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R:\171237_ter_inj\171237_31_17237_injektaz\Cistopis\"/>
    </mc:Choice>
  </mc:AlternateContent>
  <bookViews>
    <workbookView xWindow="0" yWindow="0" windowWidth="38400" windowHeight="17010" xr2:uid="{00000000-000D-0000-FFFF-FFFF00000000}"/>
  </bookViews>
  <sheets>
    <sheet name="Rekapitulace stavby" sheetId="1" r:id="rId1"/>
    <sheet name="OST - Ostatní náklady" sheetId="2" r:id="rId2"/>
    <sheet name="SO 01 - Injekční clona " sheetId="3" r:id="rId3"/>
    <sheet name="SO 02 - Zařízení TBD" sheetId="4" r:id="rId4"/>
    <sheet name="Pokyny pro vyplnění" sheetId="5" r:id="rId5"/>
  </sheets>
  <definedNames>
    <definedName name="_xlnm._FilterDatabase" localSheetId="1" hidden="1">'OST - Ostatní náklady'!$C$80:$K$95</definedName>
    <definedName name="_xlnm._FilterDatabase" localSheetId="2" hidden="1">'SO 01 - Injekční clona '!$C$80:$K$143</definedName>
    <definedName name="_xlnm._FilterDatabase" localSheetId="3" hidden="1">'SO 02 - Zařízení TBD'!$C$83:$K$162</definedName>
    <definedName name="_xlnm.Print_Titles" localSheetId="1">'OST - Ostatní náklady'!$80:$80</definedName>
    <definedName name="_xlnm.Print_Titles" localSheetId="0">'Rekapitulace stavby'!$49:$49</definedName>
    <definedName name="_xlnm.Print_Titles" localSheetId="2">'SO 01 - Injekční clona '!$80:$80</definedName>
    <definedName name="_xlnm.Print_Titles" localSheetId="3">'SO 02 - Zařízení TBD'!$83:$83</definedName>
    <definedName name="_xlnm.Print_Area" localSheetId="1">'OST - Ostatní náklady'!$C$4:$J$36,'OST - Ostatní náklady'!$C$42:$J$62,'OST - Ostatní náklady'!$C$68:$K$95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2">'SO 01 - Injekční clona '!$C$4:$J$36,'SO 01 - Injekční clona '!$C$42:$J$62,'SO 01 - Injekční clona '!$C$68:$K$143</definedName>
    <definedName name="_xlnm.Print_Area" localSheetId="3">'SO 02 - Zařízení TBD'!$C$4:$J$36,'SO 02 - Zařízení TBD'!$C$42:$J$65,'SO 02 - Zařízení TBD'!$C$71:$K$162</definedName>
  </definedNames>
  <calcPr calcId="171027"/>
</workbook>
</file>

<file path=xl/calcChain.xml><?xml version="1.0" encoding="utf-8"?>
<calcChain xmlns="http://schemas.openxmlformats.org/spreadsheetml/2006/main">
  <c r="AY54" i="1" l="1"/>
  <c r="AX54" i="1"/>
  <c r="BI161" i="4"/>
  <c r="BH161" i="4"/>
  <c r="BG161" i="4"/>
  <c r="BF161" i="4"/>
  <c r="T161" i="4"/>
  <c r="T160" i="4" s="1"/>
  <c r="R161" i="4"/>
  <c r="R160" i="4"/>
  <c r="P161" i="4"/>
  <c r="P160" i="4"/>
  <c r="BK161" i="4"/>
  <c r="BK160" i="4" s="1"/>
  <c r="J160" i="4" s="1"/>
  <c r="J64" i="4" s="1"/>
  <c r="J161" i="4"/>
  <c r="BE161" i="4" s="1"/>
  <c r="BI158" i="4"/>
  <c r="BH158" i="4"/>
  <c r="BG158" i="4"/>
  <c r="BF158" i="4"/>
  <c r="T158" i="4"/>
  <c r="R158" i="4"/>
  <c r="R155" i="4" s="1"/>
  <c r="R154" i="4" s="1"/>
  <c r="P158" i="4"/>
  <c r="BK158" i="4"/>
  <c r="J158" i="4"/>
  <c r="BE158" i="4" s="1"/>
  <c r="BI156" i="4"/>
  <c r="BH156" i="4"/>
  <c r="BG156" i="4"/>
  <c r="BF156" i="4"/>
  <c r="T156" i="4"/>
  <c r="T155" i="4"/>
  <c r="T154" i="4" s="1"/>
  <c r="R156" i="4"/>
  <c r="P156" i="4"/>
  <c r="P155" i="4"/>
  <c r="P154" i="4" s="1"/>
  <c r="BK156" i="4"/>
  <c r="BK155" i="4" s="1"/>
  <c r="J156" i="4"/>
  <c r="BE156" i="4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T151" i="4"/>
  <c r="R152" i="4"/>
  <c r="R151" i="4" s="1"/>
  <c r="P152" i="4"/>
  <c r="P151" i="4" s="1"/>
  <c r="BK152" i="4"/>
  <c r="BK151" i="4"/>
  <c r="J151" i="4" s="1"/>
  <c r="J61" i="4" s="1"/>
  <c r="J152" i="4"/>
  <c r="BE152" i="4" s="1"/>
  <c r="BI149" i="4"/>
  <c r="BH149" i="4"/>
  <c r="BG149" i="4"/>
  <c r="BF149" i="4"/>
  <c r="T149" i="4"/>
  <c r="R149" i="4"/>
  <c r="P149" i="4"/>
  <c r="BK149" i="4"/>
  <c r="J149" i="4"/>
  <c r="BE149" i="4" s="1"/>
  <c r="BI147" i="4"/>
  <c r="BH147" i="4"/>
  <c r="BG147" i="4"/>
  <c r="BF147" i="4"/>
  <c r="T147" i="4"/>
  <c r="R147" i="4"/>
  <c r="P147" i="4"/>
  <c r="BK147" i="4"/>
  <c r="J147" i="4"/>
  <c r="BE147" i="4"/>
  <c r="BI145" i="4"/>
  <c r="BH145" i="4"/>
  <c r="BG145" i="4"/>
  <c r="BF145" i="4"/>
  <c r="T145" i="4"/>
  <c r="R145" i="4"/>
  <c r="P145" i="4"/>
  <c r="BK145" i="4"/>
  <c r="J145" i="4"/>
  <c r="BE145" i="4"/>
  <c r="BI143" i="4"/>
  <c r="BH143" i="4"/>
  <c r="BG143" i="4"/>
  <c r="BF143" i="4"/>
  <c r="T143" i="4"/>
  <c r="R143" i="4"/>
  <c r="P143" i="4"/>
  <c r="BK143" i="4"/>
  <c r="J143" i="4"/>
  <c r="BE143" i="4"/>
  <c r="BI140" i="4"/>
  <c r="BH140" i="4"/>
  <c r="BG140" i="4"/>
  <c r="BF140" i="4"/>
  <c r="T140" i="4"/>
  <c r="R140" i="4"/>
  <c r="R137" i="4" s="1"/>
  <c r="P140" i="4"/>
  <c r="BK140" i="4"/>
  <c r="BK137" i="4" s="1"/>
  <c r="J137" i="4" s="1"/>
  <c r="J60" i="4" s="1"/>
  <c r="J140" i="4"/>
  <c r="BE140" i="4"/>
  <c r="BI138" i="4"/>
  <c r="BH138" i="4"/>
  <c r="BG138" i="4"/>
  <c r="BF138" i="4"/>
  <c r="T138" i="4"/>
  <c r="T137" i="4"/>
  <c r="R138" i="4"/>
  <c r="P138" i="4"/>
  <c r="P137" i="4"/>
  <c r="BK138" i="4"/>
  <c r="J138" i="4"/>
  <c r="BE138" i="4" s="1"/>
  <c r="BI135" i="4"/>
  <c r="BH135" i="4"/>
  <c r="BG135" i="4"/>
  <c r="BF135" i="4"/>
  <c r="T135" i="4"/>
  <c r="R135" i="4"/>
  <c r="P135" i="4"/>
  <c r="BK135" i="4"/>
  <c r="J135" i="4"/>
  <c r="BE135" i="4"/>
  <c r="BI131" i="4"/>
  <c r="BH131" i="4"/>
  <c r="BG131" i="4"/>
  <c r="BF131" i="4"/>
  <c r="T131" i="4"/>
  <c r="R131" i="4"/>
  <c r="P131" i="4"/>
  <c r="BK131" i="4"/>
  <c r="J131" i="4"/>
  <c r="BE131" i="4"/>
  <c r="BI128" i="4"/>
  <c r="BH128" i="4"/>
  <c r="BG128" i="4"/>
  <c r="BF128" i="4"/>
  <c r="T128" i="4"/>
  <c r="R128" i="4"/>
  <c r="P128" i="4"/>
  <c r="BK128" i="4"/>
  <c r="J128" i="4"/>
  <c r="BE128" i="4"/>
  <c r="BI124" i="4"/>
  <c r="BH124" i="4"/>
  <c r="BG124" i="4"/>
  <c r="BF124" i="4"/>
  <c r="T124" i="4"/>
  <c r="R124" i="4"/>
  <c r="P124" i="4"/>
  <c r="BK124" i="4"/>
  <c r="J124" i="4"/>
  <c r="BE124" i="4"/>
  <c r="BI122" i="4"/>
  <c r="BH122" i="4"/>
  <c r="BG122" i="4"/>
  <c r="BF122" i="4"/>
  <c r="T122" i="4"/>
  <c r="R122" i="4"/>
  <c r="P122" i="4"/>
  <c r="BK122" i="4"/>
  <c r="J122" i="4"/>
  <c r="BE122" i="4"/>
  <c r="BI120" i="4"/>
  <c r="BH120" i="4"/>
  <c r="BG120" i="4"/>
  <c r="BF120" i="4"/>
  <c r="T120" i="4"/>
  <c r="R120" i="4"/>
  <c r="P120" i="4"/>
  <c r="BK120" i="4"/>
  <c r="J120" i="4"/>
  <c r="BE120" i="4"/>
  <c r="BI117" i="4"/>
  <c r="BH117" i="4"/>
  <c r="BG117" i="4"/>
  <c r="BF117" i="4"/>
  <c r="T117" i="4"/>
  <c r="R117" i="4"/>
  <c r="P117" i="4"/>
  <c r="BK117" i="4"/>
  <c r="J117" i="4"/>
  <c r="BE117" i="4"/>
  <c r="BI114" i="4"/>
  <c r="BH114" i="4"/>
  <c r="BG114" i="4"/>
  <c r="BF114" i="4"/>
  <c r="T114" i="4"/>
  <c r="R114" i="4"/>
  <c r="P114" i="4"/>
  <c r="BK114" i="4"/>
  <c r="J114" i="4"/>
  <c r="BE114" i="4"/>
  <c r="BI112" i="4"/>
  <c r="BH112" i="4"/>
  <c r="BG112" i="4"/>
  <c r="BF112" i="4"/>
  <c r="T112" i="4"/>
  <c r="R112" i="4"/>
  <c r="P112" i="4"/>
  <c r="BK112" i="4"/>
  <c r="J112" i="4"/>
  <c r="BE112" i="4"/>
  <c r="BI110" i="4"/>
  <c r="BH110" i="4"/>
  <c r="BG110" i="4"/>
  <c r="BF110" i="4"/>
  <c r="T110" i="4"/>
  <c r="R110" i="4"/>
  <c r="P110" i="4"/>
  <c r="BK110" i="4"/>
  <c r="J110" i="4"/>
  <c r="BE110" i="4"/>
  <c r="BI108" i="4"/>
  <c r="BH108" i="4"/>
  <c r="BG108" i="4"/>
  <c r="BF108" i="4"/>
  <c r="T108" i="4"/>
  <c r="R108" i="4"/>
  <c r="P108" i="4"/>
  <c r="P105" i="4" s="1"/>
  <c r="BK108" i="4"/>
  <c r="BK105" i="4" s="1"/>
  <c r="J105" i="4" s="1"/>
  <c r="J59" i="4" s="1"/>
  <c r="J108" i="4"/>
  <c r="BE108" i="4"/>
  <c r="BI106" i="4"/>
  <c r="BH106" i="4"/>
  <c r="BG106" i="4"/>
  <c r="BF106" i="4"/>
  <c r="T106" i="4"/>
  <c r="T105" i="4"/>
  <c r="R106" i="4"/>
  <c r="R105" i="4"/>
  <c r="P106" i="4"/>
  <c r="BK106" i="4"/>
  <c r="J106" i="4"/>
  <c r="BE106" i="4" s="1"/>
  <c r="BI103" i="4"/>
  <c r="BH103" i="4"/>
  <c r="BG103" i="4"/>
  <c r="BF103" i="4"/>
  <c r="T103" i="4"/>
  <c r="R103" i="4"/>
  <c r="P103" i="4"/>
  <c r="BK103" i="4"/>
  <c r="J103" i="4"/>
  <c r="BE103" i="4"/>
  <c r="BI101" i="4"/>
  <c r="BH101" i="4"/>
  <c r="BG101" i="4"/>
  <c r="BF101" i="4"/>
  <c r="T101" i="4"/>
  <c r="R101" i="4"/>
  <c r="P101" i="4"/>
  <c r="BK101" i="4"/>
  <c r="J101" i="4"/>
  <c r="BE101" i="4"/>
  <c r="BI99" i="4"/>
  <c r="BH99" i="4"/>
  <c r="BG99" i="4"/>
  <c r="BF99" i="4"/>
  <c r="T99" i="4"/>
  <c r="R99" i="4"/>
  <c r="P99" i="4"/>
  <c r="BK99" i="4"/>
  <c r="J99" i="4"/>
  <c r="BE99" i="4"/>
  <c r="BI97" i="4"/>
  <c r="BH97" i="4"/>
  <c r="BG97" i="4"/>
  <c r="BF97" i="4"/>
  <c r="T97" i="4"/>
  <c r="R97" i="4"/>
  <c r="P97" i="4"/>
  <c r="BK97" i="4"/>
  <c r="J97" i="4"/>
  <c r="BE97" i="4"/>
  <c r="BI95" i="4"/>
  <c r="BH95" i="4"/>
  <c r="BG95" i="4"/>
  <c r="BF95" i="4"/>
  <c r="T95" i="4"/>
  <c r="R95" i="4"/>
  <c r="P95" i="4"/>
  <c r="BK95" i="4"/>
  <c r="J95" i="4"/>
  <c r="BE95" i="4"/>
  <c r="BI93" i="4"/>
  <c r="BH93" i="4"/>
  <c r="BG93" i="4"/>
  <c r="BF93" i="4"/>
  <c r="T93" i="4"/>
  <c r="R93" i="4"/>
  <c r="R86" i="4" s="1"/>
  <c r="R85" i="4" s="1"/>
  <c r="R84" i="4" s="1"/>
  <c r="P93" i="4"/>
  <c r="BK93" i="4"/>
  <c r="J93" i="4"/>
  <c r="BE93" i="4"/>
  <c r="BI91" i="4"/>
  <c r="F34" i="4" s="1"/>
  <c r="BD54" i="1" s="1"/>
  <c r="BH91" i="4"/>
  <c r="BG91" i="4"/>
  <c r="BF91" i="4"/>
  <c r="F31" i="4" s="1"/>
  <c r="BA54" i="1" s="1"/>
  <c r="T91" i="4"/>
  <c r="R91" i="4"/>
  <c r="P91" i="4"/>
  <c r="BK91" i="4"/>
  <c r="J91" i="4"/>
  <c r="BE91" i="4"/>
  <c r="BI89" i="4"/>
  <c r="BH89" i="4"/>
  <c r="F33" i="4" s="1"/>
  <c r="BC54" i="1" s="1"/>
  <c r="BG89" i="4"/>
  <c r="BF89" i="4"/>
  <c r="T89" i="4"/>
  <c r="R89" i="4"/>
  <c r="P89" i="4"/>
  <c r="BK89" i="4"/>
  <c r="BK86" i="4" s="1"/>
  <c r="J89" i="4"/>
  <c r="BE89" i="4"/>
  <c r="BI87" i="4"/>
  <c r="BH87" i="4"/>
  <c r="BG87" i="4"/>
  <c r="F32" i="4"/>
  <c r="BB54" i="1" s="1"/>
  <c r="BF87" i="4"/>
  <c r="J31" i="4" s="1"/>
  <c r="AW54" i="1" s="1"/>
  <c r="T87" i="4"/>
  <c r="T86" i="4"/>
  <c r="T85" i="4" s="1"/>
  <c r="R87" i="4"/>
  <c r="P87" i="4"/>
  <c r="P86" i="4"/>
  <c r="P85" i="4" s="1"/>
  <c r="BK87" i="4"/>
  <c r="J87" i="4"/>
  <c r="BE87" i="4" s="1"/>
  <c r="J80" i="4"/>
  <c r="F80" i="4"/>
  <c r="F78" i="4"/>
  <c r="E76" i="4"/>
  <c r="J51" i="4"/>
  <c r="F51" i="4"/>
  <c r="F49" i="4"/>
  <c r="E47" i="4"/>
  <c r="J18" i="4"/>
  <c r="E18" i="4"/>
  <c r="F81" i="4" s="1"/>
  <c r="J17" i="4"/>
  <c r="J12" i="4"/>
  <c r="J78" i="4"/>
  <c r="J49" i="4"/>
  <c r="E7" i="4"/>
  <c r="E45" i="4" s="1"/>
  <c r="E74" i="4"/>
  <c r="AY53" i="1"/>
  <c r="AX53" i="1"/>
  <c r="BI143" i="3"/>
  <c r="BH143" i="3"/>
  <c r="BG143" i="3"/>
  <c r="BF143" i="3"/>
  <c r="T143" i="3"/>
  <c r="T141" i="3" s="1"/>
  <c r="R143" i="3"/>
  <c r="P143" i="3"/>
  <c r="BK143" i="3"/>
  <c r="J143" i="3"/>
  <c r="BE143" i="3"/>
  <c r="BI142" i="3"/>
  <c r="BH142" i="3"/>
  <c r="BG142" i="3"/>
  <c r="BF142" i="3"/>
  <c r="T142" i="3"/>
  <c r="R142" i="3"/>
  <c r="R141" i="3"/>
  <c r="P142" i="3"/>
  <c r="P141" i="3"/>
  <c r="BK142" i="3"/>
  <c r="BK141" i="3" s="1"/>
  <c r="J141" i="3" s="1"/>
  <c r="J61" i="3" s="1"/>
  <c r="J142" i="3"/>
  <c r="BE142" i="3" s="1"/>
  <c r="BI139" i="3"/>
  <c r="BH139" i="3"/>
  <c r="BG139" i="3"/>
  <c r="BF139" i="3"/>
  <c r="T139" i="3"/>
  <c r="R139" i="3"/>
  <c r="P139" i="3"/>
  <c r="BK139" i="3"/>
  <c r="J139" i="3"/>
  <c r="BE139" i="3"/>
  <c r="BI137" i="3"/>
  <c r="BH137" i="3"/>
  <c r="BG137" i="3"/>
  <c r="BF137" i="3"/>
  <c r="T137" i="3"/>
  <c r="R137" i="3"/>
  <c r="P137" i="3"/>
  <c r="BK137" i="3"/>
  <c r="J137" i="3"/>
  <c r="BE137" i="3" s="1"/>
  <c r="BI135" i="3"/>
  <c r="BH135" i="3"/>
  <c r="BG135" i="3"/>
  <c r="BF135" i="3"/>
  <c r="T135" i="3"/>
  <c r="R135" i="3"/>
  <c r="P135" i="3"/>
  <c r="BK135" i="3"/>
  <c r="J135" i="3"/>
  <c r="BE135" i="3"/>
  <c r="BI133" i="3"/>
  <c r="BH133" i="3"/>
  <c r="BG133" i="3"/>
  <c r="BF133" i="3"/>
  <c r="T133" i="3"/>
  <c r="R133" i="3"/>
  <c r="P133" i="3"/>
  <c r="BK133" i="3"/>
  <c r="J133" i="3"/>
  <c r="BE133" i="3"/>
  <c r="BI130" i="3"/>
  <c r="BH130" i="3"/>
  <c r="BG130" i="3"/>
  <c r="BF130" i="3"/>
  <c r="T130" i="3"/>
  <c r="T126" i="3" s="1"/>
  <c r="R130" i="3"/>
  <c r="R126" i="3" s="1"/>
  <c r="P130" i="3"/>
  <c r="BK130" i="3"/>
  <c r="J130" i="3"/>
  <c r="BE130" i="3"/>
  <c r="BI127" i="3"/>
  <c r="BH127" i="3"/>
  <c r="BG127" i="3"/>
  <c r="BF127" i="3"/>
  <c r="T127" i="3"/>
  <c r="R127" i="3"/>
  <c r="P127" i="3"/>
  <c r="P126" i="3" s="1"/>
  <c r="BK127" i="3"/>
  <c r="BK126" i="3"/>
  <c r="J126" i="3" s="1"/>
  <c r="J60" i="3" s="1"/>
  <c r="J127" i="3"/>
  <c r="BE127" i="3"/>
  <c r="BI124" i="3"/>
  <c r="BH124" i="3"/>
  <c r="BG124" i="3"/>
  <c r="BF124" i="3"/>
  <c r="T124" i="3"/>
  <c r="R124" i="3"/>
  <c r="P124" i="3"/>
  <c r="BK124" i="3"/>
  <c r="J124" i="3"/>
  <c r="BE124" i="3" s="1"/>
  <c r="BI122" i="3"/>
  <c r="BH122" i="3"/>
  <c r="BG122" i="3"/>
  <c r="BF122" i="3"/>
  <c r="T122" i="3"/>
  <c r="R122" i="3"/>
  <c r="P122" i="3"/>
  <c r="BK122" i="3"/>
  <c r="J122" i="3"/>
  <c r="BE122" i="3"/>
  <c r="BI120" i="3"/>
  <c r="BH120" i="3"/>
  <c r="BG120" i="3"/>
  <c r="BF120" i="3"/>
  <c r="T120" i="3"/>
  <c r="R120" i="3"/>
  <c r="P120" i="3"/>
  <c r="BK120" i="3"/>
  <c r="J120" i="3"/>
  <c r="BE120" i="3"/>
  <c r="BI118" i="3"/>
  <c r="BH118" i="3"/>
  <c r="BG118" i="3"/>
  <c r="BF118" i="3"/>
  <c r="T118" i="3"/>
  <c r="R118" i="3"/>
  <c r="P118" i="3"/>
  <c r="BK118" i="3"/>
  <c r="J118" i="3"/>
  <c r="BE118" i="3"/>
  <c r="BI116" i="3"/>
  <c r="BH116" i="3"/>
  <c r="BG116" i="3"/>
  <c r="BF116" i="3"/>
  <c r="T116" i="3"/>
  <c r="R116" i="3"/>
  <c r="P116" i="3"/>
  <c r="BK116" i="3"/>
  <c r="J116" i="3"/>
  <c r="BE116" i="3" s="1"/>
  <c r="BI114" i="3"/>
  <c r="BH114" i="3"/>
  <c r="BG114" i="3"/>
  <c r="BF114" i="3"/>
  <c r="T114" i="3"/>
  <c r="R114" i="3"/>
  <c r="R110" i="3" s="1"/>
  <c r="P114" i="3"/>
  <c r="P110" i="3" s="1"/>
  <c r="BK114" i="3"/>
  <c r="J114" i="3"/>
  <c r="BE114" i="3"/>
  <c r="BI112" i="3"/>
  <c r="BH112" i="3"/>
  <c r="BG112" i="3"/>
  <c r="BF112" i="3"/>
  <c r="T112" i="3"/>
  <c r="T110" i="3" s="1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BK110" i="3" s="1"/>
  <c r="J110" i="3" s="1"/>
  <c r="J59" i="3" s="1"/>
  <c r="J111" i="3"/>
  <c r="BE111" i="3" s="1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T104" i="3"/>
  <c r="R104" i="3"/>
  <c r="P104" i="3"/>
  <c r="BK104" i="3"/>
  <c r="J104" i="3"/>
  <c r="BE104" i="3"/>
  <c r="BI101" i="3"/>
  <c r="BH101" i="3"/>
  <c r="BG101" i="3"/>
  <c r="BF101" i="3"/>
  <c r="T101" i="3"/>
  <c r="T83" i="3" s="1"/>
  <c r="R101" i="3"/>
  <c r="P101" i="3"/>
  <c r="BK101" i="3"/>
  <c r="J101" i="3"/>
  <c r="BE101" i="3"/>
  <c r="BI98" i="3"/>
  <c r="BH98" i="3"/>
  <c r="BG98" i="3"/>
  <c r="F32" i="3" s="1"/>
  <c r="BB53" i="1" s="1"/>
  <c r="BF98" i="3"/>
  <c r="T98" i="3"/>
  <c r="R98" i="3"/>
  <c r="R83" i="3" s="1"/>
  <c r="P98" i="3"/>
  <c r="BK98" i="3"/>
  <c r="J98" i="3"/>
  <c r="BE98" i="3"/>
  <c r="BI96" i="3"/>
  <c r="BH96" i="3"/>
  <c r="BG96" i="3"/>
  <c r="BF96" i="3"/>
  <c r="T96" i="3"/>
  <c r="R96" i="3"/>
  <c r="P96" i="3"/>
  <c r="BK96" i="3"/>
  <c r="J96" i="3"/>
  <c r="BE96" i="3" s="1"/>
  <c r="BI90" i="3"/>
  <c r="F34" i="3" s="1"/>
  <c r="BD53" i="1" s="1"/>
  <c r="BH90" i="3"/>
  <c r="BG90" i="3"/>
  <c r="BF90" i="3"/>
  <c r="T90" i="3"/>
  <c r="R90" i="3"/>
  <c r="P90" i="3"/>
  <c r="P83" i="3" s="1"/>
  <c r="P82" i="3" s="1"/>
  <c r="P81" i="3" s="1"/>
  <c r="AU53" i="1" s="1"/>
  <c r="BK90" i="3"/>
  <c r="J90" i="3"/>
  <c r="BE90" i="3"/>
  <c r="BI84" i="3"/>
  <c r="BH84" i="3"/>
  <c r="F33" i="3"/>
  <c r="BC53" i="1" s="1"/>
  <c r="BG84" i="3"/>
  <c r="BF84" i="3"/>
  <c r="J31" i="3" s="1"/>
  <c r="AW53" i="1" s="1"/>
  <c r="F31" i="3"/>
  <c r="BA53" i="1" s="1"/>
  <c r="T84" i="3"/>
  <c r="R84" i="3"/>
  <c r="P84" i="3"/>
  <c r="BK84" i="3"/>
  <c r="BK83" i="3"/>
  <c r="J83" i="3" s="1"/>
  <c r="J58" i="3" s="1"/>
  <c r="J84" i="3"/>
  <c r="BE84" i="3"/>
  <c r="F30" i="3" s="1"/>
  <c r="AZ53" i="1" s="1"/>
  <c r="J77" i="3"/>
  <c r="F77" i="3"/>
  <c r="F75" i="3"/>
  <c r="E73" i="3"/>
  <c r="J51" i="3"/>
  <c r="F51" i="3"/>
  <c r="F49" i="3"/>
  <c r="E47" i="3"/>
  <c r="J18" i="3"/>
  <c r="E18" i="3"/>
  <c r="F78" i="3" s="1"/>
  <c r="J17" i="3"/>
  <c r="J12" i="3"/>
  <c r="J49" i="3" s="1"/>
  <c r="J75" i="3"/>
  <c r="E7" i="3"/>
  <c r="E45" i="3" s="1"/>
  <c r="E71" i="3"/>
  <c r="AY52" i="1"/>
  <c r="AX52" i="1"/>
  <c r="BI95" i="2"/>
  <c r="BH95" i="2"/>
  <c r="BG95" i="2"/>
  <c r="BF95" i="2"/>
  <c r="T95" i="2"/>
  <c r="T94" i="2" s="1"/>
  <c r="R95" i="2"/>
  <c r="R94" i="2"/>
  <c r="P95" i="2"/>
  <c r="P94" i="2"/>
  <c r="BK95" i="2"/>
  <c r="BK94" i="2"/>
  <c r="J94" i="2"/>
  <c r="J61" i="2" s="1"/>
  <c r="J95" i="2"/>
  <c r="BE95" i="2"/>
  <c r="BI93" i="2"/>
  <c r="BH93" i="2"/>
  <c r="BG93" i="2"/>
  <c r="BF93" i="2"/>
  <c r="T93" i="2"/>
  <c r="T91" i="2" s="1"/>
  <c r="R93" i="2"/>
  <c r="P93" i="2"/>
  <c r="BK93" i="2"/>
  <c r="J93" i="2"/>
  <c r="BE93" i="2"/>
  <c r="BI92" i="2"/>
  <c r="BH92" i="2"/>
  <c r="BG92" i="2"/>
  <c r="BF92" i="2"/>
  <c r="T92" i="2"/>
  <c r="R92" i="2"/>
  <c r="R91" i="2" s="1"/>
  <c r="R90" i="2" s="1"/>
  <c r="P92" i="2"/>
  <c r="P91" i="2" s="1"/>
  <c r="P90" i="2" s="1"/>
  <c r="BK92" i="2"/>
  <c r="BK91" i="2"/>
  <c r="BK90" i="2" s="1"/>
  <c r="J90" i="2" s="1"/>
  <c r="J59" i="2" s="1"/>
  <c r="J91" i="2"/>
  <c r="J60" i="2" s="1"/>
  <c r="J92" i="2"/>
  <c r="BE92" i="2" s="1"/>
  <c r="BI89" i="2"/>
  <c r="BH89" i="2"/>
  <c r="F33" i="2" s="1"/>
  <c r="BC52" i="1" s="1"/>
  <c r="BC51" i="1" s="1"/>
  <c r="BG89" i="2"/>
  <c r="BF89" i="2"/>
  <c r="T89" i="2"/>
  <c r="R89" i="2"/>
  <c r="P89" i="2"/>
  <c r="BK89" i="2"/>
  <c r="J89" i="2"/>
  <c r="BE89" i="2"/>
  <c r="BI88" i="2"/>
  <c r="BH88" i="2"/>
  <c r="BG88" i="2"/>
  <c r="BF88" i="2"/>
  <c r="T88" i="2"/>
  <c r="R88" i="2"/>
  <c r="P88" i="2"/>
  <c r="BK88" i="2"/>
  <c r="BK83" i="2" s="1"/>
  <c r="J88" i="2"/>
  <c r="BE88" i="2"/>
  <c r="BI87" i="2"/>
  <c r="BH87" i="2"/>
  <c r="BG87" i="2"/>
  <c r="BF87" i="2"/>
  <c r="T87" i="2"/>
  <c r="T83" i="2" s="1"/>
  <c r="T82" i="2" s="1"/>
  <c r="R87" i="2"/>
  <c r="R83" i="2" s="1"/>
  <c r="R82" i="2" s="1"/>
  <c r="P87" i="2"/>
  <c r="BK87" i="2"/>
  <c r="J87" i="2"/>
  <c r="BE87" i="2" s="1"/>
  <c r="BI86" i="2"/>
  <c r="BH86" i="2"/>
  <c r="BG86" i="2"/>
  <c r="F32" i="2" s="1"/>
  <c r="BB52" i="1" s="1"/>
  <c r="BF86" i="2"/>
  <c r="T86" i="2"/>
  <c r="R86" i="2"/>
  <c r="P86" i="2"/>
  <c r="P83" i="2" s="1"/>
  <c r="P82" i="2" s="1"/>
  <c r="P81" i="2" s="1"/>
  <c r="AU52" i="1" s="1"/>
  <c r="BK86" i="2"/>
  <c r="J86" i="2"/>
  <c r="BE86" i="2"/>
  <c r="BI84" i="2"/>
  <c r="F34" i="2"/>
  <c r="BD52" i="1" s="1"/>
  <c r="BH84" i="2"/>
  <c r="BG84" i="2"/>
  <c r="BF84" i="2"/>
  <c r="J31" i="2" s="1"/>
  <c r="AW52" i="1" s="1"/>
  <c r="T84" i="2"/>
  <c r="R84" i="2"/>
  <c r="P84" i="2"/>
  <c r="BK84" i="2"/>
  <c r="J84" i="2"/>
  <c r="BE84" i="2"/>
  <c r="J77" i="2"/>
  <c r="F77" i="2"/>
  <c r="F75" i="2"/>
  <c r="E73" i="2"/>
  <c r="J51" i="2"/>
  <c r="F51" i="2"/>
  <c r="F49" i="2"/>
  <c r="E47" i="2"/>
  <c r="J18" i="2"/>
  <c r="E18" i="2"/>
  <c r="F78" i="2"/>
  <c r="F52" i="2"/>
  <c r="J17" i="2"/>
  <c r="J12" i="2"/>
  <c r="J49" i="2" s="1"/>
  <c r="J75" i="2"/>
  <c r="E7" i="2"/>
  <c r="E71" i="2"/>
  <c r="E45" i="2"/>
  <c r="AS51" i="1"/>
  <c r="L47" i="1"/>
  <c r="AM46" i="1"/>
  <c r="L46" i="1"/>
  <c r="AM44" i="1"/>
  <c r="L44" i="1"/>
  <c r="L42" i="1"/>
  <c r="L41" i="1"/>
  <c r="J155" i="4" l="1"/>
  <c r="J63" i="4" s="1"/>
  <c r="BK154" i="4"/>
  <c r="J154" i="4" s="1"/>
  <c r="J62" i="4" s="1"/>
  <c r="R81" i="2"/>
  <c r="BD51" i="1"/>
  <c r="W30" i="1" s="1"/>
  <c r="P84" i="4"/>
  <c r="AU54" i="1" s="1"/>
  <c r="AU51" i="1" s="1"/>
  <c r="AY51" i="1"/>
  <c r="W29" i="1"/>
  <c r="J30" i="4"/>
  <c r="AV54" i="1" s="1"/>
  <c r="AT54" i="1" s="1"/>
  <c r="F30" i="4"/>
  <c r="AZ54" i="1" s="1"/>
  <c r="BB51" i="1"/>
  <c r="T90" i="2"/>
  <c r="T81" i="2" s="1"/>
  <c r="R82" i="3"/>
  <c r="R81" i="3" s="1"/>
  <c r="T84" i="4"/>
  <c r="J83" i="2"/>
  <c r="J58" i="2" s="1"/>
  <c r="BK82" i="2"/>
  <c r="F30" i="2"/>
  <c r="AZ52" i="1" s="1"/>
  <c r="J30" i="2"/>
  <c r="AV52" i="1" s="1"/>
  <c r="AT52" i="1" s="1"/>
  <c r="J30" i="3"/>
  <c r="AV53" i="1" s="1"/>
  <c r="AT53" i="1" s="1"/>
  <c r="T82" i="3"/>
  <c r="T81" i="3" s="1"/>
  <c r="J86" i="4"/>
  <c r="J58" i="4" s="1"/>
  <c r="BK85" i="4"/>
  <c r="F52" i="3"/>
  <c r="F31" i="2"/>
  <c r="BA52" i="1" s="1"/>
  <c r="BA51" i="1" s="1"/>
  <c r="BK82" i="3"/>
  <c r="F52" i="4"/>
  <c r="J85" i="4" l="1"/>
  <c r="J57" i="4" s="1"/>
  <c r="BK84" i="4"/>
  <c r="J84" i="4" s="1"/>
  <c r="AX51" i="1"/>
  <c r="W28" i="1"/>
  <c r="AZ51" i="1"/>
  <c r="J82" i="3"/>
  <c r="J57" i="3" s="1"/>
  <c r="BK81" i="3"/>
  <c r="J81" i="3" s="1"/>
  <c r="W27" i="1"/>
  <c r="AW51" i="1"/>
  <c r="AK27" i="1" s="1"/>
  <c r="J82" i="2"/>
  <c r="J57" i="2" s="1"/>
  <c r="BK81" i="2"/>
  <c r="J81" i="2" s="1"/>
  <c r="AV51" i="1" l="1"/>
  <c r="W26" i="1"/>
  <c r="J27" i="3"/>
  <c r="J56" i="3"/>
  <c r="J56" i="2"/>
  <c r="J27" i="2"/>
  <c r="J56" i="4"/>
  <c r="J27" i="4"/>
  <c r="J36" i="3" l="1"/>
  <c r="AG53" i="1"/>
  <c r="AN53" i="1" s="1"/>
  <c r="AG54" i="1"/>
  <c r="AN54" i="1" s="1"/>
  <c r="J36" i="4"/>
  <c r="AG52" i="1"/>
  <c r="J36" i="2"/>
  <c r="AT51" i="1"/>
  <c r="AK26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<sst xmlns="http://schemas.openxmlformats.org/spreadsheetml/2006/main" count="2492" uniqueCount="597">
  <si>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</si>
  <si>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</si>
  <si>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</si>
  <si>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</si>
  <si>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</si>
  <si>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</si>
  <si>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</si>
  <si>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{765b2cc4-5268-4995-80fc-4d6d1ecf76f9}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</si>
  <si>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</si>
  <si>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</si>
  <si>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</si>
  <si>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</si>
  <si>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</si>
  <si>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</si>
  <si>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</si>
  <si>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</si>
  <si>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17123731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</si>
  <si>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</si>
  <si>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</si>
  <si>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VD Těrlicko - oprava injekční clony, č. st. 3152</t>
  </si>
  <si>
    <t>KSO:</t>
  </si>
  <si>
    <t/>
  </si>
  <si>
    <t>CC-CZ:</t>
  </si>
  <si>
    <t>Místo:</t>
  </si>
  <si>
    <t>Těrlicko</t>
  </si>
  <si>
    <t>Datum:</t>
  </si>
  <si>
    <t>3. 11. 2017</t>
  </si>
  <si>
    <t>Zadavatel:</t>
  </si>
  <si>
    <t>IČ:</t>
  </si>
  <si>
    <t>Povodí Odry, s.p.</t>
  </si>
  <si>
    <t>DIČ:</t>
  </si>
  <si>
    <t>Uchazeč:</t>
  </si>
  <si>
    <t>Vyplň údaj</t>
  </si>
  <si>
    <t>Projektant:</t>
  </si>
  <si>
    <t>Aquatis, a.s.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</si>
  <si>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</si>
  <si>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</si>
  <si>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</si>
  <si>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</si>
  <si>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</si>
  <si>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</si>
  <si>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</si>
  <si>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</si>
  <si>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</si>
  <si>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</si>
  <si>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</si>
  <si>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</si>
  <si>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</si>
  <si>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</si>
  <si>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</si>
  <si>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</si>
  <si>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</si>
  <si>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</si>
  <si>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</si>
  <si>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</si>
  <si>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</si>
  <si>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</si>
  <si>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</si>
  <si>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</si>
  <si>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</si>
  <si>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</si>
  <si>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</si>
  <si>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</si>
  <si>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</si>
  <si>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</si>
  <si>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</si>
  <si>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</si>
  <si>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</si>
  <si>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</si>
  <si>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</si>
  <si>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</si>
  <si>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</si>
  <si>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</si>
  <si>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</si>
  <si>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</si>
  <si>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</si>
  <si>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OST</t>
  </si>
  <si>
    <t>Ostatní náklady</t>
  </si>
  <si>
    <t>1</t>
  </si>
  <si>
    <t>{3e31532a-3fb5-4a4c-9992-acb4937f98c4}</t>
  </si>
  <si>
    <t>832 36</t>
  </si>
  <si>
    <t>2</t>
  </si>
  <si>
    <t>SO 01</t>
  </si>
  <si>
    <t xml:space="preserve">Injekční clona </t>
  </si>
  <si>
    <t>STA</t>
  </si>
  <si>
    <t>{01246437-4863-49f3-8f4a-23e48c4739d0}</t>
  </si>
  <si>
    <t>SO 02</t>
  </si>
  <si>
    <t>Zařízení TBD</t>
  </si>
  <si>
    <t>{ba279186-04a1-4dff-8d2d-74d08133ec32}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</si>
  <si>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</si>
  <si>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</si>
  <si>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</si>
  <si>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</si>
  <si>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</si>
  <si>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</si>
  <si>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</si>
  <si>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OST - Ostatní náklady</t>
  </si>
  <si>
    <t>CZ-CPA:</t>
  </si>
  <si>
    <t>42.91</t>
  </si>
  <si>
    <t>REKAPITULACE ČLENĚNÍ SOUPISU PRACÍ</t>
  </si>
  <si>
    <t>Kód dílu - Popis</t>
  </si>
  <si>
    <t>Cena celkem [CZK]</t>
  </si>
  <si>
    <t>Náklady soupisu celkem</t>
  </si>
  <si>
    <t>-1</t>
  </si>
  <si>
    <t>OST - Ostatní</t>
  </si>
  <si>
    <t xml:space="preserve">    O01 -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</si>
  <si>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</si>
  <si>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</si>
  <si>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</si>
  <si>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</si>
  <si>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</si>
  <si>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</si>
  <si>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</si>
  <si>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</si>
  <si>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</si>
  <si>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</si>
  <si>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</si>
  <si>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</si>
  <si>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</si>
  <si>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</si>
  <si>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</si>
  <si>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</si>
  <si>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</si>
  <si>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Ostatní</t>
  </si>
  <si>
    <t>4</t>
  </si>
  <si>
    <t>ROZPOCET</t>
  </si>
  <si>
    <t>O01</t>
  </si>
  <si>
    <t>K</t>
  </si>
  <si>
    <t>001</t>
  </si>
  <si>
    <t>Zajištění dopravy zařízení do chodby</t>
  </si>
  <si>
    <t>kplt</t>
  </si>
  <si>
    <t>512</t>
  </si>
  <si>
    <t>-1584020725</t>
  </si>
  <si>
    <t>P</t>
  </si>
  <si>
    <t xml:space="preserve">Poznámka k položce:
VV pol. 1
</t>
  </si>
  <si>
    <t>002</t>
  </si>
  <si>
    <t>Zajištění čerpání zvýšeného množství průsakové vody ze sběrné jímky po celou dobu prací</t>
  </si>
  <si>
    <t>1255714764</t>
  </si>
  <si>
    <t>3</t>
  </si>
  <si>
    <t>003</t>
  </si>
  <si>
    <t>Zajištění dočasné uzavírky nebo omezení provozu na komunikaci (pokud to bude nutné z důvodu dopravy do chodby)</t>
  </si>
  <si>
    <t>1100461156</t>
  </si>
  <si>
    <t>004</t>
  </si>
  <si>
    <t>Zřízení přípojky elektro</t>
  </si>
  <si>
    <t>-1272753842</t>
  </si>
  <si>
    <t>5</t>
  </si>
  <si>
    <t>005</t>
  </si>
  <si>
    <t>Pasportizace dotčených objektů před zahájením prací</t>
  </si>
  <si>
    <t>874969228</t>
  </si>
  <si>
    <t>VRN</t>
  </si>
  <si>
    <t>Vedlejší rozpočtové náklady</t>
  </si>
  <si>
    <t>VRN1</t>
  </si>
  <si>
    <t>Průzkumné, geodetické a projektové práce</t>
  </si>
  <si>
    <t>6</t>
  </si>
  <si>
    <t>1 001</t>
  </si>
  <si>
    <t>Povodňový plán</t>
  </si>
  <si>
    <t>822909122</t>
  </si>
  <si>
    <t>7</t>
  </si>
  <si>
    <t>1 002</t>
  </si>
  <si>
    <t>Havarijní plán</t>
  </si>
  <si>
    <t>-1111086271</t>
  </si>
  <si>
    <t>VRN3</t>
  </si>
  <si>
    <t>Zařízení staveniště</t>
  </si>
  <si>
    <t>8</t>
  </si>
  <si>
    <t>030001000</t>
  </si>
  <si>
    <t>Základní rozdělení průvodních činností a nákladů zařízení staveniště</t>
  </si>
  <si>
    <t>CS ÚRS 2017 02</t>
  </si>
  <si>
    <t>1024</t>
  </si>
  <si>
    <t>-317541446</t>
  </si>
  <si>
    <t xml:space="preserve">SO 01 - Injekční clona </t>
  </si>
  <si>
    <t>HSV - Práce a dodávky HSV</t>
  </si>
  <si>
    <t xml:space="preserve">    2 - Zakládání</t>
  </si>
  <si>
    <t xml:space="preserve">    9 - Ostatní konstrukce a práce-bourání</t>
  </si>
  <si>
    <t xml:space="preserve">    997 - Přesun sutě</t>
  </si>
  <si>
    <t xml:space="preserve">    998 - Přesun hmot</t>
  </si>
  <si>
    <t>HSV</t>
  </si>
  <si>
    <t>Práce a dodávky HSV</t>
  </si>
  <si>
    <t>Zakládání</t>
  </si>
  <si>
    <t>225121112</t>
  </si>
  <si>
    <t>Maloprofilové vrty jádrové průměru do 56 mm v omezeném prostoru do úklonu 45 st. v hl 0 až 25 m v hornině tř. I a II</t>
  </si>
  <si>
    <t>m</t>
  </si>
  <si>
    <t>2107914399</t>
  </si>
  <si>
    <t>VV</t>
  </si>
  <si>
    <t>2121 "Vrty A, VV pol. 6"</t>
  </si>
  <si>
    <t>1321 "Vrty B, VV pol. 6"</t>
  </si>
  <si>
    <t>163 "Vrty S a K, VV pol. 6"</t>
  </si>
  <si>
    <t>316 "R, VV pol. 6"</t>
  </si>
  <si>
    <t>Součet</t>
  </si>
  <si>
    <t>225121114</t>
  </si>
  <si>
    <t>Maloprofilové vrty jádrové průměru do 56 mm v omezeném prostoru do úklonu 45 st. v hl 0 až 25 m v hornině tř. III a IV</t>
  </si>
  <si>
    <t>-1181230508</t>
  </si>
  <si>
    <t>6050 "Vrty A, VV pol. 1"</t>
  </si>
  <si>
    <t>99 "Vrty K, VV pol. 1"</t>
  </si>
  <si>
    <t>316 "R, VV pol. 1"</t>
  </si>
  <si>
    <t>163 "Vrty do 45, VV pol. 2"</t>
  </si>
  <si>
    <t>225122114</t>
  </si>
  <si>
    <t>Maloprofilové vrty jádrové průměru do 56 mm v omezeném prostoru úklonu přes 45 st. v hl 0 až 25 m v hornině tř. III a IV</t>
  </si>
  <si>
    <t>-2091757188</t>
  </si>
  <si>
    <t>15 "VV pol. 3"</t>
  </si>
  <si>
    <t>281601111</t>
  </si>
  <si>
    <t>Injektování s jednoduchým obturátorem nebo bez obturátoru vzestupné, tlakem do 0,60 MPa</t>
  </si>
  <si>
    <t>hod</t>
  </si>
  <si>
    <t>178975803</t>
  </si>
  <si>
    <t>252 "Vrty B"</t>
  </si>
  <si>
    <t>M</t>
  </si>
  <si>
    <t>585211300</t>
  </si>
  <si>
    <t>cement portlandský PC 325</t>
  </si>
  <si>
    <t>t</t>
  </si>
  <si>
    <t>94925635</t>
  </si>
  <si>
    <t>Poznámka k položce:
portlandský cement</t>
  </si>
  <si>
    <t>93+4,6 "VV pol. 10"</t>
  </si>
  <si>
    <t>58552R</t>
  </si>
  <si>
    <t>Jíl mletý</t>
  </si>
  <si>
    <t>-1460618992</t>
  </si>
  <si>
    <t>13,2+0,5 "VV pol. 10"</t>
  </si>
  <si>
    <t>281601121</t>
  </si>
  <si>
    <t>Injektování s jednoduchým obturátorem nebo bez obturátoru sestupné, tlakem do 0,60 MPa</t>
  </si>
  <si>
    <t>-473876870</t>
  </si>
  <si>
    <t xml:space="preserve">1204 "A 1, B 1, S a K, VV pol. 7" </t>
  </si>
  <si>
    <t>289601111</t>
  </si>
  <si>
    <t>Vodní zkoušky vrtů nízkotlaké vzestupné</t>
  </si>
  <si>
    <t>49196235</t>
  </si>
  <si>
    <t>Poznámka k položce:
15 min etáž, VV pol. 9</t>
  </si>
  <si>
    <t>9</t>
  </si>
  <si>
    <t>Ostatní konstrukce a práce-bourání</t>
  </si>
  <si>
    <t>9 R 001</t>
  </si>
  <si>
    <t>Odříznutí stávající ocelové výpažnice</t>
  </si>
  <si>
    <t>kus</t>
  </si>
  <si>
    <t>-773485609</t>
  </si>
  <si>
    <t>10</t>
  </si>
  <si>
    <t>985312112</t>
  </si>
  <si>
    <t>Stěrka k vyrovnání ploch reprofilovaného betonu stěn, tloušťky přes 2 do 3 mm</t>
  </si>
  <si>
    <t>m2</t>
  </si>
  <si>
    <t>1478409609</t>
  </si>
  <si>
    <t>34 "VV pol. 12"</t>
  </si>
  <si>
    <t>11</t>
  </si>
  <si>
    <t>R 09</t>
  </si>
  <si>
    <t>Dokumentace vrtů pomocí vrtného jádra</t>
  </si>
  <si>
    <t>-1789792782</t>
  </si>
  <si>
    <t>Poznámka k položce:
VV pol. 4</t>
  </si>
  <si>
    <t>12</t>
  </si>
  <si>
    <t>985131111</t>
  </si>
  <si>
    <t>Očištění ploch stěn, rubu kleneb a podlah tlakovou vodou</t>
  </si>
  <si>
    <t>89227666</t>
  </si>
  <si>
    <t>3300+1100 "VV pol. 14"</t>
  </si>
  <si>
    <t>13</t>
  </si>
  <si>
    <t>O 004</t>
  </si>
  <si>
    <t>Laboratorní zkoušky dle specifikace v TZ</t>
  </si>
  <si>
    <t>-629601745</t>
  </si>
  <si>
    <t>Poznámka k položce:
VV pol. 11</t>
  </si>
  <si>
    <t>14</t>
  </si>
  <si>
    <t>O 005</t>
  </si>
  <si>
    <t>Zkoušky na staveništi z každé přídavné dávky směsi</t>
  </si>
  <si>
    <t>311371050</t>
  </si>
  <si>
    <t>O 001</t>
  </si>
  <si>
    <t>Geodetické zaměření injekční chodby (před, během a po konci prací)</t>
  </si>
  <si>
    <t>1341359267</t>
  </si>
  <si>
    <t>Poznámka k položce:
VV pool. 13</t>
  </si>
  <si>
    <t>16</t>
  </si>
  <si>
    <t>R03</t>
  </si>
  <si>
    <t>Demontáž manometru a zhlaví, očištění stávajících snímačů, včetně uložení pro další použití</t>
  </si>
  <si>
    <t>1332681928</t>
  </si>
  <si>
    <t>34 "VV pol. 12</t>
  </si>
  <si>
    <t>997</t>
  </si>
  <si>
    <t>Přesun sutě</t>
  </si>
  <si>
    <t>17</t>
  </si>
  <si>
    <t>997002511</t>
  </si>
  <si>
    <t>Vodorovné přemístění suti a vybouraných hmot bez naložení, se složením a hrubým urovnáním na vzdálenost do 1 km</t>
  </si>
  <si>
    <t>-1293827825</t>
  </si>
  <si>
    <t>Poznámka k položce:
VV pol. 5</t>
  </si>
  <si>
    <t>15,2*2 "VV pol. 5"</t>
  </si>
  <si>
    <t>18</t>
  </si>
  <si>
    <t>997002519</t>
  </si>
  <si>
    <t>Vodorovné přemístění suti a vybouraných hmot bez naložení, se složením a hrubým urovnáním Příplatek k ceně za každý další i započatý 1 km přes 1 km</t>
  </si>
  <si>
    <t>1630356117</t>
  </si>
  <si>
    <t>29*30,4 "skládka do 20 km"</t>
  </si>
  <si>
    <t>19</t>
  </si>
  <si>
    <t>997 001</t>
  </si>
  <si>
    <t>Vodorovný přesun suti štolou</t>
  </si>
  <si>
    <t>1652866713</t>
  </si>
  <si>
    <t>20</t>
  </si>
  <si>
    <t>997 002</t>
  </si>
  <si>
    <t>Svislý přesun suti štolou</t>
  </si>
  <si>
    <t>-1296841927</t>
  </si>
  <si>
    <t>997002611</t>
  </si>
  <si>
    <t>Nakládání suti a vybouraných hmot na dopravní prostředek pro vodorovné přemístění</t>
  </si>
  <si>
    <t>1958036337</t>
  </si>
  <si>
    <t>22</t>
  </si>
  <si>
    <t>997013841</t>
  </si>
  <si>
    <t>Poplatek za uložení stavebního odpadu na skládce (skládkovné) odpadního materiálu po otryskávání bez obsahu nebezpečných látek</t>
  </si>
  <si>
    <t>-1023795506</t>
  </si>
  <si>
    <t>998</t>
  </si>
  <si>
    <t>Přesun hmot</t>
  </si>
  <si>
    <t>23</t>
  </si>
  <si>
    <t>998004011</t>
  </si>
  <si>
    <t>Přesun hmot pro injektování, mikropiloty nebo kotvy</t>
  </si>
  <si>
    <t>1840387444</t>
  </si>
  <si>
    <t>24</t>
  </si>
  <si>
    <t>998252121</t>
  </si>
  <si>
    <t>Přesun hmot pro štoly ražené s výjimkou metra vodorovná dopravní vzdálenost do 100 m na povrchu a do 200 m v podzemí délka svislého přesunu přes 25 do 75 m</t>
  </si>
  <si>
    <t>-682527196</t>
  </si>
  <si>
    <t>SO 02 - Zařízení TBD</t>
  </si>
  <si>
    <t>PSV - Práce a dodávky PSV</t>
  </si>
  <si>
    <t xml:space="preserve">    767 - Konstrukce zámečnické</t>
  </si>
  <si>
    <t>225221114</t>
  </si>
  <si>
    <t>Maloprofilové vrty jádrové průměru přes 56 do 93 mm v omezeném prostoru do úklonu 45 st. v hl 0 až 25 m v hornině tř. III a IV</t>
  </si>
  <si>
    <t>-24784860</t>
  </si>
  <si>
    <t>204 "VV pol. 3"</t>
  </si>
  <si>
    <t>-125825208</t>
  </si>
  <si>
    <t>R 08</t>
  </si>
  <si>
    <t>Dodávka a osazení filtračního návleku, vč.zátky z  PVC</t>
  </si>
  <si>
    <t>-726284829</t>
  </si>
  <si>
    <t>Poznámka k položce:
silikonové pletivo s oky 0,3 mm, VV pol. 6</t>
  </si>
  <si>
    <t>R 11</t>
  </si>
  <si>
    <t>Výplň stejnozrnným pískem 0,5 - 1 mm</t>
  </si>
  <si>
    <t>m3</t>
  </si>
  <si>
    <t>150039215</t>
  </si>
  <si>
    <t>46 "VV pol. 6"</t>
  </si>
  <si>
    <t>R 11a</t>
  </si>
  <si>
    <t>Bentonitové pelety v délce vrtu 0,3 m</t>
  </si>
  <si>
    <t>1357071180</t>
  </si>
  <si>
    <t>0,5 "VV pol. 6"</t>
  </si>
  <si>
    <t>R 12</t>
  </si>
  <si>
    <t>Dodávka a osazení centrátoru</t>
  </si>
  <si>
    <t>-2117289628</t>
  </si>
  <si>
    <t>38*3+9*10 "VV pol. 6, 1 kus=1 m"</t>
  </si>
  <si>
    <t>R 25</t>
  </si>
  <si>
    <t>Zálivka jílocementovou směsí</t>
  </si>
  <si>
    <t>568976561</t>
  </si>
  <si>
    <t>Poznámka k položce:
4,6 t SPC, 0,5 t jíl, VV pol. 6</t>
  </si>
  <si>
    <t>R2 001</t>
  </si>
  <si>
    <t>Výpažnice k novým vrtům z plastových trub z PVC-U, D50</t>
  </si>
  <si>
    <t>948243198</t>
  </si>
  <si>
    <t>Poznámka k položce:
VV pol. 6</t>
  </si>
  <si>
    <t>R2 002</t>
  </si>
  <si>
    <t>Výpažnice k novým vrtům z plastových trub z PVC-U D50 perforovaná</t>
  </si>
  <si>
    <t>-351541924</t>
  </si>
  <si>
    <t>009 012</t>
  </si>
  <si>
    <t>Základní konfigurace rozhraní pro strunové snímače</t>
  </si>
  <si>
    <t>sada</t>
  </si>
  <si>
    <t>907822599</t>
  </si>
  <si>
    <t>Poznámka k položce:
VV pol. 9</t>
  </si>
  <si>
    <t>790507985</t>
  </si>
  <si>
    <t>46"VV pol. 12"</t>
  </si>
  <si>
    <t>R 001</t>
  </si>
  <si>
    <t>Dodávka a montáž nerezového manometru rozsah 150/250 kPa dle stávajících</t>
  </si>
  <si>
    <t>881900592</t>
  </si>
  <si>
    <t>Poznámka k položce:
VV pol. 15</t>
  </si>
  <si>
    <t>1951397327</t>
  </si>
  <si>
    <t>R 13</t>
  </si>
  <si>
    <t>Dodávka a montáž snímače tlaku na principu vibrující struny s vnitřním snímačem teploty</t>
  </si>
  <si>
    <t>-822372338</t>
  </si>
  <si>
    <t>Poznámka k položce:
Snímač tlaku na principu vibrující struny s vnitřním snímačem teploty, měrný rozsah 0 - 0,35 MPa, citlivost 0,025% měrného rozsahu, přesnost ±0,1% měrného rozsahu, průměr snímače do 20 mm, teplotní rozsah -20 °C až + 80 °C</t>
  </si>
  <si>
    <t>18 "VV pol. 7"</t>
  </si>
  <si>
    <t>R 15</t>
  </si>
  <si>
    <t>Stíněný metalický datový kabel</t>
  </si>
  <si>
    <t>38930341</t>
  </si>
  <si>
    <t>Poznámka k položce:
2 kroucené páry (2x2x0,5 mm2), vč. uložení do kabelové trasy, VV pol. 14</t>
  </si>
  <si>
    <t>100*18 "18 vrtů, odhad 100/vrt"</t>
  </si>
  <si>
    <t>R 17a</t>
  </si>
  <si>
    <t>Dodávka a montáž ocelového zhlaví vrtu</t>
  </si>
  <si>
    <t>-1986896818</t>
  </si>
  <si>
    <t>Poznámka k položce:
celé zhlaví včetně uchycení pro kabel, šroubové spoje, úprava nerez, uzamykatelné pomocí zámku, VV pol. 9, výkr. D.2.3</t>
  </si>
  <si>
    <t>R 26</t>
  </si>
  <si>
    <t>Plastový popisný štítek formátu A6 opatřen voděvzdorným nápisem</t>
  </si>
  <si>
    <t>1574958889</t>
  </si>
  <si>
    <t>220 "VV pol. 13"</t>
  </si>
  <si>
    <t>Demontáž a očištění stávajících snímačů, včetně uložení pro další použití</t>
  </si>
  <si>
    <t>1413623210</t>
  </si>
  <si>
    <t>53 "snímače tlaku, VV pol. 8"</t>
  </si>
  <si>
    <t>6 "Demontáž snímačů hladiny, VV pol. 10"</t>
  </si>
  <si>
    <t>R03.2</t>
  </si>
  <si>
    <t>Demontáž zhlaví, zálivka vrtů</t>
  </si>
  <si>
    <t>944119401</t>
  </si>
  <si>
    <t>Poznámka k položce:
VV pol. 12</t>
  </si>
  <si>
    <t>46 "VV pol. 12</t>
  </si>
  <si>
    <t>R18a</t>
  </si>
  <si>
    <t>Osazení původních snímačů tlaku na zhlaví</t>
  </si>
  <si>
    <t>-178460729</t>
  </si>
  <si>
    <t>54-17"s měrným rozsahem 0 - 0,35 MPa, VV pol. 9"</t>
  </si>
  <si>
    <t>6 "snímače hladiny, VV pol. 11"</t>
  </si>
  <si>
    <t>R20</t>
  </si>
  <si>
    <t>Sklolaminátová tyč průměru 6 mm</t>
  </si>
  <si>
    <t>-1976483297</t>
  </si>
  <si>
    <t>Poznámka k položce:
fixace snímače, VV pol. 9</t>
  </si>
  <si>
    <t>-860303343</t>
  </si>
  <si>
    <t>0,5*2,2 "VV pol. 4"</t>
  </si>
  <si>
    <t>-1143791688</t>
  </si>
  <si>
    <t>1,1*19 "skládka do 20 km"</t>
  </si>
  <si>
    <t>-1014086597</t>
  </si>
  <si>
    <t>25</t>
  </si>
  <si>
    <t>-392359929</t>
  </si>
  <si>
    <t>26</t>
  </si>
  <si>
    <t>-835090833</t>
  </si>
  <si>
    <t>27</t>
  </si>
  <si>
    <t>142717935</t>
  </si>
  <si>
    <t>28</t>
  </si>
  <si>
    <t>-664418949</t>
  </si>
  <si>
    <t>29</t>
  </si>
  <si>
    <t>1935764827</t>
  </si>
  <si>
    <t>PSV</t>
  </si>
  <si>
    <t>Práce a dodávky PSV</t>
  </si>
  <si>
    <t>767</t>
  </si>
  <si>
    <t>Konstrukce zámečnické</t>
  </si>
  <si>
    <t>30</t>
  </si>
  <si>
    <t>767 001</t>
  </si>
  <si>
    <t>Kabelová trasa z nerez prvků 125/100 mm</t>
  </si>
  <si>
    <t>1450900825</t>
  </si>
  <si>
    <t>Poznámka k položce:
VV pol. 2</t>
  </si>
  <si>
    <t>31</t>
  </si>
  <si>
    <t>767 002</t>
  </si>
  <si>
    <t>Deformetrická základna, vč. osazení a chemických kotev</t>
  </si>
  <si>
    <t>-495341171</t>
  </si>
  <si>
    <t>Poznámka k položce:
VV pol. 1</t>
  </si>
  <si>
    <t>32</t>
  </si>
  <si>
    <t>Digitální měřič posunů s rozsahem +-25 mm, přesnost 0,02 mm</t>
  </si>
  <si>
    <t>1395179670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</si>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</sst>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6"/>
  <sheetViews>
    <sheetView showGridLines="0" tabSelected="1" workbookViewId="0">
      <pane ySplit="1" topLeftCell="A23" activePane="bottomLeft" state="frozen"/>
      <selection pane="bottomLeft" activeCell="AM69" sqref="AM6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5" t="s">
        <v>16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27"/>
      <c r="AQ5" s="29"/>
      <c r="BE5" s="323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7" t="s">
        <v>19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27"/>
      <c r="AQ6" s="29"/>
      <c r="BE6" s="324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24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24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24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24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24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24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24"/>
      <c r="BS13" s="22" t="s">
        <v>8</v>
      </c>
    </row>
    <row r="14" spans="1:74">
      <c r="B14" s="26"/>
      <c r="C14" s="27"/>
      <c r="D14" s="27"/>
      <c r="E14" s="328" t="s">
        <v>32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24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24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24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24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24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24"/>
      <c r="BS19" s="22" t="s">
        <v>8</v>
      </c>
    </row>
    <row r="20" spans="2:71" ht="16.5" customHeight="1">
      <c r="B20" s="26"/>
      <c r="C20" s="27"/>
      <c r="D20" s="27"/>
      <c r="E20" s="330" t="s">
        <v>21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7"/>
      <c r="AP20" s="27"/>
      <c r="AQ20" s="29"/>
      <c r="BE20" s="324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24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24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31">
        <f>ROUND(AG51,2)</f>
        <v>0</v>
      </c>
      <c r="AL23" s="332"/>
      <c r="AM23" s="332"/>
      <c r="AN23" s="332"/>
      <c r="AO23" s="332"/>
      <c r="AP23" s="40"/>
      <c r="AQ23" s="43"/>
      <c r="BE23" s="324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24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3" t="s">
        <v>38</v>
      </c>
      <c r="M25" s="333"/>
      <c r="N25" s="333"/>
      <c r="O25" s="333"/>
      <c r="P25" s="40"/>
      <c r="Q25" s="40"/>
      <c r="R25" s="40"/>
      <c r="S25" s="40"/>
      <c r="T25" s="40"/>
      <c r="U25" s="40"/>
      <c r="V25" s="40"/>
      <c r="W25" s="333" t="s">
        <v>39</v>
      </c>
      <c r="X25" s="333"/>
      <c r="Y25" s="333"/>
      <c r="Z25" s="333"/>
      <c r="AA25" s="333"/>
      <c r="AB25" s="333"/>
      <c r="AC25" s="333"/>
      <c r="AD25" s="333"/>
      <c r="AE25" s="333"/>
      <c r="AF25" s="40"/>
      <c r="AG25" s="40"/>
      <c r="AH25" s="40"/>
      <c r="AI25" s="40"/>
      <c r="AJ25" s="40"/>
      <c r="AK25" s="333" t="s">
        <v>40</v>
      </c>
      <c r="AL25" s="333"/>
      <c r="AM25" s="333"/>
      <c r="AN25" s="333"/>
      <c r="AO25" s="333"/>
      <c r="AP25" s="40"/>
      <c r="AQ25" s="43"/>
      <c r="BE25" s="324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34">
        <v>0.21</v>
      </c>
      <c r="M26" s="335"/>
      <c r="N26" s="335"/>
      <c r="O26" s="335"/>
      <c r="P26" s="46"/>
      <c r="Q26" s="46"/>
      <c r="R26" s="46"/>
      <c r="S26" s="46"/>
      <c r="T26" s="46"/>
      <c r="U26" s="46"/>
      <c r="V26" s="46"/>
      <c r="W26" s="336">
        <f>ROUND(AZ51,2)</f>
        <v>0</v>
      </c>
      <c r="X26" s="335"/>
      <c r="Y26" s="335"/>
      <c r="Z26" s="335"/>
      <c r="AA26" s="335"/>
      <c r="AB26" s="335"/>
      <c r="AC26" s="335"/>
      <c r="AD26" s="335"/>
      <c r="AE26" s="335"/>
      <c r="AF26" s="46"/>
      <c r="AG26" s="46"/>
      <c r="AH26" s="46"/>
      <c r="AI26" s="46"/>
      <c r="AJ26" s="46"/>
      <c r="AK26" s="336">
        <f>ROUND(AV51,2)</f>
        <v>0</v>
      </c>
      <c r="AL26" s="335"/>
      <c r="AM26" s="335"/>
      <c r="AN26" s="335"/>
      <c r="AO26" s="335"/>
      <c r="AP26" s="46"/>
      <c r="AQ26" s="48"/>
      <c r="BE26" s="324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34">
        <v>0.15</v>
      </c>
      <c r="M27" s="335"/>
      <c r="N27" s="335"/>
      <c r="O27" s="335"/>
      <c r="P27" s="46"/>
      <c r="Q27" s="46"/>
      <c r="R27" s="46"/>
      <c r="S27" s="46"/>
      <c r="T27" s="46"/>
      <c r="U27" s="46"/>
      <c r="V27" s="46"/>
      <c r="W27" s="336">
        <f>ROUND(BA51,2)</f>
        <v>0</v>
      </c>
      <c r="X27" s="335"/>
      <c r="Y27" s="335"/>
      <c r="Z27" s="335"/>
      <c r="AA27" s="335"/>
      <c r="AB27" s="335"/>
      <c r="AC27" s="335"/>
      <c r="AD27" s="335"/>
      <c r="AE27" s="335"/>
      <c r="AF27" s="46"/>
      <c r="AG27" s="46"/>
      <c r="AH27" s="46"/>
      <c r="AI27" s="46"/>
      <c r="AJ27" s="46"/>
      <c r="AK27" s="336">
        <f>ROUND(AW51,2)</f>
        <v>0</v>
      </c>
      <c r="AL27" s="335"/>
      <c r="AM27" s="335"/>
      <c r="AN27" s="335"/>
      <c r="AO27" s="335"/>
      <c r="AP27" s="46"/>
      <c r="AQ27" s="48"/>
      <c r="BE27" s="324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34">
        <v>0.21</v>
      </c>
      <c r="M28" s="335"/>
      <c r="N28" s="335"/>
      <c r="O28" s="335"/>
      <c r="P28" s="46"/>
      <c r="Q28" s="46"/>
      <c r="R28" s="46"/>
      <c r="S28" s="46"/>
      <c r="T28" s="46"/>
      <c r="U28" s="46"/>
      <c r="V28" s="46"/>
      <c r="W28" s="336">
        <f>ROUND(BB51,2)</f>
        <v>0</v>
      </c>
      <c r="X28" s="335"/>
      <c r="Y28" s="335"/>
      <c r="Z28" s="335"/>
      <c r="AA28" s="335"/>
      <c r="AB28" s="335"/>
      <c r="AC28" s="335"/>
      <c r="AD28" s="335"/>
      <c r="AE28" s="335"/>
      <c r="AF28" s="46"/>
      <c r="AG28" s="46"/>
      <c r="AH28" s="46"/>
      <c r="AI28" s="46"/>
      <c r="AJ28" s="46"/>
      <c r="AK28" s="336">
        <v>0</v>
      </c>
      <c r="AL28" s="335"/>
      <c r="AM28" s="335"/>
      <c r="AN28" s="335"/>
      <c r="AO28" s="335"/>
      <c r="AP28" s="46"/>
      <c r="AQ28" s="48"/>
      <c r="BE28" s="324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34">
        <v>0.15</v>
      </c>
      <c r="M29" s="335"/>
      <c r="N29" s="335"/>
      <c r="O29" s="335"/>
      <c r="P29" s="46"/>
      <c r="Q29" s="46"/>
      <c r="R29" s="46"/>
      <c r="S29" s="46"/>
      <c r="T29" s="46"/>
      <c r="U29" s="46"/>
      <c r="V29" s="46"/>
      <c r="W29" s="336">
        <f>ROUND(BC51,2)</f>
        <v>0</v>
      </c>
      <c r="X29" s="335"/>
      <c r="Y29" s="335"/>
      <c r="Z29" s="335"/>
      <c r="AA29" s="335"/>
      <c r="AB29" s="335"/>
      <c r="AC29" s="335"/>
      <c r="AD29" s="335"/>
      <c r="AE29" s="335"/>
      <c r="AF29" s="46"/>
      <c r="AG29" s="46"/>
      <c r="AH29" s="46"/>
      <c r="AI29" s="46"/>
      <c r="AJ29" s="46"/>
      <c r="AK29" s="336">
        <v>0</v>
      </c>
      <c r="AL29" s="335"/>
      <c r="AM29" s="335"/>
      <c r="AN29" s="335"/>
      <c r="AO29" s="335"/>
      <c r="AP29" s="46"/>
      <c r="AQ29" s="48"/>
      <c r="BE29" s="324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34">
        <v>0</v>
      </c>
      <c r="M30" s="335"/>
      <c r="N30" s="335"/>
      <c r="O30" s="335"/>
      <c r="P30" s="46"/>
      <c r="Q30" s="46"/>
      <c r="R30" s="46"/>
      <c r="S30" s="46"/>
      <c r="T30" s="46"/>
      <c r="U30" s="46"/>
      <c r="V30" s="46"/>
      <c r="W30" s="336">
        <f>ROUND(BD51,2)</f>
        <v>0</v>
      </c>
      <c r="X30" s="335"/>
      <c r="Y30" s="335"/>
      <c r="Z30" s="335"/>
      <c r="AA30" s="335"/>
      <c r="AB30" s="335"/>
      <c r="AC30" s="335"/>
      <c r="AD30" s="335"/>
      <c r="AE30" s="335"/>
      <c r="AF30" s="46"/>
      <c r="AG30" s="46"/>
      <c r="AH30" s="46"/>
      <c r="AI30" s="46"/>
      <c r="AJ30" s="46"/>
      <c r="AK30" s="336">
        <v>0</v>
      </c>
      <c r="AL30" s="335"/>
      <c r="AM30" s="335"/>
      <c r="AN30" s="335"/>
      <c r="AO30" s="335"/>
      <c r="AP30" s="46"/>
      <c r="AQ30" s="48"/>
      <c r="BE30" s="324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24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37" t="s">
        <v>49</v>
      </c>
      <c r="Y32" s="338"/>
      <c r="Z32" s="338"/>
      <c r="AA32" s="338"/>
      <c r="AB32" s="338"/>
      <c r="AC32" s="51"/>
      <c r="AD32" s="51"/>
      <c r="AE32" s="51"/>
      <c r="AF32" s="51"/>
      <c r="AG32" s="51"/>
      <c r="AH32" s="51"/>
      <c r="AI32" s="51"/>
      <c r="AJ32" s="51"/>
      <c r="AK32" s="339">
        <f>SUM(AK23:AK30)</f>
        <v>0</v>
      </c>
      <c r="AL32" s="338"/>
      <c r="AM32" s="338"/>
      <c r="AN32" s="338"/>
      <c r="AO32" s="340"/>
      <c r="AP32" s="49"/>
      <c r="AQ32" s="53"/>
      <c r="BE32" s="324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17123731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41" t="str">
        <f>K6</f>
        <v>VD Těrlicko - oprava injekční clony, č. st. 3152</v>
      </c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Těrlicko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43" t="str">
        <f>IF(AN8= "","",AN8)</f>
        <v>3. 11. 2017</v>
      </c>
      <c r="AN44" s="343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Povodí Odry, s.p.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44" t="str">
        <f>IF(E17="","",E17)</f>
        <v>Aquatis, a.s.</v>
      </c>
      <c r="AN46" s="344"/>
      <c r="AO46" s="344"/>
      <c r="AP46" s="344"/>
      <c r="AQ46" s="61"/>
      <c r="AR46" s="59"/>
      <c r="AS46" s="345" t="s">
        <v>51</v>
      </c>
      <c r="AT46" s="346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7"/>
      <c r="AT47" s="348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9"/>
      <c r="AT48" s="350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51" t="s">
        <v>52</v>
      </c>
      <c r="D49" s="352"/>
      <c r="E49" s="352"/>
      <c r="F49" s="352"/>
      <c r="G49" s="352"/>
      <c r="H49" s="77"/>
      <c r="I49" s="353" t="s">
        <v>53</v>
      </c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4" t="s">
        <v>54</v>
      </c>
      <c r="AH49" s="352"/>
      <c r="AI49" s="352"/>
      <c r="AJ49" s="352"/>
      <c r="AK49" s="352"/>
      <c r="AL49" s="352"/>
      <c r="AM49" s="352"/>
      <c r="AN49" s="353" t="s">
        <v>55</v>
      </c>
      <c r="AO49" s="352"/>
      <c r="AP49" s="352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8">
        <f>ROUND(SUM(AG52:AG54),2)</f>
        <v>0</v>
      </c>
      <c r="AH51" s="358"/>
      <c r="AI51" s="358"/>
      <c r="AJ51" s="358"/>
      <c r="AK51" s="358"/>
      <c r="AL51" s="358"/>
      <c r="AM51" s="358"/>
      <c r="AN51" s="359">
        <f>SUM(AG51,AT51)</f>
        <v>0</v>
      </c>
      <c r="AO51" s="359"/>
      <c r="AP51" s="359"/>
      <c r="AQ51" s="87" t="s">
        <v>21</v>
      </c>
      <c r="AR51" s="69"/>
      <c r="AS51" s="88">
        <f>ROUND(SUM(AS52:AS54),2)</f>
        <v>0</v>
      </c>
      <c r="AT51" s="89">
        <f>ROUND(SUM(AV51:AW51),2)</f>
        <v>0</v>
      </c>
      <c r="AU51" s="90">
        <f>ROUND(SUM(AU52:AU54),5)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ROUND(SUM(AZ52:AZ54),2)</f>
        <v>0</v>
      </c>
      <c r="BA51" s="89">
        <f>ROUND(SUM(BA52:BA54),2)</f>
        <v>0</v>
      </c>
      <c r="BB51" s="89">
        <f>ROUND(SUM(BB52:BB54),2)</f>
        <v>0</v>
      </c>
      <c r="BC51" s="89">
        <f>ROUND(SUM(BC52:BC54),2)</f>
        <v>0</v>
      </c>
      <c r="BD51" s="91">
        <f>ROUND(SUM(BD52:BD54),2)</f>
        <v>0</v>
      </c>
      <c r="BS51" s="92" t="s">
        <v>70</v>
      </c>
      <c r="BT51" s="92" t="s">
        <v>71</v>
      </c>
      <c r="BU51" s="93" t="s">
        <v>72</v>
      </c>
      <c r="BV51" s="92" t="s">
        <v>73</v>
      </c>
      <c r="BW51" s="92" t="s">
        <v>7</v>
      </c>
      <c r="BX51" s="92" t="s">
        <v>74</v>
      </c>
      <c r="CL51" s="92" t="s">
        <v>21</v>
      </c>
    </row>
    <row r="52" spans="1:91" s="5" customFormat="1" ht="16.5" customHeight="1">
      <c r="A52" s="94" t="s">
        <v>75</v>
      </c>
      <c r="B52" s="95"/>
      <c r="C52" s="96"/>
      <c r="D52" s="357" t="s">
        <v>76</v>
      </c>
      <c r="E52" s="357"/>
      <c r="F52" s="357"/>
      <c r="G52" s="357"/>
      <c r="H52" s="357"/>
      <c r="I52" s="97"/>
      <c r="J52" s="357" t="s">
        <v>77</v>
      </c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5">
        <f>'OST - Ostatní náklady'!J27</f>
        <v>0</v>
      </c>
      <c r="AH52" s="356"/>
      <c r="AI52" s="356"/>
      <c r="AJ52" s="356"/>
      <c r="AK52" s="356"/>
      <c r="AL52" s="356"/>
      <c r="AM52" s="356"/>
      <c r="AN52" s="355">
        <f>SUM(AG52,AT52)</f>
        <v>0</v>
      </c>
      <c r="AO52" s="356"/>
      <c r="AP52" s="356"/>
      <c r="AQ52" s="98" t="s">
        <v>76</v>
      </c>
      <c r="AR52" s="99"/>
      <c r="AS52" s="100">
        <v>0</v>
      </c>
      <c r="AT52" s="101">
        <f>ROUND(SUM(AV52:AW52),2)</f>
        <v>0</v>
      </c>
      <c r="AU52" s="102">
        <f>'OST - Ostatní náklady'!P81</f>
        <v>0</v>
      </c>
      <c r="AV52" s="101">
        <f>'OST - Ostatní náklady'!J30</f>
        <v>0</v>
      </c>
      <c r="AW52" s="101">
        <f>'OST - Ostatní náklady'!J31</f>
        <v>0</v>
      </c>
      <c r="AX52" s="101">
        <f>'OST - Ostatní náklady'!J32</f>
        <v>0</v>
      </c>
      <c r="AY52" s="101">
        <f>'OST - Ostatní náklady'!J33</f>
        <v>0</v>
      </c>
      <c r="AZ52" s="101">
        <f>'OST - Ostatní náklady'!F30</f>
        <v>0</v>
      </c>
      <c r="BA52" s="101">
        <f>'OST - Ostatní náklady'!F31</f>
        <v>0</v>
      </c>
      <c r="BB52" s="101">
        <f>'OST - Ostatní náklady'!F32</f>
        <v>0</v>
      </c>
      <c r="BC52" s="101">
        <f>'OST - Ostatní náklady'!F33</f>
        <v>0</v>
      </c>
      <c r="BD52" s="103">
        <f>'OST - Ostatní náklady'!F34</f>
        <v>0</v>
      </c>
      <c r="BT52" s="104" t="s">
        <v>78</v>
      </c>
      <c r="BV52" s="104" t="s">
        <v>73</v>
      </c>
      <c r="BW52" s="104" t="s">
        <v>79</v>
      </c>
      <c r="BX52" s="104" t="s">
        <v>7</v>
      </c>
      <c r="CL52" s="104" t="s">
        <v>80</v>
      </c>
      <c r="CM52" s="104" t="s">
        <v>81</v>
      </c>
    </row>
    <row r="53" spans="1:91" s="5" customFormat="1" ht="16.5" customHeight="1">
      <c r="A53" s="94" t="s">
        <v>75</v>
      </c>
      <c r="B53" s="95"/>
      <c r="C53" s="96"/>
      <c r="D53" s="357" t="s">
        <v>82</v>
      </c>
      <c r="E53" s="357"/>
      <c r="F53" s="357"/>
      <c r="G53" s="357"/>
      <c r="H53" s="357"/>
      <c r="I53" s="97"/>
      <c r="J53" s="357" t="s">
        <v>83</v>
      </c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5">
        <f>'SO 01 - Injekční clona '!J27</f>
        <v>0</v>
      </c>
      <c r="AH53" s="356"/>
      <c r="AI53" s="356"/>
      <c r="AJ53" s="356"/>
      <c r="AK53" s="356"/>
      <c r="AL53" s="356"/>
      <c r="AM53" s="356"/>
      <c r="AN53" s="355">
        <f>SUM(AG53,AT53)</f>
        <v>0</v>
      </c>
      <c r="AO53" s="356"/>
      <c r="AP53" s="356"/>
      <c r="AQ53" s="98" t="s">
        <v>84</v>
      </c>
      <c r="AR53" s="99"/>
      <c r="AS53" s="100">
        <v>0</v>
      </c>
      <c r="AT53" s="101">
        <f>ROUND(SUM(AV53:AW53),2)</f>
        <v>0</v>
      </c>
      <c r="AU53" s="102">
        <f>'SO 01 - Injekční clona '!P81</f>
        <v>0</v>
      </c>
      <c r="AV53" s="101">
        <f>'SO 01 - Injekční clona '!J30</f>
        <v>0</v>
      </c>
      <c r="AW53" s="101">
        <f>'SO 01 - Injekční clona '!J31</f>
        <v>0</v>
      </c>
      <c r="AX53" s="101">
        <f>'SO 01 - Injekční clona '!J32</f>
        <v>0</v>
      </c>
      <c r="AY53" s="101">
        <f>'SO 01 - Injekční clona '!J33</f>
        <v>0</v>
      </c>
      <c r="AZ53" s="101">
        <f>'SO 01 - Injekční clona '!F30</f>
        <v>0</v>
      </c>
      <c r="BA53" s="101">
        <f>'SO 01 - Injekční clona '!F31</f>
        <v>0</v>
      </c>
      <c r="BB53" s="101">
        <f>'SO 01 - Injekční clona '!F32</f>
        <v>0</v>
      </c>
      <c r="BC53" s="101">
        <f>'SO 01 - Injekční clona '!F33</f>
        <v>0</v>
      </c>
      <c r="BD53" s="103">
        <f>'SO 01 - Injekční clona '!F34</f>
        <v>0</v>
      </c>
      <c r="BT53" s="104" t="s">
        <v>78</v>
      </c>
      <c r="BV53" s="104" t="s">
        <v>73</v>
      </c>
      <c r="BW53" s="104" t="s">
        <v>85</v>
      </c>
      <c r="BX53" s="104" t="s">
        <v>7</v>
      </c>
      <c r="CL53" s="104" t="s">
        <v>80</v>
      </c>
      <c r="CM53" s="104" t="s">
        <v>81</v>
      </c>
    </row>
    <row r="54" spans="1:91" s="5" customFormat="1" ht="16.5" customHeight="1">
      <c r="A54" s="94" t="s">
        <v>75</v>
      </c>
      <c r="B54" s="95"/>
      <c r="C54" s="96"/>
      <c r="D54" s="357" t="s">
        <v>86</v>
      </c>
      <c r="E54" s="357"/>
      <c r="F54" s="357"/>
      <c r="G54" s="357"/>
      <c r="H54" s="357"/>
      <c r="I54" s="97"/>
      <c r="J54" s="357" t="s">
        <v>87</v>
      </c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5">
        <f>'SO 02 - Zařízení TBD'!J27</f>
        <v>0</v>
      </c>
      <c r="AH54" s="356"/>
      <c r="AI54" s="356"/>
      <c r="AJ54" s="356"/>
      <c r="AK54" s="356"/>
      <c r="AL54" s="356"/>
      <c r="AM54" s="356"/>
      <c r="AN54" s="355">
        <f>SUM(AG54,AT54)</f>
        <v>0</v>
      </c>
      <c r="AO54" s="356"/>
      <c r="AP54" s="356"/>
      <c r="AQ54" s="98" t="s">
        <v>84</v>
      </c>
      <c r="AR54" s="99"/>
      <c r="AS54" s="105">
        <v>0</v>
      </c>
      <c r="AT54" s="106">
        <f>ROUND(SUM(AV54:AW54),2)</f>
        <v>0</v>
      </c>
      <c r="AU54" s="107">
        <f>'SO 02 - Zařízení TBD'!P84</f>
        <v>0</v>
      </c>
      <c r="AV54" s="106">
        <f>'SO 02 - Zařízení TBD'!J30</f>
        <v>0</v>
      </c>
      <c r="AW54" s="106">
        <f>'SO 02 - Zařízení TBD'!J31</f>
        <v>0</v>
      </c>
      <c r="AX54" s="106">
        <f>'SO 02 - Zařízení TBD'!J32</f>
        <v>0</v>
      </c>
      <c r="AY54" s="106">
        <f>'SO 02 - Zařízení TBD'!J33</f>
        <v>0</v>
      </c>
      <c r="AZ54" s="106">
        <f>'SO 02 - Zařízení TBD'!F30</f>
        <v>0</v>
      </c>
      <c r="BA54" s="106">
        <f>'SO 02 - Zařízení TBD'!F31</f>
        <v>0</v>
      </c>
      <c r="BB54" s="106">
        <f>'SO 02 - Zařízení TBD'!F32</f>
        <v>0</v>
      </c>
      <c r="BC54" s="106">
        <f>'SO 02 - Zařízení TBD'!F33</f>
        <v>0</v>
      </c>
      <c r="BD54" s="108">
        <f>'SO 02 - Zařízení TBD'!F34</f>
        <v>0</v>
      </c>
      <c r="BT54" s="104" t="s">
        <v>78</v>
      </c>
      <c r="BV54" s="104" t="s">
        <v>73</v>
      </c>
      <c r="BW54" s="104" t="s">
        <v>88</v>
      </c>
      <c r="BX54" s="104" t="s">
        <v>7</v>
      </c>
      <c r="CL54" s="104" t="s">
        <v>80</v>
      </c>
      <c r="CM54" s="104" t="s">
        <v>81</v>
      </c>
    </row>
    <row r="55" spans="1:91" s="1" customFormat="1" ht="30" customHeight="1">
      <c r="B55" s="39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59"/>
    </row>
    <row r="56" spans="1:91" s="1" customFormat="1" ht="6.95" customHeight="1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9"/>
    </row>
  </sheetData>
  <sheetProtection algorithmName="SHA-512" hashValue="2JYRKPL+xP3MQABqwldInW41CJ+duZOKZaVWsNlU9Fi7UuOtBtlhOuxXrClJRyZ13Wxx1cFM3eo6z80THdXn+Q==" saltValue="7BMmC3gKboh3HCubq97rgiuDEqDwAfBr1z7xQiNIJ5IjDSXRLGtfZAiv576WJzAzJuDTaJa+5j9a3F9iAuCg9g==" spinCount="100000" sheet="1" objects="1" scenarios="1" formatColumns="0" formatRows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OST - Ostatní náklady'!C2" display="/" xr:uid="{00000000-0004-0000-0000-000002000000}"/>
    <hyperlink ref="A53" location="'SO 01 - Injekční clona '!C2" display="/" xr:uid="{00000000-0004-0000-0000-000003000000}"/>
    <hyperlink ref="A54" location="'SO 02 - Zařízení TBD'!C2" display="/" xr:uid="{00000000-0004-0000-0000-000004000000}"/>
  </hyperlinks>
  <printOptions horizontalCentered="1"/>
  <pageMargins left="0.59055118110236227" right="0.59055118110236227" top="0.59055118110236227" bottom="0.59055118110236227" header="0" footer="0"/>
  <pageSetup paperSize="9" fitToHeight="100" orientation="landscape" blackAndWhite="1" r:id="rId1"/>
  <headerFooter>
    <oddHeader>&amp;C&amp;P z &amp;N&amp;R&amp;A</oddHead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96"/>
  <sheetViews>
    <sheetView showGridLines="0" workbookViewId="0">
      <pane ySplit="1" topLeftCell="A2" activePane="bottomLeft" state="frozen"/>
      <selection activeCell="AM69" sqref="AM69"/>
      <selection pane="bottomLeft" activeCell="AM69" sqref="AM6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369" t="s">
        <v>90</v>
      </c>
      <c r="H1" s="369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2" t="s">
        <v>79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1" t="str">
        <f>'Rekapitulace stavby'!K6</f>
        <v>VD Těrlicko - oprava injekční clony, č. st. 3152</v>
      </c>
      <c r="F7" s="362"/>
      <c r="G7" s="362"/>
      <c r="H7" s="362"/>
      <c r="I7" s="115"/>
      <c r="J7" s="27"/>
      <c r="K7" s="29"/>
    </row>
    <row r="8" spans="1:70" s="1" customFormat="1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3" t="s">
        <v>96</v>
      </c>
      <c r="F9" s="364"/>
      <c r="G9" s="364"/>
      <c r="H9" s="364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80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3. 11. 2017</v>
      </c>
      <c r="K12" s="43"/>
    </row>
    <row r="13" spans="1:70" s="1" customFormat="1" ht="21.75" customHeight="1">
      <c r="B13" s="39"/>
      <c r="C13" s="40"/>
      <c r="D13" s="40"/>
      <c r="E13" s="40"/>
      <c r="F13" s="40"/>
      <c r="G13" s="40"/>
      <c r="H13" s="40"/>
      <c r="I13" s="119" t="s">
        <v>97</v>
      </c>
      <c r="J13" s="120" t="s">
        <v>98</v>
      </c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21"/>
      <c r="C24" s="122"/>
      <c r="D24" s="122"/>
      <c r="E24" s="330" t="s">
        <v>21</v>
      </c>
      <c r="F24" s="330"/>
      <c r="G24" s="330"/>
      <c r="H24" s="330"/>
      <c r="I24" s="123"/>
      <c r="J24" s="122"/>
      <c r="K24" s="124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5"/>
      <c r="J26" s="83"/>
      <c r="K26" s="126"/>
    </row>
    <row r="27" spans="2:11" s="1" customFormat="1" ht="25.35" customHeight="1">
      <c r="B27" s="39"/>
      <c r="C27" s="40"/>
      <c r="D27" s="127" t="s">
        <v>37</v>
      </c>
      <c r="E27" s="40"/>
      <c r="F27" s="40"/>
      <c r="G27" s="40"/>
      <c r="H27" s="40"/>
      <c r="I27" s="116"/>
      <c r="J27" s="128">
        <f>ROUND(J81,2)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5"/>
      <c r="J28" s="83"/>
      <c r="K28" s="126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9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30">
        <f>ROUND(SUM(BE81:BE95), 2)</f>
        <v>0</v>
      </c>
      <c r="G30" s="40"/>
      <c r="H30" s="40"/>
      <c r="I30" s="131">
        <v>0.21</v>
      </c>
      <c r="J30" s="130">
        <f>ROUND(ROUND((SUM(BE81:BE95)),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30">
        <f>ROUND(SUM(BF81:BF95), 2)</f>
        <v>0</v>
      </c>
      <c r="G31" s="40"/>
      <c r="H31" s="40"/>
      <c r="I31" s="131">
        <v>0.15</v>
      </c>
      <c r="J31" s="130">
        <f>ROUND(ROUND((SUM(BF81:BF95)),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30">
        <f>ROUND(SUM(BG81:BG95), 2)</f>
        <v>0</v>
      </c>
      <c r="G32" s="40"/>
      <c r="H32" s="40"/>
      <c r="I32" s="131">
        <v>0.21</v>
      </c>
      <c r="J32" s="130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30">
        <f>ROUND(SUM(BH81:BH95), 2)</f>
        <v>0</v>
      </c>
      <c r="G33" s="40"/>
      <c r="H33" s="40"/>
      <c r="I33" s="131">
        <v>0.15</v>
      </c>
      <c r="J33" s="130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30">
        <f>ROUND(SUM(BI81:BI95), 2)</f>
        <v>0</v>
      </c>
      <c r="G34" s="40"/>
      <c r="H34" s="40"/>
      <c r="I34" s="131">
        <v>0</v>
      </c>
      <c r="J34" s="130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2"/>
      <c r="D36" s="133" t="s">
        <v>47</v>
      </c>
      <c r="E36" s="77"/>
      <c r="F36" s="77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9"/>
      <c r="J37" s="55"/>
      <c r="K37" s="56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1" t="str">
        <f>E7</f>
        <v>VD Těrlicko - oprava injekční clony, č. st. 3152</v>
      </c>
      <c r="F45" s="362"/>
      <c r="G45" s="362"/>
      <c r="H45" s="362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3" t="str">
        <f>E9</f>
        <v>OST - Ostatní náklady</v>
      </c>
      <c r="F47" s="364"/>
      <c r="G47" s="364"/>
      <c r="H47" s="364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Těrlicko</v>
      </c>
      <c r="G49" s="40"/>
      <c r="H49" s="40"/>
      <c r="I49" s="117" t="s">
        <v>25</v>
      </c>
      <c r="J49" s="118" t="str">
        <f>IF(J12="","",J12)</f>
        <v>3. 11. 2017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Povodí Odry, s.p.</v>
      </c>
      <c r="G51" s="40"/>
      <c r="H51" s="40"/>
      <c r="I51" s="117" t="s">
        <v>33</v>
      </c>
      <c r="J51" s="330" t="str">
        <f>E21</f>
        <v>Aquatis, a.s.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8" t="s">
        <v>102</v>
      </c>
      <c r="D56" s="40"/>
      <c r="E56" s="40"/>
      <c r="F56" s="40"/>
      <c r="G56" s="40"/>
      <c r="H56" s="40"/>
      <c r="I56" s="116"/>
      <c r="J56" s="128">
        <f>J81</f>
        <v>0</v>
      </c>
      <c r="K56" s="43"/>
      <c r="AU56" s="22" t="s">
        <v>103</v>
      </c>
    </row>
    <row r="57" spans="2:47" s="7" customFormat="1" ht="24.95" customHeight="1">
      <c r="B57" s="149"/>
      <c r="C57" s="150"/>
      <c r="D57" s="151" t="s">
        <v>104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105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7" customFormat="1" ht="24.95" customHeight="1">
      <c r="B59" s="149"/>
      <c r="C59" s="150"/>
      <c r="D59" s="151" t="s">
        <v>106</v>
      </c>
      <c r="E59" s="152"/>
      <c r="F59" s="152"/>
      <c r="G59" s="152"/>
      <c r="H59" s="152"/>
      <c r="I59" s="153"/>
      <c r="J59" s="154">
        <f>J90</f>
        <v>0</v>
      </c>
      <c r="K59" s="155"/>
    </row>
    <row r="60" spans="2:47" s="8" customFormat="1" ht="19.899999999999999" customHeight="1">
      <c r="B60" s="156"/>
      <c r="C60" s="157"/>
      <c r="D60" s="158" t="s">
        <v>107</v>
      </c>
      <c r="E60" s="159"/>
      <c r="F60" s="159"/>
      <c r="G60" s="159"/>
      <c r="H60" s="159"/>
      <c r="I60" s="160"/>
      <c r="J60" s="161">
        <f>J91</f>
        <v>0</v>
      </c>
      <c r="K60" s="162"/>
    </row>
    <row r="61" spans="2:47" s="8" customFormat="1" ht="19.899999999999999" customHeight="1">
      <c r="B61" s="156"/>
      <c r="C61" s="157"/>
      <c r="D61" s="158" t="s">
        <v>108</v>
      </c>
      <c r="E61" s="159"/>
      <c r="F61" s="159"/>
      <c r="G61" s="159"/>
      <c r="H61" s="159"/>
      <c r="I61" s="160"/>
      <c r="J61" s="161">
        <f>J94</f>
        <v>0</v>
      </c>
      <c r="K61" s="162"/>
    </row>
    <row r="62" spans="2:47" s="1" customFormat="1" ht="21.75" customHeight="1">
      <c r="B62" s="39"/>
      <c r="C62" s="40"/>
      <c r="D62" s="40"/>
      <c r="E62" s="40"/>
      <c r="F62" s="40"/>
      <c r="G62" s="40"/>
      <c r="H62" s="40"/>
      <c r="I62" s="116"/>
      <c r="J62" s="40"/>
      <c r="K62" s="4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39"/>
      <c r="J63" s="55"/>
      <c r="K63" s="56"/>
    </row>
    <row r="67" spans="2:20" s="1" customFormat="1" ht="6.95" customHeight="1">
      <c r="B67" s="57"/>
      <c r="C67" s="58"/>
      <c r="D67" s="58"/>
      <c r="E67" s="58"/>
      <c r="F67" s="58"/>
      <c r="G67" s="58"/>
      <c r="H67" s="58"/>
      <c r="I67" s="142"/>
      <c r="J67" s="58"/>
      <c r="K67" s="58"/>
      <c r="L67" s="59"/>
    </row>
    <row r="68" spans="2:20" s="1" customFormat="1" ht="36.950000000000003" customHeight="1">
      <c r="B68" s="39"/>
      <c r="C68" s="60" t="s">
        <v>109</v>
      </c>
      <c r="D68" s="61"/>
      <c r="E68" s="61"/>
      <c r="F68" s="61"/>
      <c r="G68" s="61"/>
      <c r="H68" s="61"/>
      <c r="I68" s="163"/>
      <c r="J68" s="61"/>
      <c r="K68" s="61"/>
      <c r="L68" s="59"/>
    </row>
    <row r="69" spans="2:20" s="1" customFormat="1" ht="6.95" customHeight="1">
      <c r="B69" s="39"/>
      <c r="C69" s="61"/>
      <c r="D69" s="61"/>
      <c r="E69" s="61"/>
      <c r="F69" s="61"/>
      <c r="G69" s="61"/>
      <c r="H69" s="61"/>
      <c r="I69" s="163"/>
      <c r="J69" s="61"/>
      <c r="K69" s="61"/>
      <c r="L69" s="59"/>
    </row>
    <row r="70" spans="2:20" s="1" customFormat="1" ht="14.45" customHeight="1">
      <c r="B70" s="39"/>
      <c r="C70" s="63" t="s">
        <v>18</v>
      </c>
      <c r="D70" s="61"/>
      <c r="E70" s="61"/>
      <c r="F70" s="61"/>
      <c r="G70" s="61"/>
      <c r="H70" s="61"/>
      <c r="I70" s="163"/>
      <c r="J70" s="61"/>
      <c r="K70" s="61"/>
      <c r="L70" s="59"/>
    </row>
    <row r="71" spans="2:20" s="1" customFormat="1" ht="16.5" customHeight="1">
      <c r="B71" s="39"/>
      <c r="C71" s="61"/>
      <c r="D71" s="61"/>
      <c r="E71" s="366" t="str">
        <f>E7</f>
        <v>VD Těrlicko - oprava injekční clony, č. st. 3152</v>
      </c>
      <c r="F71" s="367"/>
      <c r="G71" s="367"/>
      <c r="H71" s="367"/>
      <c r="I71" s="163"/>
      <c r="J71" s="61"/>
      <c r="K71" s="61"/>
      <c r="L71" s="59"/>
    </row>
    <row r="72" spans="2:20" s="1" customFormat="1" ht="14.45" customHeight="1">
      <c r="B72" s="39"/>
      <c r="C72" s="63" t="s">
        <v>95</v>
      </c>
      <c r="D72" s="61"/>
      <c r="E72" s="61"/>
      <c r="F72" s="61"/>
      <c r="G72" s="61"/>
      <c r="H72" s="61"/>
      <c r="I72" s="163"/>
      <c r="J72" s="61"/>
      <c r="K72" s="61"/>
      <c r="L72" s="59"/>
    </row>
    <row r="73" spans="2:20" s="1" customFormat="1" ht="17.25" customHeight="1">
      <c r="B73" s="39"/>
      <c r="C73" s="61"/>
      <c r="D73" s="61"/>
      <c r="E73" s="341" t="str">
        <f>E9</f>
        <v>OST - Ostatní náklady</v>
      </c>
      <c r="F73" s="368"/>
      <c r="G73" s="368"/>
      <c r="H73" s="368"/>
      <c r="I73" s="163"/>
      <c r="J73" s="61"/>
      <c r="K73" s="61"/>
      <c r="L73" s="59"/>
    </row>
    <row r="74" spans="2:20" s="1" customFormat="1" ht="6.95" customHeight="1">
      <c r="B74" s="39"/>
      <c r="C74" s="61"/>
      <c r="D74" s="61"/>
      <c r="E74" s="61"/>
      <c r="F74" s="61"/>
      <c r="G74" s="61"/>
      <c r="H74" s="61"/>
      <c r="I74" s="163"/>
      <c r="J74" s="61"/>
      <c r="K74" s="61"/>
      <c r="L74" s="59"/>
    </row>
    <row r="75" spans="2:20" s="1" customFormat="1" ht="18" customHeight="1">
      <c r="B75" s="39"/>
      <c r="C75" s="63" t="s">
        <v>23</v>
      </c>
      <c r="D75" s="61"/>
      <c r="E75" s="61"/>
      <c r="F75" s="164" t="str">
        <f>F12</f>
        <v>Těrlicko</v>
      </c>
      <c r="G75" s="61"/>
      <c r="H75" s="61"/>
      <c r="I75" s="165" t="s">
        <v>25</v>
      </c>
      <c r="J75" s="71" t="str">
        <f>IF(J12="","",J12)</f>
        <v>3. 11. 2017</v>
      </c>
      <c r="K75" s="61"/>
      <c r="L75" s="59"/>
    </row>
    <row r="76" spans="2:20" s="1" customFormat="1" ht="6.95" customHeight="1">
      <c r="B76" s="39"/>
      <c r="C76" s="61"/>
      <c r="D76" s="61"/>
      <c r="E76" s="61"/>
      <c r="F76" s="61"/>
      <c r="G76" s="61"/>
      <c r="H76" s="61"/>
      <c r="I76" s="163"/>
      <c r="J76" s="61"/>
      <c r="K76" s="61"/>
      <c r="L76" s="59"/>
    </row>
    <row r="77" spans="2:20" s="1" customFormat="1">
      <c r="B77" s="39"/>
      <c r="C77" s="63" t="s">
        <v>27</v>
      </c>
      <c r="D77" s="61"/>
      <c r="E77" s="61"/>
      <c r="F77" s="164" t="str">
        <f>E15</f>
        <v>Povodí Odry, s.p.</v>
      </c>
      <c r="G77" s="61"/>
      <c r="H77" s="61"/>
      <c r="I77" s="165" t="s">
        <v>33</v>
      </c>
      <c r="J77" s="164" t="str">
        <f>E21</f>
        <v>Aquatis, a.s.</v>
      </c>
      <c r="K77" s="61"/>
      <c r="L77" s="59"/>
    </row>
    <row r="78" spans="2:20" s="1" customFormat="1" ht="14.45" customHeight="1">
      <c r="B78" s="39"/>
      <c r="C78" s="63" t="s">
        <v>31</v>
      </c>
      <c r="D78" s="61"/>
      <c r="E78" s="61"/>
      <c r="F78" s="164" t="str">
        <f>IF(E18="","",E18)</f>
        <v/>
      </c>
      <c r="G78" s="61"/>
      <c r="H78" s="61"/>
      <c r="I78" s="163"/>
      <c r="J78" s="61"/>
      <c r="K78" s="61"/>
      <c r="L78" s="59"/>
    </row>
    <row r="79" spans="2:20" s="1" customFormat="1" ht="10.35" customHeight="1">
      <c r="B79" s="39"/>
      <c r="C79" s="61"/>
      <c r="D79" s="61"/>
      <c r="E79" s="61"/>
      <c r="F79" s="61"/>
      <c r="G79" s="61"/>
      <c r="H79" s="61"/>
      <c r="I79" s="163"/>
      <c r="J79" s="61"/>
      <c r="K79" s="61"/>
      <c r="L79" s="59"/>
    </row>
    <row r="80" spans="2:20" s="9" customFormat="1" ht="29.25" customHeight="1">
      <c r="B80" s="166"/>
      <c r="C80" s="167" t="s">
        <v>110</v>
      </c>
      <c r="D80" s="168" t="s">
        <v>56</v>
      </c>
      <c r="E80" s="168" t="s">
        <v>52</v>
      </c>
      <c r="F80" s="168" t="s">
        <v>111</v>
      </c>
      <c r="G80" s="168" t="s">
        <v>112</v>
      </c>
      <c r="H80" s="168" t="s">
        <v>113</v>
      </c>
      <c r="I80" s="169" t="s">
        <v>114</v>
      </c>
      <c r="J80" s="168" t="s">
        <v>101</v>
      </c>
      <c r="K80" s="170" t="s">
        <v>115</v>
      </c>
      <c r="L80" s="171"/>
      <c r="M80" s="79" t="s">
        <v>116</v>
      </c>
      <c r="N80" s="80" t="s">
        <v>41</v>
      </c>
      <c r="O80" s="80" t="s">
        <v>117</v>
      </c>
      <c r="P80" s="80" t="s">
        <v>118</v>
      </c>
      <c r="Q80" s="80" t="s">
        <v>119</v>
      </c>
      <c r="R80" s="80" t="s">
        <v>120</v>
      </c>
      <c r="S80" s="80" t="s">
        <v>121</v>
      </c>
      <c r="T80" s="81" t="s">
        <v>122</v>
      </c>
    </row>
    <row r="81" spans="2:65" s="1" customFormat="1" ht="29.25" customHeight="1">
      <c r="B81" s="39"/>
      <c r="C81" s="85" t="s">
        <v>102</v>
      </c>
      <c r="D81" s="61"/>
      <c r="E81" s="61"/>
      <c r="F81" s="61"/>
      <c r="G81" s="61"/>
      <c r="H81" s="61"/>
      <c r="I81" s="163"/>
      <c r="J81" s="172">
        <f>BK81</f>
        <v>0</v>
      </c>
      <c r="K81" s="61"/>
      <c r="L81" s="59"/>
      <c r="M81" s="82"/>
      <c r="N81" s="83"/>
      <c r="O81" s="83"/>
      <c r="P81" s="173">
        <f>P82+P90</f>
        <v>0</v>
      </c>
      <c r="Q81" s="83"/>
      <c r="R81" s="173">
        <f>R82+R90</f>
        <v>0</v>
      </c>
      <c r="S81" s="83"/>
      <c r="T81" s="174">
        <f>T82+T90</f>
        <v>0</v>
      </c>
      <c r="AT81" s="22" t="s">
        <v>70</v>
      </c>
      <c r="AU81" s="22" t="s">
        <v>103</v>
      </c>
      <c r="BK81" s="175">
        <f>BK82+BK90</f>
        <v>0</v>
      </c>
    </row>
    <row r="82" spans="2:65" s="10" customFormat="1" ht="37.35" customHeight="1">
      <c r="B82" s="176"/>
      <c r="C82" s="177"/>
      <c r="D82" s="178" t="s">
        <v>70</v>
      </c>
      <c r="E82" s="179" t="s">
        <v>76</v>
      </c>
      <c r="F82" s="179" t="s">
        <v>123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</f>
        <v>0</v>
      </c>
      <c r="Q82" s="184"/>
      <c r="R82" s="185">
        <f>R83</f>
        <v>0</v>
      </c>
      <c r="S82" s="184"/>
      <c r="T82" s="186">
        <f>T83</f>
        <v>0</v>
      </c>
      <c r="AR82" s="187" t="s">
        <v>124</v>
      </c>
      <c r="AT82" s="188" t="s">
        <v>70</v>
      </c>
      <c r="AU82" s="188" t="s">
        <v>71</v>
      </c>
      <c r="AY82" s="187" t="s">
        <v>125</v>
      </c>
      <c r="BK82" s="189">
        <f>BK83</f>
        <v>0</v>
      </c>
    </row>
    <row r="83" spans="2:65" s="10" customFormat="1" ht="19.899999999999999" customHeight="1">
      <c r="B83" s="176"/>
      <c r="C83" s="177"/>
      <c r="D83" s="178" t="s">
        <v>70</v>
      </c>
      <c r="E83" s="190" t="s">
        <v>126</v>
      </c>
      <c r="F83" s="190" t="s">
        <v>123</v>
      </c>
      <c r="G83" s="177"/>
      <c r="H83" s="177"/>
      <c r="I83" s="180"/>
      <c r="J83" s="191">
        <f>BK83</f>
        <v>0</v>
      </c>
      <c r="K83" s="177"/>
      <c r="L83" s="182"/>
      <c r="M83" s="183"/>
      <c r="N83" s="184"/>
      <c r="O83" s="184"/>
      <c r="P83" s="185">
        <f>SUM(P84:P89)</f>
        <v>0</v>
      </c>
      <c r="Q83" s="184"/>
      <c r="R83" s="185">
        <f>SUM(R84:R89)</f>
        <v>0</v>
      </c>
      <c r="S83" s="184"/>
      <c r="T83" s="186">
        <f>SUM(T84:T89)</f>
        <v>0</v>
      </c>
      <c r="AR83" s="187" t="s">
        <v>124</v>
      </c>
      <c r="AT83" s="188" t="s">
        <v>70</v>
      </c>
      <c r="AU83" s="188" t="s">
        <v>78</v>
      </c>
      <c r="AY83" s="187" t="s">
        <v>125</v>
      </c>
      <c r="BK83" s="189">
        <f>SUM(BK84:BK89)</f>
        <v>0</v>
      </c>
    </row>
    <row r="84" spans="2:65" s="1" customFormat="1" ht="16.5" customHeight="1">
      <c r="B84" s="39"/>
      <c r="C84" s="192" t="s">
        <v>78</v>
      </c>
      <c r="D84" s="192" t="s">
        <v>127</v>
      </c>
      <c r="E84" s="193" t="s">
        <v>128</v>
      </c>
      <c r="F84" s="194" t="s">
        <v>129</v>
      </c>
      <c r="G84" s="195" t="s">
        <v>130</v>
      </c>
      <c r="H84" s="196">
        <v>2</v>
      </c>
      <c r="I84" s="197"/>
      <c r="J84" s="198">
        <f>ROUND(I84*H84,2)</f>
        <v>0</v>
      </c>
      <c r="K84" s="194" t="s">
        <v>21</v>
      </c>
      <c r="L84" s="59"/>
      <c r="M84" s="199" t="s">
        <v>21</v>
      </c>
      <c r="N84" s="200" t="s">
        <v>42</v>
      </c>
      <c r="O84" s="40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2" t="s">
        <v>131</v>
      </c>
      <c r="AT84" s="22" t="s">
        <v>127</v>
      </c>
      <c r="AU84" s="22" t="s">
        <v>81</v>
      </c>
      <c r="AY84" s="22" t="s">
        <v>125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2" t="s">
        <v>78</v>
      </c>
      <c r="BK84" s="203">
        <f>ROUND(I84*H84,2)</f>
        <v>0</v>
      </c>
      <c r="BL84" s="22" t="s">
        <v>131</v>
      </c>
      <c r="BM84" s="22" t="s">
        <v>132</v>
      </c>
    </row>
    <row r="85" spans="2:65" s="1" customFormat="1" ht="40.5">
      <c r="B85" s="39"/>
      <c r="C85" s="61"/>
      <c r="D85" s="204" t="s">
        <v>133</v>
      </c>
      <c r="E85" s="61"/>
      <c r="F85" s="205" t="s">
        <v>134</v>
      </c>
      <c r="G85" s="61"/>
      <c r="H85" s="61"/>
      <c r="I85" s="163"/>
      <c r="J85" s="61"/>
      <c r="K85" s="61"/>
      <c r="L85" s="59"/>
      <c r="M85" s="206"/>
      <c r="N85" s="40"/>
      <c r="O85" s="40"/>
      <c r="P85" s="40"/>
      <c r="Q85" s="40"/>
      <c r="R85" s="40"/>
      <c r="S85" s="40"/>
      <c r="T85" s="76"/>
      <c r="AT85" s="22" t="s">
        <v>133</v>
      </c>
      <c r="AU85" s="22" t="s">
        <v>81</v>
      </c>
    </row>
    <row r="86" spans="2:65" s="1" customFormat="1" ht="25.5" customHeight="1">
      <c r="B86" s="39"/>
      <c r="C86" s="192" t="s">
        <v>81</v>
      </c>
      <c r="D86" s="192" t="s">
        <v>127</v>
      </c>
      <c r="E86" s="193" t="s">
        <v>135</v>
      </c>
      <c r="F86" s="194" t="s">
        <v>136</v>
      </c>
      <c r="G86" s="195" t="s">
        <v>130</v>
      </c>
      <c r="H86" s="196">
        <v>1</v>
      </c>
      <c r="I86" s="197"/>
      <c r="J86" s="198">
        <f>ROUND(I86*H86,2)</f>
        <v>0</v>
      </c>
      <c r="K86" s="194" t="s">
        <v>21</v>
      </c>
      <c r="L86" s="59"/>
      <c r="M86" s="199" t="s">
        <v>21</v>
      </c>
      <c r="N86" s="200" t="s">
        <v>42</v>
      </c>
      <c r="O86" s="40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2" t="s">
        <v>131</v>
      </c>
      <c r="AT86" s="22" t="s">
        <v>127</v>
      </c>
      <c r="AU86" s="22" t="s">
        <v>81</v>
      </c>
      <c r="AY86" s="22" t="s">
        <v>125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2" t="s">
        <v>78</v>
      </c>
      <c r="BK86" s="203">
        <f>ROUND(I86*H86,2)</f>
        <v>0</v>
      </c>
      <c r="BL86" s="22" t="s">
        <v>131</v>
      </c>
      <c r="BM86" s="22" t="s">
        <v>137</v>
      </c>
    </row>
    <row r="87" spans="2:65" s="1" customFormat="1" ht="25.5" customHeight="1">
      <c r="B87" s="39"/>
      <c r="C87" s="192" t="s">
        <v>138</v>
      </c>
      <c r="D87" s="192" t="s">
        <v>127</v>
      </c>
      <c r="E87" s="193" t="s">
        <v>139</v>
      </c>
      <c r="F87" s="194" t="s">
        <v>140</v>
      </c>
      <c r="G87" s="195" t="s">
        <v>130</v>
      </c>
      <c r="H87" s="196">
        <v>1</v>
      </c>
      <c r="I87" s="197"/>
      <c r="J87" s="198">
        <f>ROUND(I87*H87,2)</f>
        <v>0</v>
      </c>
      <c r="K87" s="194" t="s">
        <v>21</v>
      </c>
      <c r="L87" s="59"/>
      <c r="M87" s="199" t="s">
        <v>21</v>
      </c>
      <c r="N87" s="200" t="s">
        <v>42</v>
      </c>
      <c r="O87" s="40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2" t="s">
        <v>131</v>
      </c>
      <c r="AT87" s="22" t="s">
        <v>127</v>
      </c>
      <c r="AU87" s="22" t="s">
        <v>81</v>
      </c>
      <c r="AY87" s="22" t="s">
        <v>125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2" t="s">
        <v>78</v>
      </c>
      <c r="BK87" s="203">
        <f>ROUND(I87*H87,2)</f>
        <v>0</v>
      </c>
      <c r="BL87" s="22" t="s">
        <v>131</v>
      </c>
      <c r="BM87" s="22" t="s">
        <v>141</v>
      </c>
    </row>
    <row r="88" spans="2:65" s="1" customFormat="1" ht="16.5" customHeight="1">
      <c r="B88" s="39"/>
      <c r="C88" s="192" t="s">
        <v>124</v>
      </c>
      <c r="D88" s="192" t="s">
        <v>127</v>
      </c>
      <c r="E88" s="193" t="s">
        <v>142</v>
      </c>
      <c r="F88" s="194" t="s">
        <v>143</v>
      </c>
      <c r="G88" s="195" t="s">
        <v>130</v>
      </c>
      <c r="H88" s="196">
        <v>1</v>
      </c>
      <c r="I88" s="197"/>
      <c r="J88" s="198">
        <f>ROUND(I88*H88,2)</f>
        <v>0</v>
      </c>
      <c r="K88" s="194" t="s">
        <v>21</v>
      </c>
      <c r="L88" s="59"/>
      <c r="M88" s="199" t="s">
        <v>21</v>
      </c>
      <c r="N88" s="200" t="s">
        <v>42</v>
      </c>
      <c r="O88" s="40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2" t="s">
        <v>131</v>
      </c>
      <c r="AT88" s="22" t="s">
        <v>127</v>
      </c>
      <c r="AU88" s="22" t="s">
        <v>81</v>
      </c>
      <c r="AY88" s="22" t="s">
        <v>125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2" t="s">
        <v>78</v>
      </c>
      <c r="BK88" s="203">
        <f>ROUND(I88*H88,2)</f>
        <v>0</v>
      </c>
      <c r="BL88" s="22" t="s">
        <v>131</v>
      </c>
      <c r="BM88" s="22" t="s">
        <v>144</v>
      </c>
    </row>
    <row r="89" spans="2:65" s="1" customFormat="1" ht="16.5" customHeight="1">
      <c r="B89" s="39"/>
      <c r="C89" s="192" t="s">
        <v>145</v>
      </c>
      <c r="D89" s="192" t="s">
        <v>127</v>
      </c>
      <c r="E89" s="193" t="s">
        <v>146</v>
      </c>
      <c r="F89" s="194" t="s">
        <v>147</v>
      </c>
      <c r="G89" s="195" t="s">
        <v>130</v>
      </c>
      <c r="H89" s="196">
        <v>1</v>
      </c>
      <c r="I89" s="197"/>
      <c r="J89" s="198">
        <f>ROUND(I89*H89,2)</f>
        <v>0</v>
      </c>
      <c r="K89" s="194" t="s">
        <v>21</v>
      </c>
      <c r="L89" s="59"/>
      <c r="M89" s="199" t="s">
        <v>21</v>
      </c>
      <c r="N89" s="200" t="s">
        <v>42</v>
      </c>
      <c r="O89" s="40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2" t="s">
        <v>131</v>
      </c>
      <c r="AT89" s="22" t="s">
        <v>127</v>
      </c>
      <c r="AU89" s="22" t="s">
        <v>81</v>
      </c>
      <c r="AY89" s="22" t="s">
        <v>125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2" t="s">
        <v>78</v>
      </c>
      <c r="BK89" s="203">
        <f>ROUND(I89*H89,2)</f>
        <v>0</v>
      </c>
      <c r="BL89" s="22" t="s">
        <v>131</v>
      </c>
      <c r="BM89" s="22" t="s">
        <v>148</v>
      </c>
    </row>
    <row r="90" spans="2:65" s="10" customFormat="1" ht="37.35" customHeight="1">
      <c r="B90" s="176"/>
      <c r="C90" s="177"/>
      <c r="D90" s="178" t="s">
        <v>70</v>
      </c>
      <c r="E90" s="179" t="s">
        <v>149</v>
      </c>
      <c r="F90" s="179" t="s">
        <v>150</v>
      </c>
      <c r="G90" s="177"/>
      <c r="H90" s="177"/>
      <c r="I90" s="180"/>
      <c r="J90" s="181">
        <f>BK90</f>
        <v>0</v>
      </c>
      <c r="K90" s="177"/>
      <c r="L90" s="182"/>
      <c r="M90" s="183"/>
      <c r="N90" s="184"/>
      <c r="O90" s="184"/>
      <c r="P90" s="185">
        <f>P91+P94</f>
        <v>0</v>
      </c>
      <c r="Q90" s="184"/>
      <c r="R90" s="185">
        <f>R91+R94</f>
        <v>0</v>
      </c>
      <c r="S90" s="184"/>
      <c r="T90" s="186">
        <f>T91+T94</f>
        <v>0</v>
      </c>
      <c r="AR90" s="187" t="s">
        <v>145</v>
      </c>
      <c r="AT90" s="188" t="s">
        <v>70</v>
      </c>
      <c r="AU90" s="188" t="s">
        <v>71</v>
      </c>
      <c r="AY90" s="187" t="s">
        <v>125</v>
      </c>
      <c r="BK90" s="189">
        <f>BK91+BK94</f>
        <v>0</v>
      </c>
    </row>
    <row r="91" spans="2:65" s="10" customFormat="1" ht="19.899999999999999" customHeight="1">
      <c r="B91" s="176"/>
      <c r="C91" s="177"/>
      <c r="D91" s="178" t="s">
        <v>70</v>
      </c>
      <c r="E91" s="190" t="s">
        <v>151</v>
      </c>
      <c r="F91" s="190" t="s">
        <v>152</v>
      </c>
      <c r="G91" s="177"/>
      <c r="H91" s="177"/>
      <c r="I91" s="180"/>
      <c r="J91" s="191">
        <f>BK91</f>
        <v>0</v>
      </c>
      <c r="K91" s="177"/>
      <c r="L91" s="182"/>
      <c r="M91" s="183"/>
      <c r="N91" s="184"/>
      <c r="O91" s="184"/>
      <c r="P91" s="185">
        <f>SUM(P92:P93)</f>
        <v>0</v>
      </c>
      <c r="Q91" s="184"/>
      <c r="R91" s="185">
        <f>SUM(R92:R93)</f>
        <v>0</v>
      </c>
      <c r="S91" s="184"/>
      <c r="T91" s="186">
        <f>SUM(T92:T93)</f>
        <v>0</v>
      </c>
      <c r="AR91" s="187" t="s">
        <v>145</v>
      </c>
      <c r="AT91" s="188" t="s">
        <v>70</v>
      </c>
      <c r="AU91" s="188" t="s">
        <v>78</v>
      </c>
      <c r="AY91" s="187" t="s">
        <v>125</v>
      </c>
      <c r="BK91" s="189">
        <f>SUM(BK92:BK93)</f>
        <v>0</v>
      </c>
    </row>
    <row r="92" spans="2:65" s="1" customFormat="1" ht="16.5" customHeight="1">
      <c r="B92" s="39"/>
      <c r="C92" s="192" t="s">
        <v>153</v>
      </c>
      <c r="D92" s="192" t="s">
        <v>127</v>
      </c>
      <c r="E92" s="193" t="s">
        <v>154</v>
      </c>
      <c r="F92" s="194" t="s">
        <v>155</v>
      </c>
      <c r="G92" s="195" t="s">
        <v>130</v>
      </c>
      <c r="H92" s="196">
        <v>1</v>
      </c>
      <c r="I92" s="197"/>
      <c r="J92" s="198">
        <f>ROUND(I92*H92,2)</f>
        <v>0</v>
      </c>
      <c r="K92" s="194" t="s">
        <v>21</v>
      </c>
      <c r="L92" s="59"/>
      <c r="M92" s="199" t="s">
        <v>21</v>
      </c>
      <c r="N92" s="200" t="s">
        <v>42</v>
      </c>
      <c r="O92" s="40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2" t="s">
        <v>124</v>
      </c>
      <c r="AT92" s="22" t="s">
        <v>127</v>
      </c>
      <c r="AU92" s="22" t="s">
        <v>81</v>
      </c>
      <c r="AY92" s="22" t="s">
        <v>125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2" t="s">
        <v>78</v>
      </c>
      <c r="BK92" s="203">
        <f>ROUND(I92*H92,2)</f>
        <v>0</v>
      </c>
      <c r="BL92" s="22" t="s">
        <v>124</v>
      </c>
      <c r="BM92" s="22" t="s">
        <v>156</v>
      </c>
    </row>
    <row r="93" spans="2:65" s="1" customFormat="1" ht="16.5" customHeight="1">
      <c r="B93" s="39"/>
      <c r="C93" s="192" t="s">
        <v>157</v>
      </c>
      <c r="D93" s="192" t="s">
        <v>127</v>
      </c>
      <c r="E93" s="193" t="s">
        <v>158</v>
      </c>
      <c r="F93" s="194" t="s">
        <v>159</v>
      </c>
      <c r="G93" s="195" t="s">
        <v>130</v>
      </c>
      <c r="H93" s="196">
        <v>1</v>
      </c>
      <c r="I93" s="197"/>
      <c r="J93" s="198">
        <f>ROUND(I93*H93,2)</f>
        <v>0</v>
      </c>
      <c r="K93" s="194" t="s">
        <v>21</v>
      </c>
      <c r="L93" s="59"/>
      <c r="M93" s="199" t="s">
        <v>21</v>
      </c>
      <c r="N93" s="200" t="s">
        <v>42</v>
      </c>
      <c r="O93" s="40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2" t="s">
        <v>124</v>
      </c>
      <c r="AT93" s="22" t="s">
        <v>127</v>
      </c>
      <c r="AU93" s="22" t="s">
        <v>81</v>
      </c>
      <c r="AY93" s="22" t="s">
        <v>125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2" t="s">
        <v>78</v>
      </c>
      <c r="BK93" s="203">
        <f>ROUND(I93*H93,2)</f>
        <v>0</v>
      </c>
      <c r="BL93" s="22" t="s">
        <v>124</v>
      </c>
      <c r="BM93" s="22" t="s">
        <v>160</v>
      </c>
    </row>
    <row r="94" spans="2:65" s="10" customFormat="1" ht="29.85" customHeight="1">
      <c r="B94" s="176"/>
      <c r="C94" s="177"/>
      <c r="D94" s="178" t="s">
        <v>70</v>
      </c>
      <c r="E94" s="190" t="s">
        <v>161</v>
      </c>
      <c r="F94" s="190" t="s">
        <v>162</v>
      </c>
      <c r="G94" s="177"/>
      <c r="H94" s="177"/>
      <c r="I94" s="180"/>
      <c r="J94" s="191">
        <f>BK94</f>
        <v>0</v>
      </c>
      <c r="K94" s="177"/>
      <c r="L94" s="182"/>
      <c r="M94" s="183"/>
      <c r="N94" s="184"/>
      <c r="O94" s="184"/>
      <c r="P94" s="185">
        <f>P95</f>
        <v>0</v>
      </c>
      <c r="Q94" s="184"/>
      <c r="R94" s="185">
        <f>R95</f>
        <v>0</v>
      </c>
      <c r="S94" s="184"/>
      <c r="T94" s="186">
        <f>T95</f>
        <v>0</v>
      </c>
      <c r="AR94" s="187" t="s">
        <v>145</v>
      </c>
      <c r="AT94" s="188" t="s">
        <v>70</v>
      </c>
      <c r="AU94" s="188" t="s">
        <v>78</v>
      </c>
      <c r="AY94" s="187" t="s">
        <v>125</v>
      </c>
      <c r="BK94" s="189">
        <f>BK95</f>
        <v>0</v>
      </c>
    </row>
    <row r="95" spans="2:65" s="1" customFormat="1" ht="16.5" customHeight="1">
      <c r="B95" s="39"/>
      <c r="C95" s="192" t="s">
        <v>163</v>
      </c>
      <c r="D95" s="192" t="s">
        <v>127</v>
      </c>
      <c r="E95" s="193" t="s">
        <v>164</v>
      </c>
      <c r="F95" s="194" t="s">
        <v>165</v>
      </c>
      <c r="G95" s="195" t="s">
        <v>130</v>
      </c>
      <c r="H95" s="196">
        <v>1</v>
      </c>
      <c r="I95" s="197"/>
      <c r="J95" s="198">
        <f>ROUND(I95*H95,2)</f>
        <v>0</v>
      </c>
      <c r="K95" s="194" t="s">
        <v>166</v>
      </c>
      <c r="L95" s="59"/>
      <c r="M95" s="199" t="s">
        <v>21</v>
      </c>
      <c r="N95" s="207" t="s">
        <v>42</v>
      </c>
      <c r="O95" s="208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AR95" s="22" t="s">
        <v>167</v>
      </c>
      <c r="AT95" s="22" t="s">
        <v>127</v>
      </c>
      <c r="AU95" s="22" t="s">
        <v>81</v>
      </c>
      <c r="AY95" s="22" t="s">
        <v>125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2" t="s">
        <v>78</v>
      </c>
      <c r="BK95" s="203">
        <f>ROUND(I95*H95,2)</f>
        <v>0</v>
      </c>
      <c r="BL95" s="22" t="s">
        <v>167</v>
      </c>
      <c r="BM95" s="22" t="s">
        <v>168</v>
      </c>
    </row>
    <row r="96" spans="2:65" s="1" customFormat="1" ht="6.95" customHeight="1">
      <c r="B96" s="54"/>
      <c r="C96" s="55"/>
      <c r="D96" s="55"/>
      <c r="E96" s="55"/>
      <c r="F96" s="55"/>
      <c r="G96" s="55"/>
      <c r="H96" s="55"/>
      <c r="I96" s="139"/>
      <c r="J96" s="55"/>
      <c r="K96" s="55"/>
      <c r="L96" s="59"/>
    </row>
  </sheetData>
  <sheetProtection algorithmName="SHA-512" hashValue="lb/ozADI35c17Ku0sGMCtNqylzH9QpMGOpq3ehGSoTDyl1leVhV7yv4GWDqvJIGdHBJD8AkSrsKjMTEg95Ciow==" saltValue="ajsxqa/97AiSipCj6IXsP//t5dzS8irQaugKPjkjL8EzbBXXxxWlzrE+vCzV11fZ9O3c+WgS6i0al5kWVYjljQ==" spinCount="100000" sheet="1" objects="1" scenarios="1" formatColumns="0" formatRows="0" autoFilter="0"/>
  <autoFilter ref="C80:K95" xr:uid="{00000000-0009-0000-0000-000001000000}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0" display="3) Soupis prací" xr:uid="{00000000-0004-0000-0100-000002000000}"/>
    <hyperlink ref="L1:V1" location="'Rekapitulace stavby'!C2" display="Rekapitulace stavby" xr:uid="{00000000-0004-0000-0100-000003000000}"/>
  </hyperlinks>
  <printOptions horizontalCentered="1"/>
  <pageMargins left="0.59055118110236227" right="0.59055118110236227" top="0.59055118110236227" bottom="0.59055118110236227" header="0" footer="0"/>
  <pageSetup paperSize="9" fitToHeight="100" orientation="landscape" blackAndWhite="1" r:id="rId1"/>
  <headerFooter>
    <oddHeader>&amp;C&amp;P z &amp;N&amp;R&amp;A</oddHead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44"/>
  <sheetViews>
    <sheetView showGridLines="0" workbookViewId="0">
      <pane ySplit="1" topLeftCell="A2" activePane="bottomLeft" state="frozen"/>
      <selection activeCell="AM69" sqref="AM69"/>
      <selection pane="bottomLeft" activeCell="AM69" sqref="AM6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369" t="s">
        <v>90</v>
      </c>
      <c r="H1" s="369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2" t="s">
        <v>85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1" t="str">
        <f>'Rekapitulace stavby'!K6</f>
        <v>VD Těrlicko - oprava injekční clony, č. st. 3152</v>
      </c>
      <c r="F7" s="362"/>
      <c r="G7" s="362"/>
      <c r="H7" s="362"/>
      <c r="I7" s="115"/>
      <c r="J7" s="27"/>
      <c r="K7" s="29"/>
    </row>
    <row r="8" spans="1:70" s="1" customFormat="1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3" t="s">
        <v>169</v>
      </c>
      <c r="F9" s="364"/>
      <c r="G9" s="364"/>
      <c r="H9" s="364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80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3. 11. 2017</v>
      </c>
      <c r="K12" s="43"/>
    </row>
    <row r="13" spans="1:70" s="1" customFormat="1" ht="21.75" customHeight="1">
      <c r="B13" s="39"/>
      <c r="C13" s="40"/>
      <c r="D13" s="40"/>
      <c r="E13" s="40"/>
      <c r="F13" s="40"/>
      <c r="G13" s="40"/>
      <c r="H13" s="40"/>
      <c r="I13" s="119" t="s">
        <v>97</v>
      </c>
      <c r="J13" s="120" t="s">
        <v>98</v>
      </c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21"/>
      <c r="C24" s="122"/>
      <c r="D24" s="122"/>
      <c r="E24" s="330" t="s">
        <v>21</v>
      </c>
      <c r="F24" s="330"/>
      <c r="G24" s="330"/>
      <c r="H24" s="330"/>
      <c r="I24" s="123"/>
      <c r="J24" s="122"/>
      <c r="K24" s="124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5"/>
      <c r="J26" s="83"/>
      <c r="K26" s="126"/>
    </row>
    <row r="27" spans="2:11" s="1" customFormat="1" ht="25.35" customHeight="1">
      <c r="B27" s="39"/>
      <c r="C27" s="40"/>
      <c r="D27" s="127" t="s">
        <v>37</v>
      </c>
      <c r="E27" s="40"/>
      <c r="F27" s="40"/>
      <c r="G27" s="40"/>
      <c r="H27" s="40"/>
      <c r="I27" s="116"/>
      <c r="J27" s="128">
        <f>ROUND(J81,2)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5"/>
      <c r="J28" s="83"/>
      <c r="K28" s="126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9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30">
        <f>ROUND(SUM(BE81:BE143), 2)</f>
        <v>0</v>
      </c>
      <c r="G30" s="40"/>
      <c r="H30" s="40"/>
      <c r="I30" s="131">
        <v>0.21</v>
      </c>
      <c r="J30" s="130">
        <f>ROUND(ROUND((SUM(BE81:BE143)),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30">
        <f>ROUND(SUM(BF81:BF143), 2)</f>
        <v>0</v>
      </c>
      <c r="G31" s="40"/>
      <c r="H31" s="40"/>
      <c r="I31" s="131">
        <v>0.15</v>
      </c>
      <c r="J31" s="130">
        <f>ROUND(ROUND((SUM(BF81:BF143)),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30">
        <f>ROUND(SUM(BG81:BG143), 2)</f>
        <v>0</v>
      </c>
      <c r="G32" s="40"/>
      <c r="H32" s="40"/>
      <c r="I32" s="131">
        <v>0.21</v>
      </c>
      <c r="J32" s="130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30">
        <f>ROUND(SUM(BH81:BH143), 2)</f>
        <v>0</v>
      </c>
      <c r="G33" s="40"/>
      <c r="H33" s="40"/>
      <c r="I33" s="131">
        <v>0.15</v>
      </c>
      <c r="J33" s="130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30">
        <f>ROUND(SUM(BI81:BI143), 2)</f>
        <v>0</v>
      </c>
      <c r="G34" s="40"/>
      <c r="H34" s="40"/>
      <c r="I34" s="131">
        <v>0</v>
      </c>
      <c r="J34" s="130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2"/>
      <c r="D36" s="133" t="s">
        <v>47</v>
      </c>
      <c r="E36" s="77"/>
      <c r="F36" s="77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9"/>
      <c r="J37" s="55"/>
      <c r="K37" s="56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1" t="str">
        <f>E7</f>
        <v>VD Těrlicko - oprava injekční clony, č. st. 3152</v>
      </c>
      <c r="F45" s="362"/>
      <c r="G45" s="362"/>
      <c r="H45" s="362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3" t="str">
        <f>E9</f>
        <v xml:space="preserve">SO 01 - Injekční clona </v>
      </c>
      <c r="F47" s="364"/>
      <c r="G47" s="364"/>
      <c r="H47" s="364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Těrlicko</v>
      </c>
      <c r="G49" s="40"/>
      <c r="H49" s="40"/>
      <c r="I49" s="117" t="s">
        <v>25</v>
      </c>
      <c r="J49" s="118" t="str">
        <f>IF(J12="","",J12)</f>
        <v>3. 11. 2017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Povodí Odry, s.p.</v>
      </c>
      <c r="G51" s="40"/>
      <c r="H51" s="40"/>
      <c r="I51" s="117" t="s">
        <v>33</v>
      </c>
      <c r="J51" s="330" t="str">
        <f>E21</f>
        <v>Aquatis, a.s.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8" t="s">
        <v>102</v>
      </c>
      <c r="D56" s="40"/>
      <c r="E56" s="40"/>
      <c r="F56" s="40"/>
      <c r="G56" s="40"/>
      <c r="H56" s="40"/>
      <c r="I56" s="116"/>
      <c r="J56" s="128">
        <f>J81</f>
        <v>0</v>
      </c>
      <c r="K56" s="43"/>
      <c r="AU56" s="22" t="s">
        <v>103</v>
      </c>
    </row>
    <row r="57" spans="2:47" s="7" customFormat="1" ht="24.95" customHeight="1">
      <c r="B57" s="149"/>
      <c r="C57" s="150"/>
      <c r="D57" s="151" t="s">
        <v>170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171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8" customFormat="1" ht="19.899999999999999" customHeight="1">
      <c r="B59" s="156"/>
      <c r="C59" s="157"/>
      <c r="D59" s="158" t="s">
        <v>172</v>
      </c>
      <c r="E59" s="159"/>
      <c r="F59" s="159"/>
      <c r="G59" s="159"/>
      <c r="H59" s="159"/>
      <c r="I59" s="160"/>
      <c r="J59" s="161">
        <f>J110</f>
        <v>0</v>
      </c>
      <c r="K59" s="162"/>
    </row>
    <row r="60" spans="2:47" s="8" customFormat="1" ht="19.899999999999999" customHeight="1">
      <c r="B60" s="156"/>
      <c r="C60" s="157"/>
      <c r="D60" s="158" t="s">
        <v>173</v>
      </c>
      <c r="E60" s="159"/>
      <c r="F60" s="159"/>
      <c r="G60" s="159"/>
      <c r="H60" s="159"/>
      <c r="I60" s="160"/>
      <c r="J60" s="161">
        <f>J126</f>
        <v>0</v>
      </c>
      <c r="K60" s="162"/>
    </row>
    <row r="61" spans="2:47" s="8" customFormat="1" ht="19.899999999999999" customHeight="1">
      <c r="B61" s="156"/>
      <c r="C61" s="157"/>
      <c r="D61" s="158" t="s">
        <v>174</v>
      </c>
      <c r="E61" s="159"/>
      <c r="F61" s="159"/>
      <c r="G61" s="159"/>
      <c r="H61" s="159"/>
      <c r="I61" s="160"/>
      <c r="J61" s="161">
        <f>J141</f>
        <v>0</v>
      </c>
      <c r="K61" s="162"/>
    </row>
    <row r="62" spans="2:47" s="1" customFormat="1" ht="21.75" customHeight="1">
      <c r="B62" s="39"/>
      <c r="C62" s="40"/>
      <c r="D62" s="40"/>
      <c r="E62" s="40"/>
      <c r="F62" s="40"/>
      <c r="G62" s="40"/>
      <c r="H62" s="40"/>
      <c r="I62" s="116"/>
      <c r="J62" s="40"/>
      <c r="K62" s="4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39"/>
      <c r="J63" s="55"/>
      <c r="K63" s="56"/>
    </row>
    <row r="67" spans="2:20" s="1" customFormat="1" ht="6.95" customHeight="1">
      <c r="B67" s="57"/>
      <c r="C67" s="58"/>
      <c r="D67" s="58"/>
      <c r="E67" s="58"/>
      <c r="F67" s="58"/>
      <c r="G67" s="58"/>
      <c r="H67" s="58"/>
      <c r="I67" s="142"/>
      <c r="J67" s="58"/>
      <c r="K67" s="58"/>
      <c r="L67" s="59"/>
    </row>
    <row r="68" spans="2:20" s="1" customFormat="1" ht="36.950000000000003" customHeight="1">
      <c r="B68" s="39"/>
      <c r="C68" s="60" t="s">
        <v>109</v>
      </c>
      <c r="D68" s="61"/>
      <c r="E68" s="61"/>
      <c r="F68" s="61"/>
      <c r="G68" s="61"/>
      <c r="H68" s="61"/>
      <c r="I68" s="163"/>
      <c r="J68" s="61"/>
      <c r="K68" s="61"/>
      <c r="L68" s="59"/>
    </row>
    <row r="69" spans="2:20" s="1" customFormat="1" ht="6.95" customHeight="1">
      <c r="B69" s="39"/>
      <c r="C69" s="61"/>
      <c r="D69" s="61"/>
      <c r="E69" s="61"/>
      <c r="F69" s="61"/>
      <c r="G69" s="61"/>
      <c r="H69" s="61"/>
      <c r="I69" s="163"/>
      <c r="J69" s="61"/>
      <c r="K69" s="61"/>
      <c r="L69" s="59"/>
    </row>
    <row r="70" spans="2:20" s="1" customFormat="1" ht="14.45" customHeight="1">
      <c r="B70" s="39"/>
      <c r="C70" s="63" t="s">
        <v>18</v>
      </c>
      <c r="D70" s="61"/>
      <c r="E70" s="61"/>
      <c r="F70" s="61"/>
      <c r="G70" s="61"/>
      <c r="H70" s="61"/>
      <c r="I70" s="163"/>
      <c r="J70" s="61"/>
      <c r="K70" s="61"/>
      <c r="L70" s="59"/>
    </row>
    <row r="71" spans="2:20" s="1" customFormat="1" ht="16.5" customHeight="1">
      <c r="B71" s="39"/>
      <c r="C71" s="61"/>
      <c r="D71" s="61"/>
      <c r="E71" s="366" t="str">
        <f>E7</f>
        <v>VD Těrlicko - oprava injekční clony, č. st. 3152</v>
      </c>
      <c r="F71" s="367"/>
      <c r="G71" s="367"/>
      <c r="H71" s="367"/>
      <c r="I71" s="163"/>
      <c r="J71" s="61"/>
      <c r="K71" s="61"/>
      <c r="L71" s="59"/>
    </row>
    <row r="72" spans="2:20" s="1" customFormat="1" ht="14.45" customHeight="1">
      <c r="B72" s="39"/>
      <c r="C72" s="63" t="s">
        <v>95</v>
      </c>
      <c r="D72" s="61"/>
      <c r="E72" s="61"/>
      <c r="F72" s="61"/>
      <c r="G72" s="61"/>
      <c r="H72" s="61"/>
      <c r="I72" s="163"/>
      <c r="J72" s="61"/>
      <c r="K72" s="61"/>
      <c r="L72" s="59"/>
    </row>
    <row r="73" spans="2:20" s="1" customFormat="1" ht="17.25" customHeight="1">
      <c r="B73" s="39"/>
      <c r="C73" s="61"/>
      <c r="D73" s="61"/>
      <c r="E73" s="341" t="str">
        <f>E9</f>
        <v xml:space="preserve">SO 01 - Injekční clona </v>
      </c>
      <c r="F73" s="368"/>
      <c r="G73" s="368"/>
      <c r="H73" s="368"/>
      <c r="I73" s="163"/>
      <c r="J73" s="61"/>
      <c r="K73" s="61"/>
      <c r="L73" s="59"/>
    </row>
    <row r="74" spans="2:20" s="1" customFormat="1" ht="6.95" customHeight="1">
      <c r="B74" s="39"/>
      <c r="C74" s="61"/>
      <c r="D74" s="61"/>
      <c r="E74" s="61"/>
      <c r="F74" s="61"/>
      <c r="G74" s="61"/>
      <c r="H74" s="61"/>
      <c r="I74" s="163"/>
      <c r="J74" s="61"/>
      <c r="K74" s="61"/>
      <c r="L74" s="59"/>
    </row>
    <row r="75" spans="2:20" s="1" customFormat="1" ht="18" customHeight="1">
      <c r="B75" s="39"/>
      <c r="C75" s="63" t="s">
        <v>23</v>
      </c>
      <c r="D75" s="61"/>
      <c r="E75" s="61"/>
      <c r="F75" s="164" t="str">
        <f>F12</f>
        <v>Těrlicko</v>
      </c>
      <c r="G75" s="61"/>
      <c r="H75" s="61"/>
      <c r="I75" s="165" t="s">
        <v>25</v>
      </c>
      <c r="J75" s="71" t="str">
        <f>IF(J12="","",J12)</f>
        <v>3. 11. 2017</v>
      </c>
      <c r="K75" s="61"/>
      <c r="L75" s="59"/>
    </row>
    <row r="76" spans="2:20" s="1" customFormat="1" ht="6.95" customHeight="1">
      <c r="B76" s="39"/>
      <c r="C76" s="61"/>
      <c r="D76" s="61"/>
      <c r="E76" s="61"/>
      <c r="F76" s="61"/>
      <c r="G76" s="61"/>
      <c r="H76" s="61"/>
      <c r="I76" s="163"/>
      <c r="J76" s="61"/>
      <c r="K76" s="61"/>
      <c r="L76" s="59"/>
    </row>
    <row r="77" spans="2:20" s="1" customFormat="1">
      <c r="B77" s="39"/>
      <c r="C77" s="63" t="s">
        <v>27</v>
      </c>
      <c r="D77" s="61"/>
      <c r="E77" s="61"/>
      <c r="F77" s="164" t="str">
        <f>E15</f>
        <v>Povodí Odry, s.p.</v>
      </c>
      <c r="G77" s="61"/>
      <c r="H77" s="61"/>
      <c r="I77" s="165" t="s">
        <v>33</v>
      </c>
      <c r="J77" s="164" t="str">
        <f>E21</f>
        <v>Aquatis, a.s.</v>
      </c>
      <c r="K77" s="61"/>
      <c r="L77" s="59"/>
    </row>
    <row r="78" spans="2:20" s="1" customFormat="1" ht="14.45" customHeight="1">
      <c r="B78" s="39"/>
      <c r="C78" s="63" t="s">
        <v>31</v>
      </c>
      <c r="D78" s="61"/>
      <c r="E78" s="61"/>
      <c r="F78" s="164" t="str">
        <f>IF(E18="","",E18)</f>
        <v/>
      </c>
      <c r="G78" s="61"/>
      <c r="H78" s="61"/>
      <c r="I78" s="163"/>
      <c r="J78" s="61"/>
      <c r="K78" s="61"/>
      <c r="L78" s="59"/>
    </row>
    <row r="79" spans="2:20" s="1" customFormat="1" ht="10.35" customHeight="1">
      <c r="B79" s="39"/>
      <c r="C79" s="61"/>
      <c r="D79" s="61"/>
      <c r="E79" s="61"/>
      <c r="F79" s="61"/>
      <c r="G79" s="61"/>
      <c r="H79" s="61"/>
      <c r="I79" s="163"/>
      <c r="J79" s="61"/>
      <c r="K79" s="61"/>
      <c r="L79" s="59"/>
    </row>
    <row r="80" spans="2:20" s="9" customFormat="1" ht="29.25" customHeight="1">
      <c r="B80" s="166"/>
      <c r="C80" s="167" t="s">
        <v>110</v>
      </c>
      <c r="D80" s="168" t="s">
        <v>56</v>
      </c>
      <c r="E80" s="168" t="s">
        <v>52</v>
      </c>
      <c r="F80" s="168" t="s">
        <v>111</v>
      </c>
      <c r="G80" s="168" t="s">
        <v>112</v>
      </c>
      <c r="H80" s="168" t="s">
        <v>113</v>
      </c>
      <c r="I80" s="169" t="s">
        <v>114</v>
      </c>
      <c r="J80" s="168" t="s">
        <v>101</v>
      </c>
      <c r="K80" s="170" t="s">
        <v>115</v>
      </c>
      <c r="L80" s="171"/>
      <c r="M80" s="79" t="s">
        <v>116</v>
      </c>
      <c r="N80" s="80" t="s">
        <v>41</v>
      </c>
      <c r="O80" s="80" t="s">
        <v>117</v>
      </c>
      <c r="P80" s="80" t="s">
        <v>118</v>
      </c>
      <c r="Q80" s="80" t="s">
        <v>119</v>
      </c>
      <c r="R80" s="80" t="s">
        <v>120</v>
      </c>
      <c r="S80" s="80" t="s">
        <v>121</v>
      </c>
      <c r="T80" s="81" t="s">
        <v>122</v>
      </c>
    </row>
    <row r="81" spans="2:65" s="1" customFormat="1" ht="29.25" customHeight="1">
      <c r="B81" s="39"/>
      <c r="C81" s="85" t="s">
        <v>102</v>
      </c>
      <c r="D81" s="61"/>
      <c r="E81" s="61"/>
      <c r="F81" s="61"/>
      <c r="G81" s="61"/>
      <c r="H81" s="61"/>
      <c r="I81" s="163"/>
      <c r="J81" s="172">
        <f>BK81</f>
        <v>0</v>
      </c>
      <c r="K81" s="61"/>
      <c r="L81" s="59"/>
      <c r="M81" s="82"/>
      <c r="N81" s="83"/>
      <c r="O81" s="83"/>
      <c r="P81" s="173">
        <f>P82</f>
        <v>0</v>
      </c>
      <c r="Q81" s="83"/>
      <c r="R81" s="173">
        <f>R82</f>
        <v>100.04776</v>
      </c>
      <c r="S81" s="83"/>
      <c r="T81" s="174">
        <f>T82</f>
        <v>0</v>
      </c>
      <c r="AT81" s="22" t="s">
        <v>70</v>
      </c>
      <c r="AU81" s="22" t="s">
        <v>103</v>
      </c>
      <c r="BK81" s="175">
        <f>BK82</f>
        <v>0</v>
      </c>
    </row>
    <row r="82" spans="2:65" s="10" customFormat="1" ht="37.35" customHeight="1">
      <c r="B82" s="176"/>
      <c r="C82" s="177"/>
      <c r="D82" s="178" t="s">
        <v>70</v>
      </c>
      <c r="E82" s="179" t="s">
        <v>175</v>
      </c>
      <c r="F82" s="179" t="s">
        <v>176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P83+P110+P126+P141</f>
        <v>0</v>
      </c>
      <c r="Q82" s="184"/>
      <c r="R82" s="185">
        <f>R83+R110+R126+R141</f>
        <v>100.04776</v>
      </c>
      <c r="S82" s="184"/>
      <c r="T82" s="186">
        <f>T83+T110+T126+T141</f>
        <v>0</v>
      </c>
      <c r="AR82" s="187" t="s">
        <v>78</v>
      </c>
      <c r="AT82" s="188" t="s">
        <v>70</v>
      </c>
      <c r="AU82" s="188" t="s">
        <v>71</v>
      </c>
      <c r="AY82" s="187" t="s">
        <v>125</v>
      </c>
      <c r="BK82" s="189">
        <f>BK83+BK110+BK126+BK141</f>
        <v>0</v>
      </c>
    </row>
    <row r="83" spans="2:65" s="10" customFormat="1" ht="19.899999999999999" customHeight="1">
      <c r="B83" s="176"/>
      <c r="C83" s="177"/>
      <c r="D83" s="178" t="s">
        <v>70</v>
      </c>
      <c r="E83" s="190" t="s">
        <v>81</v>
      </c>
      <c r="F83" s="190" t="s">
        <v>177</v>
      </c>
      <c r="G83" s="177"/>
      <c r="H83" s="177"/>
      <c r="I83" s="180"/>
      <c r="J83" s="191">
        <f>BK83</f>
        <v>0</v>
      </c>
      <c r="K83" s="177"/>
      <c r="L83" s="182"/>
      <c r="M83" s="183"/>
      <c r="N83" s="184"/>
      <c r="O83" s="184"/>
      <c r="P83" s="185">
        <f>SUM(P84:P109)</f>
        <v>0</v>
      </c>
      <c r="Q83" s="184"/>
      <c r="R83" s="185">
        <f>SUM(R84:R109)</f>
        <v>99.866199999999992</v>
      </c>
      <c r="S83" s="184"/>
      <c r="T83" s="186">
        <f>SUM(T84:T109)</f>
        <v>0</v>
      </c>
      <c r="AR83" s="187" t="s">
        <v>78</v>
      </c>
      <c r="AT83" s="188" t="s">
        <v>70</v>
      </c>
      <c r="AU83" s="188" t="s">
        <v>78</v>
      </c>
      <c r="AY83" s="187" t="s">
        <v>125</v>
      </c>
      <c r="BK83" s="189">
        <f>SUM(BK84:BK109)</f>
        <v>0</v>
      </c>
    </row>
    <row r="84" spans="2:65" s="1" customFormat="1" ht="25.5" customHeight="1">
      <c r="B84" s="39"/>
      <c r="C84" s="192" t="s">
        <v>78</v>
      </c>
      <c r="D84" s="192" t="s">
        <v>127</v>
      </c>
      <c r="E84" s="193" t="s">
        <v>178</v>
      </c>
      <c r="F84" s="194" t="s">
        <v>179</v>
      </c>
      <c r="G84" s="195" t="s">
        <v>180</v>
      </c>
      <c r="H84" s="196">
        <v>3921</v>
      </c>
      <c r="I84" s="197"/>
      <c r="J84" s="198">
        <f>ROUND(I84*H84,2)</f>
        <v>0</v>
      </c>
      <c r="K84" s="194" t="s">
        <v>166</v>
      </c>
      <c r="L84" s="59"/>
      <c r="M84" s="199" t="s">
        <v>21</v>
      </c>
      <c r="N84" s="200" t="s">
        <v>42</v>
      </c>
      <c r="O84" s="40"/>
      <c r="P84" s="201">
        <f>O84*H84</f>
        <v>0</v>
      </c>
      <c r="Q84" s="201">
        <v>1.2E-4</v>
      </c>
      <c r="R84" s="201">
        <f>Q84*H84</f>
        <v>0.47051999999999999</v>
      </c>
      <c r="S84" s="201">
        <v>0</v>
      </c>
      <c r="T84" s="202">
        <f>S84*H84</f>
        <v>0</v>
      </c>
      <c r="AR84" s="22" t="s">
        <v>124</v>
      </c>
      <c r="AT84" s="22" t="s">
        <v>127</v>
      </c>
      <c r="AU84" s="22" t="s">
        <v>81</v>
      </c>
      <c r="AY84" s="22" t="s">
        <v>125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2" t="s">
        <v>78</v>
      </c>
      <c r="BK84" s="203">
        <f>ROUND(I84*H84,2)</f>
        <v>0</v>
      </c>
      <c r="BL84" s="22" t="s">
        <v>124</v>
      </c>
      <c r="BM84" s="22" t="s">
        <v>181</v>
      </c>
    </row>
    <row r="85" spans="2:65" s="11" customFormat="1" ht="13.5">
      <c r="B85" s="211"/>
      <c r="C85" s="212"/>
      <c r="D85" s="204" t="s">
        <v>182</v>
      </c>
      <c r="E85" s="213" t="s">
        <v>21</v>
      </c>
      <c r="F85" s="214" t="s">
        <v>183</v>
      </c>
      <c r="G85" s="212"/>
      <c r="H85" s="215">
        <v>2121</v>
      </c>
      <c r="I85" s="216"/>
      <c r="J85" s="212"/>
      <c r="K85" s="212"/>
      <c r="L85" s="217"/>
      <c r="M85" s="218"/>
      <c r="N85" s="219"/>
      <c r="O85" s="219"/>
      <c r="P85" s="219"/>
      <c r="Q85" s="219"/>
      <c r="R85" s="219"/>
      <c r="S85" s="219"/>
      <c r="T85" s="220"/>
      <c r="AT85" s="221" t="s">
        <v>182</v>
      </c>
      <c r="AU85" s="221" t="s">
        <v>81</v>
      </c>
      <c r="AV85" s="11" t="s">
        <v>81</v>
      </c>
      <c r="AW85" s="11" t="s">
        <v>35</v>
      </c>
      <c r="AX85" s="11" t="s">
        <v>71</v>
      </c>
      <c r="AY85" s="221" t="s">
        <v>125</v>
      </c>
    </row>
    <row r="86" spans="2:65" s="11" customFormat="1" ht="13.5">
      <c r="B86" s="211"/>
      <c r="C86" s="212"/>
      <c r="D86" s="204" t="s">
        <v>182</v>
      </c>
      <c r="E86" s="213" t="s">
        <v>21</v>
      </c>
      <c r="F86" s="214" t="s">
        <v>184</v>
      </c>
      <c r="G86" s="212"/>
      <c r="H86" s="215">
        <v>1321</v>
      </c>
      <c r="I86" s="216"/>
      <c r="J86" s="212"/>
      <c r="K86" s="212"/>
      <c r="L86" s="217"/>
      <c r="M86" s="218"/>
      <c r="N86" s="219"/>
      <c r="O86" s="219"/>
      <c r="P86" s="219"/>
      <c r="Q86" s="219"/>
      <c r="R86" s="219"/>
      <c r="S86" s="219"/>
      <c r="T86" s="220"/>
      <c r="AT86" s="221" t="s">
        <v>182</v>
      </c>
      <c r="AU86" s="221" t="s">
        <v>81</v>
      </c>
      <c r="AV86" s="11" t="s">
        <v>81</v>
      </c>
      <c r="AW86" s="11" t="s">
        <v>35</v>
      </c>
      <c r="AX86" s="11" t="s">
        <v>71</v>
      </c>
      <c r="AY86" s="221" t="s">
        <v>125</v>
      </c>
    </row>
    <row r="87" spans="2:65" s="11" customFormat="1" ht="13.5">
      <c r="B87" s="211"/>
      <c r="C87" s="212"/>
      <c r="D87" s="204" t="s">
        <v>182</v>
      </c>
      <c r="E87" s="213" t="s">
        <v>21</v>
      </c>
      <c r="F87" s="214" t="s">
        <v>185</v>
      </c>
      <c r="G87" s="212"/>
      <c r="H87" s="215">
        <v>163</v>
      </c>
      <c r="I87" s="216"/>
      <c r="J87" s="212"/>
      <c r="K87" s="212"/>
      <c r="L87" s="217"/>
      <c r="M87" s="218"/>
      <c r="N87" s="219"/>
      <c r="O87" s="219"/>
      <c r="P87" s="219"/>
      <c r="Q87" s="219"/>
      <c r="R87" s="219"/>
      <c r="S87" s="219"/>
      <c r="T87" s="220"/>
      <c r="AT87" s="221" t="s">
        <v>182</v>
      </c>
      <c r="AU87" s="221" t="s">
        <v>81</v>
      </c>
      <c r="AV87" s="11" t="s">
        <v>81</v>
      </c>
      <c r="AW87" s="11" t="s">
        <v>35</v>
      </c>
      <c r="AX87" s="11" t="s">
        <v>71</v>
      </c>
      <c r="AY87" s="221" t="s">
        <v>125</v>
      </c>
    </row>
    <row r="88" spans="2:65" s="11" customFormat="1" ht="13.5">
      <c r="B88" s="211"/>
      <c r="C88" s="212"/>
      <c r="D88" s="204" t="s">
        <v>182</v>
      </c>
      <c r="E88" s="213" t="s">
        <v>21</v>
      </c>
      <c r="F88" s="214" t="s">
        <v>186</v>
      </c>
      <c r="G88" s="212"/>
      <c r="H88" s="215">
        <v>316</v>
      </c>
      <c r="I88" s="216"/>
      <c r="J88" s="212"/>
      <c r="K88" s="212"/>
      <c r="L88" s="217"/>
      <c r="M88" s="218"/>
      <c r="N88" s="219"/>
      <c r="O88" s="219"/>
      <c r="P88" s="219"/>
      <c r="Q88" s="219"/>
      <c r="R88" s="219"/>
      <c r="S88" s="219"/>
      <c r="T88" s="220"/>
      <c r="AT88" s="221" t="s">
        <v>182</v>
      </c>
      <c r="AU88" s="221" t="s">
        <v>81</v>
      </c>
      <c r="AV88" s="11" t="s">
        <v>81</v>
      </c>
      <c r="AW88" s="11" t="s">
        <v>35</v>
      </c>
      <c r="AX88" s="11" t="s">
        <v>71</v>
      </c>
      <c r="AY88" s="221" t="s">
        <v>125</v>
      </c>
    </row>
    <row r="89" spans="2:65" s="12" customFormat="1" ht="13.5">
      <c r="B89" s="222"/>
      <c r="C89" s="223"/>
      <c r="D89" s="204" t="s">
        <v>182</v>
      </c>
      <c r="E89" s="224" t="s">
        <v>21</v>
      </c>
      <c r="F89" s="225" t="s">
        <v>187</v>
      </c>
      <c r="G89" s="223"/>
      <c r="H89" s="226">
        <v>3921</v>
      </c>
      <c r="I89" s="227"/>
      <c r="J89" s="223"/>
      <c r="K89" s="223"/>
      <c r="L89" s="228"/>
      <c r="M89" s="229"/>
      <c r="N89" s="230"/>
      <c r="O89" s="230"/>
      <c r="P89" s="230"/>
      <c r="Q89" s="230"/>
      <c r="R89" s="230"/>
      <c r="S89" s="230"/>
      <c r="T89" s="231"/>
      <c r="AT89" s="232" t="s">
        <v>182</v>
      </c>
      <c r="AU89" s="232" t="s">
        <v>81</v>
      </c>
      <c r="AV89" s="12" t="s">
        <v>124</v>
      </c>
      <c r="AW89" s="12" t="s">
        <v>35</v>
      </c>
      <c r="AX89" s="12" t="s">
        <v>78</v>
      </c>
      <c r="AY89" s="232" t="s">
        <v>125</v>
      </c>
    </row>
    <row r="90" spans="2:65" s="1" customFormat="1" ht="25.5" customHeight="1">
      <c r="B90" s="39"/>
      <c r="C90" s="192" t="s">
        <v>81</v>
      </c>
      <c r="D90" s="192" t="s">
        <v>127</v>
      </c>
      <c r="E90" s="193" t="s">
        <v>188</v>
      </c>
      <c r="F90" s="194" t="s">
        <v>189</v>
      </c>
      <c r="G90" s="195" t="s">
        <v>180</v>
      </c>
      <c r="H90" s="196">
        <v>6628</v>
      </c>
      <c r="I90" s="197"/>
      <c r="J90" s="198">
        <f>ROUND(I90*H90,2)</f>
        <v>0</v>
      </c>
      <c r="K90" s="194" t="s">
        <v>166</v>
      </c>
      <c r="L90" s="59"/>
      <c r="M90" s="199" t="s">
        <v>21</v>
      </c>
      <c r="N90" s="200" t="s">
        <v>42</v>
      </c>
      <c r="O90" s="40"/>
      <c r="P90" s="201">
        <f>O90*H90</f>
        <v>0</v>
      </c>
      <c r="Q90" s="201">
        <v>2.5999999999999998E-4</v>
      </c>
      <c r="R90" s="201">
        <f>Q90*H90</f>
        <v>1.7232799999999999</v>
      </c>
      <c r="S90" s="201">
        <v>0</v>
      </c>
      <c r="T90" s="202">
        <f>S90*H90</f>
        <v>0</v>
      </c>
      <c r="AR90" s="22" t="s">
        <v>124</v>
      </c>
      <c r="AT90" s="22" t="s">
        <v>127</v>
      </c>
      <c r="AU90" s="22" t="s">
        <v>81</v>
      </c>
      <c r="AY90" s="22" t="s">
        <v>125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2" t="s">
        <v>78</v>
      </c>
      <c r="BK90" s="203">
        <f>ROUND(I90*H90,2)</f>
        <v>0</v>
      </c>
      <c r="BL90" s="22" t="s">
        <v>124</v>
      </c>
      <c r="BM90" s="22" t="s">
        <v>190</v>
      </c>
    </row>
    <row r="91" spans="2:65" s="11" customFormat="1" ht="13.5">
      <c r="B91" s="211"/>
      <c r="C91" s="212"/>
      <c r="D91" s="204" t="s">
        <v>182</v>
      </c>
      <c r="E91" s="213" t="s">
        <v>21</v>
      </c>
      <c r="F91" s="214" t="s">
        <v>191</v>
      </c>
      <c r="G91" s="212"/>
      <c r="H91" s="215">
        <v>6050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182</v>
      </c>
      <c r="AU91" s="221" t="s">
        <v>81</v>
      </c>
      <c r="AV91" s="11" t="s">
        <v>81</v>
      </c>
      <c r="AW91" s="11" t="s">
        <v>35</v>
      </c>
      <c r="AX91" s="11" t="s">
        <v>71</v>
      </c>
      <c r="AY91" s="221" t="s">
        <v>125</v>
      </c>
    </row>
    <row r="92" spans="2:65" s="11" customFormat="1" ht="13.5">
      <c r="B92" s="211"/>
      <c r="C92" s="212"/>
      <c r="D92" s="204" t="s">
        <v>182</v>
      </c>
      <c r="E92" s="213" t="s">
        <v>21</v>
      </c>
      <c r="F92" s="214" t="s">
        <v>192</v>
      </c>
      <c r="G92" s="212"/>
      <c r="H92" s="215">
        <v>99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182</v>
      </c>
      <c r="AU92" s="221" t="s">
        <v>81</v>
      </c>
      <c r="AV92" s="11" t="s">
        <v>81</v>
      </c>
      <c r="AW92" s="11" t="s">
        <v>35</v>
      </c>
      <c r="AX92" s="11" t="s">
        <v>71</v>
      </c>
      <c r="AY92" s="221" t="s">
        <v>125</v>
      </c>
    </row>
    <row r="93" spans="2:65" s="11" customFormat="1" ht="13.5">
      <c r="B93" s="211"/>
      <c r="C93" s="212"/>
      <c r="D93" s="204" t="s">
        <v>182</v>
      </c>
      <c r="E93" s="213" t="s">
        <v>21</v>
      </c>
      <c r="F93" s="214" t="s">
        <v>193</v>
      </c>
      <c r="G93" s="212"/>
      <c r="H93" s="215">
        <v>316</v>
      </c>
      <c r="I93" s="216"/>
      <c r="J93" s="212"/>
      <c r="K93" s="212"/>
      <c r="L93" s="217"/>
      <c r="M93" s="218"/>
      <c r="N93" s="219"/>
      <c r="O93" s="219"/>
      <c r="P93" s="219"/>
      <c r="Q93" s="219"/>
      <c r="R93" s="219"/>
      <c r="S93" s="219"/>
      <c r="T93" s="220"/>
      <c r="AT93" s="221" t="s">
        <v>182</v>
      </c>
      <c r="AU93" s="221" t="s">
        <v>81</v>
      </c>
      <c r="AV93" s="11" t="s">
        <v>81</v>
      </c>
      <c r="AW93" s="11" t="s">
        <v>35</v>
      </c>
      <c r="AX93" s="11" t="s">
        <v>71</v>
      </c>
      <c r="AY93" s="221" t="s">
        <v>125</v>
      </c>
    </row>
    <row r="94" spans="2:65" s="11" customFormat="1" ht="13.5">
      <c r="B94" s="211"/>
      <c r="C94" s="212"/>
      <c r="D94" s="204" t="s">
        <v>182</v>
      </c>
      <c r="E94" s="213" t="s">
        <v>21</v>
      </c>
      <c r="F94" s="214" t="s">
        <v>194</v>
      </c>
      <c r="G94" s="212"/>
      <c r="H94" s="215">
        <v>163</v>
      </c>
      <c r="I94" s="216"/>
      <c r="J94" s="212"/>
      <c r="K94" s="212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182</v>
      </c>
      <c r="AU94" s="221" t="s">
        <v>81</v>
      </c>
      <c r="AV94" s="11" t="s">
        <v>81</v>
      </c>
      <c r="AW94" s="11" t="s">
        <v>35</v>
      </c>
      <c r="AX94" s="11" t="s">
        <v>71</v>
      </c>
      <c r="AY94" s="221" t="s">
        <v>125</v>
      </c>
    </row>
    <row r="95" spans="2:65" s="12" customFormat="1" ht="13.5">
      <c r="B95" s="222"/>
      <c r="C95" s="223"/>
      <c r="D95" s="204" t="s">
        <v>182</v>
      </c>
      <c r="E95" s="224" t="s">
        <v>21</v>
      </c>
      <c r="F95" s="225" t="s">
        <v>187</v>
      </c>
      <c r="G95" s="223"/>
      <c r="H95" s="226">
        <v>6628</v>
      </c>
      <c r="I95" s="227"/>
      <c r="J95" s="223"/>
      <c r="K95" s="223"/>
      <c r="L95" s="228"/>
      <c r="M95" s="229"/>
      <c r="N95" s="230"/>
      <c r="O95" s="230"/>
      <c r="P95" s="230"/>
      <c r="Q95" s="230"/>
      <c r="R95" s="230"/>
      <c r="S95" s="230"/>
      <c r="T95" s="231"/>
      <c r="AT95" s="232" t="s">
        <v>182</v>
      </c>
      <c r="AU95" s="232" t="s">
        <v>81</v>
      </c>
      <c r="AV95" s="12" t="s">
        <v>124</v>
      </c>
      <c r="AW95" s="12" t="s">
        <v>35</v>
      </c>
      <c r="AX95" s="12" t="s">
        <v>78</v>
      </c>
      <c r="AY95" s="232" t="s">
        <v>125</v>
      </c>
    </row>
    <row r="96" spans="2:65" s="1" customFormat="1" ht="25.5" customHeight="1">
      <c r="B96" s="39"/>
      <c r="C96" s="192" t="s">
        <v>138</v>
      </c>
      <c r="D96" s="192" t="s">
        <v>127</v>
      </c>
      <c r="E96" s="193" t="s">
        <v>195</v>
      </c>
      <c r="F96" s="194" t="s">
        <v>196</v>
      </c>
      <c r="G96" s="195" t="s">
        <v>180</v>
      </c>
      <c r="H96" s="196">
        <v>15</v>
      </c>
      <c r="I96" s="197"/>
      <c r="J96" s="198">
        <f>ROUND(I96*H96,2)</f>
        <v>0</v>
      </c>
      <c r="K96" s="194" t="s">
        <v>166</v>
      </c>
      <c r="L96" s="59"/>
      <c r="M96" s="199" t="s">
        <v>21</v>
      </c>
      <c r="N96" s="200" t="s">
        <v>42</v>
      </c>
      <c r="O96" s="40"/>
      <c r="P96" s="201">
        <f>O96*H96</f>
        <v>0</v>
      </c>
      <c r="Q96" s="201">
        <v>3.1E-4</v>
      </c>
      <c r="R96" s="201">
        <f>Q96*H96</f>
        <v>4.6499999999999996E-3</v>
      </c>
      <c r="S96" s="201">
        <v>0</v>
      </c>
      <c r="T96" s="202">
        <f>S96*H96</f>
        <v>0</v>
      </c>
      <c r="AR96" s="22" t="s">
        <v>124</v>
      </c>
      <c r="AT96" s="22" t="s">
        <v>127</v>
      </c>
      <c r="AU96" s="22" t="s">
        <v>81</v>
      </c>
      <c r="AY96" s="22" t="s">
        <v>125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2" t="s">
        <v>78</v>
      </c>
      <c r="BK96" s="203">
        <f>ROUND(I96*H96,2)</f>
        <v>0</v>
      </c>
      <c r="BL96" s="22" t="s">
        <v>124</v>
      </c>
      <c r="BM96" s="22" t="s">
        <v>197</v>
      </c>
    </row>
    <row r="97" spans="2:65" s="11" customFormat="1" ht="13.5">
      <c r="B97" s="211"/>
      <c r="C97" s="212"/>
      <c r="D97" s="204" t="s">
        <v>182</v>
      </c>
      <c r="E97" s="213" t="s">
        <v>21</v>
      </c>
      <c r="F97" s="214" t="s">
        <v>198</v>
      </c>
      <c r="G97" s="212"/>
      <c r="H97" s="215">
        <v>15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182</v>
      </c>
      <c r="AU97" s="221" t="s">
        <v>81</v>
      </c>
      <c r="AV97" s="11" t="s">
        <v>81</v>
      </c>
      <c r="AW97" s="11" t="s">
        <v>35</v>
      </c>
      <c r="AX97" s="11" t="s">
        <v>78</v>
      </c>
      <c r="AY97" s="221" t="s">
        <v>125</v>
      </c>
    </row>
    <row r="98" spans="2:65" s="1" customFormat="1" ht="25.5" customHeight="1">
      <c r="B98" s="39"/>
      <c r="C98" s="192" t="s">
        <v>124</v>
      </c>
      <c r="D98" s="192" t="s">
        <v>127</v>
      </c>
      <c r="E98" s="193" t="s">
        <v>199</v>
      </c>
      <c r="F98" s="194" t="s">
        <v>200</v>
      </c>
      <c r="G98" s="195" t="s">
        <v>201</v>
      </c>
      <c r="H98" s="196">
        <v>252</v>
      </c>
      <c r="I98" s="197"/>
      <c r="J98" s="198">
        <f>ROUND(I98*H98,2)</f>
        <v>0</v>
      </c>
      <c r="K98" s="194" t="s">
        <v>166</v>
      </c>
      <c r="L98" s="59"/>
      <c r="M98" s="199" t="s">
        <v>21</v>
      </c>
      <c r="N98" s="200" t="s">
        <v>42</v>
      </c>
      <c r="O98" s="40"/>
      <c r="P98" s="201">
        <f>O98*H98</f>
        <v>0</v>
      </c>
      <c r="Q98" s="201">
        <v>4.0000000000000003E-5</v>
      </c>
      <c r="R98" s="201">
        <f>Q98*H98</f>
        <v>1.008E-2</v>
      </c>
      <c r="S98" s="201">
        <v>0</v>
      </c>
      <c r="T98" s="202">
        <f>S98*H98</f>
        <v>0</v>
      </c>
      <c r="AR98" s="22" t="s">
        <v>124</v>
      </c>
      <c r="AT98" s="22" t="s">
        <v>127</v>
      </c>
      <c r="AU98" s="22" t="s">
        <v>81</v>
      </c>
      <c r="AY98" s="22" t="s">
        <v>125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2" t="s">
        <v>78</v>
      </c>
      <c r="BK98" s="203">
        <f>ROUND(I98*H98,2)</f>
        <v>0</v>
      </c>
      <c r="BL98" s="22" t="s">
        <v>124</v>
      </c>
      <c r="BM98" s="22" t="s">
        <v>202</v>
      </c>
    </row>
    <row r="99" spans="2:65" s="11" customFormat="1" ht="13.5">
      <c r="B99" s="211"/>
      <c r="C99" s="212"/>
      <c r="D99" s="204" t="s">
        <v>182</v>
      </c>
      <c r="E99" s="213" t="s">
        <v>21</v>
      </c>
      <c r="F99" s="214" t="s">
        <v>203</v>
      </c>
      <c r="G99" s="212"/>
      <c r="H99" s="215">
        <v>252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182</v>
      </c>
      <c r="AU99" s="221" t="s">
        <v>81</v>
      </c>
      <c r="AV99" s="11" t="s">
        <v>81</v>
      </c>
      <c r="AW99" s="11" t="s">
        <v>35</v>
      </c>
      <c r="AX99" s="11" t="s">
        <v>71</v>
      </c>
      <c r="AY99" s="221" t="s">
        <v>125</v>
      </c>
    </row>
    <row r="100" spans="2:65" s="12" customFormat="1" ht="13.5">
      <c r="B100" s="222"/>
      <c r="C100" s="223"/>
      <c r="D100" s="204" t="s">
        <v>182</v>
      </c>
      <c r="E100" s="224" t="s">
        <v>21</v>
      </c>
      <c r="F100" s="225" t="s">
        <v>187</v>
      </c>
      <c r="G100" s="223"/>
      <c r="H100" s="226">
        <v>252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182</v>
      </c>
      <c r="AU100" s="232" t="s">
        <v>81</v>
      </c>
      <c r="AV100" s="12" t="s">
        <v>124</v>
      </c>
      <c r="AW100" s="12" t="s">
        <v>35</v>
      </c>
      <c r="AX100" s="12" t="s">
        <v>78</v>
      </c>
      <c r="AY100" s="232" t="s">
        <v>125</v>
      </c>
    </row>
    <row r="101" spans="2:65" s="1" customFormat="1" ht="16.5" customHeight="1">
      <c r="B101" s="39"/>
      <c r="C101" s="233" t="s">
        <v>145</v>
      </c>
      <c r="D101" s="233" t="s">
        <v>204</v>
      </c>
      <c r="E101" s="234" t="s">
        <v>205</v>
      </c>
      <c r="F101" s="235" t="s">
        <v>206</v>
      </c>
      <c r="G101" s="236" t="s">
        <v>207</v>
      </c>
      <c r="H101" s="237">
        <v>97.6</v>
      </c>
      <c r="I101" s="238"/>
      <c r="J101" s="239">
        <f>ROUND(I101*H101,2)</f>
        <v>0</v>
      </c>
      <c r="K101" s="235" t="s">
        <v>166</v>
      </c>
      <c r="L101" s="240"/>
      <c r="M101" s="241" t="s">
        <v>21</v>
      </c>
      <c r="N101" s="242" t="s">
        <v>42</v>
      </c>
      <c r="O101" s="40"/>
      <c r="P101" s="201">
        <f>O101*H101</f>
        <v>0</v>
      </c>
      <c r="Q101" s="201">
        <v>1</v>
      </c>
      <c r="R101" s="201">
        <f>Q101*H101</f>
        <v>97.6</v>
      </c>
      <c r="S101" s="201">
        <v>0</v>
      </c>
      <c r="T101" s="202">
        <f>S101*H101</f>
        <v>0</v>
      </c>
      <c r="AR101" s="22" t="s">
        <v>163</v>
      </c>
      <c r="AT101" s="22" t="s">
        <v>204</v>
      </c>
      <c r="AU101" s="22" t="s">
        <v>81</v>
      </c>
      <c r="AY101" s="22" t="s">
        <v>125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2" t="s">
        <v>78</v>
      </c>
      <c r="BK101" s="203">
        <f>ROUND(I101*H101,2)</f>
        <v>0</v>
      </c>
      <c r="BL101" s="22" t="s">
        <v>124</v>
      </c>
      <c r="BM101" s="22" t="s">
        <v>208</v>
      </c>
    </row>
    <row r="102" spans="2:65" s="1" customFormat="1" ht="27">
      <c r="B102" s="39"/>
      <c r="C102" s="61"/>
      <c r="D102" s="204" t="s">
        <v>133</v>
      </c>
      <c r="E102" s="61"/>
      <c r="F102" s="205" t="s">
        <v>209</v>
      </c>
      <c r="G102" s="61"/>
      <c r="H102" s="61"/>
      <c r="I102" s="163"/>
      <c r="J102" s="61"/>
      <c r="K102" s="61"/>
      <c r="L102" s="59"/>
      <c r="M102" s="206"/>
      <c r="N102" s="40"/>
      <c r="O102" s="40"/>
      <c r="P102" s="40"/>
      <c r="Q102" s="40"/>
      <c r="R102" s="40"/>
      <c r="S102" s="40"/>
      <c r="T102" s="76"/>
      <c r="AT102" s="22" t="s">
        <v>133</v>
      </c>
      <c r="AU102" s="22" t="s">
        <v>81</v>
      </c>
    </row>
    <row r="103" spans="2:65" s="11" customFormat="1" ht="13.5">
      <c r="B103" s="211"/>
      <c r="C103" s="212"/>
      <c r="D103" s="204" t="s">
        <v>182</v>
      </c>
      <c r="E103" s="213" t="s">
        <v>21</v>
      </c>
      <c r="F103" s="214" t="s">
        <v>210</v>
      </c>
      <c r="G103" s="212"/>
      <c r="H103" s="215">
        <v>97.6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182</v>
      </c>
      <c r="AU103" s="221" t="s">
        <v>81</v>
      </c>
      <c r="AV103" s="11" t="s">
        <v>81</v>
      </c>
      <c r="AW103" s="11" t="s">
        <v>35</v>
      </c>
      <c r="AX103" s="11" t="s">
        <v>78</v>
      </c>
      <c r="AY103" s="221" t="s">
        <v>125</v>
      </c>
    </row>
    <row r="104" spans="2:65" s="1" customFormat="1" ht="16.5" customHeight="1">
      <c r="B104" s="39"/>
      <c r="C104" s="233" t="s">
        <v>153</v>
      </c>
      <c r="D104" s="233" t="s">
        <v>204</v>
      </c>
      <c r="E104" s="234" t="s">
        <v>211</v>
      </c>
      <c r="F104" s="235" t="s">
        <v>212</v>
      </c>
      <c r="G104" s="236" t="s">
        <v>207</v>
      </c>
      <c r="H104" s="237">
        <v>13.7</v>
      </c>
      <c r="I104" s="238"/>
      <c r="J104" s="239">
        <f>ROUND(I104*H104,2)</f>
        <v>0</v>
      </c>
      <c r="K104" s="235" t="s">
        <v>21</v>
      </c>
      <c r="L104" s="240"/>
      <c r="M104" s="241" t="s">
        <v>21</v>
      </c>
      <c r="N104" s="242" t="s">
        <v>42</v>
      </c>
      <c r="O104" s="40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2" t="s">
        <v>163</v>
      </c>
      <c r="AT104" s="22" t="s">
        <v>204</v>
      </c>
      <c r="AU104" s="22" t="s">
        <v>81</v>
      </c>
      <c r="AY104" s="22" t="s">
        <v>125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2" t="s">
        <v>78</v>
      </c>
      <c r="BK104" s="203">
        <f>ROUND(I104*H104,2)</f>
        <v>0</v>
      </c>
      <c r="BL104" s="22" t="s">
        <v>124</v>
      </c>
      <c r="BM104" s="22" t="s">
        <v>213</v>
      </c>
    </row>
    <row r="105" spans="2:65" s="11" customFormat="1" ht="13.5">
      <c r="B105" s="211"/>
      <c r="C105" s="212"/>
      <c r="D105" s="204" t="s">
        <v>182</v>
      </c>
      <c r="E105" s="213" t="s">
        <v>21</v>
      </c>
      <c r="F105" s="214" t="s">
        <v>214</v>
      </c>
      <c r="G105" s="212"/>
      <c r="H105" s="215">
        <v>13.7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182</v>
      </c>
      <c r="AU105" s="221" t="s">
        <v>81</v>
      </c>
      <c r="AV105" s="11" t="s">
        <v>81</v>
      </c>
      <c r="AW105" s="11" t="s">
        <v>35</v>
      </c>
      <c r="AX105" s="11" t="s">
        <v>78</v>
      </c>
      <c r="AY105" s="221" t="s">
        <v>125</v>
      </c>
    </row>
    <row r="106" spans="2:65" s="1" customFormat="1" ht="25.5" customHeight="1">
      <c r="B106" s="39"/>
      <c r="C106" s="192" t="s">
        <v>157</v>
      </c>
      <c r="D106" s="192" t="s">
        <v>127</v>
      </c>
      <c r="E106" s="193" t="s">
        <v>215</v>
      </c>
      <c r="F106" s="194" t="s">
        <v>216</v>
      </c>
      <c r="G106" s="195" t="s">
        <v>201</v>
      </c>
      <c r="H106" s="196">
        <v>1204</v>
      </c>
      <c r="I106" s="197"/>
      <c r="J106" s="198">
        <f>ROUND(I106*H106,2)</f>
        <v>0</v>
      </c>
      <c r="K106" s="194" t="s">
        <v>166</v>
      </c>
      <c r="L106" s="59"/>
      <c r="M106" s="199" t="s">
        <v>21</v>
      </c>
      <c r="N106" s="200" t="s">
        <v>42</v>
      </c>
      <c r="O106" s="40"/>
      <c r="P106" s="201">
        <f>O106*H106</f>
        <v>0</v>
      </c>
      <c r="Q106" s="201">
        <v>4.0000000000000003E-5</v>
      </c>
      <c r="R106" s="201">
        <f>Q106*H106</f>
        <v>4.8160000000000001E-2</v>
      </c>
      <c r="S106" s="201">
        <v>0</v>
      </c>
      <c r="T106" s="202">
        <f>S106*H106</f>
        <v>0</v>
      </c>
      <c r="AR106" s="22" t="s">
        <v>124</v>
      </c>
      <c r="AT106" s="22" t="s">
        <v>127</v>
      </c>
      <c r="AU106" s="22" t="s">
        <v>81</v>
      </c>
      <c r="AY106" s="22" t="s">
        <v>125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2" t="s">
        <v>78</v>
      </c>
      <c r="BK106" s="203">
        <f>ROUND(I106*H106,2)</f>
        <v>0</v>
      </c>
      <c r="BL106" s="22" t="s">
        <v>124</v>
      </c>
      <c r="BM106" s="22" t="s">
        <v>217</v>
      </c>
    </row>
    <row r="107" spans="2:65" s="11" customFormat="1" ht="13.5">
      <c r="B107" s="211"/>
      <c r="C107" s="212"/>
      <c r="D107" s="204" t="s">
        <v>182</v>
      </c>
      <c r="E107" s="213" t="s">
        <v>21</v>
      </c>
      <c r="F107" s="214" t="s">
        <v>218</v>
      </c>
      <c r="G107" s="212"/>
      <c r="H107" s="215">
        <v>1204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182</v>
      </c>
      <c r="AU107" s="221" t="s">
        <v>81</v>
      </c>
      <c r="AV107" s="11" t="s">
        <v>81</v>
      </c>
      <c r="AW107" s="11" t="s">
        <v>35</v>
      </c>
      <c r="AX107" s="11" t="s">
        <v>78</v>
      </c>
      <c r="AY107" s="221" t="s">
        <v>125</v>
      </c>
    </row>
    <row r="108" spans="2:65" s="1" customFormat="1" ht="16.5" customHeight="1">
      <c r="B108" s="39"/>
      <c r="C108" s="192" t="s">
        <v>163</v>
      </c>
      <c r="D108" s="192" t="s">
        <v>127</v>
      </c>
      <c r="E108" s="193" t="s">
        <v>219</v>
      </c>
      <c r="F108" s="194" t="s">
        <v>220</v>
      </c>
      <c r="G108" s="195" t="s">
        <v>201</v>
      </c>
      <c r="H108" s="196">
        <v>317</v>
      </c>
      <c r="I108" s="197"/>
      <c r="J108" s="198">
        <f>ROUND(I108*H108,2)</f>
        <v>0</v>
      </c>
      <c r="K108" s="194" t="s">
        <v>21</v>
      </c>
      <c r="L108" s="59"/>
      <c r="M108" s="199" t="s">
        <v>21</v>
      </c>
      <c r="N108" s="200" t="s">
        <v>42</v>
      </c>
      <c r="O108" s="40"/>
      <c r="P108" s="201">
        <f>O108*H108</f>
        <v>0</v>
      </c>
      <c r="Q108" s="201">
        <v>3.0000000000000001E-5</v>
      </c>
      <c r="R108" s="201">
        <f>Q108*H108</f>
        <v>9.5100000000000011E-3</v>
      </c>
      <c r="S108" s="201">
        <v>0</v>
      </c>
      <c r="T108" s="202">
        <f>S108*H108</f>
        <v>0</v>
      </c>
      <c r="AR108" s="22" t="s">
        <v>124</v>
      </c>
      <c r="AT108" s="22" t="s">
        <v>127</v>
      </c>
      <c r="AU108" s="22" t="s">
        <v>81</v>
      </c>
      <c r="AY108" s="22" t="s">
        <v>125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2" t="s">
        <v>78</v>
      </c>
      <c r="BK108" s="203">
        <f>ROUND(I108*H108,2)</f>
        <v>0</v>
      </c>
      <c r="BL108" s="22" t="s">
        <v>124</v>
      </c>
      <c r="BM108" s="22" t="s">
        <v>221</v>
      </c>
    </row>
    <row r="109" spans="2:65" s="1" customFormat="1" ht="27">
      <c r="B109" s="39"/>
      <c r="C109" s="61"/>
      <c r="D109" s="204" t="s">
        <v>133</v>
      </c>
      <c r="E109" s="61"/>
      <c r="F109" s="205" t="s">
        <v>222</v>
      </c>
      <c r="G109" s="61"/>
      <c r="H109" s="61"/>
      <c r="I109" s="163"/>
      <c r="J109" s="61"/>
      <c r="K109" s="61"/>
      <c r="L109" s="59"/>
      <c r="M109" s="206"/>
      <c r="N109" s="40"/>
      <c r="O109" s="40"/>
      <c r="P109" s="40"/>
      <c r="Q109" s="40"/>
      <c r="R109" s="40"/>
      <c r="S109" s="40"/>
      <c r="T109" s="76"/>
      <c r="AT109" s="22" t="s">
        <v>133</v>
      </c>
      <c r="AU109" s="22" t="s">
        <v>81</v>
      </c>
    </row>
    <row r="110" spans="2:65" s="10" customFormat="1" ht="29.85" customHeight="1">
      <c r="B110" s="176"/>
      <c r="C110" s="177"/>
      <c r="D110" s="178" t="s">
        <v>70</v>
      </c>
      <c r="E110" s="190" t="s">
        <v>223</v>
      </c>
      <c r="F110" s="190" t="s">
        <v>224</v>
      </c>
      <c r="G110" s="177"/>
      <c r="H110" s="177"/>
      <c r="I110" s="180"/>
      <c r="J110" s="191">
        <f>BK110</f>
        <v>0</v>
      </c>
      <c r="K110" s="177"/>
      <c r="L110" s="182"/>
      <c r="M110" s="183"/>
      <c r="N110" s="184"/>
      <c r="O110" s="184"/>
      <c r="P110" s="185">
        <f>SUM(P111:P125)</f>
        <v>0</v>
      </c>
      <c r="Q110" s="184"/>
      <c r="R110" s="185">
        <f>SUM(R111:R125)</f>
        <v>0.18156</v>
      </c>
      <c r="S110" s="184"/>
      <c r="T110" s="186">
        <f>SUM(T111:T125)</f>
        <v>0</v>
      </c>
      <c r="AR110" s="187" t="s">
        <v>78</v>
      </c>
      <c r="AT110" s="188" t="s">
        <v>70</v>
      </c>
      <c r="AU110" s="188" t="s">
        <v>78</v>
      </c>
      <c r="AY110" s="187" t="s">
        <v>125</v>
      </c>
      <c r="BK110" s="189">
        <f>SUM(BK111:BK125)</f>
        <v>0</v>
      </c>
    </row>
    <row r="111" spans="2:65" s="1" customFormat="1" ht="16.5" customHeight="1">
      <c r="B111" s="39"/>
      <c r="C111" s="192" t="s">
        <v>223</v>
      </c>
      <c r="D111" s="192" t="s">
        <v>127</v>
      </c>
      <c r="E111" s="193" t="s">
        <v>225</v>
      </c>
      <c r="F111" s="194" t="s">
        <v>226</v>
      </c>
      <c r="G111" s="195" t="s">
        <v>227</v>
      </c>
      <c r="H111" s="196">
        <v>34</v>
      </c>
      <c r="I111" s="197"/>
      <c r="J111" s="198">
        <f>ROUND(I111*H111,2)</f>
        <v>0</v>
      </c>
      <c r="K111" s="194" t="s">
        <v>21</v>
      </c>
      <c r="L111" s="59"/>
      <c r="M111" s="199" t="s">
        <v>21</v>
      </c>
      <c r="N111" s="200" t="s">
        <v>42</v>
      </c>
      <c r="O111" s="40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2" t="s">
        <v>124</v>
      </c>
      <c r="AT111" s="22" t="s">
        <v>127</v>
      </c>
      <c r="AU111" s="22" t="s">
        <v>81</v>
      </c>
      <c r="AY111" s="22" t="s">
        <v>125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2" t="s">
        <v>78</v>
      </c>
      <c r="BK111" s="203">
        <f>ROUND(I111*H111,2)</f>
        <v>0</v>
      </c>
      <c r="BL111" s="22" t="s">
        <v>124</v>
      </c>
      <c r="BM111" s="22" t="s">
        <v>228</v>
      </c>
    </row>
    <row r="112" spans="2:65" s="1" customFormat="1" ht="25.5" customHeight="1">
      <c r="B112" s="39"/>
      <c r="C112" s="192" t="s">
        <v>229</v>
      </c>
      <c r="D112" s="192" t="s">
        <v>127</v>
      </c>
      <c r="E112" s="193" t="s">
        <v>230</v>
      </c>
      <c r="F112" s="194" t="s">
        <v>231</v>
      </c>
      <c r="G112" s="195" t="s">
        <v>232</v>
      </c>
      <c r="H112" s="196">
        <v>34</v>
      </c>
      <c r="I112" s="197"/>
      <c r="J112" s="198">
        <f>ROUND(I112*H112,2)</f>
        <v>0</v>
      </c>
      <c r="K112" s="194" t="s">
        <v>166</v>
      </c>
      <c r="L112" s="59"/>
      <c r="M112" s="199" t="s">
        <v>21</v>
      </c>
      <c r="N112" s="200" t="s">
        <v>42</v>
      </c>
      <c r="O112" s="40"/>
      <c r="P112" s="201">
        <f>O112*H112</f>
        <v>0</v>
      </c>
      <c r="Q112" s="201">
        <v>5.3400000000000001E-3</v>
      </c>
      <c r="R112" s="201">
        <f>Q112*H112</f>
        <v>0.18156</v>
      </c>
      <c r="S112" s="201">
        <v>0</v>
      </c>
      <c r="T112" s="202">
        <f>S112*H112</f>
        <v>0</v>
      </c>
      <c r="AR112" s="22" t="s">
        <v>124</v>
      </c>
      <c r="AT112" s="22" t="s">
        <v>127</v>
      </c>
      <c r="AU112" s="22" t="s">
        <v>81</v>
      </c>
      <c r="AY112" s="22" t="s">
        <v>125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2" t="s">
        <v>78</v>
      </c>
      <c r="BK112" s="203">
        <f>ROUND(I112*H112,2)</f>
        <v>0</v>
      </c>
      <c r="BL112" s="22" t="s">
        <v>124</v>
      </c>
      <c r="BM112" s="22" t="s">
        <v>233</v>
      </c>
    </row>
    <row r="113" spans="2:65" s="11" customFormat="1" ht="13.5">
      <c r="B113" s="211"/>
      <c r="C113" s="212"/>
      <c r="D113" s="204" t="s">
        <v>182</v>
      </c>
      <c r="E113" s="213" t="s">
        <v>21</v>
      </c>
      <c r="F113" s="214" t="s">
        <v>234</v>
      </c>
      <c r="G113" s="212"/>
      <c r="H113" s="215">
        <v>34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182</v>
      </c>
      <c r="AU113" s="221" t="s">
        <v>81</v>
      </c>
      <c r="AV113" s="11" t="s">
        <v>81</v>
      </c>
      <c r="AW113" s="11" t="s">
        <v>35</v>
      </c>
      <c r="AX113" s="11" t="s">
        <v>78</v>
      </c>
      <c r="AY113" s="221" t="s">
        <v>125</v>
      </c>
    </row>
    <row r="114" spans="2:65" s="1" customFormat="1" ht="16.5" customHeight="1">
      <c r="B114" s="39"/>
      <c r="C114" s="192" t="s">
        <v>235</v>
      </c>
      <c r="D114" s="192" t="s">
        <v>127</v>
      </c>
      <c r="E114" s="193" t="s">
        <v>236</v>
      </c>
      <c r="F114" s="194" t="s">
        <v>237</v>
      </c>
      <c r="G114" s="195" t="s">
        <v>180</v>
      </c>
      <c r="H114" s="196">
        <v>1609</v>
      </c>
      <c r="I114" s="197"/>
      <c r="J114" s="198">
        <f>ROUND(I114*H114,2)</f>
        <v>0</v>
      </c>
      <c r="K114" s="194" t="s">
        <v>21</v>
      </c>
      <c r="L114" s="59"/>
      <c r="M114" s="199" t="s">
        <v>21</v>
      </c>
      <c r="N114" s="200" t="s">
        <v>42</v>
      </c>
      <c r="O114" s="40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2" t="s">
        <v>124</v>
      </c>
      <c r="AT114" s="22" t="s">
        <v>127</v>
      </c>
      <c r="AU114" s="22" t="s">
        <v>81</v>
      </c>
      <c r="AY114" s="22" t="s">
        <v>125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2" t="s">
        <v>78</v>
      </c>
      <c r="BK114" s="203">
        <f>ROUND(I114*H114,2)</f>
        <v>0</v>
      </c>
      <c r="BL114" s="22" t="s">
        <v>124</v>
      </c>
      <c r="BM114" s="22" t="s">
        <v>238</v>
      </c>
    </row>
    <row r="115" spans="2:65" s="1" customFormat="1" ht="27">
      <c r="B115" s="39"/>
      <c r="C115" s="61"/>
      <c r="D115" s="204" t="s">
        <v>133</v>
      </c>
      <c r="E115" s="61"/>
      <c r="F115" s="205" t="s">
        <v>239</v>
      </c>
      <c r="G115" s="61"/>
      <c r="H115" s="61"/>
      <c r="I115" s="163"/>
      <c r="J115" s="61"/>
      <c r="K115" s="61"/>
      <c r="L115" s="59"/>
      <c r="M115" s="206"/>
      <c r="N115" s="40"/>
      <c r="O115" s="40"/>
      <c r="P115" s="40"/>
      <c r="Q115" s="40"/>
      <c r="R115" s="40"/>
      <c r="S115" s="40"/>
      <c r="T115" s="76"/>
      <c r="AT115" s="22" t="s">
        <v>133</v>
      </c>
      <c r="AU115" s="22" t="s">
        <v>81</v>
      </c>
    </row>
    <row r="116" spans="2:65" s="1" customFormat="1" ht="16.5" customHeight="1">
      <c r="B116" s="39"/>
      <c r="C116" s="192" t="s">
        <v>240</v>
      </c>
      <c r="D116" s="192" t="s">
        <v>127</v>
      </c>
      <c r="E116" s="193" t="s">
        <v>241</v>
      </c>
      <c r="F116" s="194" t="s">
        <v>242</v>
      </c>
      <c r="G116" s="195" t="s">
        <v>232</v>
      </c>
      <c r="H116" s="196">
        <v>4400</v>
      </c>
      <c r="I116" s="197"/>
      <c r="J116" s="198">
        <f>ROUND(I116*H116,2)</f>
        <v>0</v>
      </c>
      <c r="K116" s="194" t="s">
        <v>166</v>
      </c>
      <c r="L116" s="59"/>
      <c r="M116" s="199" t="s">
        <v>21</v>
      </c>
      <c r="N116" s="200" t="s">
        <v>42</v>
      </c>
      <c r="O116" s="40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2" t="s">
        <v>124</v>
      </c>
      <c r="AT116" s="22" t="s">
        <v>127</v>
      </c>
      <c r="AU116" s="22" t="s">
        <v>81</v>
      </c>
      <c r="AY116" s="22" t="s">
        <v>125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2" t="s">
        <v>78</v>
      </c>
      <c r="BK116" s="203">
        <f>ROUND(I116*H116,2)</f>
        <v>0</v>
      </c>
      <c r="BL116" s="22" t="s">
        <v>124</v>
      </c>
      <c r="BM116" s="22" t="s">
        <v>243</v>
      </c>
    </row>
    <row r="117" spans="2:65" s="11" customFormat="1" ht="13.5">
      <c r="B117" s="211"/>
      <c r="C117" s="212"/>
      <c r="D117" s="204" t="s">
        <v>182</v>
      </c>
      <c r="E117" s="213" t="s">
        <v>21</v>
      </c>
      <c r="F117" s="214" t="s">
        <v>244</v>
      </c>
      <c r="G117" s="212"/>
      <c r="H117" s="215">
        <v>4400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182</v>
      </c>
      <c r="AU117" s="221" t="s">
        <v>81</v>
      </c>
      <c r="AV117" s="11" t="s">
        <v>81</v>
      </c>
      <c r="AW117" s="11" t="s">
        <v>35</v>
      </c>
      <c r="AX117" s="11" t="s">
        <v>78</v>
      </c>
      <c r="AY117" s="221" t="s">
        <v>125</v>
      </c>
    </row>
    <row r="118" spans="2:65" s="1" customFormat="1" ht="16.5" customHeight="1">
      <c r="B118" s="39"/>
      <c r="C118" s="192" t="s">
        <v>245</v>
      </c>
      <c r="D118" s="192" t="s">
        <v>127</v>
      </c>
      <c r="E118" s="193" t="s">
        <v>246</v>
      </c>
      <c r="F118" s="194" t="s">
        <v>247</v>
      </c>
      <c r="G118" s="195" t="s">
        <v>130</v>
      </c>
      <c r="H118" s="196">
        <v>3</v>
      </c>
      <c r="I118" s="197"/>
      <c r="J118" s="198">
        <f>ROUND(I118*H118,2)</f>
        <v>0</v>
      </c>
      <c r="K118" s="194" t="s">
        <v>21</v>
      </c>
      <c r="L118" s="59"/>
      <c r="M118" s="199" t="s">
        <v>21</v>
      </c>
      <c r="N118" s="200" t="s">
        <v>42</v>
      </c>
      <c r="O118" s="40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2" t="s">
        <v>124</v>
      </c>
      <c r="AT118" s="22" t="s">
        <v>127</v>
      </c>
      <c r="AU118" s="22" t="s">
        <v>81</v>
      </c>
      <c r="AY118" s="22" t="s">
        <v>125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2" t="s">
        <v>78</v>
      </c>
      <c r="BK118" s="203">
        <f>ROUND(I118*H118,2)</f>
        <v>0</v>
      </c>
      <c r="BL118" s="22" t="s">
        <v>124</v>
      </c>
      <c r="BM118" s="22" t="s">
        <v>248</v>
      </c>
    </row>
    <row r="119" spans="2:65" s="1" customFormat="1" ht="27">
      <c r="B119" s="39"/>
      <c r="C119" s="61"/>
      <c r="D119" s="204" t="s">
        <v>133</v>
      </c>
      <c r="E119" s="61"/>
      <c r="F119" s="205" t="s">
        <v>249</v>
      </c>
      <c r="G119" s="61"/>
      <c r="H119" s="61"/>
      <c r="I119" s="163"/>
      <c r="J119" s="61"/>
      <c r="K119" s="61"/>
      <c r="L119" s="59"/>
      <c r="M119" s="206"/>
      <c r="N119" s="40"/>
      <c r="O119" s="40"/>
      <c r="P119" s="40"/>
      <c r="Q119" s="40"/>
      <c r="R119" s="40"/>
      <c r="S119" s="40"/>
      <c r="T119" s="76"/>
      <c r="AT119" s="22" t="s">
        <v>133</v>
      </c>
      <c r="AU119" s="22" t="s">
        <v>81</v>
      </c>
    </row>
    <row r="120" spans="2:65" s="1" customFormat="1" ht="16.5" customHeight="1">
      <c r="B120" s="39"/>
      <c r="C120" s="192" t="s">
        <v>250</v>
      </c>
      <c r="D120" s="192" t="s">
        <v>127</v>
      </c>
      <c r="E120" s="193" t="s">
        <v>251</v>
      </c>
      <c r="F120" s="194" t="s">
        <v>252</v>
      </c>
      <c r="G120" s="195" t="s">
        <v>130</v>
      </c>
      <c r="H120" s="196">
        <v>1</v>
      </c>
      <c r="I120" s="197"/>
      <c r="J120" s="198">
        <f>ROUND(I120*H120,2)</f>
        <v>0</v>
      </c>
      <c r="K120" s="194" t="s">
        <v>21</v>
      </c>
      <c r="L120" s="59"/>
      <c r="M120" s="199" t="s">
        <v>21</v>
      </c>
      <c r="N120" s="200" t="s">
        <v>42</v>
      </c>
      <c r="O120" s="40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2" t="s">
        <v>124</v>
      </c>
      <c r="AT120" s="22" t="s">
        <v>127</v>
      </c>
      <c r="AU120" s="22" t="s">
        <v>81</v>
      </c>
      <c r="AY120" s="22" t="s">
        <v>125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2" t="s">
        <v>78</v>
      </c>
      <c r="BK120" s="203">
        <f>ROUND(I120*H120,2)</f>
        <v>0</v>
      </c>
      <c r="BL120" s="22" t="s">
        <v>124</v>
      </c>
      <c r="BM120" s="22" t="s">
        <v>253</v>
      </c>
    </row>
    <row r="121" spans="2:65" s="1" customFormat="1" ht="27">
      <c r="B121" s="39"/>
      <c r="C121" s="61"/>
      <c r="D121" s="204" t="s">
        <v>133</v>
      </c>
      <c r="E121" s="61"/>
      <c r="F121" s="205" t="s">
        <v>249</v>
      </c>
      <c r="G121" s="61"/>
      <c r="H121" s="61"/>
      <c r="I121" s="163"/>
      <c r="J121" s="61"/>
      <c r="K121" s="61"/>
      <c r="L121" s="59"/>
      <c r="M121" s="206"/>
      <c r="N121" s="40"/>
      <c r="O121" s="40"/>
      <c r="P121" s="40"/>
      <c r="Q121" s="40"/>
      <c r="R121" s="40"/>
      <c r="S121" s="40"/>
      <c r="T121" s="76"/>
      <c r="AT121" s="22" t="s">
        <v>133</v>
      </c>
      <c r="AU121" s="22" t="s">
        <v>81</v>
      </c>
    </row>
    <row r="122" spans="2:65" s="1" customFormat="1" ht="16.5" customHeight="1">
      <c r="B122" s="39"/>
      <c r="C122" s="192" t="s">
        <v>10</v>
      </c>
      <c r="D122" s="192" t="s">
        <v>127</v>
      </c>
      <c r="E122" s="193" t="s">
        <v>254</v>
      </c>
      <c r="F122" s="194" t="s">
        <v>255</v>
      </c>
      <c r="G122" s="195" t="s">
        <v>130</v>
      </c>
      <c r="H122" s="196">
        <v>3</v>
      </c>
      <c r="I122" s="197"/>
      <c r="J122" s="198">
        <f>ROUND(I122*H122,2)</f>
        <v>0</v>
      </c>
      <c r="K122" s="194" t="s">
        <v>21</v>
      </c>
      <c r="L122" s="59"/>
      <c r="M122" s="199" t="s">
        <v>21</v>
      </c>
      <c r="N122" s="200" t="s">
        <v>42</v>
      </c>
      <c r="O122" s="40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22" t="s">
        <v>124</v>
      </c>
      <c r="AT122" s="22" t="s">
        <v>127</v>
      </c>
      <c r="AU122" s="22" t="s">
        <v>81</v>
      </c>
      <c r="AY122" s="22" t="s">
        <v>125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2" t="s">
        <v>78</v>
      </c>
      <c r="BK122" s="203">
        <f>ROUND(I122*H122,2)</f>
        <v>0</v>
      </c>
      <c r="BL122" s="22" t="s">
        <v>124</v>
      </c>
      <c r="BM122" s="22" t="s">
        <v>256</v>
      </c>
    </row>
    <row r="123" spans="2:65" s="1" customFormat="1" ht="27">
      <c r="B123" s="39"/>
      <c r="C123" s="61"/>
      <c r="D123" s="204" t="s">
        <v>133</v>
      </c>
      <c r="E123" s="61"/>
      <c r="F123" s="205" t="s">
        <v>257</v>
      </c>
      <c r="G123" s="61"/>
      <c r="H123" s="61"/>
      <c r="I123" s="163"/>
      <c r="J123" s="61"/>
      <c r="K123" s="61"/>
      <c r="L123" s="59"/>
      <c r="M123" s="206"/>
      <c r="N123" s="40"/>
      <c r="O123" s="40"/>
      <c r="P123" s="40"/>
      <c r="Q123" s="40"/>
      <c r="R123" s="40"/>
      <c r="S123" s="40"/>
      <c r="T123" s="76"/>
      <c r="AT123" s="22" t="s">
        <v>133</v>
      </c>
      <c r="AU123" s="22" t="s">
        <v>81</v>
      </c>
    </row>
    <row r="124" spans="2:65" s="1" customFormat="1" ht="25.5" customHeight="1">
      <c r="B124" s="39"/>
      <c r="C124" s="192" t="s">
        <v>258</v>
      </c>
      <c r="D124" s="192" t="s">
        <v>127</v>
      </c>
      <c r="E124" s="193" t="s">
        <v>259</v>
      </c>
      <c r="F124" s="194" t="s">
        <v>260</v>
      </c>
      <c r="G124" s="195" t="s">
        <v>227</v>
      </c>
      <c r="H124" s="196">
        <v>34</v>
      </c>
      <c r="I124" s="197"/>
      <c r="J124" s="198">
        <f>ROUND(I124*H124,2)</f>
        <v>0</v>
      </c>
      <c r="K124" s="194" t="s">
        <v>21</v>
      </c>
      <c r="L124" s="59"/>
      <c r="M124" s="199" t="s">
        <v>21</v>
      </c>
      <c r="N124" s="200" t="s">
        <v>42</v>
      </c>
      <c r="O124" s="40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2" t="s">
        <v>124</v>
      </c>
      <c r="AT124" s="22" t="s">
        <v>127</v>
      </c>
      <c r="AU124" s="22" t="s">
        <v>81</v>
      </c>
      <c r="AY124" s="22" t="s">
        <v>125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2" t="s">
        <v>78</v>
      </c>
      <c r="BK124" s="203">
        <f>ROUND(I124*H124,2)</f>
        <v>0</v>
      </c>
      <c r="BL124" s="22" t="s">
        <v>124</v>
      </c>
      <c r="BM124" s="22" t="s">
        <v>261</v>
      </c>
    </row>
    <row r="125" spans="2:65" s="11" customFormat="1" ht="13.5">
      <c r="B125" s="211"/>
      <c r="C125" s="212"/>
      <c r="D125" s="204" t="s">
        <v>182</v>
      </c>
      <c r="E125" s="213" t="s">
        <v>21</v>
      </c>
      <c r="F125" s="214" t="s">
        <v>262</v>
      </c>
      <c r="G125" s="212"/>
      <c r="H125" s="215">
        <v>34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182</v>
      </c>
      <c r="AU125" s="221" t="s">
        <v>81</v>
      </c>
      <c r="AV125" s="11" t="s">
        <v>81</v>
      </c>
      <c r="AW125" s="11" t="s">
        <v>35</v>
      </c>
      <c r="AX125" s="11" t="s">
        <v>78</v>
      </c>
      <c r="AY125" s="221" t="s">
        <v>125</v>
      </c>
    </row>
    <row r="126" spans="2:65" s="10" customFormat="1" ht="29.85" customHeight="1">
      <c r="B126" s="176"/>
      <c r="C126" s="177"/>
      <c r="D126" s="178" t="s">
        <v>70</v>
      </c>
      <c r="E126" s="190" t="s">
        <v>263</v>
      </c>
      <c r="F126" s="190" t="s">
        <v>264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SUM(P127:P140)</f>
        <v>0</v>
      </c>
      <c r="Q126" s="184"/>
      <c r="R126" s="185">
        <f>SUM(R127:R140)</f>
        <v>0</v>
      </c>
      <c r="S126" s="184"/>
      <c r="T126" s="186">
        <f>SUM(T127:T140)</f>
        <v>0</v>
      </c>
      <c r="AR126" s="187" t="s">
        <v>78</v>
      </c>
      <c r="AT126" s="188" t="s">
        <v>70</v>
      </c>
      <c r="AU126" s="188" t="s">
        <v>78</v>
      </c>
      <c r="AY126" s="187" t="s">
        <v>125</v>
      </c>
      <c r="BK126" s="189">
        <f>SUM(BK127:BK140)</f>
        <v>0</v>
      </c>
    </row>
    <row r="127" spans="2:65" s="1" customFormat="1" ht="25.5" customHeight="1">
      <c r="B127" s="39"/>
      <c r="C127" s="192" t="s">
        <v>265</v>
      </c>
      <c r="D127" s="192" t="s">
        <v>127</v>
      </c>
      <c r="E127" s="193" t="s">
        <v>266</v>
      </c>
      <c r="F127" s="194" t="s">
        <v>267</v>
      </c>
      <c r="G127" s="195" t="s">
        <v>207</v>
      </c>
      <c r="H127" s="196">
        <v>30.4</v>
      </c>
      <c r="I127" s="197"/>
      <c r="J127" s="198">
        <f>ROUND(I127*H127,2)</f>
        <v>0</v>
      </c>
      <c r="K127" s="194" t="s">
        <v>166</v>
      </c>
      <c r="L127" s="59"/>
      <c r="M127" s="199" t="s">
        <v>21</v>
      </c>
      <c r="N127" s="200" t="s">
        <v>42</v>
      </c>
      <c r="O127" s="40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22" t="s">
        <v>124</v>
      </c>
      <c r="AT127" s="22" t="s">
        <v>127</v>
      </c>
      <c r="AU127" s="22" t="s">
        <v>81</v>
      </c>
      <c r="AY127" s="22" t="s">
        <v>125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2" t="s">
        <v>78</v>
      </c>
      <c r="BK127" s="203">
        <f>ROUND(I127*H127,2)</f>
        <v>0</v>
      </c>
      <c r="BL127" s="22" t="s">
        <v>124</v>
      </c>
      <c r="BM127" s="22" t="s">
        <v>268</v>
      </c>
    </row>
    <row r="128" spans="2:65" s="1" customFormat="1" ht="27">
      <c r="B128" s="39"/>
      <c r="C128" s="61"/>
      <c r="D128" s="204" t="s">
        <v>133</v>
      </c>
      <c r="E128" s="61"/>
      <c r="F128" s="205" t="s">
        <v>269</v>
      </c>
      <c r="G128" s="61"/>
      <c r="H128" s="61"/>
      <c r="I128" s="163"/>
      <c r="J128" s="61"/>
      <c r="K128" s="61"/>
      <c r="L128" s="59"/>
      <c r="M128" s="206"/>
      <c r="N128" s="40"/>
      <c r="O128" s="40"/>
      <c r="P128" s="40"/>
      <c r="Q128" s="40"/>
      <c r="R128" s="40"/>
      <c r="S128" s="40"/>
      <c r="T128" s="76"/>
      <c r="AT128" s="22" t="s">
        <v>133</v>
      </c>
      <c r="AU128" s="22" t="s">
        <v>81</v>
      </c>
    </row>
    <row r="129" spans="2:65" s="11" customFormat="1" ht="13.5">
      <c r="B129" s="211"/>
      <c r="C129" s="212"/>
      <c r="D129" s="204" t="s">
        <v>182</v>
      </c>
      <c r="E129" s="213" t="s">
        <v>21</v>
      </c>
      <c r="F129" s="214" t="s">
        <v>270</v>
      </c>
      <c r="G129" s="212"/>
      <c r="H129" s="215">
        <v>30.4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182</v>
      </c>
      <c r="AU129" s="221" t="s">
        <v>81</v>
      </c>
      <c r="AV129" s="11" t="s">
        <v>81</v>
      </c>
      <c r="AW129" s="11" t="s">
        <v>35</v>
      </c>
      <c r="AX129" s="11" t="s">
        <v>78</v>
      </c>
      <c r="AY129" s="221" t="s">
        <v>125</v>
      </c>
    </row>
    <row r="130" spans="2:65" s="1" customFormat="1" ht="38.25" customHeight="1">
      <c r="B130" s="39"/>
      <c r="C130" s="192" t="s">
        <v>271</v>
      </c>
      <c r="D130" s="192" t="s">
        <v>127</v>
      </c>
      <c r="E130" s="193" t="s">
        <v>272</v>
      </c>
      <c r="F130" s="194" t="s">
        <v>273</v>
      </c>
      <c r="G130" s="195" t="s">
        <v>207</v>
      </c>
      <c r="H130" s="196">
        <v>881.6</v>
      </c>
      <c r="I130" s="197"/>
      <c r="J130" s="198">
        <f>ROUND(I130*H130,2)</f>
        <v>0</v>
      </c>
      <c r="K130" s="194" t="s">
        <v>166</v>
      </c>
      <c r="L130" s="59"/>
      <c r="M130" s="199" t="s">
        <v>21</v>
      </c>
      <c r="N130" s="200" t="s">
        <v>42</v>
      </c>
      <c r="O130" s="40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2" t="s">
        <v>124</v>
      </c>
      <c r="AT130" s="22" t="s">
        <v>127</v>
      </c>
      <c r="AU130" s="22" t="s">
        <v>81</v>
      </c>
      <c r="AY130" s="22" t="s">
        <v>125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2" t="s">
        <v>78</v>
      </c>
      <c r="BK130" s="203">
        <f>ROUND(I130*H130,2)</f>
        <v>0</v>
      </c>
      <c r="BL130" s="22" t="s">
        <v>124</v>
      </c>
      <c r="BM130" s="22" t="s">
        <v>274</v>
      </c>
    </row>
    <row r="131" spans="2:65" s="1" customFormat="1" ht="27">
      <c r="B131" s="39"/>
      <c r="C131" s="61"/>
      <c r="D131" s="204" t="s">
        <v>133</v>
      </c>
      <c r="E131" s="61"/>
      <c r="F131" s="205" t="s">
        <v>269</v>
      </c>
      <c r="G131" s="61"/>
      <c r="H131" s="61"/>
      <c r="I131" s="163"/>
      <c r="J131" s="61"/>
      <c r="K131" s="61"/>
      <c r="L131" s="59"/>
      <c r="M131" s="206"/>
      <c r="N131" s="40"/>
      <c r="O131" s="40"/>
      <c r="P131" s="40"/>
      <c r="Q131" s="40"/>
      <c r="R131" s="40"/>
      <c r="S131" s="40"/>
      <c r="T131" s="76"/>
      <c r="AT131" s="22" t="s">
        <v>133</v>
      </c>
      <c r="AU131" s="22" t="s">
        <v>81</v>
      </c>
    </row>
    <row r="132" spans="2:65" s="11" customFormat="1" ht="13.5">
      <c r="B132" s="211"/>
      <c r="C132" s="212"/>
      <c r="D132" s="204" t="s">
        <v>182</v>
      </c>
      <c r="E132" s="213" t="s">
        <v>21</v>
      </c>
      <c r="F132" s="214" t="s">
        <v>275</v>
      </c>
      <c r="G132" s="212"/>
      <c r="H132" s="215">
        <v>881.6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182</v>
      </c>
      <c r="AU132" s="221" t="s">
        <v>81</v>
      </c>
      <c r="AV132" s="11" t="s">
        <v>81</v>
      </c>
      <c r="AW132" s="11" t="s">
        <v>35</v>
      </c>
      <c r="AX132" s="11" t="s">
        <v>78</v>
      </c>
      <c r="AY132" s="221" t="s">
        <v>125</v>
      </c>
    </row>
    <row r="133" spans="2:65" s="1" customFormat="1" ht="16.5" customHeight="1">
      <c r="B133" s="39"/>
      <c r="C133" s="192" t="s">
        <v>276</v>
      </c>
      <c r="D133" s="192" t="s">
        <v>127</v>
      </c>
      <c r="E133" s="193" t="s">
        <v>277</v>
      </c>
      <c r="F133" s="194" t="s">
        <v>278</v>
      </c>
      <c r="G133" s="195" t="s">
        <v>207</v>
      </c>
      <c r="H133" s="196">
        <v>30.4</v>
      </c>
      <c r="I133" s="197"/>
      <c r="J133" s="198">
        <f>ROUND(I133*H133,2)</f>
        <v>0</v>
      </c>
      <c r="K133" s="194" t="s">
        <v>21</v>
      </c>
      <c r="L133" s="59"/>
      <c r="M133" s="199" t="s">
        <v>21</v>
      </c>
      <c r="N133" s="200" t="s">
        <v>42</v>
      </c>
      <c r="O133" s="4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2" t="s">
        <v>124</v>
      </c>
      <c r="AT133" s="22" t="s">
        <v>127</v>
      </c>
      <c r="AU133" s="22" t="s">
        <v>81</v>
      </c>
      <c r="AY133" s="22" t="s">
        <v>125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2" t="s">
        <v>78</v>
      </c>
      <c r="BK133" s="203">
        <f>ROUND(I133*H133,2)</f>
        <v>0</v>
      </c>
      <c r="BL133" s="22" t="s">
        <v>124</v>
      </c>
      <c r="BM133" s="22" t="s">
        <v>279</v>
      </c>
    </row>
    <row r="134" spans="2:65" s="1" customFormat="1" ht="27">
      <c r="B134" s="39"/>
      <c r="C134" s="61"/>
      <c r="D134" s="204" t="s">
        <v>133</v>
      </c>
      <c r="E134" s="61"/>
      <c r="F134" s="205" t="s">
        <v>269</v>
      </c>
      <c r="G134" s="61"/>
      <c r="H134" s="61"/>
      <c r="I134" s="163"/>
      <c r="J134" s="61"/>
      <c r="K134" s="61"/>
      <c r="L134" s="59"/>
      <c r="M134" s="206"/>
      <c r="N134" s="40"/>
      <c r="O134" s="40"/>
      <c r="P134" s="40"/>
      <c r="Q134" s="40"/>
      <c r="R134" s="40"/>
      <c r="S134" s="40"/>
      <c r="T134" s="76"/>
      <c r="AT134" s="22" t="s">
        <v>133</v>
      </c>
      <c r="AU134" s="22" t="s">
        <v>81</v>
      </c>
    </row>
    <row r="135" spans="2:65" s="1" customFormat="1" ht="16.5" customHeight="1">
      <c r="B135" s="39"/>
      <c r="C135" s="192" t="s">
        <v>280</v>
      </c>
      <c r="D135" s="192" t="s">
        <v>127</v>
      </c>
      <c r="E135" s="193" t="s">
        <v>281</v>
      </c>
      <c r="F135" s="194" t="s">
        <v>282</v>
      </c>
      <c r="G135" s="195" t="s">
        <v>207</v>
      </c>
      <c r="H135" s="196">
        <v>30.4</v>
      </c>
      <c r="I135" s="197"/>
      <c r="J135" s="198">
        <f>ROUND(I135*H135,2)</f>
        <v>0</v>
      </c>
      <c r="K135" s="194" t="s">
        <v>21</v>
      </c>
      <c r="L135" s="59"/>
      <c r="M135" s="199" t="s">
        <v>21</v>
      </c>
      <c r="N135" s="200" t="s">
        <v>42</v>
      </c>
      <c r="O135" s="40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22" t="s">
        <v>124</v>
      </c>
      <c r="AT135" s="22" t="s">
        <v>127</v>
      </c>
      <c r="AU135" s="22" t="s">
        <v>81</v>
      </c>
      <c r="AY135" s="22" t="s">
        <v>125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2" t="s">
        <v>78</v>
      </c>
      <c r="BK135" s="203">
        <f>ROUND(I135*H135,2)</f>
        <v>0</v>
      </c>
      <c r="BL135" s="22" t="s">
        <v>124</v>
      </c>
      <c r="BM135" s="22" t="s">
        <v>283</v>
      </c>
    </row>
    <row r="136" spans="2:65" s="1" customFormat="1" ht="27">
      <c r="B136" s="39"/>
      <c r="C136" s="61"/>
      <c r="D136" s="204" t="s">
        <v>133</v>
      </c>
      <c r="E136" s="61"/>
      <c r="F136" s="205" t="s">
        <v>269</v>
      </c>
      <c r="G136" s="61"/>
      <c r="H136" s="61"/>
      <c r="I136" s="163"/>
      <c r="J136" s="61"/>
      <c r="K136" s="61"/>
      <c r="L136" s="59"/>
      <c r="M136" s="206"/>
      <c r="N136" s="40"/>
      <c r="O136" s="40"/>
      <c r="P136" s="40"/>
      <c r="Q136" s="40"/>
      <c r="R136" s="40"/>
      <c r="S136" s="40"/>
      <c r="T136" s="76"/>
      <c r="AT136" s="22" t="s">
        <v>133</v>
      </c>
      <c r="AU136" s="22" t="s">
        <v>81</v>
      </c>
    </row>
    <row r="137" spans="2:65" s="1" customFormat="1" ht="25.5" customHeight="1">
      <c r="B137" s="39"/>
      <c r="C137" s="192" t="s">
        <v>9</v>
      </c>
      <c r="D137" s="192" t="s">
        <v>127</v>
      </c>
      <c r="E137" s="193" t="s">
        <v>284</v>
      </c>
      <c r="F137" s="194" t="s">
        <v>285</v>
      </c>
      <c r="G137" s="195" t="s">
        <v>207</v>
      </c>
      <c r="H137" s="196">
        <v>30.4</v>
      </c>
      <c r="I137" s="197"/>
      <c r="J137" s="198">
        <f>ROUND(I137*H137,2)</f>
        <v>0</v>
      </c>
      <c r="K137" s="194" t="s">
        <v>166</v>
      </c>
      <c r="L137" s="59"/>
      <c r="M137" s="199" t="s">
        <v>21</v>
      </c>
      <c r="N137" s="200" t="s">
        <v>42</v>
      </c>
      <c r="O137" s="4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2" t="s">
        <v>124</v>
      </c>
      <c r="AT137" s="22" t="s">
        <v>127</v>
      </c>
      <c r="AU137" s="22" t="s">
        <v>81</v>
      </c>
      <c r="AY137" s="22" t="s">
        <v>125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2" t="s">
        <v>78</v>
      </c>
      <c r="BK137" s="203">
        <f>ROUND(I137*H137,2)</f>
        <v>0</v>
      </c>
      <c r="BL137" s="22" t="s">
        <v>124</v>
      </c>
      <c r="BM137" s="22" t="s">
        <v>286</v>
      </c>
    </row>
    <row r="138" spans="2:65" s="1" customFormat="1" ht="27">
      <c r="B138" s="39"/>
      <c r="C138" s="61"/>
      <c r="D138" s="204" t="s">
        <v>133</v>
      </c>
      <c r="E138" s="61"/>
      <c r="F138" s="205" t="s">
        <v>269</v>
      </c>
      <c r="G138" s="61"/>
      <c r="H138" s="61"/>
      <c r="I138" s="163"/>
      <c r="J138" s="61"/>
      <c r="K138" s="61"/>
      <c r="L138" s="59"/>
      <c r="M138" s="206"/>
      <c r="N138" s="40"/>
      <c r="O138" s="40"/>
      <c r="P138" s="40"/>
      <c r="Q138" s="40"/>
      <c r="R138" s="40"/>
      <c r="S138" s="40"/>
      <c r="T138" s="76"/>
      <c r="AT138" s="22" t="s">
        <v>133</v>
      </c>
      <c r="AU138" s="22" t="s">
        <v>81</v>
      </c>
    </row>
    <row r="139" spans="2:65" s="1" customFormat="1" ht="25.5" customHeight="1">
      <c r="B139" s="39"/>
      <c r="C139" s="192" t="s">
        <v>287</v>
      </c>
      <c r="D139" s="192" t="s">
        <v>127</v>
      </c>
      <c r="E139" s="193" t="s">
        <v>288</v>
      </c>
      <c r="F139" s="194" t="s">
        <v>289</v>
      </c>
      <c r="G139" s="195" t="s">
        <v>207</v>
      </c>
      <c r="H139" s="196">
        <v>30.4</v>
      </c>
      <c r="I139" s="197"/>
      <c r="J139" s="198">
        <f>ROUND(I139*H139,2)</f>
        <v>0</v>
      </c>
      <c r="K139" s="194" t="s">
        <v>166</v>
      </c>
      <c r="L139" s="59"/>
      <c r="M139" s="199" t="s">
        <v>21</v>
      </c>
      <c r="N139" s="200" t="s">
        <v>42</v>
      </c>
      <c r="O139" s="40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22" t="s">
        <v>124</v>
      </c>
      <c r="AT139" s="22" t="s">
        <v>127</v>
      </c>
      <c r="AU139" s="22" t="s">
        <v>81</v>
      </c>
      <c r="AY139" s="22" t="s">
        <v>125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2" t="s">
        <v>78</v>
      </c>
      <c r="BK139" s="203">
        <f>ROUND(I139*H139,2)</f>
        <v>0</v>
      </c>
      <c r="BL139" s="22" t="s">
        <v>124</v>
      </c>
      <c r="BM139" s="22" t="s">
        <v>290</v>
      </c>
    </row>
    <row r="140" spans="2:65" s="1" customFormat="1" ht="27">
      <c r="B140" s="39"/>
      <c r="C140" s="61"/>
      <c r="D140" s="204" t="s">
        <v>133</v>
      </c>
      <c r="E140" s="61"/>
      <c r="F140" s="205" t="s">
        <v>269</v>
      </c>
      <c r="G140" s="61"/>
      <c r="H140" s="61"/>
      <c r="I140" s="163"/>
      <c r="J140" s="61"/>
      <c r="K140" s="61"/>
      <c r="L140" s="59"/>
      <c r="M140" s="206"/>
      <c r="N140" s="40"/>
      <c r="O140" s="40"/>
      <c r="P140" s="40"/>
      <c r="Q140" s="40"/>
      <c r="R140" s="40"/>
      <c r="S140" s="40"/>
      <c r="T140" s="76"/>
      <c r="AT140" s="22" t="s">
        <v>133</v>
      </c>
      <c r="AU140" s="22" t="s">
        <v>81</v>
      </c>
    </row>
    <row r="141" spans="2:65" s="10" customFormat="1" ht="29.85" customHeight="1">
      <c r="B141" s="176"/>
      <c r="C141" s="177"/>
      <c r="D141" s="178" t="s">
        <v>70</v>
      </c>
      <c r="E141" s="190" t="s">
        <v>291</v>
      </c>
      <c r="F141" s="190" t="s">
        <v>292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SUM(P142:P143)</f>
        <v>0</v>
      </c>
      <c r="Q141" s="184"/>
      <c r="R141" s="185">
        <f>SUM(R142:R143)</f>
        <v>0</v>
      </c>
      <c r="S141" s="184"/>
      <c r="T141" s="186">
        <f>SUM(T142:T143)</f>
        <v>0</v>
      </c>
      <c r="AR141" s="187" t="s">
        <v>78</v>
      </c>
      <c r="AT141" s="188" t="s">
        <v>70</v>
      </c>
      <c r="AU141" s="188" t="s">
        <v>78</v>
      </c>
      <c r="AY141" s="187" t="s">
        <v>125</v>
      </c>
      <c r="BK141" s="189">
        <f>SUM(BK142:BK143)</f>
        <v>0</v>
      </c>
    </row>
    <row r="142" spans="2:65" s="1" customFormat="1" ht="16.5" customHeight="1">
      <c r="B142" s="39"/>
      <c r="C142" s="192" t="s">
        <v>293</v>
      </c>
      <c r="D142" s="192" t="s">
        <v>127</v>
      </c>
      <c r="E142" s="193" t="s">
        <v>294</v>
      </c>
      <c r="F142" s="194" t="s">
        <v>295</v>
      </c>
      <c r="G142" s="195" t="s">
        <v>207</v>
      </c>
      <c r="H142" s="196">
        <v>100.048</v>
      </c>
      <c r="I142" s="197"/>
      <c r="J142" s="198">
        <f>ROUND(I142*H142,2)</f>
        <v>0</v>
      </c>
      <c r="K142" s="194" t="s">
        <v>166</v>
      </c>
      <c r="L142" s="59"/>
      <c r="M142" s="199" t="s">
        <v>21</v>
      </c>
      <c r="N142" s="200" t="s">
        <v>42</v>
      </c>
      <c r="O142" s="40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2" t="s">
        <v>124</v>
      </c>
      <c r="AT142" s="22" t="s">
        <v>127</v>
      </c>
      <c r="AU142" s="22" t="s">
        <v>81</v>
      </c>
      <c r="AY142" s="22" t="s">
        <v>125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2" t="s">
        <v>78</v>
      </c>
      <c r="BK142" s="203">
        <f>ROUND(I142*H142,2)</f>
        <v>0</v>
      </c>
      <c r="BL142" s="22" t="s">
        <v>124</v>
      </c>
      <c r="BM142" s="22" t="s">
        <v>296</v>
      </c>
    </row>
    <row r="143" spans="2:65" s="1" customFormat="1" ht="38.25" customHeight="1">
      <c r="B143" s="39"/>
      <c r="C143" s="192" t="s">
        <v>297</v>
      </c>
      <c r="D143" s="192" t="s">
        <v>127</v>
      </c>
      <c r="E143" s="193" t="s">
        <v>298</v>
      </c>
      <c r="F143" s="194" t="s">
        <v>299</v>
      </c>
      <c r="G143" s="195" t="s">
        <v>207</v>
      </c>
      <c r="H143" s="196">
        <v>100.048</v>
      </c>
      <c r="I143" s="197"/>
      <c r="J143" s="198">
        <f>ROUND(I143*H143,2)</f>
        <v>0</v>
      </c>
      <c r="K143" s="194" t="s">
        <v>166</v>
      </c>
      <c r="L143" s="59"/>
      <c r="M143" s="199" t="s">
        <v>21</v>
      </c>
      <c r="N143" s="207" t="s">
        <v>42</v>
      </c>
      <c r="O143" s="208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AR143" s="22" t="s">
        <v>124</v>
      </c>
      <c r="AT143" s="22" t="s">
        <v>127</v>
      </c>
      <c r="AU143" s="22" t="s">
        <v>81</v>
      </c>
      <c r="AY143" s="22" t="s">
        <v>125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2" t="s">
        <v>78</v>
      </c>
      <c r="BK143" s="203">
        <f>ROUND(I143*H143,2)</f>
        <v>0</v>
      </c>
      <c r="BL143" s="22" t="s">
        <v>124</v>
      </c>
      <c r="BM143" s="22" t="s">
        <v>300</v>
      </c>
    </row>
    <row r="144" spans="2:65" s="1" customFormat="1" ht="6.95" customHeight="1">
      <c r="B144" s="54"/>
      <c r="C144" s="55"/>
      <c r="D144" s="55"/>
      <c r="E144" s="55"/>
      <c r="F144" s="55"/>
      <c r="G144" s="55"/>
      <c r="H144" s="55"/>
      <c r="I144" s="139"/>
      <c r="J144" s="55"/>
      <c r="K144" s="55"/>
      <c r="L144" s="59"/>
    </row>
  </sheetData>
  <sheetProtection algorithmName="SHA-512" hashValue="9hxDIBGIzYK3KTj3OyFrf35cfmAD0A8tXL5EVJYNHJvdb4us9DM8GnctcxN21yypBiaQL+dBe9upVEfyw4B2Bg==" saltValue="jD0lYKgdnwLrMGyuZow60seAnjrCLA98Mwcxa+NoQSBYO+Shl0iq8V+Fi4CLY+wjz0jG6JX8n6s2iwXTmUXKkw==" spinCount="100000" sheet="1" objects="1" scenarios="1" formatColumns="0" formatRows="0" autoFilter="0"/>
  <autoFilter ref="C80:K143" xr:uid="{00000000-0009-0000-0000-000002000000}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80" display="3) Soupis prací" xr:uid="{00000000-0004-0000-0200-000002000000}"/>
    <hyperlink ref="L1:V1" location="'Rekapitulace stavby'!C2" display="Rekapitulace stavby" xr:uid="{00000000-0004-0000-0200-000003000000}"/>
  </hyperlinks>
  <printOptions horizontalCentered="1"/>
  <pageMargins left="0.59055118110236227" right="0.59055118110236227" top="0.59055118110236227" bottom="0.59055118110236227" header="0" footer="0"/>
  <pageSetup paperSize="9" fitToHeight="100" orientation="landscape" blackAndWhite="1" r:id="rId1"/>
  <headerFooter>
    <oddHeader>&amp;C&amp;P z &amp;N&amp;R&amp;A</oddHead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63"/>
  <sheetViews>
    <sheetView showGridLines="0" workbookViewId="0">
      <pane ySplit="1" topLeftCell="A2" activePane="bottomLeft" state="frozen"/>
      <selection activeCell="AM69" sqref="AM69"/>
      <selection pane="bottomLeft" activeCell="AM69" sqref="AM6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369" t="s">
        <v>90</v>
      </c>
      <c r="H1" s="369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2" t="s">
        <v>88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1" t="str">
        <f>'Rekapitulace stavby'!K6</f>
        <v>VD Těrlicko - oprava injekční clony, č. st. 3152</v>
      </c>
      <c r="F7" s="362"/>
      <c r="G7" s="362"/>
      <c r="H7" s="362"/>
      <c r="I7" s="115"/>
      <c r="J7" s="27"/>
      <c r="K7" s="29"/>
    </row>
    <row r="8" spans="1:70" s="1" customFormat="1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3" t="s">
        <v>301</v>
      </c>
      <c r="F9" s="364"/>
      <c r="G9" s="364"/>
      <c r="H9" s="364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80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3. 11. 2017</v>
      </c>
      <c r="K12" s="43"/>
    </row>
    <row r="13" spans="1:70" s="1" customFormat="1" ht="21.75" customHeight="1">
      <c r="B13" s="39"/>
      <c r="C13" s="40"/>
      <c r="D13" s="40"/>
      <c r="E13" s="40"/>
      <c r="F13" s="40"/>
      <c r="G13" s="40"/>
      <c r="H13" s="40"/>
      <c r="I13" s="119" t="s">
        <v>97</v>
      </c>
      <c r="J13" s="120" t="s">
        <v>98</v>
      </c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21"/>
      <c r="C24" s="122"/>
      <c r="D24" s="122"/>
      <c r="E24" s="330" t="s">
        <v>21</v>
      </c>
      <c r="F24" s="330"/>
      <c r="G24" s="330"/>
      <c r="H24" s="330"/>
      <c r="I24" s="123"/>
      <c r="J24" s="122"/>
      <c r="K24" s="124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5"/>
      <c r="J26" s="83"/>
      <c r="K26" s="126"/>
    </row>
    <row r="27" spans="2:11" s="1" customFormat="1" ht="25.35" customHeight="1">
      <c r="B27" s="39"/>
      <c r="C27" s="40"/>
      <c r="D27" s="127" t="s">
        <v>37</v>
      </c>
      <c r="E27" s="40"/>
      <c r="F27" s="40"/>
      <c r="G27" s="40"/>
      <c r="H27" s="40"/>
      <c r="I27" s="116"/>
      <c r="J27" s="128">
        <f>ROUND(J84,2)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5"/>
      <c r="J28" s="83"/>
      <c r="K28" s="126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9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30">
        <f>ROUND(SUM(BE84:BE162), 2)</f>
        <v>0</v>
      </c>
      <c r="G30" s="40"/>
      <c r="H30" s="40"/>
      <c r="I30" s="131">
        <v>0.21</v>
      </c>
      <c r="J30" s="130">
        <f>ROUND(ROUND((SUM(BE84:BE162)),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30">
        <f>ROUND(SUM(BF84:BF162), 2)</f>
        <v>0</v>
      </c>
      <c r="G31" s="40"/>
      <c r="H31" s="40"/>
      <c r="I31" s="131">
        <v>0.15</v>
      </c>
      <c r="J31" s="130">
        <f>ROUND(ROUND((SUM(BF84:BF162)),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30">
        <f>ROUND(SUM(BG84:BG162), 2)</f>
        <v>0</v>
      </c>
      <c r="G32" s="40"/>
      <c r="H32" s="40"/>
      <c r="I32" s="131">
        <v>0.21</v>
      </c>
      <c r="J32" s="130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30">
        <f>ROUND(SUM(BH84:BH162), 2)</f>
        <v>0</v>
      </c>
      <c r="G33" s="40"/>
      <c r="H33" s="40"/>
      <c r="I33" s="131">
        <v>0.15</v>
      </c>
      <c r="J33" s="130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30">
        <f>ROUND(SUM(BI84:BI162), 2)</f>
        <v>0</v>
      </c>
      <c r="G34" s="40"/>
      <c r="H34" s="40"/>
      <c r="I34" s="131">
        <v>0</v>
      </c>
      <c r="J34" s="130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2"/>
      <c r="D36" s="133" t="s">
        <v>47</v>
      </c>
      <c r="E36" s="77"/>
      <c r="F36" s="77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9"/>
      <c r="J37" s="55"/>
      <c r="K37" s="56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1" t="str">
        <f>E7</f>
        <v>VD Těrlicko - oprava injekční clony, č. st. 3152</v>
      </c>
      <c r="F45" s="362"/>
      <c r="G45" s="362"/>
      <c r="H45" s="362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3" t="str">
        <f>E9</f>
        <v>SO 02 - Zařízení TBD</v>
      </c>
      <c r="F47" s="364"/>
      <c r="G47" s="364"/>
      <c r="H47" s="364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Těrlicko</v>
      </c>
      <c r="G49" s="40"/>
      <c r="H49" s="40"/>
      <c r="I49" s="117" t="s">
        <v>25</v>
      </c>
      <c r="J49" s="118" t="str">
        <f>IF(J12="","",J12)</f>
        <v>3. 11. 2017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Povodí Odry, s.p.</v>
      </c>
      <c r="G51" s="40"/>
      <c r="H51" s="40"/>
      <c r="I51" s="117" t="s">
        <v>33</v>
      </c>
      <c r="J51" s="330" t="str">
        <f>E21</f>
        <v>Aquatis, a.s.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8" t="s">
        <v>102</v>
      </c>
      <c r="D56" s="40"/>
      <c r="E56" s="40"/>
      <c r="F56" s="40"/>
      <c r="G56" s="40"/>
      <c r="H56" s="40"/>
      <c r="I56" s="116"/>
      <c r="J56" s="128">
        <f>J84</f>
        <v>0</v>
      </c>
      <c r="K56" s="43"/>
      <c r="AU56" s="22" t="s">
        <v>103</v>
      </c>
    </row>
    <row r="57" spans="2:47" s="7" customFormat="1" ht="24.95" customHeight="1">
      <c r="B57" s="149"/>
      <c r="C57" s="150"/>
      <c r="D57" s="151" t="s">
        <v>170</v>
      </c>
      <c r="E57" s="152"/>
      <c r="F57" s="152"/>
      <c r="G57" s="152"/>
      <c r="H57" s="152"/>
      <c r="I57" s="153"/>
      <c r="J57" s="154">
        <f>J85</f>
        <v>0</v>
      </c>
      <c r="K57" s="155"/>
    </row>
    <row r="58" spans="2:47" s="8" customFormat="1" ht="19.899999999999999" customHeight="1">
      <c r="B58" s="156"/>
      <c r="C58" s="157"/>
      <c r="D58" s="158" t="s">
        <v>171</v>
      </c>
      <c r="E58" s="159"/>
      <c r="F58" s="159"/>
      <c r="G58" s="159"/>
      <c r="H58" s="159"/>
      <c r="I58" s="160"/>
      <c r="J58" s="161">
        <f>J86</f>
        <v>0</v>
      </c>
      <c r="K58" s="162"/>
    </row>
    <row r="59" spans="2:47" s="8" customFormat="1" ht="19.899999999999999" customHeight="1">
      <c r="B59" s="156"/>
      <c r="C59" s="157"/>
      <c r="D59" s="158" t="s">
        <v>172</v>
      </c>
      <c r="E59" s="159"/>
      <c r="F59" s="159"/>
      <c r="G59" s="159"/>
      <c r="H59" s="159"/>
      <c r="I59" s="160"/>
      <c r="J59" s="161">
        <f>J105</f>
        <v>0</v>
      </c>
      <c r="K59" s="162"/>
    </row>
    <row r="60" spans="2:47" s="8" customFormat="1" ht="19.899999999999999" customHeight="1">
      <c r="B60" s="156"/>
      <c r="C60" s="157"/>
      <c r="D60" s="158" t="s">
        <v>173</v>
      </c>
      <c r="E60" s="159"/>
      <c r="F60" s="159"/>
      <c r="G60" s="159"/>
      <c r="H60" s="159"/>
      <c r="I60" s="160"/>
      <c r="J60" s="161">
        <f>J137</f>
        <v>0</v>
      </c>
      <c r="K60" s="162"/>
    </row>
    <row r="61" spans="2:47" s="8" customFormat="1" ht="19.899999999999999" customHeight="1">
      <c r="B61" s="156"/>
      <c r="C61" s="157"/>
      <c r="D61" s="158" t="s">
        <v>174</v>
      </c>
      <c r="E61" s="159"/>
      <c r="F61" s="159"/>
      <c r="G61" s="159"/>
      <c r="H61" s="159"/>
      <c r="I61" s="160"/>
      <c r="J61" s="161">
        <f>J151</f>
        <v>0</v>
      </c>
      <c r="K61" s="162"/>
    </row>
    <row r="62" spans="2:47" s="7" customFormat="1" ht="24.95" customHeight="1">
      <c r="B62" s="149"/>
      <c r="C62" s="150"/>
      <c r="D62" s="151" t="s">
        <v>302</v>
      </c>
      <c r="E62" s="152"/>
      <c r="F62" s="152"/>
      <c r="G62" s="152"/>
      <c r="H62" s="152"/>
      <c r="I62" s="153"/>
      <c r="J62" s="154">
        <f>J154</f>
        <v>0</v>
      </c>
      <c r="K62" s="155"/>
    </row>
    <row r="63" spans="2:47" s="8" customFormat="1" ht="19.899999999999999" customHeight="1">
      <c r="B63" s="156"/>
      <c r="C63" s="157"/>
      <c r="D63" s="158" t="s">
        <v>303</v>
      </c>
      <c r="E63" s="159"/>
      <c r="F63" s="159"/>
      <c r="G63" s="159"/>
      <c r="H63" s="159"/>
      <c r="I63" s="160"/>
      <c r="J63" s="161">
        <f>J155</f>
        <v>0</v>
      </c>
      <c r="K63" s="162"/>
    </row>
    <row r="64" spans="2:47" s="7" customFormat="1" ht="24.95" customHeight="1">
      <c r="B64" s="149"/>
      <c r="C64" s="150"/>
      <c r="D64" s="151" t="s">
        <v>104</v>
      </c>
      <c r="E64" s="152"/>
      <c r="F64" s="152"/>
      <c r="G64" s="152"/>
      <c r="H64" s="152"/>
      <c r="I64" s="153"/>
      <c r="J64" s="154">
        <f>J160</f>
        <v>0</v>
      </c>
      <c r="K64" s="155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116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139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2"/>
      <c r="J70" s="58"/>
      <c r="K70" s="58"/>
      <c r="L70" s="59"/>
    </row>
    <row r="71" spans="2:12" s="1" customFormat="1" ht="36.950000000000003" customHeight="1">
      <c r="B71" s="39"/>
      <c r="C71" s="60" t="s">
        <v>109</v>
      </c>
      <c r="D71" s="61"/>
      <c r="E71" s="61"/>
      <c r="F71" s="61"/>
      <c r="G71" s="61"/>
      <c r="H71" s="61"/>
      <c r="I71" s="163"/>
      <c r="J71" s="61"/>
      <c r="K71" s="61"/>
      <c r="L71" s="59"/>
    </row>
    <row r="72" spans="2:12" s="1" customFormat="1" ht="6.95" customHeight="1">
      <c r="B72" s="39"/>
      <c r="C72" s="61"/>
      <c r="D72" s="61"/>
      <c r="E72" s="61"/>
      <c r="F72" s="61"/>
      <c r="G72" s="61"/>
      <c r="H72" s="61"/>
      <c r="I72" s="163"/>
      <c r="J72" s="61"/>
      <c r="K72" s="61"/>
      <c r="L72" s="59"/>
    </row>
    <row r="73" spans="2:12" s="1" customFormat="1" ht="14.45" customHeight="1">
      <c r="B73" s="39"/>
      <c r="C73" s="63" t="s">
        <v>18</v>
      </c>
      <c r="D73" s="61"/>
      <c r="E73" s="61"/>
      <c r="F73" s="61"/>
      <c r="G73" s="61"/>
      <c r="H73" s="61"/>
      <c r="I73" s="163"/>
      <c r="J73" s="61"/>
      <c r="K73" s="61"/>
      <c r="L73" s="59"/>
    </row>
    <row r="74" spans="2:12" s="1" customFormat="1" ht="16.5" customHeight="1">
      <c r="B74" s="39"/>
      <c r="C74" s="61"/>
      <c r="D74" s="61"/>
      <c r="E74" s="366" t="str">
        <f>E7</f>
        <v>VD Těrlicko - oprava injekční clony, č. st. 3152</v>
      </c>
      <c r="F74" s="367"/>
      <c r="G74" s="367"/>
      <c r="H74" s="367"/>
      <c r="I74" s="163"/>
      <c r="J74" s="61"/>
      <c r="K74" s="61"/>
      <c r="L74" s="59"/>
    </row>
    <row r="75" spans="2:12" s="1" customFormat="1" ht="14.45" customHeight="1">
      <c r="B75" s="39"/>
      <c r="C75" s="63" t="s">
        <v>95</v>
      </c>
      <c r="D75" s="61"/>
      <c r="E75" s="61"/>
      <c r="F75" s="61"/>
      <c r="G75" s="61"/>
      <c r="H75" s="61"/>
      <c r="I75" s="163"/>
      <c r="J75" s="61"/>
      <c r="K75" s="61"/>
      <c r="L75" s="59"/>
    </row>
    <row r="76" spans="2:12" s="1" customFormat="1" ht="17.25" customHeight="1">
      <c r="B76" s="39"/>
      <c r="C76" s="61"/>
      <c r="D76" s="61"/>
      <c r="E76" s="341" t="str">
        <f>E9</f>
        <v>SO 02 - Zařízení TBD</v>
      </c>
      <c r="F76" s="368"/>
      <c r="G76" s="368"/>
      <c r="H76" s="368"/>
      <c r="I76" s="163"/>
      <c r="J76" s="61"/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63"/>
      <c r="J77" s="61"/>
      <c r="K77" s="61"/>
      <c r="L77" s="59"/>
    </row>
    <row r="78" spans="2:12" s="1" customFormat="1" ht="18" customHeight="1">
      <c r="B78" s="39"/>
      <c r="C78" s="63" t="s">
        <v>23</v>
      </c>
      <c r="D78" s="61"/>
      <c r="E78" s="61"/>
      <c r="F78" s="164" t="str">
        <f>F12</f>
        <v>Těrlicko</v>
      </c>
      <c r="G78" s="61"/>
      <c r="H78" s="61"/>
      <c r="I78" s="165" t="s">
        <v>25</v>
      </c>
      <c r="J78" s="71" t="str">
        <f>IF(J12="","",J12)</f>
        <v>3. 11. 2017</v>
      </c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3"/>
      <c r="J79" s="61"/>
      <c r="K79" s="61"/>
      <c r="L79" s="59"/>
    </row>
    <row r="80" spans="2:12" s="1" customFormat="1">
      <c r="B80" s="39"/>
      <c r="C80" s="63" t="s">
        <v>27</v>
      </c>
      <c r="D80" s="61"/>
      <c r="E80" s="61"/>
      <c r="F80" s="164" t="str">
        <f>E15</f>
        <v>Povodí Odry, s.p.</v>
      </c>
      <c r="G80" s="61"/>
      <c r="H80" s="61"/>
      <c r="I80" s="165" t="s">
        <v>33</v>
      </c>
      <c r="J80" s="164" t="str">
        <f>E21</f>
        <v>Aquatis, a.s.</v>
      </c>
      <c r="K80" s="61"/>
      <c r="L80" s="59"/>
    </row>
    <row r="81" spans="2:65" s="1" customFormat="1" ht="14.45" customHeight="1">
      <c r="B81" s="39"/>
      <c r="C81" s="63" t="s">
        <v>31</v>
      </c>
      <c r="D81" s="61"/>
      <c r="E81" s="61"/>
      <c r="F81" s="164" t="str">
        <f>IF(E18="","",E18)</f>
        <v/>
      </c>
      <c r="G81" s="61"/>
      <c r="H81" s="61"/>
      <c r="I81" s="163"/>
      <c r="J81" s="61"/>
      <c r="K81" s="61"/>
      <c r="L81" s="59"/>
    </row>
    <row r="82" spans="2:65" s="1" customFormat="1" ht="10.35" customHeight="1">
      <c r="B82" s="39"/>
      <c r="C82" s="61"/>
      <c r="D82" s="61"/>
      <c r="E82" s="61"/>
      <c r="F82" s="61"/>
      <c r="G82" s="61"/>
      <c r="H82" s="61"/>
      <c r="I82" s="163"/>
      <c r="J82" s="61"/>
      <c r="K82" s="61"/>
      <c r="L82" s="59"/>
    </row>
    <row r="83" spans="2:65" s="9" customFormat="1" ht="29.25" customHeight="1">
      <c r="B83" s="166"/>
      <c r="C83" s="167" t="s">
        <v>110</v>
      </c>
      <c r="D83" s="168" t="s">
        <v>56</v>
      </c>
      <c r="E83" s="168" t="s">
        <v>52</v>
      </c>
      <c r="F83" s="168" t="s">
        <v>111</v>
      </c>
      <c r="G83" s="168" t="s">
        <v>112</v>
      </c>
      <c r="H83" s="168" t="s">
        <v>113</v>
      </c>
      <c r="I83" s="169" t="s">
        <v>114</v>
      </c>
      <c r="J83" s="168" t="s">
        <v>101</v>
      </c>
      <c r="K83" s="170" t="s">
        <v>115</v>
      </c>
      <c r="L83" s="171"/>
      <c r="M83" s="79" t="s">
        <v>116</v>
      </c>
      <c r="N83" s="80" t="s">
        <v>41</v>
      </c>
      <c r="O83" s="80" t="s">
        <v>117</v>
      </c>
      <c r="P83" s="80" t="s">
        <v>118</v>
      </c>
      <c r="Q83" s="80" t="s">
        <v>119</v>
      </c>
      <c r="R83" s="80" t="s">
        <v>120</v>
      </c>
      <c r="S83" s="80" t="s">
        <v>121</v>
      </c>
      <c r="T83" s="81" t="s">
        <v>122</v>
      </c>
    </row>
    <row r="84" spans="2:65" s="1" customFormat="1" ht="29.25" customHeight="1">
      <c r="B84" s="39"/>
      <c r="C84" s="85" t="s">
        <v>102</v>
      </c>
      <c r="D84" s="61"/>
      <c r="E84" s="61"/>
      <c r="F84" s="61"/>
      <c r="G84" s="61"/>
      <c r="H84" s="61"/>
      <c r="I84" s="163"/>
      <c r="J84" s="172">
        <f>BK84</f>
        <v>0</v>
      </c>
      <c r="K84" s="61"/>
      <c r="L84" s="59"/>
      <c r="M84" s="82"/>
      <c r="N84" s="83"/>
      <c r="O84" s="83"/>
      <c r="P84" s="173">
        <f>P85+P154+P160</f>
        <v>0</v>
      </c>
      <c r="Q84" s="83"/>
      <c r="R84" s="173">
        <f>R85+R154+R160</f>
        <v>94.239859999999993</v>
      </c>
      <c r="S84" s="83"/>
      <c r="T84" s="174">
        <f>T85+T154+T160</f>
        <v>0</v>
      </c>
      <c r="AT84" s="22" t="s">
        <v>70</v>
      </c>
      <c r="AU84" s="22" t="s">
        <v>103</v>
      </c>
      <c r="BK84" s="175">
        <f>BK85+BK154+BK160</f>
        <v>0</v>
      </c>
    </row>
    <row r="85" spans="2:65" s="10" customFormat="1" ht="37.35" customHeight="1">
      <c r="B85" s="176"/>
      <c r="C85" s="177"/>
      <c r="D85" s="178" t="s">
        <v>70</v>
      </c>
      <c r="E85" s="179" t="s">
        <v>175</v>
      </c>
      <c r="F85" s="179" t="s">
        <v>176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P86+P105+P137+P151</f>
        <v>0</v>
      </c>
      <c r="Q85" s="184"/>
      <c r="R85" s="185">
        <f>R86+R105+R137+R151</f>
        <v>92.909649999999999</v>
      </c>
      <c r="S85" s="184"/>
      <c r="T85" s="186">
        <f>T86+T105+T137+T151</f>
        <v>0</v>
      </c>
      <c r="AR85" s="187" t="s">
        <v>78</v>
      </c>
      <c r="AT85" s="188" t="s">
        <v>70</v>
      </c>
      <c r="AU85" s="188" t="s">
        <v>71</v>
      </c>
      <c r="AY85" s="187" t="s">
        <v>125</v>
      </c>
      <c r="BK85" s="189">
        <f>BK86+BK105+BK137+BK151</f>
        <v>0</v>
      </c>
    </row>
    <row r="86" spans="2:65" s="10" customFormat="1" ht="19.899999999999999" customHeight="1">
      <c r="B86" s="176"/>
      <c r="C86" s="177"/>
      <c r="D86" s="178" t="s">
        <v>70</v>
      </c>
      <c r="E86" s="190" t="s">
        <v>81</v>
      </c>
      <c r="F86" s="190" t="s">
        <v>177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SUM(P87:P104)</f>
        <v>0</v>
      </c>
      <c r="Q86" s="184"/>
      <c r="R86" s="185">
        <f>SUM(R87:R104)</f>
        <v>92.664010000000005</v>
      </c>
      <c r="S86" s="184"/>
      <c r="T86" s="186">
        <f>SUM(T87:T104)</f>
        <v>0</v>
      </c>
      <c r="AR86" s="187" t="s">
        <v>78</v>
      </c>
      <c r="AT86" s="188" t="s">
        <v>70</v>
      </c>
      <c r="AU86" s="188" t="s">
        <v>78</v>
      </c>
      <c r="AY86" s="187" t="s">
        <v>125</v>
      </c>
      <c r="BK86" s="189">
        <f>SUM(BK87:BK104)</f>
        <v>0</v>
      </c>
    </row>
    <row r="87" spans="2:65" s="1" customFormat="1" ht="25.5" customHeight="1">
      <c r="B87" s="39"/>
      <c r="C87" s="192" t="s">
        <v>78</v>
      </c>
      <c r="D87" s="192" t="s">
        <v>127</v>
      </c>
      <c r="E87" s="193" t="s">
        <v>304</v>
      </c>
      <c r="F87" s="194" t="s">
        <v>305</v>
      </c>
      <c r="G87" s="195" t="s">
        <v>180</v>
      </c>
      <c r="H87" s="196">
        <v>204</v>
      </c>
      <c r="I87" s="197"/>
      <c r="J87" s="198">
        <f>ROUND(I87*H87,2)</f>
        <v>0</v>
      </c>
      <c r="K87" s="194" t="s">
        <v>166</v>
      </c>
      <c r="L87" s="59"/>
      <c r="M87" s="199" t="s">
        <v>21</v>
      </c>
      <c r="N87" s="200" t="s">
        <v>42</v>
      </c>
      <c r="O87" s="40"/>
      <c r="P87" s="201">
        <f>O87*H87</f>
        <v>0</v>
      </c>
      <c r="Q87" s="201">
        <v>3.4000000000000002E-4</v>
      </c>
      <c r="R87" s="201">
        <f>Q87*H87</f>
        <v>6.9360000000000005E-2</v>
      </c>
      <c r="S87" s="201">
        <v>0</v>
      </c>
      <c r="T87" s="202">
        <f>S87*H87</f>
        <v>0</v>
      </c>
      <c r="AR87" s="22" t="s">
        <v>124</v>
      </c>
      <c r="AT87" s="22" t="s">
        <v>127</v>
      </c>
      <c r="AU87" s="22" t="s">
        <v>81</v>
      </c>
      <c r="AY87" s="22" t="s">
        <v>125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2" t="s">
        <v>78</v>
      </c>
      <c r="BK87" s="203">
        <f>ROUND(I87*H87,2)</f>
        <v>0</v>
      </c>
      <c r="BL87" s="22" t="s">
        <v>124</v>
      </c>
      <c r="BM87" s="22" t="s">
        <v>306</v>
      </c>
    </row>
    <row r="88" spans="2:65" s="11" customFormat="1" ht="13.5">
      <c r="B88" s="211"/>
      <c r="C88" s="212"/>
      <c r="D88" s="204" t="s">
        <v>182</v>
      </c>
      <c r="E88" s="213" t="s">
        <v>21</v>
      </c>
      <c r="F88" s="214" t="s">
        <v>307</v>
      </c>
      <c r="G88" s="212"/>
      <c r="H88" s="215">
        <v>204</v>
      </c>
      <c r="I88" s="216"/>
      <c r="J88" s="212"/>
      <c r="K88" s="212"/>
      <c r="L88" s="217"/>
      <c r="M88" s="218"/>
      <c r="N88" s="219"/>
      <c r="O88" s="219"/>
      <c r="P88" s="219"/>
      <c r="Q88" s="219"/>
      <c r="R88" s="219"/>
      <c r="S88" s="219"/>
      <c r="T88" s="220"/>
      <c r="AT88" s="221" t="s">
        <v>182</v>
      </c>
      <c r="AU88" s="221" t="s">
        <v>81</v>
      </c>
      <c r="AV88" s="11" t="s">
        <v>81</v>
      </c>
      <c r="AW88" s="11" t="s">
        <v>35</v>
      </c>
      <c r="AX88" s="11" t="s">
        <v>78</v>
      </c>
      <c r="AY88" s="221" t="s">
        <v>125</v>
      </c>
    </row>
    <row r="89" spans="2:65" s="1" customFormat="1" ht="16.5" customHeight="1">
      <c r="B89" s="39"/>
      <c r="C89" s="192" t="s">
        <v>81</v>
      </c>
      <c r="D89" s="192" t="s">
        <v>127</v>
      </c>
      <c r="E89" s="193" t="s">
        <v>219</v>
      </c>
      <c r="F89" s="194" t="s">
        <v>220</v>
      </c>
      <c r="G89" s="195" t="s">
        <v>201</v>
      </c>
      <c r="H89" s="196">
        <v>27</v>
      </c>
      <c r="I89" s="197"/>
      <c r="J89" s="198">
        <f>ROUND(I89*H89,2)</f>
        <v>0</v>
      </c>
      <c r="K89" s="194" t="s">
        <v>21</v>
      </c>
      <c r="L89" s="59"/>
      <c r="M89" s="199" t="s">
        <v>21</v>
      </c>
      <c r="N89" s="200" t="s">
        <v>42</v>
      </c>
      <c r="O89" s="40"/>
      <c r="P89" s="201">
        <f>O89*H89</f>
        <v>0</v>
      </c>
      <c r="Q89" s="201">
        <v>3.0000000000000001E-5</v>
      </c>
      <c r="R89" s="201">
        <f>Q89*H89</f>
        <v>8.1000000000000006E-4</v>
      </c>
      <c r="S89" s="201">
        <v>0</v>
      </c>
      <c r="T89" s="202">
        <f>S89*H89</f>
        <v>0</v>
      </c>
      <c r="AR89" s="22" t="s">
        <v>124</v>
      </c>
      <c r="AT89" s="22" t="s">
        <v>127</v>
      </c>
      <c r="AU89" s="22" t="s">
        <v>81</v>
      </c>
      <c r="AY89" s="22" t="s">
        <v>125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2" t="s">
        <v>78</v>
      </c>
      <c r="BK89" s="203">
        <f>ROUND(I89*H89,2)</f>
        <v>0</v>
      </c>
      <c r="BL89" s="22" t="s">
        <v>124</v>
      </c>
      <c r="BM89" s="22" t="s">
        <v>308</v>
      </c>
    </row>
    <row r="90" spans="2:65" s="1" customFormat="1" ht="27">
      <c r="B90" s="39"/>
      <c r="C90" s="61"/>
      <c r="D90" s="204" t="s">
        <v>133</v>
      </c>
      <c r="E90" s="61"/>
      <c r="F90" s="205" t="s">
        <v>269</v>
      </c>
      <c r="G90" s="61"/>
      <c r="H90" s="61"/>
      <c r="I90" s="163"/>
      <c r="J90" s="61"/>
      <c r="K90" s="61"/>
      <c r="L90" s="59"/>
      <c r="M90" s="206"/>
      <c r="N90" s="40"/>
      <c r="O90" s="40"/>
      <c r="P90" s="40"/>
      <c r="Q90" s="40"/>
      <c r="R90" s="40"/>
      <c r="S90" s="40"/>
      <c r="T90" s="76"/>
      <c r="AT90" s="22" t="s">
        <v>133</v>
      </c>
      <c r="AU90" s="22" t="s">
        <v>81</v>
      </c>
    </row>
    <row r="91" spans="2:65" s="1" customFormat="1" ht="16.5" customHeight="1">
      <c r="B91" s="39"/>
      <c r="C91" s="192" t="s">
        <v>138</v>
      </c>
      <c r="D91" s="192" t="s">
        <v>127</v>
      </c>
      <c r="E91" s="193" t="s">
        <v>309</v>
      </c>
      <c r="F91" s="194" t="s">
        <v>310</v>
      </c>
      <c r="G91" s="195" t="s">
        <v>227</v>
      </c>
      <c r="H91" s="196">
        <v>46</v>
      </c>
      <c r="I91" s="197"/>
      <c r="J91" s="198">
        <f>ROUND(I91*H91,2)</f>
        <v>0</v>
      </c>
      <c r="K91" s="194" t="s">
        <v>21</v>
      </c>
      <c r="L91" s="59"/>
      <c r="M91" s="199" t="s">
        <v>21</v>
      </c>
      <c r="N91" s="200" t="s">
        <v>42</v>
      </c>
      <c r="O91" s="40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2" t="s">
        <v>124</v>
      </c>
      <c r="AT91" s="22" t="s">
        <v>127</v>
      </c>
      <c r="AU91" s="22" t="s">
        <v>81</v>
      </c>
      <c r="AY91" s="22" t="s">
        <v>125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2" t="s">
        <v>78</v>
      </c>
      <c r="BK91" s="203">
        <f>ROUND(I91*H91,2)</f>
        <v>0</v>
      </c>
      <c r="BL91" s="22" t="s">
        <v>124</v>
      </c>
      <c r="BM91" s="22" t="s">
        <v>311</v>
      </c>
    </row>
    <row r="92" spans="2:65" s="1" customFormat="1" ht="27">
      <c r="B92" s="39"/>
      <c r="C92" s="61"/>
      <c r="D92" s="204" t="s">
        <v>133</v>
      </c>
      <c r="E92" s="61"/>
      <c r="F92" s="205" t="s">
        <v>312</v>
      </c>
      <c r="G92" s="61"/>
      <c r="H92" s="61"/>
      <c r="I92" s="163"/>
      <c r="J92" s="61"/>
      <c r="K92" s="61"/>
      <c r="L92" s="59"/>
      <c r="M92" s="206"/>
      <c r="N92" s="40"/>
      <c r="O92" s="40"/>
      <c r="P92" s="40"/>
      <c r="Q92" s="40"/>
      <c r="R92" s="40"/>
      <c r="S92" s="40"/>
      <c r="T92" s="76"/>
      <c r="AT92" s="22" t="s">
        <v>133</v>
      </c>
      <c r="AU92" s="22" t="s">
        <v>81</v>
      </c>
    </row>
    <row r="93" spans="2:65" s="1" customFormat="1" ht="16.5" customHeight="1">
      <c r="B93" s="39"/>
      <c r="C93" s="192" t="s">
        <v>124</v>
      </c>
      <c r="D93" s="192" t="s">
        <v>127</v>
      </c>
      <c r="E93" s="193" t="s">
        <v>313</v>
      </c>
      <c r="F93" s="194" t="s">
        <v>314</v>
      </c>
      <c r="G93" s="195" t="s">
        <v>315</v>
      </c>
      <c r="H93" s="196">
        <v>46</v>
      </c>
      <c r="I93" s="197"/>
      <c r="J93" s="198">
        <f>ROUND(I93*H93,2)</f>
        <v>0</v>
      </c>
      <c r="K93" s="194" t="s">
        <v>21</v>
      </c>
      <c r="L93" s="59"/>
      <c r="M93" s="199" t="s">
        <v>21</v>
      </c>
      <c r="N93" s="200" t="s">
        <v>42</v>
      </c>
      <c r="O93" s="40"/>
      <c r="P93" s="201">
        <f>O93*H93</f>
        <v>0</v>
      </c>
      <c r="Q93" s="201">
        <v>2</v>
      </c>
      <c r="R93" s="201">
        <f>Q93*H93</f>
        <v>92</v>
      </c>
      <c r="S93" s="201">
        <v>0</v>
      </c>
      <c r="T93" s="202">
        <f>S93*H93</f>
        <v>0</v>
      </c>
      <c r="AR93" s="22" t="s">
        <v>124</v>
      </c>
      <c r="AT93" s="22" t="s">
        <v>127</v>
      </c>
      <c r="AU93" s="22" t="s">
        <v>81</v>
      </c>
      <c r="AY93" s="22" t="s">
        <v>125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2" t="s">
        <v>78</v>
      </c>
      <c r="BK93" s="203">
        <f>ROUND(I93*H93,2)</f>
        <v>0</v>
      </c>
      <c r="BL93" s="22" t="s">
        <v>124</v>
      </c>
      <c r="BM93" s="22" t="s">
        <v>316</v>
      </c>
    </row>
    <row r="94" spans="2:65" s="11" customFormat="1" ht="13.5">
      <c r="B94" s="211"/>
      <c r="C94" s="212"/>
      <c r="D94" s="204" t="s">
        <v>182</v>
      </c>
      <c r="E94" s="213" t="s">
        <v>21</v>
      </c>
      <c r="F94" s="214" t="s">
        <v>317</v>
      </c>
      <c r="G94" s="212"/>
      <c r="H94" s="215">
        <v>46</v>
      </c>
      <c r="I94" s="216"/>
      <c r="J94" s="212"/>
      <c r="K94" s="212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182</v>
      </c>
      <c r="AU94" s="221" t="s">
        <v>81</v>
      </c>
      <c r="AV94" s="11" t="s">
        <v>81</v>
      </c>
      <c r="AW94" s="11" t="s">
        <v>35</v>
      </c>
      <c r="AX94" s="11" t="s">
        <v>78</v>
      </c>
      <c r="AY94" s="221" t="s">
        <v>125</v>
      </c>
    </row>
    <row r="95" spans="2:65" s="1" customFormat="1" ht="16.5" customHeight="1">
      <c r="B95" s="39"/>
      <c r="C95" s="192" t="s">
        <v>145</v>
      </c>
      <c r="D95" s="192" t="s">
        <v>127</v>
      </c>
      <c r="E95" s="193" t="s">
        <v>318</v>
      </c>
      <c r="F95" s="194" t="s">
        <v>319</v>
      </c>
      <c r="G95" s="195" t="s">
        <v>207</v>
      </c>
      <c r="H95" s="196">
        <v>0.5</v>
      </c>
      <c r="I95" s="197"/>
      <c r="J95" s="198">
        <f>ROUND(I95*H95,2)</f>
        <v>0</v>
      </c>
      <c r="K95" s="194" t="s">
        <v>21</v>
      </c>
      <c r="L95" s="59"/>
      <c r="M95" s="199" t="s">
        <v>21</v>
      </c>
      <c r="N95" s="200" t="s">
        <v>42</v>
      </c>
      <c r="O95" s="40"/>
      <c r="P95" s="201">
        <f>O95*H95</f>
        <v>0</v>
      </c>
      <c r="Q95" s="201">
        <v>1</v>
      </c>
      <c r="R95" s="201">
        <f>Q95*H95</f>
        <v>0.5</v>
      </c>
      <c r="S95" s="201">
        <v>0</v>
      </c>
      <c r="T95" s="202">
        <f>S95*H95</f>
        <v>0</v>
      </c>
      <c r="AR95" s="22" t="s">
        <v>124</v>
      </c>
      <c r="AT95" s="22" t="s">
        <v>127</v>
      </c>
      <c r="AU95" s="22" t="s">
        <v>81</v>
      </c>
      <c r="AY95" s="22" t="s">
        <v>125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2" t="s">
        <v>78</v>
      </c>
      <c r="BK95" s="203">
        <f>ROUND(I95*H95,2)</f>
        <v>0</v>
      </c>
      <c r="BL95" s="22" t="s">
        <v>124</v>
      </c>
      <c r="BM95" s="22" t="s">
        <v>320</v>
      </c>
    </row>
    <row r="96" spans="2:65" s="11" customFormat="1" ht="13.5">
      <c r="B96" s="211"/>
      <c r="C96" s="212"/>
      <c r="D96" s="204" t="s">
        <v>182</v>
      </c>
      <c r="E96" s="213" t="s">
        <v>21</v>
      </c>
      <c r="F96" s="214" t="s">
        <v>321</v>
      </c>
      <c r="G96" s="212"/>
      <c r="H96" s="215">
        <v>0.5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182</v>
      </c>
      <c r="AU96" s="221" t="s">
        <v>81</v>
      </c>
      <c r="AV96" s="11" t="s">
        <v>81</v>
      </c>
      <c r="AW96" s="11" t="s">
        <v>35</v>
      </c>
      <c r="AX96" s="11" t="s">
        <v>78</v>
      </c>
      <c r="AY96" s="221" t="s">
        <v>125</v>
      </c>
    </row>
    <row r="97" spans="2:65" s="1" customFormat="1" ht="16.5" customHeight="1">
      <c r="B97" s="39"/>
      <c r="C97" s="192" t="s">
        <v>153</v>
      </c>
      <c r="D97" s="192" t="s">
        <v>127</v>
      </c>
      <c r="E97" s="193" t="s">
        <v>322</v>
      </c>
      <c r="F97" s="194" t="s">
        <v>323</v>
      </c>
      <c r="G97" s="195" t="s">
        <v>227</v>
      </c>
      <c r="H97" s="196">
        <v>204</v>
      </c>
      <c r="I97" s="197"/>
      <c r="J97" s="198">
        <f>ROUND(I97*H97,2)</f>
        <v>0</v>
      </c>
      <c r="K97" s="194" t="s">
        <v>21</v>
      </c>
      <c r="L97" s="59"/>
      <c r="M97" s="199" t="s">
        <v>21</v>
      </c>
      <c r="N97" s="200" t="s">
        <v>42</v>
      </c>
      <c r="O97" s="40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2" t="s">
        <v>124</v>
      </c>
      <c r="AT97" s="22" t="s">
        <v>127</v>
      </c>
      <c r="AU97" s="22" t="s">
        <v>81</v>
      </c>
      <c r="AY97" s="22" t="s">
        <v>125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2" t="s">
        <v>78</v>
      </c>
      <c r="BK97" s="203">
        <f>ROUND(I97*H97,2)</f>
        <v>0</v>
      </c>
      <c r="BL97" s="22" t="s">
        <v>124</v>
      </c>
      <c r="BM97" s="22" t="s">
        <v>324</v>
      </c>
    </row>
    <row r="98" spans="2:65" s="11" customFormat="1" ht="13.5">
      <c r="B98" s="211"/>
      <c r="C98" s="212"/>
      <c r="D98" s="204" t="s">
        <v>182</v>
      </c>
      <c r="E98" s="213" t="s">
        <v>21</v>
      </c>
      <c r="F98" s="214" t="s">
        <v>325</v>
      </c>
      <c r="G98" s="212"/>
      <c r="H98" s="215">
        <v>204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182</v>
      </c>
      <c r="AU98" s="221" t="s">
        <v>81</v>
      </c>
      <c r="AV98" s="11" t="s">
        <v>81</v>
      </c>
      <c r="AW98" s="11" t="s">
        <v>35</v>
      </c>
      <c r="AX98" s="11" t="s">
        <v>78</v>
      </c>
      <c r="AY98" s="221" t="s">
        <v>125</v>
      </c>
    </row>
    <row r="99" spans="2:65" s="1" customFormat="1" ht="16.5" customHeight="1">
      <c r="B99" s="39"/>
      <c r="C99" s="192" t="s">
        <v>157</v>
      </c>
      <c r="D99" s="192" t="s">
        <v>127</v>
      </c>
      <c r="E99" s="193" t="s">
        <v>326</v>
      </c>
      <c r="F99" s="194" t="s">
        <v>327</v>
      </c>
      <c r="G99" s="195" t="s">
        <v>180</v>
      </c>
      <c r="H99" s="196">
        <v>129</v>
      </c>
      <c r="I99" s="197"/>
      <c r="J99" s="198">
        <f>ROUND(I99*H99,2)</f>
        <v>0</v>
      </c>
      <c r="K99" s="194" t="s">
        <v>21</v>
      </c>
      <c r="L99" s="59"/>
      <c r="M99" s="199" t="s">
        <v>21</v>
      </c>
      <c r="N99" s="200" t="s">
        <v>42</v>
      </c>
      <c r="O99" s="40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2" t="s">
        <v>124</v>
      </c>
      <c r="AT99" s="22" t="s">
        <v>127</v>
      </c>
      <c r="AU99" s="22" t="s">
        <v>81</v>
      </c>
      <c r="AY99" s="22" t="s">
        <v>125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2" t="s">
        <v>78</v>
      </c>
      <c r="BK99" s="203">
        <f>ROUND(I99*H99,2)</f>
        <v>0</v>
      </c>
      <c r="BL99" s="22" t="s">
        <v>124</v>
      </c>
      <c r="BM99" s="22" t="s">
        <v>328</v>
      </c>
    </row>
    <row r="100" spans="2:65" s="1" customFormat="1" ht="27">
      <c r="B100" s="39"/>
      <c r="C100" s="61"/>
      <c r="D100" s="204" t="s">
        <v>133</v>
      </c>
      <c r="E100" s="61"/>
      <c r="F100" s="205" t="s">
        <v>329</v>
      </c>
      <c r="G100" s="61"/>
      <c r="H100" s="61"/>
      <c r="I100" s="163"/>
      <c r="J100" s="61"/>
      <c r="K100" s="61"/>
      <c r="L100" s="59"/>
      <c r="M100" s="206"/>
      <c r="N100" s="40"/>
      <c r="O100" s="40"/>
      <c r="P100" s="40"/>
      <c r="Q100" s="40"/>
      <c r="R100" s="40"/>
      <c r="S100" s="40"/>
      <c r="T100" s="76"/>
      <c r="AT100" s="22" t="s">
        <v>133</v>
      </c>
      <c r="AU100" s="22" t="s">
        <v>81</v>
      </c>
    </row>
    <row r="101" spans="2:65" s="1" customFormat="1" ht="16.5" customHeight="1">
      <c r="B101" s="39"/>
      <c r="C101" s="192" t="s">
        <v>163</v>
      </c>
      <c r="D101" s="192" t="s">
        <v>127</v>
      </c>
      <c r="E101" s="193" t="s">
        <v>330</v>
      </c>
      <c r="F101" s="194" t="s">
        <v>331</v>
      </c>
      <c r="G101" s="195" t="s">
        <v>180</v>
      </c>
      <c r="H101" s="196">
        <v>123</v>
      </c>
      <c r="I101" s="197"/>
      <c r="J101" s="198">
        <f>ROUND(I101*H101,2)</f>
        <v>0</v>
      </c>
      <c r="K101" s="194" t="s">
        <v>21</v>
      </c>
      <c r="L101" s="59"/>
      <c r="M101" s="199" t="s">
        <v>21</v>
      </c>
      <c r="N101" s="200" t="s">
        <v>42</v>
      </c>
      <c r="O101" s="40"/>
      <c r="P101" s="201">
        <f>O101*H101</f>
        <v>0</v>
      </c>
      <c r="Q101" s="201">
        <v>4.6000000000000001E-4</v>
      </c>
      <c r="R101" s="201">
        <f>Q101*H101</f>
        <v>5.6579999999999998E-2</v>
      </c>
      <c r="S101" s="201">
        <v>0</v>
      </c>
      <c r="T101" s="202">
        <f>S101*H101</f>
        <v>0</v>
      </c>
      <c r="AR101" s="22" t="s">
        <v>124</v>
      </c>
      <c r="AT101" s="22" t="s">
        <v>127</v>
      </c>
      <c r="AU101" s="22" t="s">
        <v>81</v>
      </c>
      <c r="AY101" s="22" t="s">
        <v>125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2" t="s">
        <v>78</v>
      </c>
      <c r="BK101" s="203">
        <f>ROUND(I101*H101,2)</f>
        <v>0</v>
      </c>
      <c r="BL101" s="22" t="s">
        <v>124</v>
      </c>
      <c r="BM101" s="22" t="s">
        <v>332</v>
      </c>
    </row>
    <row r="102" spans="2:65" s="1" customFormat="1" ht="27">
      <c r="B102" s="39"/>
      <c r="C102" s="61"/>
      <c r="D102" s="204" t="s">
        <v>133</v>
      </c>
      <c r="E102" s="61"/>
      <c r="F102" s="205" t="s">
        <v>333</v>
      </c>
      <c r="G102" s="61"/>
      <c r="H102" s="61"/>
      <c r="I102" s="163"/>
      <c r="J102" s="61"/>
      <c r="K102" s="61"/>
      <c r="L102" s="59"/>
      <c r="M102" s="206"/>
      <c r="N102" s="40"/>
      <c r="O102" s="40"/>
      <c r="P102" s="40"/>
      <c r="Q102" s="40"/>
      <c r="R102" s="40"/>
      <c r="S102" s="40"/>
      <c r="T102" s="76"/>
      <c r="AT102" s="22" t="s">
        <v>133</v>
      </c>
      <c r="AU102" s="22" t="s">
        <v>81</v>
      </c>
    </row>
    <row r="103" spans="2:65" s="1" customFormat="1" ht="16.5" customHeight="1">
      <c r="B103" s="39"/>
      <c r="C103" s="192" t="s">
        <v>223</v>
      </c>
      <c r="D103" s="192" t="s">
        <v>127</v>
      </c>
      <c r="E103" s="193" t="s">
        <v>334</v>
      </c>
      <c r="F103" s="194" t="s">
        <v>335</v>
      </c>
      <c r="G103" s="195" t="s">
        <v>180</v>
      </c>
      <c r="H103" s="196">
        <v>81</v>
      </c>
      <c r="I103" s="197"/>
      <c r="J103" s="198">
        <f>ROUND(I103*H103,2)</f>
        <v>0</v>
      </c>
      <c r="K103" s="194" t="s">
        <v>21</v>
      </c>
      <c r="L103" s="59"/>
      <c r="M103" s="199" t="s">
        <v>21</v>
      </c>
      <c r="N103" s="200" t="s">
        <v>42</v>
      </c>
      <c r="O103" s="40"/>
      <c r="P103" s="201">
        <f>O103*H103</f>
        <v>0</v>
      </c>
      <c r="Q103" s="201">
        <v>4.6000000000000001E-4</v>
      </c>
      <c r="R103" s="201">
        <f>Q103*H103</f>
        <v>3.7260000000000001E-2</v>
      </c>
      <c r="S103" s="201">
        <v>0</v>
      </c>
      <c r="T103" s="202">
        <f>S103*H103</f>
        <v>0</v>
      </c>
      <c r="AR103" s="22" t="s">
        <v>124</v>
      </c>
      <c r="AT103" s="22" t="s">
        <v>127</v>
      </c>
      <c r="AU103" s="22" t="s">
        <v>81</v>
      </c>
      <c r="AY103" s="22" t="s">
        <v>125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2" t="s">
        <v>78</v>
      </c>
      <c r="BK103" s="203">
        <f>ROUND(I103*H103,2)</f>
        <v>0</v>
      </c>
      <c r="BL103" s="22" t="s">
        <v>124</v>
      </c>
      <c r="BM103" s="22" t="s">
        <v>336</v>
      </c>
    </row>
    <row r="104" spans="2:65" s="1" customFormat="1" ht="27">
      <c r="B104" s="39"/>
      <c r="C104" s="61"/>
      <c r="D104" s="204" t="s">
        <v>133</v>
      </c>
      <c r="E104" s="61"/>
      <c r="F104" s="205" t="s">
        <v>333</v>
      </c>
      <c r="G104" s="61"/>
      <c r="H104" s="61"/>
      <c r="I104" s="163"/>
      <c r="J104" s="61"/>
      <c r="K104" s="61"/>
      <c r="L104" s="59"/>
      <c r="M104" s="206"/>
      <c r="N104" s="40"/>
      <c r="O104" s="40"/>
      <c r="P104" s="40"/>
      <c r="Q104" s="40"/>
      <c r="R104" s="40"/>
      <c r="S104" s="40"/>
      <c r="T104" s="76"/>
      <c r="AT104" s="22" t="s">
        <v>133</v>
      </c>
      <c r="AU104" s="22" t="s">
        <v>81</v>
      </c>
    </row>
    <row r="105" spans="2:65" s="10" customFormat="1" ht="29.85" customHeight="1">
      <c r="B105" s="176"/>
      <c r="C105" s="177"/>
      <c r="D105" s="178" t="s">
        <v>70</v>
      </c>
      <c r="E105" s="190" t="s">
        <v>223</v>
      </c>
      <c r="F105" s="190" t="s">
        <v>224</v>
      </c>
      <c r="G105" s="177"/>
      <c r="H105" s="177"/>
      <c r="I105" s="180"/>
      <c r="J105" s="191">
        <f>BK105</f>
        <v>0</v>
      </c>
      <c r="K105" s="177"/>
      <c r="L105" s="182"/>
      <c r="M105" s="183"/>
      <c r="N105" s="184"/>
      <c r="O105" s="184"/>
      <c r="P105" s="185">
        <f>SUM(P106:P136)</f>
        <v>0</v>
      </c>
      <c r="Q105" s="184"/>
      <c r="R105" s="185">
        <f>SUM(R106:R136)</f>
        <v>0.24564</v>
      </c>
      <c r="S105" s="184"/>
      <c r="T105" s="186">
        <f>SUM(T106:T136)</f>
        <v>0</v>
      </c>
      <c r="AR105" s="187" t="s">
        <v>78</v>
      </c>
      <c r="AT105" s="188" t="s">
        <v>70</v>
      </c>
      <c r="AU105" s="188" t="s">
        <v>78</v>
      </c>
      <c r="AY105" s="187" t="s">
        <v>125</v>
      </c>
      <c r="BK105" s="189">
        <f>SUM(BK106:BK136)</f>
        <v>0</v>
      </c>
    </row>
    <row r="106" spans="2:65" s="1" customFormat="1" ht="16.5" customHeight="1">
      <c r="B106" s="39"/>
      <c r="C106" s="192" t="s">
        <v>229</v>
      </c>
      <c r="D106" s="192" t="s">
        <v>127</v>
      </c>
      <c r="E106" s="193" t="s">
        <v>337</v>
      </c>
      <c r="F106" s="194" t="s">
        <v>338</v>
      </c>
      <c r="G106" s="195" t="s">
        <v>339</v>
      </c>
      <c r="H106" s="196">
        <v>1</v>
      </c>
      <c r="I106" s="197"/>
      <c r="J106" s="198">
        <f>ROUND(I106*H106,2)</f>
        <v>0</v>
      </c>
      <c r="K106" s="194" t="s">
        <v>21</v>
      </c>
      <c r="L106" s="59"/>
      <c r="M106" s="199" t="s">
        <v>21</v>
      </c>
      <c r="N106" s="200" t="s">
        <v>42</v>
      </c>
      <c r="O106" s="40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2" t="s">
        <v>124</v>
      </c>
      <c r="AT106" s="22" t="s">
        <v>127</v>
      </c>
      <c r="AU106" s="22" t="s">
        <v>81</v>
      </c>
      <c r="AY106" s="22" t="s">
        <v>125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2" t="s">
        <v>78</v>
      </c>
      <c r="BK106" s="203">
        <f>ROUND(I106*H106,2)</f>
        <v>0</v>
      </c>
      <c r="BL106" s="22" t="s">
        <v>124</v>
      </c>
      <c r="BM106" s="22" t="s">
        <v>340</v>
      </c>
    </row>
    <row r="107" spans="2:65" s="1" customFormat="1" ht="27">
      <c r="B107" s="39"/>
      <c r="C107" s="61"/>
      <c r="D107" s="204" t="s">
        <v>133</v>
      </c>
      <c r="E107" s="61"/>
      <c r="F107" s="205" t="s">
        <v>341</v>
      </c>
      <c r="G107" s="61"/>
      <c r="H107" s="61"/>
      <c r="I107" s="163"/>
      <c r="J107" s="61"/>
      <c r="K107" s="61"/>
      <c r="L107" s="59"/>
      <c r="M107" s="206"/>
      <c r="N107" s="40"/>
      <c r="O107" s="40"/>
      <c r="P107" s="40"/>
      <c r="Q107" s="40"/>
      <c r="R107" s="40"/>
      <c r="S107" s="40"/>
      <c r="T107" s="76"/>
      <c r="AT107" s="22" t="s">
        <v>133</v>
      </c>
      <c r="AU107" s="22" t="s">
        <v>81</v>
      </c>
    </row>
    <row r="108" spans="2:65" s="1" customFormat="1" ht="25.5" customHeight="1">
      <c r="B108" s="39"/>
      <c r="C108" s="192" t="s">
        <v>235</v>
      </c>
      <c r="D108" s="192" t="s">
        <v>127</v>
      </c>
      <c r="E108" s="193" t="s">
        <v>230</v>
      </c>
      <c r="F108" s="194" t="s">
        <v>231</v>
      </c>
      <c r="G108" s="195" t="s">
        <v>232</v>
      </c>
      <c r="H108" s="196">
        <v>46</v>
      </c>
      <c r="I108" s="197"/>
      <c r="J108" s="198">
        <f>ROUND(I108*H108,2)</f>
        <v>0</v>
      </c>
      <c r="K108" s="194" t="s">
        <v>166</v>
      </c>
      <c r="L108" s="59"/>
      <c r="M108" s="199" t="s">
        <v>21</v>
      </c>
      <c r="N108" s="200" t="s">
        <v>42</v>
      </c>
      <c r="O108" s="40"/>
      <c r="P108" s="201">
        <f>O108*H108</f>
        <v>0</v>
      </c>
      <c r="Q108" s="201">
        <v>5.3400000000000001E-3</v>
      </c>
      <c r="R108" s="201">
        <f>Q108*H108</f>
        <v>0.24564</v>
      </c>
      <c r="S108" s="201">
        <v>0</v>
      </c>
      <c r="T108" s="202">
        <f>S108*H108</f>
        <v>0</v>
      </c>
      <c r="AR108" s="22" t="s">
        <v>124</v>
      </c>
      <c r="AT108" s="22" t="s">
        <v>127</v>
      </c>
      <c r="AU108" s="22" t="s">
        <v>81</v>
      </c>
      <c r="AY108" s="22" t="s">
        <v>125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2" t="s">
        <v>78</v>
      </c>
      <c r="BK108" s="203">
        <f>ROUND(I108*H108,2)</f>
        <v>0</v>
      </c>
      <c r="BL108" s="22" t="s">
        <v>124</v>
      </c>
      <c r="BM108" s="22" t="s">
        <v>342</v>
      </c>
    </row>
    <row r="109" spans="2:65" s="11" customFormat="1" ht="13.5">
      <c r="B109" s="211"/>
      <c r="C109" s="212"/>
      <c r="D109" s="204" t="s">
        <v>182</v>
      </c>
      <c r="E109" s="213" t="s">
        <v>21</v>
      </c>
      <c r="F109" s="214" t="s">
        <v>343</v>
      </c>
      <c r="G109" s="212"/>
      <c r="H109" s="215">
        <v>46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182</v>
      </c>
      <c r="AU109" s="221" t="s">
        <v>81</v>
      </c>
      <c r="AV109" s="11" t="s">
        <v>81</v>
      </c>
      <c r="AW109" s="11" t="s">
        <v>35</v>
      </c>
      <c r="AX109" s="11" t="s">
        <v>78</v>
      </c>
      <c r="AY109" s="221" t="s">
        <v>125</v>
      </c>
    </row>
    <row r="110" spans="2:65" s="1" customFormat="1" ht="25.5" customHeight="1">
      <c r="B110" s="39"/>
      <c r="C110" s="192" t="s">
        <v>240</v>
      </c>
      <c r="D110" s="192" t="s">
        <v>127</v>
      </c>
      <c r="E110" s="193" t="s">
        <v>344</v>
      </c>
      <c r="F110" s="194" t="s">
        <v>345</v>
      </c>
      <c r="G110" s="195" t="s">
        <v>130</v>
      </c>
      <c r="H110" s="196">
        <v>54</v>
      </c>
      <c r="I110" s="197"/>
      <c r="J110" s="198">
        <f>ROUND(I110*H110,2)</f>
        <v>0</v>
      </c>
      <c r="K110" s="194" t="s">
        <v>21</v>
      </c>
      <c r="L110" s="59"/>
      <c r="M110" s="199" t="s">
        <v>21</v>
      </c>
      <c r="N110" s="200" t="s">
        <v>42</v>
      </c>
      <c r="O110" s="40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2" t="s">
        <v>124</v>
      </c>
      <c r="AT110" s="22" t="s">
        <v>127</v>
      </c>
      <c r="AU110" s="22" t="s">
        <v>81</v>
      </c>
      <c r="AY110" s="22" t="s">
        <v>125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2" t="s">
        <v>78</v>
      </c>
      <c r="BK110" s="203">
        <f>ROUND(I110*H110,2)</f>
        <v>0</v>
      </c>
      <c r="BL110" s="22" t="s">
        <v>124</v>
      </c>
      <c r="BM110" s="22" t="s">
        <v>346</v>
      </c>
    </row>
    <row r="111" spans="2:65" s="1" customFormat="1" ht="27">
      <c r="B111" s="39"/>
      <c r="C111" s="61"/>
      <c r="D111" s="204" t="s">
        <v>133</v>
      </c>
      <c r="E111" s="61"/>
      <c r="F111" s="205" t="s">
        <v>347</v>
      </c>
      <c r="G111" s="61"/>
      <c r="H111" s="61"/>
      <c r="I111" s="163"/>
      <c r="J111" s="61"/>
      <c r="K111" s="61"/>
      <c r="L111" s="59"/>
      <c r="M111" s="206"/>
      <c r="N111" s="40"/>
      <c r="O111" s="40"/>
      <c r="P111" s="40"/>
      <c r="Q111" s="40"/>
      <c r="R111" s="40"/>
      <c r="S111" s="40"/>
      <c r="T111" s="76"/>
      <c r="AT111" s="22" t="s">
        <v>133</v>
      </c>
      <c r="AU111" s="22" t="s">
        <v>81</v>
      </c>
    </row>
    <row r="112" spans="2:65" s="1" customFormat="1" ht="16.5" customHeight="1">
      <c r="B112" s="39"/>
      <c r="C112" s="192" t="s">
        <v>245</v>
      </c>
      <c r="D112" s="192" t="s">
        <v>127</v>
      </c>
      <c r="E112" s="193" t="s">
        <v>236</v>
      </c>
      <c r="F112" s="194" t="s">
        <v>237</v>
      </c>
      <c r="G112" s="195" t="s">
        <v>180</v>
      </c>
      <c r="H112" s="196">
        <v>204</v>
      </c>
      <c r="I112" s="197"/>
      <c r="J112" s="198">
        <f>ROUND(I112*H112,2)</f>
        <v>0</v>
      </c>
      <c r="K112" s="194" t="s">
        <v>21</v>
      </c>
      <c r="L112" s="59"/>
      <c r="M112" s="199" t="s">
        <v>21</v>
      </c>
      <c r="N112" s="200" t="s">
        <v>42</v>
      </c>
      <c r="O112" s="40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2" t="s">
        <v>124</v>
      </c>
      <c r="AT112" s="22" t="s">
        <v>127</v>
      </c>
      <c r="AU112" s="22" t="s">
        <v>81</v>
      </c>
      <c r="AY112" s="22" t="s">
        <v>125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2" t="s">
        <v>78</v>
      </c>
      <c r="BK112" s="203">
        <f>ROUND(I112*H112,2)</f>
        <v>0</v>
      </c>
      <c r="BL112" s="22" t="s">
        <v>124</v>
      </c>
      <c r="BM112" s="22" t="s">
        <v>348</v>
      </c>
    </row>
    <row r="113" spans="2:65" s="1" customFormat="1" ht="27">
      <c r="B113" s="39"/>
      <c r="C113" s="61"/>
      <c r="D113" s="204" t="s">
        <v>133</v>
      </c>
      <c r="E113" s="61"/>
      <c r="F113" s="205" t="s">
        <v>239</v>
      </c>
      <c r="G113" s="61"/>
      <c r="H113" s="61"/>
      <c r="I113" s="163"/>
      <c r="J113" s="61"/>
      <c r="K113" s="61"/>
      <c r="L113" s="59"/>
      <c r="M113" s="206"/>
      <c r="N113" s="40"/>
      <c r="O113" s="40"/>
      <c r="P113" s="40"/>
      <c r="Q113" s="40"/>
      <c r="R113" s="40"/>
      <c r="S113" s="40"/>
      <c r="T113" s="76"/>
      <c r="AT113" s="22" t="s">
        <v>133</v>
      </c>
      <c r="AU113" s="22" t="s">
        <v>81</v>
      </c>
    </row>
    <row r="114" spans="2:65" s="1" customFormat="1" ht="25.5" customHeight="1">
      <c r="B114" s="39"/>
      <c r="C114" s="192" t="s">
        <v>250</v>
      </c>
      <c r="D114" s="192" t="s">
        <v>127</v>
      </c>
      <c r="E114" s="193" t="s">
        <v>349</v>
      </c>
      <c r="F114" s="194" t="s">
        <v>350</v>
      </c>
      <c r="G114" s="195" t="s">
        <v>227</v>
      </c>
      <c r="H114" s="196">
        <v>18</v>
      </c>
      <c r="I114" s="197"/>
      <c r="J114" s="198">
        <f>ROUND(I114*H114,2)</f>
        <v>0</v>
      </c>
      <c r="K114" s="194" t="s">
        <v>21</v>
      </c>
      <c r="L114" s="59"/>
      <c r="M114" s="199" t="s">
        <v>21</v>
      </c>
      <c r="N114" s="200" t="s">
        <v>42</v>
      </c>
      <c r="O114" s="40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2" t="s">
        <v>124</v>
      </c>
      <c r="AT114" s="22" t="s">
        <v>127</v>
      </c>
      <c r="AU114" s="22" t="s">
        <v>81</v>
      </c>
      <c r="AY114" s="22" t="s">
        <v>125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2" t="s">
        <v>78</v>
      </c>
      <c r="BK114" s="203">
        <f>ROUND(I114*H114,2)</f>
        <v>0</v>
      </c>
      <c r="BL114" s="22" t="s">
        <v>124</v>
      </c>
      <c r="BM114" s="22" t="s">
        <v>351</v>
      </c>
    </row>
    <row r="115" spans="2:65" s="1" customFormat="1" ht="54">
      <c r="B115" s="39"/>
      <c r="C115" s="61"/>
      <c r="D115" s="204" t="s">
        <v>133</v>
      </c>
      <c r="E115" s="61"/>
      <c r="F115" s="205" t="s">
        <v>352</v>
      </c>
      <c r="G115" s="61"/>
      <c r="H115" s="61"/>
      <c r="I115" s="163"/>
      <c r="J115" s="61"/>
      <c r="K115" s="61"/>
      <c r="L115" s="59"/>
      <c r="M115" s="206"/>
      <c r="N115" s="40"/>
      <c r="O115" s="40"/>
      <c r="P115" s="40"/>
      <c r="Q115" s="40"/>
      <c r="R115" s="40"/>
      <c r="S115" s="40"/>
      <c r="T115" s="76"/>
      <c r="AT115" s="22" t="s">
        <v>133</v>
      </c>
      <c r="AU115" s="22" t="s">
        <v>81</v>
      </c>
    </row>
    <row r="116" spans="2:65" s="11" customFormat="1" ht="13.5">
      <c r="B116" s="211"/>
      <c r="C116" s="212"/>
      <c r="D116" s="204" t="s">
        <v>182</v>
      </c>
      <c r="E116" s="213" t="s">
        <v>21</v>
      </c>
      <c r="F116" s="214" t="s">
        <v>353</v>
      </c>
      <c r="G116" s="212"/>
      <c r="H116" s="215">
        <v>18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182</v>
      </c>
      <c r="AU116" s="221" t="s">
        <v>81</v>
      </c>
      <c r="AV116" s="11" t="s">
        <v>81</v>
      </c>
      <c r="AW116" s="11" t="s">
        <v>35</v>
      </c>
      <c r="AX116" s="11" t="s">
        <v>78</v>
      </c>
      <c r="AY116" s="221" t="s">
        <v>125</v>
      </c>
    </row>
    <row r="117" spans="2:65" s="1" customFormat="1" ht="16.5" customHeight="1">
      <c r="B117" s="39"/>
      <c r="C117" s="192" t="s">
        <v>10</v>
      </c>
      <c r="D117" s="192" t="s">
        <v>127</v>
      </c>
      <c r="E117" s="193" t="s">
        <v>354</v>
      </c>
      <c r="F117" s="194" t="s">
        <v>355</v>
      </c>
      <c r="G117" s="195" t="s">
        <v>180</v>
      </c>
      <c r="H117" s="196">
        <v>1800</v>
      </c>
      <c r="I117" s="197"/>
      <c r="J117" s="198">
        <f>ROUND(I117*H117,2)</f>
        <v>0</v>
      </c>
      <c r="K117" s="194" t="s">
        <v>21</v>
      </c>
      <c r="L117" s="59"/>
      <c r="M117" s="199" t="s">
        <v>21</v>
      </c>
      <c r="N117" s="200" t="s">
        <v>42</v>
      </c>
      <c r="O117" s="40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22" t="s">
        <v>124</v>
      </c>
      <c r="AT117" s="22" t="s">
        <v>127</v>
      </c>
      <c r="AU117" s="22" t="s">
        <v>81</v>
      </c>
      <c r="AY117" s="22" t="s">
        <v>125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2" t="s">
        <v>78</v>
      </c>
      <c r="BK117" s="203">
        <f>ROUND(I117*H117,2)</f>
        <v>0</v>
      </c>
      <c r="BL117" s="22" t="s">
        <v>124</v>
      </c>
      <c r="BM117" s="22" t="s">
        <v>356</v>
      </c>
    </row>
    <row r="118" spans="2:65" s="1" customFormat="1" ht="27">
      <c r="B118" s="39"/>
      <c r="C118" s="61"/>
      <c r="D118" s="204" t="s">
        <v>133</v>
      </c>
      <c r="E118" s="61"/>
      <c r="F118" s="205" t="s">
        <v>357</v>
      </c>
      <c r="G118" s="61"/>
      <c r="H118" s="61"/>
      <c r="I118" s="163"/>
      <c r="J118" s="61"/>
      <c r="K118" s="61"/>
      <c r="L118" s="59"/>
      <c r="M118" s="206"/>
      <c r="N118" s="40"/>
      <c r="O118" s="40"/>
      <c r="P118" s="40"/>
      <c r="Q118" s="40"/>
      <c r="R118" s="40"/>
      <c r="S118" s="40"/>
      <c r="T118" s="76"/>
      <c r="AT118" s="22" t="s">
        <v>133</v>
      </c>
      <c r="AU118" s="22" t="s">
        <v>81</v>
      </c>
    </row>
    <row r="119" spans="2:65" s="11" customFormat="1" ht="13.5">
      <c r="B119" s="211"/>
      <c r="C119" s="212"/>
      <c r="D119" s="204" t="s">
        <v>182</v>
      </c>
      <c r="E119" s="213" t="s">
        <v>21</v>
      </c>
      <c r="F119" s="214" t="s">
        <v>358</v>
      </c>
      <c r="G119" s="212"/>
      <c r="H119" s="215">
        <v>1800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182</v>
      </c>
      <c r="AU119" s="221" t="s">
        <v>81</v>
      </c>
      <c r="AV119" s="11" t="s">
        <v>81</v>
      </c>
      <c r="AW119" s="11" t="s">
        <v>35</v>
      </c>
      <c r="AX119" s="11" t="s">
        <v>78</v>
      </c>
      <c r="AY119" s="221" t="s">
        <v>125</v>
      </c>
    </row>
    <row r="120" spans="2:65" s="1" customFormat="1" ht="16.5" customHeight="1">
      <c r="B120" s="39"/>
      <c r="C120" s="192" t="s">
        <v>258</v>
      </c>
      <c r="D120" s="192" t="s">
        <v>127</v>
      </c>
      <c r="E120" s="193" t="s">
        <v>359</v>
      </c>
      <c r="F120" s="194" t="s">
        <v>360</v>
      </c>
      <c r="G120" s="195" t="s">
        <v>227</v>
      </c>
      <c r="H120" s="196">
        <v>54</v>
      </c>
      <c r="I120" s="197"/>
      <c r="J120" s="198">
        <f>ROUND(I120*H120,2)</f>
        <v>0</v>
      </c>
      <c r="K120" s="194" t="s">
        <v>21</v>
      </c>
      <c r="L120" s="59"/>
      <c r="M120" s="199" t="s">
        <v>21</v>
      </c>
      <c r="N120" s="200" t="s">
        <v>42</v>
      </c>
      <c r="O120" s="40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2" t="s">
        <v>124</v>
      </c>
      <c r="AT120" s="22" t="s">
        <v>127</v>
      </c>
      <c r="AU120" s="22" t="s">
        <v>81</v>
      </c>
      <c r="AY120" s="22" t="s">
        <v>125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2" t="s">
        <v>78</v>
      </c>
      <c r="BK120" s="203">
        <f>ROUND(I120*H120,2)</f>
        <v>0</v>
      </c>
      <c r="BL120" s="22" t="s">
        <v>124</v>
      </c>
      <c r="BM120" s="22" t="s">
        <v>361</v>
      </c>
    </row>
    <row r="121" spans="2:65" s="1" customFormat="1" ht="40.5">
      <c r="B121" s="39"/>
      <c r="C121" s="61"/>
      <c r="D121" s="204" t="s">
        <v>133</v>
      </c>
      <c r="E121" s="61"/>
      <c r="F121" s="205" t="s">
        <v>362</v>
      </c>
      <c r="G121" s="61"/>
      <c r="H121" s="61"/>
      <c r="I121" s="163"/>
      <c r="J121" s="61"/>
      <c r="K121" s="61"/>
      <c r="L121" s="59"/>
      <c r="M121" s="206"/>
      <c r="N121" s="40"/>
      <c r="O121" s="40"/>
      <c r="P121" s="40"/>
      <c r="Q121" s="40"/>
      <c r="R121" s="40"/>
      <c r="S121" s="40"/>
      <c r="T121" s="76"/>
      <c r="AT121" s="22" t="s">
        <v>133</v>
      </c>
      <c r="AU121" s="22" t="s">
        <v>81</v>
      </c>
    </row>
    <row r="122" spans="2:65" s="1" customFormat="1" ht="16.5" customHeight="1">
      <c r="B122" s="39"/>
      <c r="C122" s="192" t="s">
        <v>265</v>
      </c>
      <c r="D122" s="192" t="s">
        <v>127</v>
      </c>
      <c r="E122" s="193" t="s">
        <v>363</v>
      </c>
      <c r="F122" s="194" t="s">
        <v>364</v>
      </c>
      <c r="G122" s="195" t="s">
        <v>227</v>
      </c>
      <c r="H122" s="196">
        <v>220</v>
      </c>
      <c r="I122" s="197"/>
      <c r="J122" s="198">
        <f>ROUND(I122*H122,2)</f>
        <v>0</v>
      </c>
      <c r="K122" s="194" t="s">
        <v>21</v>
      </c>
      <c r="L122" s="59"/>
      <c r="M122" s="199" t="s">
        <v>21</v>
      </c>
      <c r="N122" s="200" t="s">
        <v>42</v>
      </c>
      <c r="O122" s="40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22" t="s">
        <v>124</v>
      </c>
      <c r="AT122" s="22" t="s">
        <v>127</v>
      </c>
      <c r="AU122" s="22" t="s">
        <v>81</v>
      </c>
      <c r="AY122" s="22" t="s">
        <v>125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2" t="s">
        <v>78</v>
      </c>
      <c r="BK122" s="203">
        <f>ROUND(I122*H122,2)</f>
        <v>0</v>
      </c>
      <c r="BL122" s="22" t="s">
        <v>124</v>
      </c>
      <c r="BM122" s="22" t="s">
        <v>365</v>
      </c>
    </row>
    <row r="123" spans="2:65" s="11" customFormat="1" ht="13.5">
      <c r="B123" s="211"/>
      <c r="C123" s="212"/>
      <c r="D123" s="204" t="s">
        <v>182</v>
      </c>
      <c r="E123" s="213" t="s">
        <v>21</v>
      </c>
      <c r="F123" s="214" t="s">
        <v>366</v>
      </c>
      <c r="G123" s="212"/>
      <c r="H123" s="215">
        <v>220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182</v>
      </c>
      <c r="AU123" s="221" t="s">
        <v>81</v>
      </c>
      <c r="AV123" s="11" t="s">
        <v>81</v>
      </c>
      <c r="AW123" s="11" t="s">
        <v>35</v>
      </c>
      <c r="AX123" s="11" t="s">
        <v>78</v>
      </c>
      <c r="AY123" s="221" t="s">
        <v>125</v>
      </c>
    </row>
    <row r="124" spans="2:65" s="1" customFormat="1" ht="16.5" customHeight="1">
      <c r="B124" s="39"/>
      <c r="C124" s="192" t="s">
        <v>271</v>
      </c>
      <c r="D124" s="192" t="s">
        <v>127</v>
      </c>
      <c r="E124" s="193" t="s">
        <v>259</v>
      </c>
      <c r="F124" s="194" t="s">
        <v>367</v>
      </c>
      <c r="G124" s="195" t="s">
        <v>227</v>
      </c>
      <c r="H124" s="196">
        <v>59</v>
      </c>
      <c r="I124" s="197"/>
      <c r="J124" s="198">
        <f>ROUND(I124*H124,2)</f>
        <v>0</v>
      </c>
      <c r="K124" s="194" t="s">
        <v>21</v>
      </c>
      <c r="L124" s="59"/>
      <c r="M124" s="199" t="s">
        <v>21</v>
      </c>
      <c r="N124" s="200" t="s">
        <v>42</v>
      </c>
      <c r="O124" s="40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2" t="s">
        <v>124</v>
      </c>
      <c r="AT124" s="22" t="s">
        <v>127</v>
      </c>
      <c r="AU124" s="22" t="s">
        <v>81</v>
      </c>
      <c r="AY124" s="22" t="s">
        <v>125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2" t="s">
        <v>78</v>
      </c>
      <c r="BK124" s="203">
        <f>ROUND(I124*H124,2)</f>
        <v>0</v>
      </c>
      <c r="BL124" s="22" t="s">
        <v>124</v>
      </c>
      <c r="BM124" s="22" t="s">
        <v>368</v>
      </c>
    </row>
    <row r="125" spans="2:65" s="11" customFormat="1" ht="13.5">
      <c r="B125" s="211"/>
      <c r="C125" s="212"/>
      <c r="D125" s="204" t="s">
        <v>182</v>
      </c>
      <c r="E125" s="213" t="s">
        <v>21</v>
      </c>
      <c r="F125" s="214" t="s">
        <v>369</v>
      </c>
      <c r="G125" s="212"/>
      <c r="H125" s="215">
        <v>53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182</v>
      </c>
      <c r="AU125" s="221" t="s">
        <v>81</v>
      </c>
      <c r="AV125" s="11" t="s">
        <v>81</v>
      </c>
      <c r="AW125" s="11" t="s">
        <v>35</v>
      </c>
      <c r="AX125" s="11" t="s">
        <v>71</v>
      </c>
      <c r="AY125" s="221" t="s">
        <v>125</v>
      </c>
    </row>
    <row r="126" spans="2:65" s="11" customFormat="1" ht="13.5">
      <c r="B126" s="211"/>
      <c r="C126" s="212"/>
      <c r="D126" s="204" t="s">
        <v>182</v>
      </c>
      <c r="E126" s="213" t="s">
        <v>21</v>
      </c>
      <c r="F126" s="214" t="s">
        <v>370</v>
      </c>
      <c r="G126" s="212"/>
      <c r="H126" s="215">
        <v>6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182</v>
      </c>
      <c r="AU126" s="221" t="s">
        <v>81</v>
      </c>
      <c r="AV126" s="11" t="s">
        <v>81</v>
      </c>
      <c r="AW126" s="11" t="s">
        <v>35</v>
      </c>
      <c r="AX126" s="11" t="s">
        <v>71</v>
      </c>
      <c r="AY126" s="221" t="s">
        <v>125</v>
      </c>
    </row>
    <row r="127" spans="2:65" s="12" customFormat="1" ht="13.5">
      <c r="B127" s="222"/>
      <c r="C127" s="223"/>
      <c r="D127" s="204" t="s">
        <v>182</v>
      </c>
      <c r="E127" s="224" t="s">
        <v>21</v>
      </c>
      <c r="F127" s="225" t="s">
        <v>187</v>
      </c>
      <c r="G127" s="223"/>
      <c r="H127" s="226">
        <v>59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182</v>
      </c>
      <c r="AU127" s="232" t="s">
        <v>81</v>
      </c>
      <c r="AV127" s="12" t="s">
        <v>124</v>
      </c>
      <c r="AW127" s="12" t="s">
        <v>35</v>
      </c>
      <c r="AX127" s="12" t="s">
        <v>78</v>
      </c>
      <c r="AY127" s="232" t="s">
        <v>125</v>
      </c>
    </row>
    <row r="128" spans="2:65" s="1" customFormat="1" ht="16.5" customHeight="1">
      <c r="B128" s="39"/>
      <c r="C128" s="192" t="s">
        <v>276</v>
      </c>
      <c r="D128" s="192" t="s">
        <v>127</v>
      </c>
      <c r="E128" s="193" t="s">
        <v>371</v>
      </c>
      <c r="F128" s="194" t="s">
        <v>372</v>
      </c>
      <c r="G128" s="195" t="s">
        <v>130</v>
      </c>
      <c r="H128" s="196">
        <v>46</v>
      </c>
      <c r="I128" s="197"/>
      <c r="J128" s="198">
        <f>ROUND(I128*H128,2)</f>
        <v>0</v>
      </c>
      <c r="K128" s="194" t="s">
        <v>21</v>
      </c>
      <c r="L128" s="59"/>
      <c r="M128" s="199" t="s">
        <v>21</v>
      </c>
      <c r="N128" s="200" t="s">
        <v>42</v>
      </c>
      <c r="O128" s="40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2" t="s">
        <v>124</v>
      </c>
      <c r="AT128" s="22" t="s">
        <v>127</v>
      </c>
      <c r="AU128" s="22" t="s">
        <v>81</v>
      </c>
      <c r="AY128" s="22" t="s">
        <v>125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2" t="s">
        <v>78</v>
      </c>
      <c r="BK128" s="203">
        <f>ROUND(I128*H128,2)</f>
        <v>0</v>
      </c>
      <c r="BL128" s="22" t="s">
        <v>124</v>
      </c>
      <c r="BM128" s="22" t="s">
        <v>373</v>
      </c>
    </row>
    <row r="129" spans="2:65" s="1" customFormat="1" ht="27">
      <c r="B129" s="39"/>
      <c r="C129" s="61"/>
      <c r="D129" s="204" t="s">
        <v>133</v>
      </c>
      <c r="E129" s="61"/>
      <c r="F129" s="205" t="s">
        <v>374</v>
      </c>
      <c r="G129" s="61"/>
      <c r="H129" s="61"/>
      <c r="I129" s="163"/>
      <c r="J129" s="61"/>
      <c r="K129" s="61"/>
      <c r="L129" s="59"/>
      <c r="M129" s="206"/>
      <c r="N129" s="40"/>
      <c r="O129" s="40"/>
      <c r="P129" s="40"/>
      <c r="Q129" s="40"/>
      <c r="R129" s="40"/>
      <c r="S129" s="40"/>
      <c r="T129" s="76"/>
      <c r="AT129" s="22" t="s">
        <v>133</v>
      </c>
      <c r="AU129" s="22" t="s">
        <v>81</v>
      </c>
    </row>
    <row r="130" spans="2:65" s="11" customFormat="1" ht="13.5">
      <c r="B130" s="211"/>
      <c r="C130" s="212"/>
      <c r="D130" s="204" t="s">
        <v>182</v>
      </c>
      <c r="E130" s="213" t="s">
        <v>21</v>
      </c>
      <c r="F130" s="214" t="s">
        <v>375</v>
      </c>
      <c r="G130" s="212"/>
      <c r="H130" s="215">
        <v>46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182</v>
      </c>
      <c r="AU130" s="221" t="s">
        <v>81</v>
      </c>
      <c r="AV130" s="11" t="s">
        <v>81</v>
      </c>
      <c r="AW130" s="11" t="s">
        <v>35</v>
      </c>
      <c r="AX130" s="11" t="s">
        <v>78</v>
      </c>
      <c r="AY130" s="221" t="s">
        <v>125</v>
      </c>
    </row>
    <row r="131" spans="2:65" s="1" customFormat="1" ht="16.5" customHeight="1">
      <c r="B131" s="39"/>
      <c r="C131" s="192" t="s">
        <v>280</v>
      </c>
      <c r="D131" s="192" t="s">
        <v>127</v>
      </c>
      <c r="E131" s="193" t="s">
        <v>376</v>
      </c>
      <c r="F131" s="194" t="s">
        <v>377</v>
      </c>
      <c r="G131" s="195" t="s">
        <v>227</v>
      </c>
      <c r="H131" s="196">
        <v>43</v>
      </c>
      <c r="I131" s="197"/>
      <c r="J131" s="198">
        <f>ROUND(I131*H131,2)</f>
        <v>0</v>
      </c>
      <c r="K131" s="194" t="s">
        <v>21</v>
      </c>
      <c r="L131" s="59"/>
      <c r="M131" s="199" t="s">
        <v>21</v>
      </c>
      <c r="N131" s="200" t="s">
        <v>42</v>
      </c>
      <c r="O131" s="40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22" t="s">
        <v>124</v>
      </c>
      <c r="AT131" s="22" t="s">
        <v>127</v>
      </c>
      <c r="AU131" s="22" t="s">
        <v>81</v>
      </c>
      <c r="AY131" s="22" t="s">
        <v>125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2" t="s">
        <v>78</v>
      </c>
      <c r="BK131" s="203">
        <f>ROUND(I131*H131,2)</f>
        <v>0</v>
      </c>
      <c r="BL131" s="22" t="s">
        <v>124</v>
      </c>
      <c r="BM131" s="22" t="s">
        <v>378</v>
      </c>
    </row>
    <row r="132" spans="2:65" s="11" customFormat="1" ht="13.5">
      <c r="B132" s="211"/>
      <c r="C132" s="212"/>
      <c r="D132" s="204" t="s">
        <v>182</v>
      </c>
      <c r="E132" s="213" t="s">
        <v>21</v>
      </c>
      <c r="F132" s="214" t="s">
        <v>379</v>
      </c>
      <c r="G132" s="212"/>
      <c r="H132" s="215">
        <v>37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182</v>
      </c>
      <c r="AU132" s="221" t="s">
        <v>81</v>
      </c>
      <c r="AV132" s="11" t="s">
        <v>81</v>
      </c>
      <c r="AW132" s="11" t="s">
        <v>35</v>
      </c>
      <c r="AX132" s="11" t="s">
        <v>71</v>
      </c>
      <c r="AY132" s="221" t="s">
        <v>125</v>
      </c>
    </row>
    <row r="133" spans="2:65" s="11" customFormat="1" ht="13.5">
      <c r="B133" s="211"/>
      <c r="C133" s="212"/>
      <c r="D133" s="204" t="s">
        <v>182</v>
      </c>
      <c r="E133" s="213" t="s">
        <v>21</v>
      </c>
      <c r="F133" s="214" t="s">
        <v>380</v>
      </c>
      <c r="G133" s="212"/>
      <c r="H133" s="215">
        <v>6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182</v>
      </c>
      <c r="AU133" s="221" t="s">
        <v>81</v>
      </c>
      <c r="AV133" s="11" t="s">
        <v>81</v>
      </c>
      <c r="AW133" s="11" t="s">
        <v>35</v>
      </c>
      <c r="AX133" s="11" t="s">
        <v>71</v>
      </c>
      <c r="AY133" s="221" t="s">
        <v>125</v>
      </c>
    </row>
    <row r="134" spans="2:65" s="12" customFormat="1" ht="13.5">
      <c r="B134" s="222"/>
      <c r="C134" s="223"/>
      <c r="D134" s="204" t="s">
        <v>182</v>
      </c>
      <c r="E134" s="224" t="s">
        <v>21</v>
      </c>
      <c r="F134" s="225" t="s">
        <v>187</v>
      </c>
      <c r="G134" s="223"/>
      <c r="H134" s="226">
        <v>43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182</v>
      </c>
      <c r="AU134" s="232" t="s">
        <v>81</v>
      </c>
      <c r="AV134" s="12" t="s">
        <v>124</v>
      </c>
      <c r="AW134" s="12" t="s">
        <v>35</v>
      </c>
      <c r="AX134" s="12" t="s">
        <v>78</v>
      </c>
      <c r="AY134" s="232" t="s">
        <v>125</v>
      </c>
    </row>
    <row r="135" spans="2:65" s="1" customFormat="1" ht="16.5" customHeight="1">
      <c r="B135" s="39"/>
      <c r="C135" s="192" t="s">
        <v>9</v>
      </c>
      <c r="D135" s="192" t="s">
        <v>127</v>
      </c>
      <c r="E135" s="193" t="s">
        <v>381</v>
      </c>
      <c r="F135" s="194" t="s">
        <v>382</v>
      </c>
      <c r="G135" s="195" t="s">
        <v>180</v>
      </c>
      <c r="H135" s="196">
        <v>204</v>
      </c>
      <c r="I135" s="197"/>
      <c r="J135" s="198">
        <f>ROUND(I135*H135,2)</f>
        <v>0</v>
      </c>
      <c r="K135" s="194" t="s">
        <v>21</v>
      </c>
      <c r="L135" s="59"/>
      <c r="M135" s="199" t="s">
        <v>21</v>
      </c>
      <c r="N135" s="200" t="s">
        <v>42</v>
      </c>
      <c r="O135" s="40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22" t="s">
        <v>124</v>
      </c>
      <c r="AT135" s="22" t="s">
        <v>127</v>
      </c>
      <c r="AU135" s="22" t="s">
        <v>81</v>
      </c>
      <c r="AY135" s="22" t="s">
        <v>125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2" t="s">
        <v>78</v>
      </c>
      <c r="BK135" s="203">
        <f>ROUND(I135*H135,2)</f>
        <v>0</v>
      </c>
      <c r="BL135" s="22" t="s">
        <v>124</v>
      </c>
      <c r="BM135" s="22" t="s">
        <v>383</v>
      </c>
    </row>
    <row r="136" spans="2:65" s="1" customFormat="1" ht="27">
      <c r="B136" s="39"/>
      <c r="C136" s="61"/>
      <c r="D136" s="204" t="s">
        <v>133</v>
      </c>
      <c r="E136" s="61"/>
      <c r="F136" s="205" t="s">
        <v>384</v>
      </c>
      <c r="G136" s="61"/>
      <c r="H136" s="61"/>
      <c r="I136" s="163"/>
      <c r="J136" s="61"/>
      <c r="K136" s="61"/>
      <c r="L136" s="59"/>
      <c r="M136" s="206"/>
      <c r="N136" s="40"/>
      <c r="O136" s="40"/>
      <c r="P136" s="40"/>
      <c r="Q136" s="40"/>
      <c r="R136" s="40"/>
      <c r="S136" s="40"/>
      <c r="T136" s="76"/>
      <c r="AT136" s="22" t="s">
        <v>133</v>
      </c>
      <c r="AU136" s="22" t="s">
        <v>81</v>
      </c>
    </row>
    <row r="137" spans="2:65" s="10" customFormat="1" ht="29.85" customHeight="1">
      <c r="B137" s="176"/>
      <c r="C137" s="177"/>
      <c r="D137" s="178" t="s">
        <v>70</v>
      </c>
      <c r="E137" s="190" t="s">
        <v>263</v>
      </c>
      <c r="F137" s="190" t="s">
        <v>264</v>
      </c>
      <c r="G137" s="177"/>
      <c r="H137" s="177"/>
      <c r="I137" s="180"/>
      <c r="J137" s="191">
        <f>BK137</f>
        <v>0</v>
      </c>
      <c r="K137" s="177"/>
      <c r="L137" s="182"/>
      <c r="M137" s="183"/>
      <c r="N137" s="184"/>
      <c r="O137" s="184"/>
      <c r="P137" s="185">
        <f>SUM(P138:P150)</f>
        <v>0</v>
      </c>
      <c r="Q137" s="184"/>
      <c r="R137" s="185">
        <f>SUM(R138:R150)</f>
        <v>0</v>
      </c>
      <c r="S137" s="184"/>
      <c r="T137" s="186">
        <f>SUM(T138:T150)</f>
        <v>0</v>
      </c>
      <c r="AR137" s="187" t="s">
        <v>78</v>
      </c>
      <c r="AT137" s="188" t="s">
        <v>70</v>
      </c>
      <c r="AU137" s="188" t="s">
        <v>78</v>
      </c>
      <c r="AY137" s="187" t="s">
        <v>125</v>
      </c>
      <c r="BK137" s="189">
        <f>SUM(BK138:BK150)</f>
        <v>0</v>
      </c>
    </row>
    <row r="138" spans="2:65" s="1" customFormat="1" ht="25.5" customHeight="1">
      <c r="B138" s="39"/>
      <c r="C138" s="192" t="s">
        <v>287</v>
      </c>
      <c r="D138" s="192" t="s">
        <v>127</v>
      </c>
      <c r="E138" s="193" t="s">
        <v>266</v>
      </c>
      <c r="F138" s="194" t="s">
        <v>267</v>
      </c>
      <c r="G138" s="195" t="s">
        <v>207</v>
      </c>
      <c r="H138" s="196">
        <v>1.1000000000000001</v>
      </c>
      <c r="I138" s="197"/>
      <c r="J138" s="198">
        <f>ROUND(I138*H138,2)</f>
        <v>0</v>
      </c>
      <c r="K138" s="194" t="s">
        <v>166</v>
      </c>
      <c r="L138" s="59"/>
      <c r="M138" s="199" t="s">
        <v>21</v>
      </c>
      <c r="N138" s="200" t="s">
        <v>42</v>
      </c>
      <c r="O138" s="4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2" t="s">
        <v>124</v>
      </c>
      <c r="AT138" s="22" t="s">
        <v>127</v>
      </c>
      <c r="AU138" s="22" t="s">
        <v>81</v>
      </c>
      <c r="AY138" s="22" t="s">
        <v>125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2" t="s">
        <v>78</v>
      </c>
      <c r="BK138" s="203">
        <f>ROUND(I138*H138,2)</f>
        <v>0</v>
      </c>
      <c r="BL138" s="22" t="s">
        <v>124</v>
      </c>
      <c r="BM138" s="22" t="s">
        <v>385</v>
      </c>
    </row>
    <row r="139" spans="2:65" s="11" customFormat="1" ht="13.5">
      <c r="B139" s="211"/>
      <c r="C139" s="212"/>
      <c r="D139" s="204" t="s">
        <v>182</v>
      </c>
      <c r="E139" s="213" t="s">
        <v>21</v>
      </c>
      <c r="F139" s="214" t="s">
        <v>386</v>
      </c>
      <c r="G139" s="212"/>
      <c r="H139" s="215">
        <v>1.1000000000000001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182</v>
      </c>
      <c r="AU139" s="221" t="s">
        <v>81</v>
      </c>
      <c r="AV139" s="11" t="s">
        <v>81</v>
      </c>
      <c r="AW139" s="11" t="s">
        <v>35</v>
      </c>
      <c r="AX139" s="11" t="s">
        <v>78</v>
      </c>
      <c r="AY139" s="221" t="s">
        <v>125</v>
      </c>
    </row>
    <row r="140" spans="2:65" s="1" customFormat="1" ht="38.25" customHeight="1">
      <c r="B140" s="39"/>
      <c r="C140" s="192" t="s">
        <v>293</v>
      </c>
      <c r="D140" s="192" t="s">
        <v>127</v>
      </c>
      <c r="E140" s="193" t="s">
        <v>272</v>
      </c>
      <c r="F140" s="194" t="s">
        <v>273</v>
      </c>
      <c r="G140" s="195" t="s">
        <v>207</v>
      </c>
      <c r="H140" s="196">
        <v>20.9</v>
      </c>
      <c r="I140" s="197"/>
      <c r="J140" s="198">
        <f>ROUND(I140*H140,2)</f>
        <v>0</v>
      </c>
      <c r="K140" s="194" t="s">
        <v>166</v>
      </c>
      <c r="L140" s="59"/>
      <c r="M140" s="199" t="s">
        <v>21</v>
      </c>
      <c r="N140" s="200" t="s">
        <v>42</v>
      </c>
      <c r="O140" s="40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22" t="s">
        <v>124</v>
      </c>
      <c r="AT140" s="22" t="s">
        <v>127</v>
      </c>
      <c r="AU140" s="22" t="s">
        <v>81</v>
      </c>
      <c r="AY140" s="22" t="s">
        <v>125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2" t="s">
        <v>78</v>
      </c>
      <c r="BK140" s="203">
        <f>ROUND(I140*H140,2)</f>
        <v>0</v>
      </c>
      <c r="BL140" s="22" t="s">
        <v>124</v>
      </c>
      <c r="BM140" s="22" t="s">
        <v>387</v>
      </c>
    </row>
    <row r="141" spans="2:65" s="1" customFormat="1" ht="27">
      <c r="B141" s="39"/>
      <c r="C141" s="61"/>
      <c r="D141" s="204" t="s">
        <v>133</v>
      </c>
      <c r="E141" s="61"/>
      <c r="F141" s="205" t="s">
        <v>239</v>
      </c>
      <c r="G141" s="61"/>
      <c r="H141" s="61"/>
      <c r="I141" s="163"/>
      <c r="J141" s="61"/>
      <c r="K141" s="61"/>
      <c r="L141" s="59"/>
      <c r="M141" s="206"/>
      <c r="N141" s="40"/>
      <c r="O141" s="40"/>
      <c r="P141" s="40"/>
      <c r="Q141" s="40"/>
      <c r="R141" s="40"/>
      <c r="S141" s="40"/>
      <c r="T141" s="76"/>
      <c r="AT141" s="22" t="s">
        <v>133</v>
      </c>
      <c r="AU141" s="22" t="s">
        <v>81</v>
      </c>
    </row>
    <row r="142" spans="2:65" s="11" customFormat="1" ht="13.5">
      <c r="B142" s="211"/>
      <c r="C142" s="212"/>
      <c r="D142" s="204" t="s">
        <v>182</v>
      </c>
      <c r="E142" s="213" t="s">
        <v>21</v>
      </c>
      <c r="F142" s="214" t="s">
        <v>388</v>
      </c>
      <c r="G142" s="212"/>
      <c r="H142" s="215">
        <v>20.9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182</v>
      </c>
      <c r="AU142" s="221" t="s">
        <v>81</v>
      </c>
      <c r="AV142" s="11" t="s">
        <v>81</v>
      </c>
      <c r="AW142" s="11" t="s">
        <v>35</v>
      </c>
      <c r="AX142" s="11" t="s">
        <v>78</v>
      </c>
      <c r="AY142" s="221" t="s">
        <v>125</v>
      </c>
    </row>
    <row r="143" spans="2:65" s="1" customFormat="1" ht="25.5" customHeight="1">
      <c r="B143" s="39"/>
      <c r="C143" s="192" t="s">
        <v>297</v>
      </c>
      <c r="D143" s="192" t="s">
        <v>127</v>
      </c>
      <c r="E143" s="193" t="s">
        <v>284</v>
      </c>
      <c r="F143" s="194" t="s">
        <v>285</v>
      </c>
      <c r="G143" s="195" t="s">
        <v>207</v>
      </c>
      <c r="H143" s="196">
        <v>1.1000000000000001</v>
      </c>
      <c r="I143" s="197"/>
      <c r="J143" s="198">
        <f>ROUND(I143*H143,2)</f>
        <v>0</v>
      </c>
      <c r="K143" s="194" t="s">
        <v>166</v>
      </c>
      <c r="L143" s="59"/>
      <c r="M143" s="199" t="s">
        <v>21</v>
      </c>
      <c r="N143" s="200" t="s">
        <v>42</v>
      </c>
      <c r="O143" s="40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2" t="s">
        <v>124</v>
      </c>
      <c r="AT143" s="22" t="s">
        <v>127</v>
      </c>
      <c r="AU143" s="22" t="s">
        <v>81</v>
      </c>
      <c r="AY143" s="22" t="s">
        <v>125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2" t="s">
        <v>78</v>
      </c>
      <c r="BK143" s="203">
        <f>ROUND(I143*H143,2)</f>
        <v>0</v>
      </c>
      <c r="BL143" s="22" t="s">
        <v>124</v>
      </c>
      <c r="BM143" s="22" t="s">
        <v>389</v>
      </c>
    </row>
    <row r="144" spans="2:65" s="1" customFormat="1" ht="27">
      <c r="B144" s="39"/>
      <c r="C144" s="61"/>
      <c r="D144" s="204" t="s">
        <v>133</v>
      </c>
      <c r="E144" s="61"/>
      <c r="F144" s="205" t="s">
        <v>239</v>
      </c>
      <c r="G144" s="61"/>
      <c r="H144" s="61"/>
      <c r="I144" s="163"/>
      <c r="J144" s="61"/>
      <c r="K144" s="61"/>
      <c r="L144" s="59"/>
      <c r="M144" s="206"/>
      <c r="N144" s="40"/>
      <c r="O144" s="40"/>
      <c r="P144" s="40"/>
      <c r="Q144" s="40"/>
      <c r="R144" s="40"/>
      <c r="S144" s="40"/>
      <c r="T144" s="76"/>
      <c r="AT144" s="22" t="s">
        <v>133</v>
      </c>
      <c r="AU144" s="22" t="s">
        <v>81</v>
      </c>
    </row>
    <row r="145" spans="2:65" s="1" customFormat="1" ht="16.5" customHeight="1">
      <c r="B145" s="39"/>
      <c r="C145" s="192" t="s">
        <v>390</v>
      </c>
      <c r="D145" s="192" t="s">
        <v>127</v>
      </c>
      <c r="E145" s="193" t="s">
        <v>277</v>
      </c>
      <c r="F145" s="194" t="s">
        <v>278</v>
      </c>
      <c r="G145" s="195" t="s">
        <v>207</v>
      </c>
      <c r="H145" s="196">
        <v>1.1000000000000001</v>
      </c>
      <c r="I145" s="197"/>
      <c r="J145" s="198">
        <f>ROUND(I145*H145,2)</f>
        <v>0</v>
      </c>
      <c r="K145" s="194" t="s">
        <v>21</v>
      </c>
      <c r="L145" s="59"/>
      <c r="M145" s="199" t="s">
        <v>21</v>
      </c>
      <c r="N145" s="200" t="s">
        <v>42</v>
      </c>
      <c r="O145" s="40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2" t="s">
        <v>124</v>
      </c>
      <c r="AT145" s="22" t="s">
        <v>127</v>
      </c>
      <c r="AU145" s="22" t="s">
        <v>81</v>
      </c>
      <c r="AY145" s="22" t="s">
        <v>125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2" t="s">
        <v>78</v>
      </c>
      <c r="BK145" s="203">
        <f>ROUND(I145*H145,2)</f>
        <v>0</v>
      </c>
      <c r="BL145" s="22" t="s">
        <v>124</v>
      </c>
      <c r="BM145" s="22" t="s">
        <v>391</v>
      </c>
    </row>
    <row r="146" spans="2:65" s="1" customFormat="1" ht="27">
      <c r="B146" s="39"/>
      <c r="C146" s="61"/>
      <c r="D146" s="204" t="s">
        <v>133</v>
      </c>
      <c r="E146" s="61"/>
      <c r="F146" s="205" t="s">
        <v>239</v>
      </c>
      <c r="G146" s="61"/>
      <c r="H146" s="61"/>
      <c r="I146" s="163"/>
      <c r="J146" s="61"/>
      <c r="K146" s="61"/>
      <c r="L146" s="59"/>
      <c r="M146" s="206"/>
      <c r="N146" s="40"/>
      <c r="O146" s="40"/>
      <c r="P146" s="40"/>
      <c r="Q146" s="40"/>
      <c r="R146" s="40"/>
      <c r="S146" s="40"/>
      <c r="T146" s="76"/>
      <c r="AT146" s="22" t="s">
        <v>133</v>
      </c>
      <c r="AU146" s="22" t="s">
        <v>81</v>
      </c>
    </row>
    <row r="147" spans="2:65" s="1" customFormat="1" ht="16.5" customHeight="1">
      <c r="B147" s="39"/>
      <c r="C147" s="192" t="s">
        <v>392</v>
      </c>
      <c r="D147" s="192" t="s">
        <v>127</v>
      </c>
      <c r="E147" s="193" t="s">
        <v>281</v>
      </c>
      <c r="F147" s="194" t="s">
        <v>282</v>
      </c>
      <c r="G147" s="195" t="s">
        <v>207</v>
      </c>
      <c r="H147" s="196">
        <v>1.1000000000000001</v>
      </c>
      <c r="I147" s="197"/>
      <c r="J147" s="198">
        <f>ROUND(I147*H147,2)</f>
        <v>0</v>
      </c>
      <c r="K147" s="194" t="s">
        <v>21</v>
      </c>
      <c r="L147" s="59"/>
      <c r="M147" s="199" t="s">
        <v>21</v>
      </c>
      <c r="N147" s="200" t="s">
        <v>42</v>
      </c>
      <c r="O147" s="40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22" t="s">
        <v>124</v>
      </c>
      <c r="AT147" s="22" t="s">
        <v>127</v>
      </c>
      <c r="AU147" s="22" t="s">
        <v>81</v>
      </c>
      <c r="AY147" s="22" t="s">
        <v>125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22" t="s">
        <v>78</v>
      </c>
      <c r="BK147" s="203">
        <f>ROUND(I147*H147,2)</f>
        <v>0</v>
      </c>
      <c r="BL147" s="22" t="s">
        <v>124</v>
      </c>
      <c r="BM147" s="22" t="s">
        <v>393</v>
      </c>
    </row>
    <row r="148" spans="2:65" s="1" customFormat="1" ht="27">
      <c r="B148" s="39"/>
      <c r="C148" s="61"/>
      <c r="D148" s="204" t="s">
        <v>133</v>
      </c>
      <c r="E148" s="61"/>
      <c r="F148" s="205" t="s">
        <v>239</v>
      </c>
      <c r="G148" s="61"/>
      <c r="H148" s="61"/>
      <c r="I148" s="163"/>
      <c r="J148" s="61"/>
      <c r="K148" s="61"/>
      <c r="L148" s="59"/>
      <c r="M148" s="206"/>
      <c r="N148" s="40"/>
      <c r="O148" s="40"/>
      <c r="P148" s="40"/>
      <c r="Q148" s="40"/>
      <c r="R148" s="40"/>
      <c r="S148" s="40"/>
      <c r="T148" s="76"/>
      <c r="AT148" s="22" t="s">
        <v>133</v>
      </c>
      <c r="AU148" s="22" t="s">
        <v>81</v>
      </c>
    </row>
    <row r="149" spans="2:65" s="1" customFormat="1" ht="25.5" customHeight="1">
      <c r="B149" s="39"/>
      <c r="C149" s="192" t="s">
        <v>394</v>
      </c>
      <c r="D149" s="192" t="s">
        <v>127</v>
      </c>
      <c r="E149" s="193" t="s">
        <v>288</v>
      </c>
      <c r="F149" s="194" t="s">
        <v>289</v>
      </c>
      <c r="G149" s="195" t="s">
        <v>207</v>
      </c>
      <c r="H149" s="196">
        <v>1.1000000000000001</v>
      </c>
      <c r="I149" s="197"/>
      <c r="J149" s="198">
        <f>ROUND(I149*H149,2)</f>
        <v>0</v>
      </c>
      <c r="K149" s="194" t="s">
        <v>166</v>
      </c>
      <c r="L149" s="59"/>
      <c r="M149" s="199" t="s">
        <v>21</v>
      </c>
      <c r="N149" s="200" t="s">
        <v>42</v>
      </c>
      <c r="O149" s="40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22" t="s">
        <v>124</v>
      </c>
      <c r="AT149" s="22" t="s">
        <v>127</v>
      </c>
      <c r="AU149" s="22" t="s">
        <v>81</v>
      </c>
      <c r="AY149" s="22" t="s">
        <v>125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22" t="s">
        <v>78</v>
      </c>
      <c r="BK149" s="203">
        <f>ROUND(I149*H149,2)</f>
        <v>0</v>
      </c>
      <c r="BL149" s="22" t="s">
        <v>124</v>
      </c>
      <c r="BM149" s="22" t="s">
        <v>395</v>
      </c>
    </row>
    <row r="150" spans="2:65" s="1" customFormat="1" ht="27">
      <c r="B150" s="39"/>
      <c r="C150" s="61"/>
      <c r="D150" s="204" t="s">
        <v>133</v>
      </c>
      <c r="E150" s="61"/>
      <c r="F150" s="205" t="s">
        <v>239</v>
      </c>
      <c r="G150" s="61"/>
      <c r="H150" s="61"/>
      <c r="I150" s="163"/>
      <c r="J150" s="61"/>
      <c r="K150" s="61"/>
      <c r="L150" s="59"/>
      <c r="M150" s="206"/>
      <c r="N150" s="40"/>
      <c r="O150" s="40"/>
      <c r="P150" s="40"/>
      <c r="Q150" s="40"/>
      <c r="R150" s="40"/>
      <c r="S150" s="40"/>
      <c r="T150" s="76"/>
      <c r="AT150" s="22" t="s">
        <v>133</v>
      </c>
      <c r="AU150" s="22" t="s">
        <v>81</v>
      </c>
    </row>
    <row r="151" spans="2:65" s="10" customFormat="1" ht="29.85" customHeight="1">
      <c r="B151" s="176"/>
      <c r="C151" s="177"/>
      <c r="D151" s="178" t="s">
        <v>70</v>
      </c>
      <c r="E151" s="190" t="s">
        <v>291</v>
      </c>
      <c r="F151" s="190" t="s">
        <v>292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SUM(P152:P153)</f>
        <v>0</v>
      </c>
      <c r="Q151" s="184"/>
      <c r="R151" s="185">
        <f>SUM(R152:R153)</f>
        <v>0</v>
      </c>
      <c r="S151" s="184"/>
      <c r="T151" s="186">
        <f>SUM(T152:T153)</f>
        <v>0</v>
      </c>
      <c r="AR151" s="187" t="s">
        <v>78</v>
      </c>
      <c r="AT151" s="188" t="s">
        <v>70</v>
      </c>
      <c r="AU151" s="188" t="s">
        <v>78</v>
      </c>
      <c r="AY151" s="187" t="s">
        <v>125</v>
      </c>
      <c r="BK151" s="189">
        <f>SUM(BK152:BK153)</f>
        <v>0</v>
      </c>
    </row>
    <row r="152" spans="2:65" s="1" customFormat="1" ht="16.5" customHeight="1">
      <c r="B152" s="39"/>
      <c r="C152" s="192" t="s">
        <v>396</v>
      </c>
      <c r="D152" s="192" t="s">
        <v>127</v>
      </c>
      <c r="E152" s="193" t="s">
        <v>294</v>
      </c>
      <c r="F152" s="194" t="s">
        <v>295</v>
      </c>
      <c r="G152" s="195" t="s">
        <v>207</v>
      </c>
      <c r="H152" s="196">
        <v>92.91</v>
      </c>
      <c r="I152" s="197"/>
      <c r="J152" s="198">
        <f>ROUND(I152*H152,2)</f>
        <v>0</v>
      </c>
      <c r="K152" s="194" t="s">
        <v>166</v>
      </c>
      <c r="L152" s="59"/>
      <c r="M152" s="199" t="s">
        <v>21</v>
      </c>
      <c r="N152" s="200" t="s">
        <v>42</v>
      </c>
      <c r="O152" s="40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2" t="s">
        <v>124</v>
      </c>
      <c r="AT152" s="22" t="s">
        <v>127</v>
      </c>
      <c r="AU152" s="22" t="s">
        <v>81</v>
      </c>
      <c r="AY152" s="22" t="s">
        <v>125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2" t="s">
        <v>78</v>
      </c>
      <c r="BK152" s="203">
        <f>ROUND(I152*H152,2)</f>
        <v>0</v>
      </c>
      <c r="BL152" s="22" t="s">
        <v>124</v>
      </c>
      <c r="BM152" s="22" t="s">
        <v>397</v>
      </c>
    </row>
    <row r="153" spans="2:65" s="1" customFormat="1" ht="38.25" customHeight="1">
      <c r="B153" s="39"/>
      <c r="C153" s="192" t="s">
        <v>398</v>
      </c>
      <c r="D153" s="192" t="s">
        <v>127</v>
      </c>
      <c r="E153" s="193" t="s">
        <v>298</v>
      </c>
      <c r="F153" s="194" t="s">
        <v>299</v>
      </c>
      <c r="G153" s="195" t="s">
        <v>207</v>
      </c>
      <c r="H153" s="196">
        <v>92.91</v>
      </c>
      <c r="I153" s="197"/>
      <c r="J153" s="198">
        <f>ROUND(I153*H153,2)</f>
        <v>0</v>
      </c>
      <c r="K153" s="194" t="s">
        <v>166</v>
      </c>
      <c r="L153" s="59"/>
      <c r="M153" s="199" t="s">
        <v>21</v>
      </c>
      <c r="N153" s="200" t="s">
        <v>42</v>
      </c>
      <c r="O153" s="40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22" t="s">
        <v>124</v>
      </c>
      <c r="AT153" s="22" t="s">
        <v>127</v>
      </c>
      <c r="AU153" s="22" t="s">
        <v>81</v>
      </c>
      <c r="AY153" s="22" t="s">
        <v>125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22" t="s">
        <v>78</v>
      </c>
      <c r="BK153" s="203">
        <f>ROUND(I153*H153,2)</f>
        <v>0</v>
      </c>
      <c r="BL153" s="22" t="s">
        <v>124</v>
      </c>
      <c r="BM153" s="22" t="s">
        <v>399</v>
      </c>
    </row>
    <row r="154" spans="2:65" s="10" customFormat="1" ht="37.35" customHeight="1">
      <c r="B154" s="176"/>
      <c r="C154" s="177"/>
      <c r="D154" s="178" t="s">
        <v>70</v>
      </c>
      <c r="E154" s="179" t="s">
        <v>400</v>
      </c>
      <c r="F154" s="179" t="s">
        <v>401</v>
      </c>
      <c r="G154" s="177"/>
      <c r="H154" s="177"/>
      <c r="I154" s="180"/>
      <c r="J154" s="181">
        <f>BK154</f>
        <v>0</v>
      </c>
      <c r="K154" s="177"/>
      <c r="L154" s="182"/>
      <c r="M154" s="183"/>
      <c r="N154" s="184"/>
      <c r="O154" s="184"/>
      <c r="P154" s="185">
        <f>P155</f>
        <v>0</v>
      </c>
      <c r="Q154" s="184"/>
      <c r="R154" s="185">
        <f>R155</f>
        <v>1.3302100000000001</v>
      </c>
      <c r="S154" s="184"/>
      <c r="T154" s="186">
        <f>T155</f>
        <v>0</v>
      </c>
      <c r="AR154" s="187" t="s">
        <v>81</v>
      </c>
      <c r="AT154" s="188" t="s">
        <v>70</v>
      </c>
      <c r="AU154" s="188" t="s">
        <v>71</v>
      </c>
      <c r="AY154" s="187" t="s">
        <v>125</v>
      </c>
      <c r="BK154" s="189">
        <f>BK155</f>
        <v>0</v>
      </c>
    </row>
    <row r="155" spans="2:65" s="10" customFormat="1" ht="19.899999999999999" customHeight="1">
      <c r="B155" s="176"/>
      <c r="C155" s="177"/>
      <c r="D155" s="178" t="s">
        <v>70</v>
      </c>
      <c r="E155" s="190" t="s">
        <v>402</v>
      </c>
      <c r="F155" s="190" t="s">
        <v>403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SUM(P156:P159)</f>
        <v>0</v>
      </c>
      <c r="Q155" s="184"/>
      <c r="R155" s="185">
        <f>SUM(R156:R159)</f>
        <v>1.3302100000000001</v>
      </c>
      <c r="S155" s="184"/>
      <c r="T155" s="186">
        <f>SUM(T156:T159)</f>
        <v>0</v>
      </c>
      <c r="AR155" s="187" t="s">
        <v>81</v>
      </c>
      <c r="AT155" s="188" t="s">
        <v>70</v>
      </c>
      <c r="AU155" s="188" t="s">
        <v>78</v>
      </c>
      <c r="AY155" s="187" t="s">
        <v>125</v>
      </c>
      <c r="BK155" s="189">
        <f>SUM(BK156:BK159)</f>
        <v>0</v>
      </c>
    </row>
    <row r="156" spans="2:65" s="1" customFormat="1" ht="16.5" customHeight="1">
      <c r="B156" s="39"/>
      <c r="C156" s="192" t="s">
        <v>404</v>
      </c>
      <c r="D156" s="192" t="s">
        <v>127</v>
      </c>
      <c r="E156" s="193" t="s">
        <v>405</v>
      </c>
      <c r="F156" s="194" t="s">
        <v>406</v>
      </c>
      <c r="G156" s="195" t="s">
        <v>180</v>
      </c>
      <c r="H156" s="196">
        <v>613</v>
      </c>
      <c r="I156" s="197"/>
      <c r="J156" s="198">
        <f>ROUND(I156*H156,2)</f>
        <v>0</v>
      </c>
      <c r="K156" s="194" t="s">
        <v>21</v>
      </c>
      <c r="L156" s="59"/>
      <c r="M156" s="199" t="s">
        <v>21</v>
      </c>
      <c r="N156" s="200" t="s">
        <v>42</v>
      </c>
      <c r="O156" s="40"/>
      <c r="P156" s="201">
        <f>O156*H156</f>
        <v>0</v>
      </c>
      <c r="Q156" s="201">
        <v>2.1700000000000001E-3</v>
      </c>
      <c r="R156" s="201">
        <f>Q156*H156</f>
        <v>1.3302100000000001</v>
      </c>
      <c r="S156" s="201">
        <v>0</v>
      </c>
      <c r="T156" s="202">
        <f>S156*H156</f>
        <v>0</v>
      </c>
      <c r="AR156" s="22" t="s">
        <v>258</v>
      </c>
      <c r="AT156" s="22" t="s">
        <v>127</v>
      </c>
      <c r="AU156" s="22" t="s">
        <v>81</v>
      </c>
      <c r="AY156" s="22" t="s">
        <v>125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22" t="s">
        <v>78</v>
      </c>
      <c r="BK156" s="203">
        <f>ROUND(I156*H156,2)</f>
        <v>0</v>
      </c>
      <c r="BL156" s="22" t="s">
        <v>258</v>
      </c>
      <c r="BM156" s="22" t="s">
        <v>407</v>
      </c>
    </row>
    <row r="157" spans="2:65" s="1" customFormat="1" ht="27">
      <c r="B157" s="39"/>
      <c r="C157" s="61"/>
      <c r="D157" s="204" t="s">
        <v>133</v>
      </c>
      <c r="E157" s="61"/>
      <c r="F157" s="205" t="s">
        <v>408</v>
      </c>
      <c r="G157" s="61"/>
      <c r="H157" s="61"/>
      <c r="I157" s="163"/>
      <c r="J157" s="61"/>
      <c r="K157" s="61"/>
      <c r="L157" s="59"/>
      <c r="M157" s="206"/>
      <c r="N157" s="40"/>
      <c r="O157" s="40"/>
      <c r="P157" s="40"/>
      <c r="Q157" s="40"/>
      <c r="R157" s="40"/>
      <c r="S157" s="40"/>
      <c r="T157" s="76"/>
      <c r="AT157" s="22" t="s">
        <v>133</v>
      </c>
      <c r="AU157" s="22" t="s">
        <v>81</v>
      </c>
    </row>
    <row r="158" spans="2:65" s="1" customFormat="1" ht="16.5" customHeight="1">
      <c r="B158" s="39"/>
      <c r="C158" s="192" t="s">
        <v>409</v>
      </c>
      <c r="D158" s="192" t="s">
        <v>127</v>
      </c>
      <c r="E158" s="193" t="s">
        <v>410</v>
      </c>
      <c r="F158" s="194" t="s">
        <v>411</v>
      </c>
      <c r="G158" s="195" t="s">
        <v>227</v>
      </c>
      <c r="H158" s="196">
        <v>41</v>
      </c>
      <c r="I158" s="197"/>
      <c r="J158" s="198">
        <f>ROUND(I158*H158,2)</f>
        <v>0</v>
      </c>
      <c r="K158" s="194" t="s">
        <v>21</v>
      </c>
      <c r="L158" s="59"/>
      <c r="M158" s="199" t="s">
        <v>21</v>
      </c>
      <c r="N158" s="200" t="s">
        <v>42</v>
      </c>
      <c r="O158" s="40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22" t="s">
        <v>258</v>
      </c>
      <c r="AT158" s="22" t="s">
        <v>127</v>
      </c>
      <c r="AU158" s="22" t="s">
        <v>81</v>
      </c>
      <c r="AY158" s="22" t="s">
        <v>125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2" t="s">
        <v>78</v>
      </c>
      <c r="BK158" s="203">
        <f>ROUND(I158*H158,2)</f>
        <v>0</v>
      </c>
      <c r="BL158" s="22" t="s">
        <v>258</v>
      </c>
      <c r="BM158" s="22" t="s">
        <v>412</v>
      </c>
    </row>
    <row r="159" spans="2:65" s="1" customFormat="1" ht="27">
      <c r="B159" s="39"/>
      <c r="C159" s="61"/>
      <c r="D159" s="204" t="s">
        <v>133</v>
      </c>
      <c r="E159" s="61"/>
      <c r="F159" s="205" t="s">
        <v>413</v>
      </c>
      <c r="G159" s="61"/>
      <c r="H159" s="61"/>
      <c r="I159" s="163"/>
      <c r="J159" s="61"/>
      <c r="K159" s="61"/>
      <c r="L159" s="59"/>
      <c r="M159" s="206"/>
      <c r="N159" s="40"/>
      <c r="O159" s="40"/>
      <c r="P159" s="40"/>
      <c r="Q159" s="40"/>
      <c r="R159" s="40"/>
      <c r="S159" s="40"/>
      <c r="T159" s="76"/>
      <c r="AT159" s="22" t="s">
        <v>133</v>
      </c>
      <c r="AU159" s="22" t="s">
        <v>81</v>
      </c>
    </row>
    <row r="160" spans="2:65" s="10" customFormat="1" ht="37.35" customHeight="1">
      <c r="B160" s="176"/>
      <c r="C160" s="177"/>
      <c r="D160" s="178" t="s">
        <v>70</v>
      </c>
      <c r="E160" s="179" t="s">
        <v>76</v>
      </c>
      <c r="F160" s="179" t="s">
        <v>123</v>
      </c>
      <c r="G160" s="177"/>
      <c r="H160" s="177"/>
      <c r="I160" s="180"/>
      <c r="J160" s="181">
        <f>BK160</f>
        <v>0</v>
      </c>
      <c r="K160" s="177"/>
      <c r="L160" s="182"/>
      <c r="M160" s="183"/>
      <c r="N160" s="184"/>
      <c r="O160" s="184"/>
      <c r="P160" s="185">
        <f>SUM(P161:P162)</f>
        <v>0</v>
      </c>
      <c r="Q160" s="184"/>
      <c r="R160" s="185">
        <f>SUM(R161:R162)</f>
        <v>0</v>
      </c>
      <c r="S160" s="184"/>
      <c r="T160" s="186">
        <f>SUM(T161:T162)</f>
        <v>0</v>
      </c>
      <c r="AR160" s="187" t="s">
        <v>124</v>
      </c>
      <c r="AT160" s="188" t="s">
        <v>70</v>
      </c>
      <c r="AU160" s="188" t="s">
        <v>71</v>
      </c>
      <c r="AY160" s="187" t="s">
        <v>125</v>
      </c>
      <c r="BK160" s="189">
        <f>SUM(BK161:BK162)</f>
        <v>0</v>
      </c>
    </row>
    <row r="161" spans="2:65" s="1" customFormat="1" ht="16.5" customHeight="1">
      <c r="B161" s="39"/>
      <c r="C161" s="192" t="s">
        <v>414</v>
      </c>
      <c r="D161" s="192" t="s">
        <v>127</v>
      </c>
      <c r="E161" s="193" t="s">
        <v>254</v>
      </c>
      <c r="F161" s="194" t="s">
        <v>415</v>
      </c>
      <c r="G161" s="195" t="s">
        <v>227</v>
      </c>
      <c r="H161" s="196">
        <v>1</v>
      </c>
      <c r="I161" s="197"/>
      <c r="J161" s="198">
        <f>ROUND(I161*H161,2)</f>
        <v>0</v>
      </c>
      <c r="K161" s="194" t="s">
        <v>21</v>
      </c>
      <c r="L161" s="59"/>
      <c r="M161" s="199" t="s">
        <v>21</v>
      </c>
      <c r="N161" s="200" t="s">
        <v>42</v>
      </c>
      <c r="O161" s="40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22" t="s">
        <v>131</v>
      </c>
      <c r="AT161" s="22" t="s">
        <v>127</v>
      </c>
      <c r="AU161" s="22" t="s">
        <v>78</v>
      </c>
      <c r="AY161" s="22" t="s">
        <v>125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2" t="s">
        <v>78</v>
      </c>
      <c r="BK161" s="203">
        <f>ROUND(I161*H161,2)</f>
        <v>0</v>
      </c>
      <c r="BL161" s="22" t="s">
        <v>131</v>
      </c>
      <c r="BM161" s="22" t="s">
        <v>416</v>
      </c>
    </row>
    <row r="162" spans="2:65" s="1" customFormat="1" ht="27">
      <c r="B162" s="39"/>
      <c r="C162" s="61"/>
      <c r="D162" s="204" t="s">
        <v>133</v>
      </c>
      <c r="E162" s="61"/>
      <c r="F162" s="205" t="s">
        <v>413</v>
      </c>
      <c r="G162" s="61"/>
      <c r="H162" s="61"/>
      <c r="I162" s="163"/>
      <c r="J162" s="61"/>
      <c r="K162" s="61"/>
      <c r="L162" s="59"/>
      <c r="M162" s="243"/>
      <c r="N162" s="208"/>
      <c r="O162" s="208"/>
      <c r="P162" s="208"/>
      <c r="Q162" s="208"/>
      <c r="R162" s="208"/>
      <c r="S162" s="208"/>
      <c r="T162" s="244"/>
      <c r="AT162" s="22" t="s">
        <v>133</v>
      </c>
      <c r="AU162" s="22" t="s">
        <v>78</v>
      </c>
    </row>
    <row r="163" spans="2:65" s="1" customFormat="1" ht="6.95" customHeight="1">
      <c r="B163" s="54"/>
      <c r="C163" s="55"/>
      <c r="D163" s="55"/>
      <c r="E163" s="55"/>
      <c r="F163" s="55"/>
      <c r="G163" s="55"/>
      <c r="H163" s="55"/>
      <c r="I163" s="139"/>
      <c r="J163" s="55"/>
      <c r="K163" s="55"/>
      <c r="L163" s="59"/>
    </row>
  </sheetData>
  <sheetProtection algorithmName="SHA-512" hashValue="ALEI5irE31WLd79Oc3KJkVPPLdZjoGkH2sR/P6rTBl53nfacI9LnY3GMtdaHz5/aVWZWLJ0mtoeujaBsgxnjpg==" saltValue="JIdXWiKDqvT8ZJnr4nk62R6rozwnhJOVXjpz0/mUurYFYnv9IlRPSXluuAPwGuK+qQLqiQkws62dMKQ8uDhcOg==" spinCount="100000" sheet="1" objects="1" scenarios="1" formatColumns="0" formatRows="0" autoFilter="0"/>
  <autoFilter ref="C83:K162" xr:uid="{00000000-0009-0000-0000-000003000000}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300-000000000000}"/>
    <hyperlink ref="G1:H1" location="C54" display="2) Rekapitulace" xr:uid="{00000000-0004-0000-0300-000001000000}"/>
    <hyperlink ref="J1" location="C83" display="3) Soupis prací" xr:uid="{00000000-0004-0000-0300-000002000000}"/>
    <hyperlink ref="L1:V1" location="'Rekapitulace stavby'!C2" display="Rekapitulace stavby" xr:uid="{00000000-0004-0000-0300-000003000000}"/>
  </hyperlinks>
  <printOptions horizontalCentered="1"/>
  <pageMargins left="0.59055118110236227" right="0.59055118110236227" top="0.59055118110236227" bottom="0.59055118110236227" header="0" footer="0"/>
  <pageSetup paperSize="9" fitToHeight="100" orientation="landscape" blackAndWhite="1" r:id="rId1"/>
  <headerFooter>
    <oddHeader>&amp;C&amp;P z &amp;N&amp;R&amp;A</oddHead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6"/>
  <sheetViews>
    <sheetView showGridLines="0" zoomScaleNormal="100" workbookViewId="0">
      <selection activeCell="N37" sqref="N37"/>
    </sheetView>
  </sheetViews>
  <sheetFormatPr defaultRowHeight="13.5"/>
  <cols>
    <col min="1" max="1" width="8.33203125" style="245" customWidth="1"/>
    <col min="2" max="2" width="1.6640625" style="245" customWidth="1"/>
    <col min="3" max="4" width="5" style="245" customWidth="1"/>
    <col min="5" max="5" width="11.6640625" style="245" customWidth="1"/>
    <col min="6" max="6" width="9.1640625" style="245" customWidth="1"/>
    <col min="7" max="7" width="5" style="245" customWidth="1"/>
    <col min="8" max="8" width="77.83203125" style="245" customWidth="1"/>
    <col min="9" max="10" width="20" style="245" customWidth="1"/>
    <col min="11" max="11" width="1.6640625" style="245" customWidth="1"/>
  </cols>
  <sheetData>
    <row r="1" spans="2:11" ht="37.5" customHeight="1"/>
    <row r="2" spans="2:1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3" customFormat="1" ht="45" customHeight="1">
      <c r="B3" s="249"/>
      <c r="C3" s="373" t="s">
        <v>417</v>
      </c>
      <c r="D3" s="373"/>
      <c r="E3" s="373"/>
      <c r="F3" s="373"/>
      <c r="G3" s="373"/>
      <c r="H3" s="373"/>
      <c r="I3" s="373"/>
      <c r="J3" s="373"/>
      <c r="K3" s="250"/>
    </row>
    <row r="4" spans="2:11" ht="25.5" customHeight="1">
      <c r="B4" s="251"/>
      <c r="C4" s="377" t="s">
        <v>418</v>
      </c>
      <c r="D4" s="377"/>
      <c r="E4" s="377"/>
      <c r="F4" s="377"/>
      <c r="G4" s="377"/>
      <c r="H4" s="377"/>
      <c r="I4" s="377"/>
      <c r="J4" s="377"/>
      <c r="K4" s="252"/>
    </row>
    <row r="5" spans="2:1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ht="15" customHeight="1">
      <c r="B6" s="251"/>
      <c r="C6" s="376" t="s">
        <v>419</v>
      </c>
      <c r="D6" s="376"/>
      <c r="E6" s="376"/>
      <c r="F6" s="376"/>
      <c r="G6" s="376"/>
      <c r="H6" s="376"/>
      <c r="I6" s="376"/>
      <c r="J6" s="376"/>
      <c r="K6" s="252"/>
    </row>
    <row r="7" spans="2:11" ht="15" customHeight="1">
      <c r="B7" s="255"/>
      <c r="C7" s="376" t="s">
        <v>420</v>
      </c>
      <c r="D7" s="376"/>
      <c r="E7" s="376"/>
      <c r="F7" s="376"/>
      <c r="G7" s="376"/>
      <c r="H7" s="376"/>
      <c r="I7" s="376"/>
      <c r="J7" s="376"/>
      <c r="K7" s="252"/>
    </row>
    <row r="8" spans="2:1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ht="15" customHeight="1">
      <c r="B9" s="255"/>
      <c r="C9" s="376" t="s">
        <v>421</v>
      </c>
      <c r="D9" s="376"/>
      <c r="E9" s="376"/>
      <c r="F9" s="376"/>
      <c r="G9" s="376"/>
      <c r="H9" s="376"/>
      <c r="I9" s="376"/>
      <c r="J9" s="376"/>
      <c r="K9" s="252"/>
    </row>
    <row r="10" spans="2:11" ht="15" customHeight="1">
      <c r="B10" s="255"/>
      <c r="C10" s="254"/>
      <c r="D10" s="376" t="s">
        <v>422</v>
      </c>
      <c r="E10" s="376"/>
      <c r="F10" s="376"/>
      <c r="G10" s="376"/>
      <c r="H10" s="376"/>
      <c r="I10" s="376"/>
      <c r="J10" s="376"/>
      <c r="K10" s="252"/>
    </row>
    <row r="11" spans="2:11" ht="15" customHeight="1">
      <c r="B11" s="255"/>
      <c r="C11" s="256"/>
      <c r="D11" s="376" t="s">
        <v>423</v>
      </c>
      <c r="E11" s="376"/>
      <c r="F11" s="376"/>
      <c r="G11" s="376"/>
      <c r="H11" s="376"/>
      <c r="I11" s="376"/>
      <c r="J11" s="376"/>
      <c r="K11" s="252"/>
    </row>
    <row r="12" spans="2:11" ht="12.75" customHeight="1">
      <c r="B12" s="255"/>
      <c r="C12" s="256"/>
      <c r="D12" s="256"/>
      <c r="E12" s="256"/>
      <c r="F12" s="256"/>
      <c r="G12" s="256"/>
      <c r="H12" s="256"/>
      <c r="I12" s="256"/>
      <c r="J12" s="256"/>
      <c r="K12" s="252"/>
    </row>
    <row r="13" spans="2:11" ht="15" customHeight="1">
      <c r="B13" s="255"/>
      <c r="C13" s="256"/>
      <c r="D13" s="376" t="s">
        <v>424</v>
      </c>
      <c r="E13" s="376"/>
      <c r="F13" s="376"/>
      <c r="G13" s="376"/>
      <c r="H13" s="376"/>
      <c r="I13" s="376"/>
      <c r="J13" s="376"/>
      <c r="K13" s="252"/>
    </row>
    <row r="14" spans="2:11" ht="15" customHeight="1">
      <c r="B14" s="255"/>
      <c r="C14" s="256"/>
      <c r="D14" s="376" t="s">
        <v>425</v>
      </c>
      <c r="E14" s="376"/>
      <c r="F14" s="376"/>
      <c r="G14" s="376"/>
      <c r="H14" s="376"/>
      <c r="I14" s="376"/>
      <c r="J14" s="376"/>
      <c r="K14" s="252"/>
    </row>
    <row r="15" spans="2:11" ht="15" customHeight="1">
      <c r="B15" s="255"/>
      <c r="C15" s="256"/>
      <c r="D15" s="376" t="s">
        <v>426</v>
      </c>
      <c r="E15" s="376"/>
      <c r="F15" s="376"/>
      <c r="G15" s="376"/>
      <c r="H15" s="376"/>
      <c r="I15" s="376"/>
      <c r="J15" s="376"/>
      <c r="K15" s="252"/>
    </row>
    <row r="16" spans="2:11" ht="15" customHeight="1">
      <c r="B16" s="255"/>
      <c r="C16" s="256"/>
      <c r="D16" s="256"/>
      <c r="E16" s="257" t="s">
        <v>84</v>
      </c>
      <c r="F16" s="376" t="s">
        <v>427</v>
      </c>
      <c r="G16" s="376"/>
      <c r="H16" s="376"/>
      <c r="I16" s="376"/>
      <c r="J16" s="376"/>
      <c r="K16" s="252"/>
    </row>
    <row r="17" spans="2:11" ht="15" customHeight="1">
      <c r="B17" s="255"/>
      <c r="C17" s="256"/>
      <c r="D17" s="256"/>
      <c r="E17" s="257" t="s">
        <v>428</v>
      </c>
      <c r="F17" s="376" t="s">
        <v>429</v>
      </c>
      <c r="G17" s="376"/>
      <c r="H17" s="376"/>
      <c r="I17" s="376"/>
      <c r="J17" s="376"/>
      <c r="K17" s="252"/>
    </row>
    <row r="18" spans="2:11" ht="15" customHeight="1">
      <c r="B18" s="255"/>
      <c r="C18" s="256"/>
      <c r="D18" s="256"/>
      <c r="E18" s="257" t="s">
        <v>430</v>
      </c>
      <c r="F18" s="376" t="s">
        <v>431</v>
      </c>
      <c r="G18" s="376"/>
      <c r="H18" s="376"/>
      <c r="I18" s="376"/>
      <c r="J18" s="376"/>
      <c r="K18" s="252"/>
    </row>
    <row r="19" spans="2:11" ht="15" customHeight="1">
      <c r="B19" s="255"/>
      <c r="C19" s="256"/>
      <c r="D19" s="256"/>
      <c r="E19" s="257" t="s">
        <v>432</v>
      </c>
      <c r="F19" s="376" t="s">
        <v>433</v>
      </c>
      <c r="G19" s="376"/>
      <c r="H19" s="376"/>
      <c r="I19" s="376"/>
      <c r="J19" s="376"/>
      <c r="K19" s="252"/>
    </row>
    <row r="20" spans="2:11" ht="15" customHeight="1">
      <c r="B20" s="255"/>
      <c r="C20" s="256"/>
      <c r="D20" s="256"/>
      <c r="E20" s="257" t="s">
        <v>76</v>
      </c>
      <c r="F20" s="376" t="s">
        <v>123</v>
      </c>
      <c r="G20" s="376"/>
      <c r="H20" s="376"/>
      <c r="I20" s="376"/>
      <c r="J20" s="376"/>
      <c r="K20" s="252"/>
    </row>
    <row r="21" spans="2:11" ht="15" customHeight="1">
      <c r="B21" s="255"/>
      <c r="C21" s="256"/>
      <c r="D21" s="256"/>
      <c r="E21" s="257" t="s">
        <v>434</v>
      </c>
      <c r="F21" s="376" t="s">
        <v>435</v>
      </c>
      <c r="G21" s="376"/>
      <c r="H21" s="376"/>
      <c r="I21" s="376"/>
      <c r="J21" s="376"/>
      <c r="K21" s="252"/>
    </row>
    <row r="22" spans="2:11" ht="12.75" customHeight="1">
      <c r="B22" s="255"/>
      <c r="C22" s="256"/>
      <c r="D22" s="256"/>
      <c r="E22" s="256"/>
      <c r="F22" s="256"/>
      <c r="G22" s="256"/>
      <c r="H22" s="256"/>
      <c r="I22" s="256"/>
      <c r="J22" s="256"/>
      <c r="K22" s="252"/>
    </row>
    <row r="23" spans="2:11" ht="15" customHeight="1">
      <c r="B23" s="255"/>
      <c r="C23" s="376" t="s">
        <v>436</v>
      </c>
      <c r="D23" s="376"/>
      <c r="E23" s="376"/>
      <c r="F23" s="376"/>
      <c r="G23" s="376"/>
      <c r="H23" s="376"/>
      <c r="I23" s="376"/>
      <c r="J23" s="376"/>
      <c r="K23" s="252"/>
    </row>
    <row r="24" spans="2:11" ht="15" customHeight="1">
      <c r="B24" s="255"/>
      <c r="C24" s="376" t="s">
        <v>437</v>
      </c>
      <c r="D24" s="376"/>
      <c r="E24" s="376"/>
      <c r="F24" s="376"/>
      <c r="G24" s="376"/>
      <c r="H24" s="376"/>
      <c r="I24" s="376"/>
      <c r="J24" s="376"/>
      <c r="K24" s="252"/>
    </row>
    <row r="25" spans="2:11" ht="15" customHeight="1">
      <c r="B25" s="255"/>
      <c r="C25" s="254"/>
      <c r="D25" s="376" t="s">
        <v>438</v>
      </c>
      <c r="E25" s="376"/>
      <c r="F25" s="376"/>
      <c r="G25" s="376"/>
      <c r="H25" s="376"/>
      <c r="I25" s="376"/>
      <c r="J25" s="376"/>
      <c r="K25" s="252"/>
    </row>
    <row r="26" spans="2:11" ht="15" customHeight="1">
      <c r="B26" s="255"/>
      <c r="C26" s="256"/>
      <c r="D26" s="376" t="s">
        <v>439</v>
      </c>
      <c r="E26" s="376"/>
      <c r="F26" s="376"/>
      <c r="G26" s="376"/>
      <c r="H26" s="376"/>
      <c r="I26" s="376"/>
      <c r="J26" s="376"/>
      <c r="K26" s="252"/>
    </row>
    <row r="27" spans="2:11" ht="12.75" customHeight="1">
      <c r="B27" s="255"/>
      <c r="C27" s="256"/>
      <c r="D27" s="256"/>
      <c r="E27" s="256"/>
      <c r="F27" s="256"/>
      <c r="G27" s="256"/>
      <c r="H27" s="256"/>
      <c r="I27" s="256"/>
      <c r="J27" s="256"/>
      <c r="K27" s="252"/>
    </row>
    <row r="28" spans="2:11" ht="15" customHeight="1">
      <c r="B28" s="255"/>
      <c r="C28" s="256"/>
      <c r="D28" s="376" t="s">
        <v>440</v>
      </c>
      <c r="E28" s="376"/>
      <c r="F28" s="376"/>
      <c r="G28" s="376"/>
      <c r="H28" s="376"/>
      <c r="I28" s="376"/>
      <c r="J28" s="376"/>
      <c r="K28" s="252"/>
    </row>
    <row r="29" spans="2:11" ht="15" customHeight="1">
      <c r="B29" s="255"/>
      <c r="C29" s="256"/>
      <c r="D29" s="376" t="s">
        <v>441</v>
      </c>
      <c r="E29" s="376"/>
      <c r="F29" s="376"/>
      <c r="G29" s="376"/>
      <c r="H29" s="376"/>
      <c r="I29" s="376"/>
      <c r="J29" s="376"/>
      <c r="K29" s="252"/>
    </row>
    <row r="30" spans="2:11" ht="12.75" customHeight="1">
      <c r="B30" s="255"/>
      <c r="C30" s="256"/>
      <c r="D30" s="256"/>
      <c r="E30" s="256"/>
      <c r="F30" s="256"/>
      <c r="G30" s="256"/>
      <c r="H30" s="256"/>
      <c r="I30" s="256"/>
      <c r="J30" s="256"/>
      <c r="K30" s="252"/>
    </row>
    <row r="31" spans="2:11" ht="15" customHeight="1">
      <c r="B31" s="255"/>
      <c r="C31" s="256"/>
      <c r="D31" s="376" t="s">
        <v>442</v>
      </c>
      <c r="E31" s="376"/>
      <c r="F31" s="376"/>
      <c r="G31" s="376"/>
      <c r="H31" s="376"/>
      <c r="I31" s="376"/>
      <c r="J31" s="376"/>
      <c r="K31" s="252"/>
    </row>
    <row r="32" spans="2:11" ht="15" customHeight="1">
      <c r="B32" s="255"/>
      <c r="C32" s="256"/>
      <c r="D32" s="376" t="s">
        <v>443</v>
      </c>
      <c r="E32" s="376"/>
      <c r="F32" s="376"/>
      <c r="G32" s="376"/>
      <c r="H32" s="376"/>
      <c r="I32" s="376"/>
      <c r="J32" s="376"/>
      <c r="K32" s="252"/>
    </row>
    <row r="33" spans="2:11" ht="15" customHeight="1">
      <c r="B33" s="255"/>
      <c r="C33" s="256"/>
      <c r="D33" s="376" t="s">
        <v>444</v>
      </c>
      <c r="E33" s="376"/>
      <c r="F33" s="376"/>
      <c r="G33" s="376"/>
      <c r="H33" s="376"/>
      <c r="I33" s="376"/>
      <c r="J33" s="376"/>
      <c r="K33" s="252"/>
    </row>
    <row r="34" spans="2:11" ht="15" customHeight="1">
      <c r="B34" s="255"/>
      <c r="C34" s="256"/>
      <c r="D34" s="254"/>
      <c r="E34" s="258" t="s">
        <v>110</v>
      </c>
      <c r="F34" s="254"/>
      <c r="G34" s="376" t="s">
        <v>445</v>
      </c>
      <c r="H34" s="376"/>
      <c r="I34" s="376"/>
      <c r="J34" s="376"/>
      <c r="K34" s="252"/>
    </row>
    <row r="35" spans="2:11" ht="30.75" customHeight="1">
      <c r="B35" s="255"/>
      <c r="C35" s="256"/>
      <c r="D35" s="254"/>
      <c r="E35" s="258" t="s">
        <v>446</v>
      </c>
      <c r="F35" s="254"/>
      <c r="G35" s="376" t="s">
        <v>447</v>
      </c>
      <c r="H35" s="376"/>
      <c r="I35" s="376"/>
      <c r="J35" s="376"/>
      <c r="K35" s="252"/>
    </row>
    <row r="36" spans="2:11" ht="15" customHeight="1">
      <c r="B36" s="255"/>
      <c r="C36" s="256"/>
      <c r="D36" s="254"/>
      <c r="E36" s="258" t="s">
        <v>52</v>
      </c>
      <c r="F36" s="254"/>
      <c r="G36" s="376" t="s">
        <v>448</v>
      </c>
      <c r="H36" s="376"/>
      <c r="I36" s="376"/>
      <c r="J36" s="376"/>
      <c r="K36" s="252"/>
    </row>
    <row r="37" spans="2:11" ht="15" customHeight="1">
      <c r="B37" s="255"/>
      <c r="C37" s="256"/>
      <c r="D37" s="254"/>
      <c r="E37" s="258" t="s">
        <v>111</v>
      </c>
      <c r="F37" s="254"/>
      <c r="G37" s="376" t="s">
        <v>449</v>
      </c>
      <c r="H37" s="376"/>
      <c r="I37" s="376"/>
      <c r="J37" s="376"/>
      <c r="K37" s="252"/>
    </row>
    <row r="38" spans="2:11" ht="15" customHeight="1">
      <c r="B38" s="255"/>
      <c r="C38" s="256"/>
      <c r="D38" s="254"/>
      <c r="E38" s="258" t="s">
        <v>112</v>
      </c>
      <c r="F38" s="254"/>
      <c r="G38" s="376" t="s">
        <v>450</v>
      </c>
      <c r="H38" s="376"/>
      <c r="I38" s="376"/>
      <c r="J38" s="376"/>
      <c r="K38" s="252"/>
    </row>
    <row r="39" spans="2:11" ht="15" customHeight="1">
      <c r="B39" s="255"/>
      <c r="C39" s="256"/>
      <c r="D39" s="254"/>
      <c r="E39" s="258" t="s">
        <v>113</v>
      </c>
      <c r="F39" s="254"/>
      <c r="G39" s="376" t="s">
        <v>451</v>
      </c>
      <c r="H39" s="376"/>
      <c r="I39" s="376"/>
      <c r="J39" s="376"/>
      <c r="K39" s="252"/>
    </row>
    <row r="40" spans="2:11" ht="15" customHeight="1">
      <c r="B40" s="255"/>
      <c r="C40" s="256"/>
      <c r="D40" s="254"/>
      <c r="E40" s="258" t="s">
        <v>452</v>
      </c>
      <c r="F40" s="254"/>
      <c r="G40" s="376" t="s">
        <v>453</v>
      </c>
      <c r="H40" s="376"/>
      <c r="I40" s="376"/>
      <c r="J40" s="376"/>
      <c r="K40" s="252"/>
    </row>
    <row r="41" spans="2:11" ht="15" customHeight="1">
      <c r="B41" s="255"/>
      <c r="C41" s="256"/>
      <c r="D41" s="254"/>
      <c r="E41" s="258"/>
      <c r="F41" s="254"/>
      <c r="G41" s="376" t="s">
        <v>454</v>
      </c>
      <c r="H41" s="376"/>
      <c r="I41" s="376"/>
      <c r="J41" s="376"/>
      <c r="K41" s="252"/>
    </row>
    <row r="42" spans="2:11" ht="15" customHeight="1">
      <c r="B42" s="255"/>
      <c r="C42" s="256"/>
      <c r="D42" s="254"/>
      <c r="E42" s="258" t="s">
        <v>455</v>
      </c>
      <c r="F42" s="254"/>
      <c r="G42" s="376" t="s">
        <v>456</v>
      </c>
      <c r="H42" s="376"/>
      <c r="I42" s="376"/>
      <c r="J42" s="376"/>
      <c r="K42" s="252"/>
    </row>
    <row r="43" spans="2:11" ht="15" customHeight="1">
      <c r="B43" s="255"/>
      <c r="C43" s="256"/>
      <c r="D43" s="254"/>
      <c r="E43" s="258" t="s">
        <v>115</v>
      </c>
      <c r="F43" s="254"/>
      <c r="G43" s="376" t="s">
        <v>457</v>
      </c>
      <c r="H43" s="376"/>
      <c r="I43" s="376"/>
      <c r="J43" s="376"/>
      <c r="K43" s="252"/>
    </row>
    <row r="44" spans="2:11" ht="12.75" customHeight="1">
      <c r="B44" s="255"/>
      <c r="C44" s="256"/>
      <c r="D44" s="254"/>
      <c r="E44" s="254"/>
      <c r="F44" s="254"/>
      <c r="G44" s="254"/>
      <c r="H44" s="254"/>
      <c r="I44" s="254"/>
      <c r="J44" s="254"/>
      <c r="K44" s="252"/>
    </row>
    <row r="45" spans="2:11" ht="15" customHeight="1">
      <c r="B45" s="255"/>
      <c r="C45" s="256"/>
      <c r="D45" s="376" t="s">
        <v>458</v>
      </c>
      <c r="E45" s="376"/>
      <c r="F45" s="376"/>
      <c r="G45" s="376"/>
      <c r="H45" s="376"/>
      <c r="I45" s="376"/>
      <c r="J45" s="376"/>
      <c r="K45" s="252"/>
    </row>
    <row r="46" spans="2:11" ht="15" customHeight="1">
      <c r="B46" s="255"/>
      <c r="C46" s="256"/>
      <c r="D46" s="256"/>
      <c r="E46" s="376" t="s">
        <v>459</v>
      </c>
      <c r="F46" s="376"/>
      <c r="G46" s="376"/>
      <c r="H46" s="376"/>
      <c r="I46" s="376"/>
      <c r="J46" s="376"/>
      <c r="K46" s="252"/>
    </row>
    <row r="47" spans="2:11" ht="15" customHeight="1">
      <c r="B47" s="255"/>
      <c r="C47" s="256"/>
      <c r="D47" s="256"/>
      <c r="E47" s="376" t="s">
        <v>460</v>
      </c>
      <c r="F47" s="376"/>
      <c r="G47" s="376"/>
      <c r="H47" s="376"/>
      <c r="I47" s="376"/>
      <c r="J47" s="376"/>
      <c r="K47" s="252"/>
    </row>
    <row r="48" spans="2:11" ht="15" customHeight="1">
      <c r="B48" s="255"/>
      <c r="C48" s="256"/>
      <c r="D48" s="256"/>
      <c r="E48" s="376" t="s">
        <v>461</v>
      </c>
      <c r="F48" s="376"/>
      <c r="G48" s="376"/>
      <c r="H48" s="376"/>
      <c r="I48" s="376"/>
      <c r="J48" s="376"/>
      <c r="K48" s="252"/>
    </row>
    <row r="49" spans="2:11" ht="15" customHeight="1">
      <c r="B49" s="255"/>
      <c r="C49" s="256"/>
      <c r="D49" s="376" t="s">
        <v>462</v>
      </c>
      <c r="E49" s="376"/>
      <c r="F49" s="376"/>
      <c r="G49" s="376"/>
      <c r="H49" s="376"/>
      <c r="I49" s="376"/>
      <c r="J49" s="376"/>
      <c r="K49" s="252"/>
    </row>
    <row r="50" spans="2:11" ht="25.5" customHeight="1">
      <c r="B50" s="251"/>
      <c r="C50" s="377" t="s">
        <v>463</v>
      </c>
      <c r="D50" s="377"/>
      <c r="E50" s="377"/>
      <c r="F50" s="377"/>
      <c r="G50" s="377"/>
      <c r="H50" s="377"/>
      <c r="I50" s="377"/>
      <c r="J50" s="377"/>
      <c r="K50" s="252"/>
    </row>
    <row r="51" spans="2:11" ht="5.25" customHeight="1">
      <c r="B51" s="251"/>
      <c r="C51" s="253"/>
      <c r="D51" s="253"/>
      <c r="E51" s="253"/>
      <c r="F51" s="253"/>
      <c r="G51" s="253"/>
      <c r="H51" s="253"/>
      <c r="I51" s="253"/>
      <c r="J51" s="253"/>
      <c r="K51" s="252"/>
    </row>
    <row r="52" spans="2:11" ht="15" customHeight="1">
      <c r="B52" s="251"/>
      <c r="C52" s="376" t="s">
        <v>464</v>
      </c>
      <c r="D52" s="376"/>
      <c r="E52" s="376"/>
      <c r="F52" s="376"/>
      <c r="G52" s="376"/>
      <c r="H52" s="376"/>
      <c r="I52" s="376"/>
      <c r="J52" s="376"/>
      <c r="K52" s="252"/>
    </row>
    <row r="53" spans="2:11" ht="15" customHeight="1">
      <c r="B53" s="251"/>
      <c r="C53" s="376" t="s">
        <v>465</v>
      </c>
      <c r="D53" s="376"/>
      <c r="E53" s="376"/>
      <c r="F53" s="376"/>
      <c r="G53" s="376"/>
      <c r="H53" s="376"/>
      <c r="I53" s="376"/>
      <c r="J53" s="376"/>
      <c r="K53" s="252"/>
    </row>
    <row r="54" spans="2:11" ht="12.75" customHeight="1">
      <c r="B54" s="251"/>
      <c r="C54" s="254"/>
      <c r="D54" s="254"/>
      <c r="E54" s="254"/>
      <c r="F54" s="254"/>
      <c r="G54" s="254"/>
      <c r="H54" s="254"/>
      <c r="I54" s="254"/>
      <c r="J54" s="254"/>
      <c r="K54" s="252"/>
    </row>
    <row r="55" spans="2:11" ht="15" customHeight="1">
      <c r="B55" s="251"/>
      <c r="C55" s="376" t="s">
        <v>466</v>
      </c>
      <c r="D55" s="376"/>
      <c r="E55" s="376"/>
      <c r="F55" s="376"/>
      <c r="G55" s="376"/>
      <c r="H55" s="376"/>
      <c r="I55" s="376"/>
      <c r="J55" s="376"/>
      <c r="K55" s="252"/>
    </row>
    <row r="56" spans="2:11" ht="15" customHeight="1">
      <c r="B56" s="251"/>
      <c r="C56" s="256"/>
      <c r="D56" s="376" t="s">
        <v>467</v>
      </c>
      <c r="E56" s="376"/>
      <c r="F56" s="376"/>
      <c r="G56" s="376"/>
      <c r="H56" s="376"/>
      <c r="I56" s="376"/>
      <c r="J56" s="376"/>
      <c r="K56" s="252"/>
    </row>
    <row r="57" spans="2:11" ht="15" customHeight="1">
      <c r="B57" s="251"/>
      <c r="C57" s="256"/>
      <c r="D57" s="376" t="s">
        <v>468</v>
      </c>
      <c r="E57" s="376"/>
      <c r="F57" s="376"/>
      <c r="G57" s="376"/>
      <c r="H57" s="376"/>
      <c r="I57" s="376"/>
      <c r="J57" s="376"/>
      <c r="K57" s="252"/>
    </row>
    <row r="58" spans="2:11" ht="15" customHeight="1">
      <c r="B58" s="251"/>
      <c r="C58" s="256"/>
      <c r="D58" s="376" t="s">
        <v>469</v>
      </c>
      <c r="E58" s="376"/>
      <c r="F58" s="376"/>
      <c r="G58" s="376"/>
      <c r="H58" s="376"/>
      <c r="I58" s="376"/>
      <c r="J58" s="376"/>
      <c r="K58" s="252"/>
    </row>
    <row r="59" spans="2:11" ht="15" customHeight="1">
      <c r="B59" s="251"/>
      <c r="C59" s="256"/>
      <c r="D59" s="376" t="s">
        <v>470</v>
      </c>
      <c r="E59" s="376"/>
      <c r="F59" s="376"/>
      <c r="G59" s="376"/>
      <c r="H59" s="376"/>
      <c r="I59" s="376"/>
      <c r="J59" s="376"/>
      <c r="K59" s="252"/>
    </row>
    <row r="60" spans="2:11" ht="15" customHeight="1">
      <c r="B60" s="251"/>
      <c r="C60" s="256"/>
      <c r="D60" s="375" t="s">
        <v>471</v>
      </c>
      <c r="E60" s="375"/>
      <c r="F60" s="375"/>
      <c r="G60" s="375"/>
      <c r="H60" s="375"/>
      <c r="I60" s="375"/>
      <c r="J60" s="375"/>
      <c r="K60" s="252"/>
    </row>
    <row r="61" spans="2:11" ht="15" customHeight="1">
      <c r="B61" s="251"/>
      <c r="C61" s="256"/>
      <c r="D61" s="376" t="s">
        <v>472</v>
      </c>
      <c r="E61" s="376"/>
      <c r="F61" s="376"/>
      <c r="G61" s="376"/>
      <c r="H61" s="376"/>
      <c r="I61" s="376"/>
      <c r="J61" s="376"/>
      <c r="K61" s="252"/>
    </row>
    <row r="62" spans="2:11" ht="12.75" customHeight="1">
      <c r="B62" s="251"/>
      <c r="C62" s="256"/>
      <c r="D62" s="256"/>
      <c r="E62" s="259"/>
      <c r="F62" s="256"/>
      <c r="G62" s="256"/>
      <c r="H62" s="256"/>
      <c r="I62" s="256"/>
      <c r="J62" s="256"/>
      <c r="K62" s="252"/>
    </row>
    <row r="63" spans="2:11" ht="15" customHeight="1">
      <c r="B63" s="251"/>
      <c r="C63" s="256"/>
      <c r="D63" s="376" t="s">
        <v>473</v>
      </c>
      <c r="E63" s="376"/>
      <c r="F63" s="376"/>
      <c r="G63" s="376"/>
      <c r="H63" s="376"/>
      <c r="I63" s="376"/>
      <c r="J63" s="376"/>
      <c r="K63" s="252"/>
    </row>
    <row r="64" spans="2:11" ht="15" customHeight="1">
      <c r="B64" s="251"/>
      <c r="C64" s="256"/>
      <c r="D64" s="375" t="s">
        <v>474</v>
      </c>
      <c r="E64" s="375"/>
      <c r="F64" s="375"/>
      <c r="G64" s="375"/>
      <c r="H64" s="375"/>
      <c r="I64" s="375"/>
      <c r="J64" s="375"/>
      <c r="K64" s="252"/>
    </row>
    <row r="65" spans="2:11" ht="15" customHeight="1">
      <c r="B65" s="251"/>
      <c r="C65" s="256"/>
      <c r="D65" s="376" t="s">
        <v>475</v>
      </c>
      <c r="E65" s="376"/>
      <c r="F65" s="376"/>
      <c r="G65" s="376"/>
      <c r="H65" s="376"/>
      <c r="I65" s="376"/>
      <c r="J65" s="376"/>
      <c r="K65" s="252"/>
    </row>
    <row r="66" spans="2:11" ht="15" customHeight="1">
      <c r="B66" s="251"/>
      <c r="C66" s="256"/>
      <c r="D66" s="376" t="s">
        <v>476</v>
      </c>
      <c r="E66" s="376"/>
      <c r="F66" s="376"/>
      <c r="G66" s="376"/>
      <c r="H66" s="376"/>
      <c r="I66" s="376"/>
      <c r="J66" s="376"/>
      <c r="K66" s="252"/>
    </row>
    <row r="67" spans="2:11" ht="15" customHeight="1">
      <c r="B67" s="251"/>
      <c r="C67" s="256"/>
      <c r="D67" s="376" t="s">
        <v>477</v>
      </c>
      <c r="E67" s="376"/>
      <c r="F67" s="376"/>
      <c r="G67" s="376"/>
      <c r="H67" s="376"/>
      <c r="I67" s="376"/>
      <c r="J67" s="376"/>
      <c r="K67" s="252"/>
    </row>
    <row r="68" spans="2:11" ht="15" customHeight="1">
      <c r="B68" s="251"/>
      <c r="C68" s="256"/>
      <c r="D68" s="376" t="s">
        <v>478</v>
      </c>
      <c r="E68" s="376"/>
      <c r="F68" s="376"/>
      <c r="G68" s="376"/>
      <c r="H68" s="376"/>
      <c r="I68" s="376"/>
      <c r="J68" s="376"/>
      <c r="K68" s="252"/>
    </row>
    <row r="69" spans="2:11" ht="12.75" customHeight="1">
      <c r="B69" s="260"/>
      <c r="C69" s="261"/>
      <c r="D69" s="261"/>
      <c r="E69" s="261"/>
      <c r="F69" s="261"/>
      <c r="G69" s="261"/>
      <c r="H69" s="261"/>
      <c r="I69" s="261"/>
      <c r="J69" s="261"/>
      <c r="K69" s="262"/>
    </row>
    <row r="70" spans="2:11" ht="18.75" customHeight="1">
      <c r="B70" s="263"/>
      <c r="C70" s="263"/>
      <c r="D70" s="263"/>
      <c r="E70" s="263"/>
      <c r="F70" s="263"/>
      <c r="G70" s="263"/>
      <c r="H70" s="263"/>
      <c r="I70" s="263"/>
      <c r="J70" s="263"/>
      <c r="K70" s="264"/>
    </row>
    <row r="71" spans="2:11" ht="18.75" customHeight="1">
      <c r="B71" s="264"/>
      <c r="C71" s="264"/>
      <c r="D71" s="264"/>
      <c r="E71" s="264"/>
      <c r="F71" s="264"/>
      <c r="G71" s="264"/>
      <c r="H71" s="264"/>
      <c r="I71" s="264"/>
      <c r="J71" s="264"/>
      <c r="K71" s="264"/>
    </row>
    <row r="72" spans="2:11" ht="7.5" customHeight="1">
      <c r="B72" s="265"/>
      <c r="C72" s="266"/>
      <c r="D72" s="266"/>
      <c r="E72" s="266"/>
      <c r="F72" s="266"/>
      <c r="G72" s="266"/>
      <c r="H72" s="266"/>
      <c r="I72" s="266"/>
      <c r="J72" s="266"/>
      <c r="K72" s="267"/>
    </row>
    <row r="73" spans="2:11" ht="45" customHeight="1">
      <c r="B73" s="268"/>
      <c r="C73" s="374" t="s">
        <v>93</v>
      </c>
      <c r="D73" s="374"/>
      <c r="E73" s="374"/>
      <c r="F73" s="374"/>
      <c r="G73" s="374"/>
      <c r="H73" s="374"/>
      <c r="I73" s="374"/>
      <c r="J73" s="374"/>
      <c r="K73" s="269"/>
    </row>
    <row r="74" spans="2:11" ht="17.25" customHeight="1">
      <c r="B74" s="268"/>
      <c r="C74" s="270" t="s">
        <v>479</v>
      </c>
      <c r="D74" s="270"/>
      <c r="E74" s="270"/>
      <c r="F74" s="270" t="s">
        <v>480</v>
      </c>
      <c r="G74" s="271"/>
      <c r="H74" s="270" t="s">
        <v>111</v>
      </c>
      <c r="I74" s="270" t="s">
        <v>56</v>
      </c>
      <c r="J74" s="270" t="s">
        <v>481</v>
      </c>
      <c r="K74" s="269"/>
    </row>
    <row r="75" spans="2:11" ht="17.25" customHeight="1">
      <c r="B75" s="268"/>
      <c r="C75" s="272" t="s">
        <v>482</v>
      </c>
      <c r="D75" s="272"/>
      <c r="E75" s="272"/>
      <c r="F75" s="273" t="s">
        <v>483</v>
      </c>
      <c r="G75" s="274"/>
      <c r="H75" s="272"/>
      <c r="I75" s="272"/>
      <c r="J75" s="272" t="s">
        <v>484</v>
      </c>
      <c r="K75" s="269"/>
    </row>
    <row r="76" spans="2:11" ht="5.25" customHeight="1">
      <c r="B76" s="268"/>
      <c r="C76" s="275"/>
      <c r="D76" s="275"/>
      <c r="E76" s="275"/>
      <c r="F76" s="275"/>
      <c r="G76" s="276"/>
      <c r="H76" s="275"/>
      <c r="I76" s="275"/>
      <c r="J76" s="275"/>
      <c r="K76" s="269"/>
    </row>
    <row r="77" spans="2:11" ht="15" customHeight="1">
      <c r="B77" s="268"/>
      <c r="C77" s="258" t="s">
        <v>52</v>
      </c>
      <c r="D77" s="275"/>
      <c r="E77" s="275"/>
      <c r="F77" s="277" t="s">
        <v>485</v>
      </c>
      <c r="G77" s="276"/>
      <c r="H77" s="258" t="s">
        <v>486</v>
      </c>
      <c r="I77" s="258" t="s">
        <v>487</v>
      </c>
      <c r="J77" s="258">
        <v>20</v>
      </c>
      <c r="K77" s="269"/>
    </row>
    <row r="78" spans="2:11" ht="15" customHeight="1">
      <c r="B78" s="268"/>
      <c r="C78" s="258" t="s">
        <v>488</v>
      </c>
      <c r="D78" s="258"/>
      <c r="E78" s="258"/>
      <c r="F78" s="277" t="s">
        <v>485</v>
      </c>
      <c r="G78" s="276"/>
      <c r="H78" s="258" t="s">
        <v>489</v>
      </c>
      <c r="I78" s="258" t="s">
        <v>487</v>
      </c>
      <c r="J78" s="258">
        <v>120</v>
      </c>
      <c r="K78" s="269"/>
    </row>
    <row r="79" spans="2:11" ht="15" customHeight="1">
      <c r="B79" s="278"/>
      <c r="C79" s="258" t="s">
        <v>490</v>
      </c>
      <c r="D79" s="258"/>
      <c r="E79" s="258"/>
      <c r="F79" s="277" t="s">
        <v>491</v>
      </c>
      <c r="G79" s="276"/>
      <c r="H79" s="258" t="s">
        <v>492</v>
      </c>
      <c r="I79" s="258" t="s">
        <v>487</v>
      </c>
      <c r="J79" s="258">
        <v>50</v>
      </c>
      <c r="K79" s="269"/>
    </row>
    <row r="80" spans="2:11" ht="15" customHeight="1">
      <c r="B80" s="278"/>
      <c r="C80" s="258" t="s">
        <v>493</v>
      </c>
      <c r="D80" s="258"/>
      <c r="E80" s="258"/>
      <c r="F80" s="277" t="s">
        <v>485</v>
      </c>
      <c r="G80" s="276"/>
      <c r="H80" s="258" t="s">
        <v>494</v>
      </c>
      <c r="I80" s="258" t="s">
        <v>495</v>
      </c>
      <c r="J80" s="258"/>
      <c r="K80" s="269"/>
    </row>
    <row r="81" spans="2:11" ht="15" customHeight="1">
      <c r="B81" s="278"/>
      <c r="C81" s="279" t="s">
        <v>496</v>
      </c>
      <c r="D81" s="279"/>
      <c r="E81" s="279"/>
      <c r="F81" s="280" t="s">
        <v>491</v>
      </c>
      <c r="G81" s="279"/>
      <c r="H81" s="279" t="s">
        <v>497</v>
      </c>
      <c r="I81" s="279" t="s">
        <v>487</v>
      </c>
      <c r="J81" s="279">
        <v>15</v>
      </c>
      <c r="K81" s="269"/>
    </row>
    <row r="82" spans="2:11" ht="15" customHeight="1">
      <c r="B82" s="278"/>
      <c r="C82" s="279" t="s">
        <v>498</v>
      </c>
      <c r="D82" s="279"/>
      <c r="E82" s="279"/>
      <c r="F82" s="280" t="s">
        <v>491</v>
      </c>
      <c r="G82" s="279"/>
      <c r="H82" s="279" t="s">
        <v>499</v>
      </c>
      <c r="I82" s="279" t="s">
        <v>487</v>
      </c>
      <c r="J82" s="279">
        <v>15</v>
      </c>
      <c r="K82" s="269"/>
    </row>
    <row r="83" spans="2:11" ht="15" customHeight="1">
      <c r="B83" s="278"/>
      <c r="C83" s="279" t="s">
        <v>500</v>
      </c>
      <c r="D83" s="279"/>
      <c r="E83" s="279"/>
      <c r="F83" s="280" t="s">
        <v>491</v>
      </c>
      <c r="G83" s="279"/>
      <c r="H83" s="279" t="s">
        <v>501</v>
      </c>
      <c r="I83" s="279" t="s">
        <v>487</v>
      </c>
      <c r="J83" s="279">
        <v>20</v>
      </c>
      <c r="K83" s="269"/>
    </row>
    <row r="84" spans="2:11" ht="15" customHeight="1">
      <c r="B84" s="278"/>
      <c r="C84" s="279" t="s">
        <v>502</v>
      </c>
      <c r="D84" s="279"/>
      <c r="E84" s="279"/>
      <c r="F84" s="280" t="s">
        <v>491</v>
      </c>
      <c r="G84" s="279"/>
      <c r="H84" s="279" t="s">
        <v>503</v>
      </c>
      <c r="I84" s="279" t="s">
        <v>487</v>
      </c>
      <c r="J84" s="279">
        <v>20</v>
      </c>
      <c r="K84" s="269"/>
    </row>
    <row r="85" spans="2:11" ht="15" customHeight="1">
      <c r="B85" s="278"/>
      <c r="C85" s="258" t="s">
        <v>504</v>
      </c>
      <c r="D85" s="258"/>
      <c r="E85" s="258"/>
      <c r="F85" s="277" t="s">
        <v>491</v>
      </c>
      <c r="G85" s="276"/>
      <c r="H85" s="258" t="s">
        <v>505</v>
      </c>
      <c r="I85" s="258" t="s">
        <v>487</v>
      </c>
      <c r="J85" s="258">
        <v>50</v>
      </c>
      <c r="K85" s="269"/>
    </row>
    <row r="86" spans="2:11" ht="15" customHeight="1">
      <c r="B86" s="278"/>
      <c r="C86" s="258" t="s">
        <v>506</v>
      </c>
      <c r="D86" s="258"/>
      <c r="E86" s="258"/>
      <c r="F86" s="277" t="s">
        <v>491</v>
      </c>
      <c r="G86" s="276"/>
      <c r="H86" s="258" t="s">
        <v>507</v>
      </c>
      <c r="I86" s="258" t="s">
        <v>487</v>
      </c>
      <c r="J86" s="258">
        <v>20</v>
      </c>
      <c r="K86" s="269"/>
    </row>
    <row r="87" spans="2:11" ht="15" customHeight="1">
      <c r="B87" s="278"/>
      <c r="C87" s="258" t="s">
        <v>508</v>
      </c>
      <c r="D87" s="258"/>
      <c r="E87" s="258"/>
      <c r="F87" s="277" t="s">
        <v>491</v>
      </c>
      <c r="G87" s="276"/>
      <c r="H87" s="258" t="s">
        <v>509</v>
      </c>
      <c r="I87" s="258" t="s">
        <v>487</v>
      </c>
      <c r="J87" s="258">
        <v>20</v>
      </c>
      <c r="K87" s="269"/>
    </row>
    <row r="88" spans="2:11" ht="15" customHeight="1">
      <c r="B88" s="278"/>
      <c r="C88" s="258" t="s">
        <v>510</v>
      </c>
      <c r="D88" s="258"/>
      <c r="E88" s="258"/>
      <c r="F88" s="277" t="s">
        <v>491</v>
      </c>
      <c r="G88" s="276"/>
      <c r="H88" s="258" t="s">
        <v>511</v>
      </c>
      <c r="I88" s="258" t="s">
        <v>487</v>
      </c>
      <c r="J88" s="258">
        <v>50</v>
      </c>
      <c r="K88" s="269"/>
    </row>
    <row r="89" spans="2:11" ht="15" customHeight="1">
      <c r="B89" s="278"/>
      <c r="C89" s="258" t="s">
        <v>512</v>
      </c>
      <c r="D89" s="258"/>
      <c r="E89" s="258"/>
      <c r="F89" s="277" t="s">
        <v>491</v>
      </c>
      <c r="G89" s="276"/>
      <c r="H89" s="258" t="s">
        <v>512</v>
      </c>
      <c r="I89" s="258" t="s">
        <v>487</v>
      </c>
      <c r="J89" s="258">
        <v>50</v>
      </c>
      <c r="K89" s="269"/>
    </row>
    <row r="90" spans="2:11" ht="15" customHeight="1">
      <c r="B90" s="278"/>
      <c r="C90" s="258" t="s">
        <v>116</v>
      </c>
      <c r="D90" s="258"/>
      <c r="E90" s="258"/>
      <c r="F90" s="277" t="s">
        <v>491</v>
      </c>
      <c r="G90" s="276"/>
      <c r="H90" s="258" t="s">
        <v>513</v>
      </c>
      <c r="I90" s="258" t="s">
        <v>487</v>
      </c>
      <c r="J90" s="258">
        <v>255</v>
      </c>
      <c r="K90" s="269"/>
    </row>
    <row r="91" spans="2:11" ht="15" customHeight="1">
      <c r="B91" s="278"/>
      <c r="C91" s="258" t="s">
        <v>514</v>
      </c>
      <c r="D91" s="258"/>
      <c r="E91" s="258"/>
      <c r="F91" s="277" t="s">
        <v>485</v>
      </c>
      <c r="G91" s="276"/>
      <c r="H91" s="258" t="s">
        <v>515</v>
      </c>
      <c r="I91" s="258" t="s">
        <v>516</v>
      </c>
      <c r="J91" s="258"/>
      <c r="K91" s="269"/>
    </row>
    <row r="92" spans="2:11" ht="15" customHeight="1">
      <c r="B92" s="278"/>
      <c r="C92" s="258" t="s">
        <v>517</v>
      </c>
      <c r="D92" s="258"/>
      <c r="E92" s="258"/>
      <c r="F92" s="277" t="s">
        <v>485</v>
      </c>
      <c r="G92" s="276"/>
      <c r="H92" s="258" t="s">
        <v>518</v>
      </c>
      <c r="I92" s="258" t="s">
        <v>519</v>
      </c>
      <c r="J92" s="258"/>
      <c r="K92" s="269"/>
    </row>
    <row r="93" spans="2:11" ht="15" customHeight="1">
      <c r="B93" s="278"/>
      <c r="C93" s="258" t="s">
        <v>520</v>
      </c>
      <c r="D93" s="258"/>
      <c r="E93" s="258"/>
      <c r="F93" s="277" t="s">
        <v>485</v>
      </c>
      <c r="G93" s="276"/>
      <c r="H93" s="258" t="s">
        <v>520</v>
      </c>
      <c r="I93" s="258" t="s">
        <v>519</v>
      </c>
      <c r="J93" s="258"/>
      <c r="K93" s="269"/>
    </row>
    <row r="94" spans="2:11" ht="15" customHeight="1">
      <c r="B94" s="278"/>
      <c r="C94" s="258" t="s">
        <v>37</v>
      </c>
      <c r="D94" s="258"/>
      <c r="E94" s="258"/>
      <c r="F94" s="277" t="s">
        <v>485</v>
      </c>
      <c r="G94" s="276"/>
      <c r="H94" s="258" t="s">
        <v>521</v>
      </c>
      <c r="I94" s="258" t="s">
        <v>519</v>
      </c>
      <c r="J94" s="258"/>
      <c r="K94" s="269"/>
    </row>
    <row r="95" spans="2:11" ht="15" customHeight="1">
      <c r="B95" s="278"/>
      <c r="C95" s="258" t="s">
        <v>47</v>
      </c>
      <c r="D95" s="258"/>
      <c r="E95" s="258"/>
      <c r="F95" s="277" t="s">
        <v>485</v>
      </c>
      <c r="G95" s="276"/>
      <c r="H95" s="258" t="s">
        <v>522</v>
      </c>
      <c r="I95" s="258" t="s">
        <v>519</v>
      </c>
      <c r="J95" s="258"/>
      <c r="K95" s="269"/>
    </row>
    <row r="96" spans="2:11" ht="15" customHeight="1">
      <c r="B96" s="281"/>
      <c r="C96" s="282"/>
      <c r="D96" s="282"/>
      <c r="E96" s="282"/>
      <c r="F96" s="282"/>
      <c r="G96" s="282"/>
      <c r="H96" s="282"/>
      <c r="I96" s="282"/>
      <c r="J96" s="282"/>
      <c r="K96" s="283"/>
    </row>
    <row r="97" spans="2:11" ht="18.75" customHeight="1">
      <c r="B97" s="284"/>
      <c r="C97" s="285"/>
      <c r="D97" s="285"/>
      <c r="E97" s="285"/>
      <c r="F97" s="285"/>
      <c r="G97" s="285"/>
      <c r="H97" s="285"/>
      <c r="I97" s="285"/>
      <c r="J97" s="285"/>
      <c r="K97" s="284"/>
    </row>
    <row r="98" spans="2:11" ht="18.75" customHeight="1">
      <c r="B98" s="264"/>
      <c r="C98" s="264"/>
      <c r="D98" s="264"/>
      <c r="E98" s="264"/>
      <c r="F98" s="264"/>
      <c r="G98" s="264"/>
      <c r="H98" s="264"/>
      <c r="I98" s="264"/>
      <c r="J98" s="264"/>
      <c r="K98" s="264"/>
    </row>
    <row r="99" spans="2:11" ht="7.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7"/>
    </row>
    <row r="100" spans="2:11" ht="45" customHeight="1">
      <c r="B100" s="268"/>
      <c r="C100" s="374" t="s">
        <v>523</v>
      </c>
      <c r="D100" s="374"/>
      <c r="E100" s="374"/>
      <c r="F100" s="374"/>
      <c r="G100" s="374"/>
      <c r="H100" s="374"/>
      <c r="I100" s="374"/>
      <c r="J100" s="374"/>
      <c r="K100" s="269"/>
    </row>
    <row r="101" spans="2:11" ht="17.25" customHeight="1">
      <c r="B101" s="268"/>
      <c r="C101" s="270" t="s">
        <v>479</v>
      </c>
      <c r="D101" s="270"/>
      <c r="E101" s="270"/>
      <c r="F101" s="270" t="s">
        <v>480</v>
      </c>
      <c r="G101" s="271"/>
      <c r="H101" s="270" t="s">
        <v>111</v>
      </c>
      <c r="I101" s="270" t="s">
        <v>56</v>
      </c>
      <c r="J101" s="270" t="s">
        <v>481</v>
      </c>
      <c r="K101" s="269"/>
    </row>
    <row r="102" spans="2:11" ht="17.25" customHeight="1">
      <c r="B102" s="268"/>
      <c r="C102" s="272" t="s">
        <v>482</v>
      </c>
      <c r="D102" s="272"/>
      <c r="E102" s="272"/>
      <c r="F102" s="273" t="s">
        <v>483</v>
      </c>
      <c r="G102" s="274"/>
      <c r="H102" s="272"/>
      <c r="I102" s="272"/>
      <c r="J102" s="272" t="s">
        <v>484</v>
      </c>
      <c r="K102" s="269"/>
    </row>
    <row r="103" spans="2:11" ht="5.25" customHeight="1">
      <c r="B103" s="268"/>
      <c r="C103" s="270"/>
      <c r="D103" s="270"/>
      <c r="E103" s="270"/>
      <c r="F103" s="270"/>
      <c r="G103" s="286"/>
      <c r="H103" s="270"/>
      <c r="I103" s="270"/>
      <c r="J103" s="270"/>
      <c r="K103" s="269"/>
    </row>
    <row r="104" spans="2:11" ht="15" customHeight="1">
      <c r="B104" s="268"/>
      <c r="C104" s="258" t="s">
        <v>52</v>
      </c>
      <c r="D104" s="275"/>
      <c r="E104" s="275"/>
      <c r="F104" s="277" t="s">
        <v>485</v>
      </c>
      <c r="G104" s="286"/>
      <c r="H104" s="258" t="s">
        <v>524</v>
      </c>
      <c r="I104" s="258" t="s">
        <v>487</v>
      </c>
      <c r="J104" s="258">
        <v>20</v>
      </c>
      <c r="K104" s="269"/>
    </row>
    <row r="105" spans="2:11" ht="15" customHeight="1">
      <c r="B105" s="268"/>
      <c r="C105" s="258" t="s">
        <v>488</v>
      </c>
      <c r="D105" s="258"/>
      <c r="E105" s="258"/>
      <c r="F105" s="277" t="s">
        <v>485</v>
      </c>
      <c r="G105" s="258"/>
      <c r="H105" s="258" t="s">
        <v>524</v>
      </c>
      <c r="I105" s="258" t="s">
        <v>487</v>
      </c>
      <c r="J105" s="258">
        <v>120</v>
      </c>
      <c r="K105" s="269"/>
    </row>
    <row r="106" spans="2:11" ht="15" customHeight="1">
      <c r="B106" s="278"/>
      <c r="C106" s="258" t="s">
        <v>490</v>
      </c>
      <c r="D106" s="258"/>
      <c r="E106" s="258"/>
      <c r="F106" s="277" t="s">
        <v>491</v>
      </c>
      <c r="G106" s="258"/>
      <c r="H106" s="258" t="s">
        <v>524</v>
      </c>
      <c r="I106" s="258" t="s">
        <v>487</v>
      </c>
      <c r="J106" s="258">
        <v>50</v>
      </c>
      <c r="K106" s="269"/>
    </row>
    <row r="107" spans="2:11" ht="15" customHeight="1">
      <c r="B107" s="278"/>
      <c r="C107" s="258" t="s">
        <v>493</v>
      </c>
      <c r="D107" s="258"/>
      <c r="E107" s="258"/>
      <c r="F107" s="277" t="s">
        <v>485</v>
      </c>
      <c r="G107" s="258"/>
      <c r="H107" s="258" t="s">
        <v>524</v>
      </c>
      <c r="I107" s="258" t="s">
        <v>495</v>
      </c>
      <c r="J107" s="258"/>
      <c r="K107" s="269"/>
    </row>
    <row r="108" spans="2:11" ht="15" customHeight="1">
      <c r="B108" s="278"/>
      <c r="C108" s="258" t="s">
        <v>504</v>
      </c>
      <c r="D108" s="258"/>
      <c r="E108" s="258"/>
      <c r="F108" s="277" t="s">
        <v>491</v>
      </c>
      <c r="G108" s="258"/>
      <c r="H108" s="258" t="s">
        <v>524</v>
      </c>
      <c r="I108" s="258" t="s">
        <v>487</v>
      </c>
      <c r="J108" s="258">
        <v>50</v>
      </c>
      <c r="K108" s="269"/>
    </row>
    <row r="109" spans="2:11" ht="15" customHeight="1">
      <c r="B109" s="278"/>
      <c r="C109" s="258" t="s">
        <v>512</v>
      </c>
      <c r="D109" s="258"/>
      <c r="E109" s="258"/>
      <c r="F109" s="277" t="s">
        <v>491</v>
      </c>
      <c r="G109" s="258"/>
      <c r="H109" s="258" t="s">
        <v>524</v>
      </c>
      <c r="I109" s="258" t="s">
        <v>487</v>
      </c>
      <c r="J109" s="258">
        <v>50</v>
      </c>
      <c r="K109" s="269"/>
    </row>
    <row r="110" spans="2:11" ht="15" customHeight="1">
      <c r="B110" s="278"/>
      <c r="C110" s="258" t="s">
        <v>510</v>
      </c>
      <c r="D110" s="258"/>
      <c r="E110" s="258"/>
      <c r="F110" s="277" t="s">
        <v>491</v>
      </c>
      <c r="G110" s="258"/>
      <c r="H110" s="258" t="s">
        <v>524</v>
      </c>
      <c r="I110" s="258" t="s">
        <v>487</v>
      </c>
      <c r="J110" s="258">
        <v>50</v>
      </c>
      <c r="K110" s="269"/>
    </row>
    <row r="111" spans="2:11" ht="15" customHeight="1">
      <c r="B111" s="278"/>
      <c r="C111" s="258" t="s">
        <v>52</v>
      </c>
      <c r="D111" s="258"/>
      <c r="E111" s="258"/>
      <c r="F111" s="277" t="s">
        <v>485</v>
      </c>
      <c r="G111" s="258"/>
      <c r="H111" s="258" t="s">
        <v>525</v>
      </c>
      <c r="I111" s="258" t="s">
        <v>487</v>
      </c>
      <c r="J111" s="258">
        <v>20</v>
      </c>
      <c r="K111" s="269"/>
    </row>
    <row r="112" spans="2:11" ht="15" customHeight="1">
      <c r="B112" s="278"/>
      <c r="C112" s="258" t="s">
        <v>526</v>
      </c>
      <c r="D112" s="258"/>
      <c r="E112" s="258"/>
      <c r="F112" s="277" t="s">
        <v>485</v>
      </c>
      <c r="G112" s="258"/>
      <c r="H112" s="258" t="s">
        <v>527</v>
      </c>
      <c r="I112" s="258" t="s">
        <v>487</v>
      </c>
      <c r="J112" s="258">
        <v>120</v>
      </c>
      <c r="K112" s="269"/>
    </row>
    <row r="113" spans="2:11" ht="15" customHeight="1">
      <c r="B113" s="278"/>
      <c r="C113" s="258" t="s">
        <v>37</v>
      </c>
      <c r="D113" s="258"/>
      <c r="E113" s="258"/>
      <c r="F113" s="277" t="s">
        <v>485</v>
      </c>
      <c r="G113" s="258"/>
      <c r="H113" s="258" t="s">
        <v>528</v>
      </c>
      <c r="I113" s="258" t="s">
        <v>519</v>
      </c>
      <c r="J113" s="258"/>
      <c r="K113" s="269"/>
    </row>
    <row r="114" spans="2:11" ht="15" customHeight="1">
      <c r="B114" s="278"/>
      <c r="C114" s="258" t="s">
        <v>47</v>
      </c>
      <c r="D114" s="258"/>
      <c r="E114" s="258"/>
      <c r="F114" s="277" t="s">
        <v>485</v>
      </c>
      <c r="G114" s="258"/>
      <c r="H114" s="258" t="s">
        <v>529</v>
      </c>
      <c r="I114" s="258" t="s">
        <v>519</v>
      </c>
      <c r="J114" s="258"/>
      <c r="K114" s="269"/>
    </row>
    <row r="115" spans="2:11" ht="15" customHeight="1">
      <c r="B115" s="278"/>
      <c r="C115" s="258" t="s">
        <v>56</v>
      </c>
      <c r="D115" s="258"/>
      <c r="E115" s="258"/>
      <c r="F115" s="277" t="s">
        <v>485</v>
      </c>
      <c r="G115" s="258"/>
      <c r="H115" s="258" t="s">
        <v>530</v>
      </c>
      <c r="I115" s="258" t="s">
        <v>531</v>
      </c>
      <c r="J115" s="258"/>
      <c r="K115" s="269"/>
    </row>
    <row r="116" spans="2:11" ht="15" customHeight="1">
      <c r="B116" s="281"/>
      <c r="C116" s="287"/>
      <c r="D116" s="287"/>
      <c r="E116" s="287"/>
      <c r="F116" s="287"/>
      <c r="G116" s="287"/>
      <c r="H116" s="287"/>
      <c r="I116" s="287"/>
      <c r="J116" s="287"/>
      <c r="K116" s="283"/>
    </row>
    <row r="117" spans="2:11" ht="18.75" customHeight="1">
      <c r="B117" s="288"/>
      <c r="C117" s="254"/>
      <c r="D117" s="254"/>
      <c r="E117" s="254"/>
      <c r="F117" s="289"/>
      <c r="G117" s="254"/>
      <c r="H117" s="254"/>
      <c r="I117" s="254"/>
      <c r="J117" s="254"/>
      <c r="K117" s="288"/>
    </row>
    <row r="118" spans="2:11" ht="18.75" customHeight="1"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</row>
    <row r="119" spans="2:11" ht="7.5" customHeight="1">
      <c r="B119" s="290"/>
      <c r="C119" s="291"/>
      <c r="D119" s="291"/>
      <c r="E119" s="291"/>
      <c r="F119" s="291"/>
      <c r="G119" s="291"/>
      <c r="H119" s="291"/>
      <c r="I119" s="291"/>
      <c r="J119" s="291"/>
      <c r="K119" s="292"/>
    </row>
    <row r="120" spans="2:11" ht="45" customHeight="1">
      <c r="B120" s="293"/>
      <c r="C120" s="373" t="s">
        <v>532</v>
      </c>
      <c r="D120" s="373"/>
      <c r="E120" s="373"/>
      <c r="F120" s="373"/>
      <c r="G120" s="373"/>
      <c r="H120" s="373"/>
      <c r="I120" s="373"/>
      <c r="J120" s="373"/>
      <c r="K120" s="294"/>
    </row>
    <row r="121" spans="2:11" ht="17.25" customHeight="1">
      <c r="B121" s="295"/>
      <c r="C121" s="270" t="s">
        <v>479</v>
      </c>
      <c r="D121" s="270"/>
      <c r="E121" s="270"/>
      <c r="F121" s="270" t="s">
        <v>480</v>
      </c>
      <c r="G121" s="271"/>
      <c r="H121" s="270" t="s">
        <v>111</v>
      </c>
      <c r="I121" s="270" t="s">
        <v>56</v>
      </c>
      <c r="J121" s="270" t="s">
        <v>481</v>
      </c>
      <c r="K121" s="296"/>
    </row>
    <row r="122" spans="2:11" ht="17.25" customHeight="1">
      <c r="B122" s="295"/>
      <c r="C122" s="272" t="s">
        <v>482</v>
      </c>
      <c r="D122" s="272"/>
      <c r="E122" s="272"/>
      <c r="F122" s="273" t="s">
        <v>483</v>
      </c>
      <c r="G122" s="274"/>
      <c r="H122" s="272"/>
      <c r="I122" s="272"/>
      <c r="J122" s="272" t="s">
        <v>484</v>
      </c>
      <c r="K122" s="296"/>
    </row>
    <row r="123" spans="2:11" ht="5.25" customHeight="1">
      <c r="B123" s="297"/>
      <c r="C123" s="275"/>
      <c r="D123" s="275"/>
      <c r="E123" s="275"/>
      <c r="F123" s="275"/>
      <c r="G123" s="258"/>
      <c r="H123" s="275"/>
      <c r="I123" s="275"/>
      <c r="J123" s="275"/>
      <c r="K123" s="298"/>
    </row>
    <row r="124" spans="2:11" ht="15" customHeight="1">
      <c r="B124" s="297"/>
      <c r="C124" s="258" t="s">
        <v>488</v>
      </c>
      <c r="D124" s="275"/>
      <c r="E124" s="275"/>
      <c r="F124" s="277" t="s">
        <v>485</v>
      </c>
      <c r="G124" s="258"/>
      <c r="H124" s="258" t="s">
        <v>524</v>
      </c>
      <c r="I124" s="258" t="s">
        <v>487</v>
      </c>
      <c r="J124" s="258">
        <v>120</v>
      </c>
      <c r="K124" s="299"/>
    </row>
    <row r="125" spans="2:11" ht="15" customHeight="1">
      <c r="B125" s="297"/>
      <c r="C125" s="258" t="s">
        <v>533</v>
      </c>
      <c r="D125" s="258"/>
      <c r="E125" s="258"/>
      <c r="F125" s="277" t="s">
        <v>485</v>
      </c>
      <c r="G125" s="258"/>
      <c r="H125" s="258" t="s">
        <v>534</v>
      </c>
      <c r="I125" s="258" t="s">
        <v>487</v>
      </c>
      <c r="J125" s="258" t="s">
        <v>535</v>
      </c>
      <c r="K125" s="299"/>
    </row>
    <row r="126" spans="2:11" ht="15" customHeight="1">
      <c r="B126" s="297"/>
      <c r="C126" s="258" t="s">
        <v>434</v>
      </c>
      <c r="D126" s="258"/>
      <c r="E126" s="258"/>
      <c r="F126" s="277" t="s">
        <v>485</v>
      </c>
      <c r="G126" s="258"/>
      <c r="H126" s="258" t="s">
        <v>536</v>
      </c>
      <c r="I126" s="258" t="s">
        <v>487</v>
      </c>
      <c r="J126" s="258" t="s">
        <v>535</v>
      </c>
      <c r="K126" s="299"/>
    </row>
    <row r="127" spans="2:11" ht="15" customHeight="1">
      <c r="B127" s="297"/>
      <c r="C127" s="258" t="s">
        <v>496</v>
      </c>
      <c r="D127" s="258"/>
      <c r="E127" s="258"/>
      <c r="F127" s="277" t="s">
        <v>491</v>
      </c>
      <c r="G127" s="258"/>
      <c r="H127" s="258" t="s">
        <v>497</v>
      </c>
      <c r="I127" s="258" t="s">
        <v>487</v>
      </c>
      <c r="J127" s="258">
        <v>15</v>
      </c>
      <c r="K127" s="299"/>
    </row>
    <row r="128" spans="2:11" ht="15" customHeight="1">
      <c r="B128" s="297"/>
      <c r="C128" s="279" t="s">
        <v>498</v>
      </c>
      <c r="D128" s="279"/>
      <c r="E128" s="279"/>
      <c r="F128" s="280" t="s">
        <v>491</v>
      </c>
      <c r="G128" s="279"/>
      <c r="H128" s="279" t="s">
        <v>499</v>
      </c>
      <c r="I128" s="279" t="s">
        <v>487</v>
      </c>
      <c r="J128" s="279">
        <v>15</v>
      </c>
      <c r="K128" s="299"/>
    </row>
    <row r="129" spans="2:11" ht="15" customHeight="1">
      <c r="B129" s="297"/>
      <c r="C129" s="279" t="s">
        <v>500</v>
      </c>
      <c r="D129" s="279"/>
      <c r="E129" s="279"/>
      <c r="F129" s="280" t="s">
        <v>491</v>
      </c>
      <c r="G129" s="279"/>
      <c r="H129" s="279" t="s">
        <v>501</v>
      </c>
      <c r="I129" s="279" t="s">
        <v>487</v>
      </c>
      <c r="J129" s="279">
        <v>20</v>
      </c>
      <c r="K129" s="299"/>
    </row>
    <row r="130" spans="2:11" ht="15" customHeight="1">
      <c r="B130" s="297"/>
      <c r="C130" s="279" t="s">
        <v>502</v>
      </c>
      <c r="D130" s="279"/>
      <c r="E130" s="279"/>
      <c r="F130" s="280" t="s">
        <v>491</v>
      </c>
      <c r="G130" s="279"/>
      <c r="H130" s="279" t="s">
        <v>503</v>
      </c>
      <c r="I130" s="279" t="s">
        <v>487</v>
      </c>
      <c r="J130" s="279">
        <v>20</v>
      </c>
      <c r="K130" s="299"/>
    </row>
    <row r="131" spans="2:11" ht="15" customHeight="1">
      <c r="B131" s="297"/>
      <c r="C131" s="258" t="s">
        <v>490</v>
      </c>
      <c r="D131" s="258"/>
      <c r="E131" s="258"/>
      <c r="F131" s="277" t="s">
        <v>491</v>
      </c>
      <c r="G131" s="258"/>
      <c r="H131" s="258" t="s">
        <v>524</v>
      </c>
      <c r="I131" s="258" t="s">
        <v>487</v>
      </c>
      <c r="J131" s="258">
        <v>50</v>
      </c>
      <c r="K131" s="299"/>
    </row>
    <row r="132" spans="2:11" ht="15" customHeight="1">
      <c r="B132" s="297"/>
      <c r="C132" s="258" t="s">
        <v>504</v>
      </c>
      <c r="D132" s="258"/>
      <c r="E132" s="258"/>
      <c r="F132" s="277" t="s">
        <v>491</v>
      </c>
      <c r="G132" s="258"/>
      <c r="H132" s="258" t="s">
        <v>524</v>
      </c>
      <c r="I132" s="258" t="s">
        <v>487</v>
      </c>
      <c r="J132" s="258">
        <v>50</v>
      </c>
      <c r="K132" s="299"/>
    </row>
    <row r="133" spans="2:11" ht="15" customHeight="1">
      <c r="B133" s="297"/>
      <c r="C133" s="258" t="s">
        <v>510</v>
      </c>
      <c r="D133" s="258"/>
      <c r="E133" s="258"/>
      <c r="F133" s="277" t="s">
        <v>491</v>
      </c>
      <c r="G133" s="258"/>
      <c r="H133" s="258" t="s">
        <v>524</v>
      </c>
      <c r="I133" s="258" t="s">
        <v>487</v>
      </c>
      <c r="J133" s="258">
        <v>50</v>
      </c>
      <c r="K133" s="299"/>
    </row>
    <row r="134" spans="2:11" ht="15" customHeight="1">
      <c r="B134" s="297"/>
      <c r="C134" s="258" t="s">
        <v>512</v>
      </c>
      <c r="D134" s="258"/>
      <c r="E134" s="258"/>
      <c r="F134" s="277" t="s">
        <v>491</v>
      </c>
      <c r="G134" s="258"/>
      <c r="H134" s="258" t="s">
        <v>524</v>
      </c>
      <c r="I134" s="258" t="s">
        <v>487</v>
      </c>
      <c r="J134" s="258">
        <v>50</v>
      </c>
      <c r="K134" s="299"/>
    </row>
    <row r="135" spans="2:11" ht="15" customHeight="1">
      <c r="B135" s="297"/>
      <c r="C135" s="258" t="s">
        <v>116</v>
      </c>
      <c r="D135" s="258"/>
      <c r="E135" s="258"/>
      <c r="F135" s="277" t="s">
        <v>491</v>
      </c>
      <c r="G135" s="258"/>
      <c r="H135" s="258" t="s">
        <v>537</v>
      </c>
      <c r="I135" s="258" t="s">
        <v>487</v>
      </c>
      <c r="J135" s="258">
        <v>255</v>
      </c>
      <c r="K135" s="299"/>
    </row>
    <row r="136" spans="2:11" ht="15" customHeight="1">
      <c r="B136" s="297"/>
      <c r="C136" s="258" t="s">
        <v>514</v>
      </c>
      <c r="D136" s="258"/>
      <c r="E136" s="258"/>
      <c r="F136" s="277" t="s">
        <v>485</v>
      </c>
      <c r="G136" s="258"/>
      <c r="H136" s="258" t="s">
        <v>538</v>
      </c>
      <c r="I136" s="258" t="s">
        <v>516</v>
      </c>
      <c r="J136" s="258"/>
      <c r="K136" s="299"/>
    </row>
    <row r="137" spans="2:11" ht="15" customHeight="1">
      <c r="B137" s="297"/>
      <c r="C137" s="258" t="s">
        <v>517</v>
      </c>
      <c r="D137" s="258"/>
      <c r="E137" s="258"/>
      <c r="F137" s="277" t="s">
        <v>485</v>
      </c>
      <c r="G137" s="258"/>
      <c r="H137" s="258" t="s">
        <v>539</v>
      </c>
      <c r="I137" s="258" t="s">
        <v>519</v>
      </c>
      <c r="J137" s="258"/>
      <c r="K137" s="299"/>
    </row>
    <row r="138" spans="2:11" ht="15" customHeight="1">
      <c r="B138" s="297"/>
      <c r="C138" s="258" t="s">
        <v>520</v>
      </c>
      <c r="D138" s="258"/>
      <c r="E138" s="258"/>
      <c r="F138" s="277" t="s">
        <v>485</v>
      </c>
      <c r="G138" s="258"/>
      <c r="H138" s="258" t="s">
        <v>520</v>
      </c>
      <c r="I138" s="258" t="s">
        <v>519</v>
      </c>
      <c r="J138" s="258"/>
      <c r="K138" s="299"/>
    </row>
    <row r="139" spans="2:11" ht="15" customHeight="1">
      <c r="B139" s="297"/>
      <c r="C139" s="258" t="s">
        <v>37</v>
      </c>
      <c r="D139" s="258"/>
      <c r="E139" s="258"/>
      <c r="F139" s="277" t="s">
        <v>485</v>
      </c>
      <c r="G139" s="258"/>
      <c r="H139" s="258" t="s">
        <v>540</v>
      </c>
      <c r="I139" s="258" t="s">
        <v>519</v>
      </c>
      <c r="J139" s="258"/>
      <c r="K139" s="299"/>
    </row>
    <row r="140" spans="2:11" ht="15" customHeight="1">
      <c r="B140" s="297"/>
      <c r="C140" s="258" t="s">
        <v>541</v>
      </c>
      <c r="D140" s="258"/>
      <c r="E140" s="258"/>
      <c r="F140" s="277" t="s">
        <v>485</v>
      </c>
      <c r="G140" s="258"/>
      <c r="H140" s="258" t="s">
        <v>542</v>
      </c>
      <c r="I140" s="258" t="s">
        <v>519</v>
      </c>
      <c r="J140" s="258"/>
      <c r="K140" s="299"/>
    </row>
    <row r="141" spans="2:11" ht="15" customHeight="1">
      <c r="B141" s="300"/>
      <c r="C141" s="301"/>
      <c r="D141" s="301"/>
      <c r="E141" s="301"/>
      <c r="F141" s="301"/>
      <c r="G141" s="301"/>
      <c r="H141" s="301"/>
      <c r="I141" s="301"/>
      <c r="J141" s="301"/>
      <c r="K141" s="302"/>
    </row>
    <row r="142" spans="2:11" ht="18.75" customHeight="1">
      <c r="B142" s="254"/>
      <c r="C142" s="254"/>
      <c r="D142" s="254"/>
      <c r="E142" s="254"/>
      <c r="F142" s="289"/>
      <c r="G142" s="254"/>
      <c r="H142" s="254"/>
      <c r="I142" s="254"/>
      <c r="J142" s="254"/>
      <c r="K142" s="254"/>
    </row>
    <row r="143" spans="2:11" ht="18.75" customHeight="1"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</row>
    <row r="144" spans="2:11" ht="7.5" customHeight="1">
      <c r="B144" s="265"/>
      <c r="C144" s="266"/>
      <c r="D144" s="266"/>
      <c r="E144" s="266"/>
      <c r="F144" s="266"/>
      <c r="G144" s="266"/>
      <c r="H144" s="266"/>
      <c r="I144" s="266"/>
      <c r="J144" s="266"/>
      <c r="K144" s="267"/>
    </row>
    <row r="145" spans="2:11" ht="45" customHeight="1">
      <c r="B145" s="268"/>
      <c r="C145" s="374" t="s">
        <v>543</v>
      </c>
      <c r="D145" s="374"/>
      <c r="E145" s="374"/>
      <c r="F145" s="374"/>
      <c r="G145" s="374"/>
      <c r="H145" s="374"/>
      <c r="I145" s="374"/>
      <c r="J145" s="374"/>
      <c r="K145" s="269"/>
    </row>
    <row r="146" spans="2:11" ht="17.25" customHeight="1">
      <c r="B146" s="268"/>
      <c r="C146" s="270" t="s">
        <v>479</v>
      </c>
      <c r="D146" s="270"/>
      <c r="E146" s="270"/>
      <c r="F146" s="270" t="s">
        <v>480</v>
      </c>
      <c r="G146" s="271"/>
      <c r="H146" s="270" t="s">
        <v>111</v>
      </c>
      <c r="I146" s="270" t="s">
        <v>56</v>
      </c>
      <c r="J146" s="270" t="s">
        <v>481</v>
      </c>
      <c r="K146" s="269"/>
    </row>
    <row r="147" spans="2:11" ht="17.25" customHeight="1">
      <c r="B147" s="268"/>
      <c r="C147" s="272" t="s">
        <v>482</v>
      </c>
      <c r="D147" s="272"/>
      <c r="E147" s="272"/>
      <c r="F147" s="273" t="s">
        <v>483</v>
      </c>
      <c r="G147" s="274"/>
      <c r="H147" s="272"/>
      <c r="I147" s="272"/>
      <c r="J147" s="272" t="s">
        <v>484</v>
      </c>
      <c r="K147" s="269"/>
    </row>
    <row r="148" spans="2:11" ht="5.25" customHeight="1">
      <c r="B148" s="278"/>
      <c r="C148" s="275"/>
      <c r="D148" s="275"/>
      <c r="E148" s="275"/>
      <c r="F148" s="275"/>
      <c r="G148" s="276"/>
      <c r="H148" s="275"/>
      <c r="I148" s="275"/>
      <c r="J148" s="275"/>
      <c r="K148" s="299"/>
    </row>
    <row r="149" spans="2:11" ht="15" customHeight="1">
      <c r="B149" s="278"/>
      <c r="C149" s="303" t="s">
        <v>488</v>
      </c>
      <c r="D149" s="258"/>
      <c r="E149" s="258"/>
      <c r="F149" s="304" t="s">
        <v>485</v>
      </c>
      <c r="G149" s="258"/>
      <c r="H149" s="303" t="s">
        <v>524</v>
      </c>
      <c r="I149" s="303" t="s">
        <v>487</v>
      </c>
      <c r="J149" s="303">
        <v>120</v>
      </c>
      <c r="K149" s="299"/>
    </row>
    <row r="150" spans="2:11" ht="15" customHeight="1">
      <c r="B150" s="278"/>
      <c r="C150" s="303" t="s">
        <v>533</v>
      </c>
      <c r="D150" s="258"/>
      <c r="E150" s="258"/>
      <c r="F150" s="304" t="s">
        <v>485</v>
      </c>
      <c r="G150" s="258"/>
      <c r="H150" s="303" t="s">
        <v>544</v>
      </c>
      <c r="I150" s="303" t="s">
        <v>487</v>
      </c>
      <c r="J150" s="303" t="s">
        <v>535</v>
      </c>
      <c r="K150" s="299"/>
    </row>
    <row r="151" spans="2:11" ht="15" customHeight="1">
      <c r="B151" s="278"/>
      <c r="C151" s="303" t="s">
        <v>434</v>
      </c>
      <c r="D151" s="258"/>
      <c r="E151" s="258"/>
      <c r="F151" s="304" t="s">
        <v>485</v>
      </c>
      <c r="G151" s="258"/>
      <c r="H151" s="303" t="s">
        <v>545</v>
      </c>
      <c r="I151" s="303" t="s">
        <v>487</v>
      </c>
      <c r="J151" s="303" t="s">
        <v>535</v>
      </c>
      <c r="K151" s="299"/>
    </row>
    <row r="152" spans="2:11" ht="15" customHeight="1">
      <c r="B152" s="278"/>
      <c r="C152" s="303" t="s">
        <v>490</v>
      </c>
      <c r="D152" s="258"/>
      <c r="E152" s="258"/>
      <c r="F152" s="304" t="s">
        <v>491</v>
      </c>
      <c r="G152" s="258"/>
      <c r="H152" s="303" t="s">
        <v>524</v>
      </c>
      <c r="I152" s="303" t="s">
        <v>487</v>
      </c>
      <c r="J152" s="303">
        <v>50</v>
      </c>
      <c r="K152" s="299"/>
    </row>
    <row r="153" spans="2:11" ht="15" customHeight="1">
      <c r="B153" s="278"/>
      <c r="C153" s="303" t="s">
        <v>493</v>
      </c>
      <c r="D153" s="258"/>
      <c r="E153" s="258"/>
      <c r="F153" s="304" t="s">
        <v>485</v>
      </c>
      <c r="G153" s="258"/>
      <c r="H153" s="303" t="s">
        <v>524</v>
      </c>
      <c r="I153" s="303" t="s">
        <v>495</v>
      </c>
      <c r="J153" s="303"/>
      <c r="K153" s="299"/>
    </row>
    <row r="154" spans="2:11" ht="15" customHeight="1">
      <c r="B154" s="278"/>
      <c r="C154" s="303" t="s">
        <v>504</v>
      </c>
      <c r="D154" s="258"/>
      <c r="E154" s="258"/>
      <c r="F154" s="304" t="s">
        <v>491</v>
      </c>
      <c r="G154" s="258"/>
      <c r="H154" s="303" t="s">
        <v>524</v>
      </c>
      <c r="I154" s="303" t="s">
        <v>487</v>
      </c>
      <c r="J154" s="303">
        <v>50</v>
      </c>
      <c r="K154" s="299"/>
    </row>
    <row r="155" spans="2:11" ht="15" customHeight="1">
      <c r="B155" s="278"/>
      <c r="C155" s="303" t="s">
        <v>512</v>
      </c>
      <c r="D155" s="258"/>
      <c r="E155" s="258"/>
      <c r="F155" s="304" t="s">
        <v>491</v>
      </c>
      <c r="G155" s="258"/>
      <c r="H155" s="303" t="s">
        <v>524</v>
      </c>
      <c r="I155" s="303" t="s">
        <v>487</v>
      </c>
      <c r="J155" s="303">
        <v>50</v>
      </c>
      <c r="K155" s="299"/>
    </row>
    <row r="156" spans="2:11" ht="15" customHeight="1">
      <c r="B156" s="278"/>
      <c r="C156" s="303" t="s">
        <v>510</v>
      </c>
      <c r="D156" s="258"/>
      <c r="E156" s="258"/>
      <c r="F156" s="304" t="s">
        <v>491</v>
      </c>
      <c r="G156" s="258"/>
      <c r="H156" s="303" t="s">
        <v>524</v>
      </c>
      <c r="I156" s="303" t="s">
        <v>487</v>
      </c>
      <c r="J156" s="303">
        <v>50</v>
      </c>
      <c r="K156" s="299"/>
    </row>
    <row r="157" spans="2:11" ht="15" customHeight="1">
      <c r="B157" s="278"/>
      <c r="C157" s="303" t="s">
        <v>100</v>
      </c>
      <c r="D157" s="258"/>
      <c r="E157" s="258"/>
      <c r="F157" s="304" t="s">
        <v>485</v>
      </c>
      <c r="G157" s="258"/>
      <c r="H157" s="303" t="s">
        <v>546</v>
      </c>
      <c r="I157" s="303" t="s">
        <v>487</v>
      </c>
      <c r="J157" s="303" t="s">
        <v>547</v>
      </c>
      <c r="K157" s="299"/>
    </row>
    <row r="158" spans="2:11" ht="15" customHeight="1">
      <c r="B158" s="278"/>
      <c r="C158" s="303" t="s">
        <v>548</v>
      </c>
      <c r="D158" s="258"/>
      <c r="E158" s="258"/>
      <c r="F158" s="304" t="s">
        <v>485</v>
      </c>
      <c r="G158" s="258"/>
      <c r="H158" s="303" t="s">
        <v>549</v>
      </c>
      <c r="I158" s="303" t="s">
        <v>519</v>
      </c>
      <c r="J158" s="303"/>
      <c r="K158" s="299"/>
    </row>
    <row r="159" spans="2:11" ht="15" customHeight="1">
      <c r="B159" s="305"/>
      <c r="C159" s="287"/>
      <c r="D159" s="287"/>
      <c r="E159" s="287"/>
      <c r="F159" s="287"/>
      <c r="G159" s="287"/>
      <c r="H159" s="287"/>
      <c r="I159" s="287"/>
      <c r="J159" s="287"/>
      <c r="K159" s="306"/>
    </row>
    <row r="160" spans="2:11" ht="18.75" customHeight="1">
      <c r="B160" s="254"/>
      <c r="C160" s="258"/>
      <c r="D160" s="258"/>
      <c r="E160" s="258"/>
      <c r="F160" s="277"/>
      <c r="G160" s="258"/>
      <c r="H160" s="258"/>
      <c r="I160" s="258"/>
      <c r="J160" s="258"/>
      <c r="K160" s="254"/>
    </row>
    <row r="161" spans="2:11" ht="18.75" customHeight="1"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</row>
    <row r="162" spans="2:11" ht="7.5" customHeight="1">
      <c r="B162" s="246"/>
      <c r="C162" s="247"/>
      <c r="D162" s="247"/>
      <c r="E162" s="247"/>
      <c r="F162" s="247"/>
      <c r="G162" s="247"/>
      <c r="H162" s="247"/>
      <c r="I162" s="247"/>
      <c r="J162" s="247"/>
      <c r="K162" s="248"/>
    </row>
    <row r="163" spans="2:11" ht="45" customHeight="1">
      <c r="B163" s="249"/>
      <c r="C163" s="373" t="s">
        <v>550</v>
      </c>
      <c r="D163" s="373"/>
      <c r="E163" s="373"/>
      <c r="F163" s="373"/>
      <c r="G163" s="373"/>
      <c r="H163" s="373"/>
      <c r="I163" s="373"/>
      <c r="J163" s="373"/>
      <c r="K163" s="250"/>
    </row>
    <row r="164" spans="2:11" ht="17.25" customHeight="1">
      <c r="B164" s="249"/>
      <c r="C164" s="270" t="s">
        <v>479</v>
      </c>
      <c r="D164" s="270"/>
      <c r="E164" s="270"/>
      <c r="F164" s="270" t="s">
        <v>480</v>
      </c>
      <c r="G164" s="307"/>
      <c r="H164" s="308" t="s">
        <v>111</v>
      </c>
      <c r="I164" s="308" t="s">
        <v>56</v>
      </c>
      <c r="J164" s="270" t="s">
        <v>481</v>
      </c>
      <c r="K164" s="250"/>
    </row>
    <row r="165" spans="2:11" ht="17.25" customHeight="1">
      <c r="B165" s="251"/>
      <c r="C165" s="272" t="s">
        <v>482</v>
      </c>
      <c r="D165" s="272"/>
      <c r="E165" s="272"/>
      <c r="F165" s="273" t="s">
        <v>483</v>
      </c>
      <c r="G165" s="309"/>
      <c r="H165" s="310"/>
      <c r="I165" s="310"/>
      <c r="J165" s="272" t="s">
        <v>484</v>
      </c>
      <c r="K165" s="252"/>
    </row>
    <row r="166" spans="2:11" ht="5.25" customHeight="1">
      <c r="B166" s="278"/>
      <c r="C166" s="275"/>
      <c r="D166" s="275"/>
      <c r="E166" s="275"/>
      <c r="F166" s="275"/>
      <c r="G166" s="276"/>
      <c r="H166" s="275"/>
      <c r="I166" s="275"/>
      <c r="J166" s="275"/>
      <c r="K166" s="299"/>
    </row>
    <row r="167" spans="2:11" ht="15" customHeight="1">
      <c r="B167" s="278"/>
      <c r="C167" s="258" t="s">
        <v>488</v>
      </c>
      <c r="D167" s="258"/>
      <c r="E167" s="258"/>
      <c r="F167" s="277" t="s">
        <v>485</v>
      </c>
      <c r="G167" s="258"/>
      <c r="H167" s="258" t="s">
        <v>524</v>
      </c>
      <c r="I167" s="258" t="s">
        <v>487</v>
      </c>
      <c r="J167" s="258">
        <v>120</v>
      </c>
      <c r="K167" s="299"/>
    </row>
    <row r="168" spans="2:11" ht="15" customHeight="1">
      <c r="B168" s="278"/>
      <c r="C168" s="258" t="s">
        <v>533</v>
      </c>
      <c r="D168" s="258"/>
      <c r="E168" s="258"/>
      <c r="F168" s="277" t="s">
        <v>485</v>
      </c>
      <c r="G168" s="258"/>
      <c r="H168" s="258" t="s">
        <v>534</v>
      </c>
      <c r="I168" s="258" t="s">
        <v>487</v>
      </c>
      <c r="J168" s="258" t="s">
        <v>535</v>
      </c>
      <c r="K168" s="299"/>
    </row>
    <row r="169" spans="2:11" ht="15" customHeight="1">
      <c r="B169" s="278"/>
      <c r="C169" s="258" t="s">
        <v>434</v>
      </c>
      <c r="D169" s="258"/>
      <c r="E169" s="258"/>
      <c r="F169" s="277" t="s">
        <v>485</v>
      </c>
      <c r="G169" s="258"/>
      <c r="H169" s="258" t="s">
        <v>551</v>
      </c>
      <c r="I169" s="258" t="s">
        <v>487</v>
      </c>
      <c r="J169" s="258" t="s">
        <v>535</v>
      </c>
      <c r="K169" s="299"/>
    </row>
    <row r="170" spans="2:11" ht="15" customHeight="1">
      <c r="B170" s="278"/>
      <c r="C170" s="258" t="s">
        <v>490</v>
      </c>
      <c r="D170" s="258"/>
      <c r="E170" s="258"/>
      <c r="F170" s="277" t="s">
        <v>491</v>
      </c>
      <c r="G170" s="258"/>
      <c r="H170" s="258" t="s">
        <v>551</v>
      </c>
      <c r="I170" s="258" t="s">
        <v>487</v>
      </c>
      <c r="J170" s="258">
        <v>50</v>
      </c>
      <c r="K170" s="299"/>
    </row>
    <row r="171" spans="2:11" ht="15" customHeight="1">
      <c r="B171" s="278"/>
      <c r="C171" s="258" t="s">
        <v>493</v>
      </c>
      <c r="D171" s="258"/>
      <c r="E171" s="258"/>
      <c r="F171" s="277" t="s">
        <v>485</v>
      </c>
      <c r="G171" s="258"/>
      <c r="H171" s="258" t="s">
        <v>551</v>
      </c>
      <c r="I171" s="258" t="s">
        <v>495</v>
      </c>
      <c r="J171" s="258"/>
      <c r="K171" s="299"/>
    </row>
    <row r="172" spans="2:11" ht="15" customHeight="1">
      <c r="B172" s="278"/>
      <c r="C172" s="258" t="s">
        <v>504</v>
      </c>
      <c r="D172" s="258"/>
      <c r="E172" s="258"/>
      <c r="F172" s="277" t="s">
        <v>491</v>
      </c>
      <c r="G172" s="258"/>
      <c r="H172" s="258" t="s">
        <v>551</v>
      </c>
      <c r="I172" s="258" t="s">
        <v>487</v>
      </c>
      <c r="J172" s="258">
        <v>50</v>
      </c>
      <c r="K172" s="299"/>
    </row>
    <row r="173" spans="2:11" ht="15" customHeight="1">
      <c r="B173" s="278"/>
      <c r="C173" s="258" t="s">
        <v>512</v>
      </c>
      <c r="D173" s="258"/>
      <c r="E173" s="258"/>
      <c r="F173" s="277" t="s">
        <v>491</v>
      </c>
      <c r="G173" s="258"/>
      <c r="H173" s="258" t="s">
        <v>551</v>
      </c>
      <c r="I173" s="258" t="s">
        <v>487</v>
      </c>
      <c r="J173" s="258">
        <v>50</v>
      </c>
      <c r="K173" s="299"/>
    </row>
    <row r="174" spans="2:11" ht="15" customHeight="1">
      <c r="B174" s="278"/>
      <c r="C174" s="258" t="s">
        <v>510</v>
      </c>
      <c r="D174" s="258"/>
      <c r="E174" s="258"/>
      <c r="F174" s="277" t="s">
        <v>491</v>
      </c>
      <c r="G174" s="258"/>
      <c r="H174" s="258" t="s">
        <v>551</v>
      </c>
      <c r="I174" s="258" t="s">
        <v>487</v>
      </c>
      <c r="J174" s="258">
        <v>50</v>
      </c>
      <c r="K174" s="299"/>
    </row>
    <row r="175" spans="2:11" ht="15" customHeight="1">
      <c r="B175" s="278"/>
      <c r="C175" s="258" t="s">
        <v>110</v>
      </c>
      <c r="D175" s="258"/>
      <c r="E175" s="258"/>
      <c r="F175" s="277" t="s">
        <v>485</v>
      </c>
      <c r="G175" s="258"/>
      <c r="H175" s="258" t="s">
        <v>552</v>
      </c>
      <c r="I175" s="258" t="s">
        <v>553</v>
      </c>
      <c r="J175" s="258"/>
      <c r="K175" s="299"/>
    </row>
    <row r="176" spans="2:11" ht="15" customHeight="1">
      <c r="B176" s="278"/>
      <c r="C176" s="258" t="s">
        <v>56</v>
      </c>
      <c r="D176" s="258"/>
      <c r="E176" s="258"/>
      <c r="F176" s="277" t="s">
        <v>485</v>
      </c>
      <c r="G176" s="258"/>
      <c r="H176" s="258" t="s">
        <v>554</v>
      </c>
      <c r="I176" s="258" t="s">
        <v>555</v>
      </c>
      <c r="J176" s="258">
        <v>1</v>
      </c>
      <c r="K176" s="299"/>
    </row>
    <row r="177" spans="2:11" ht="15" customHeight="1">
      <c r="B177" s="278"/>
      <c r="C177" s="258" t="s">
        <v>52</v>
      </c>
      <c r="D177" s="258"/>
      <c r="E177" s="258"/>
      <c r="F177" s="277" t="s">
        <v>485</v>
      </c>
      <c r="G177" s="258"/>
      <c r="H177" s="258" t="s">
        <v>556</v>
      </c>
      <c r="I177" s="258" t="s">
        <v>487</v>
      </c>
      <c r="J177" s="258">
        <v>20</v>
      </c>
      <c r="K177" s="299"/>
    </row>
    <row r="178" spans="2:11" ht="15" customHeight="1">
      <c r="B178" s="278"/>
      <c r="C178" s="258" t="s">
        <v>111</v>
      </c>
      <c r="D178" s="258"/>
      <c r="E178" s="258"/>
      <c r="F178" s="277" t="s">
        <v>485</v>
      </c>
      <c r="G178" s="258"/>
      <c r="H178" s="258" t="s">
        <v>557</v>
      </c>
      <c r="I178" s="258" t="s">
        <v>487</v>
      </c>
      <c r="J178" s="258">
        <v>255</v>
      </c>
      <c r="K178" s="299"/>
    </row>
    <row r="179" spans="2:11" ht="15" customHeight="1">
      <c r="B179" s="278"/>
      <c r="C179" s="258" t="s">
        <v>112</v>
      </c>
      <c r="D179" s="258"/>
      <c r="E179" s="258"/>
      <c r="F179" s="277" t="s">
        <v>485</v>
      </c>
      <c r="G179" s="258"/>
      <c r="H179" s="258" t="s">
        <v>450</v>
      </c>
      <c r="I179" s="258" t="s">
        <v>487</v>
      </c>
      <c r="J179" s="258">
        <v>10</v>
      </c>
      <c r="K179" s="299"/>
    </row>
    <row r="180" spans="2:11" ht="15" customHeight="1">
      <c r="B180" s="278"/>
      <c r="C180" s="258" t="s">
        <v>113</v>
      </c>
      <c r="D180" s="258"/>
      <c r="E180" s="258"/>
      <c r="F180" s="277" t="s">
        <v>485</v>
      </c>
      <c r="G180" s="258"/>
      <c r="H180" s="258" t="s">
        <v>558</v>
      </c>
      <c r="I180" s="258" t="s">
        <v>519</v>
      </c>
      <c r="J180" s="258"/>
      <c r="K180" s="299"/>
    </row>
    <row r="181" spans="2:11" ht="15" customHeight="1">
      <c r="B181" s="278"/>
      <c r="C181" s="258" t="s">
        <v>559</v>
      </c>
      <c r="D181" s="258"/>
      <c r="E181" s="258"/>
      <c r="F181" s="277" t="s">
        <v>485</v>
      </c>
      <c r="G181" s="258"/>
      <c r="H181" s="258" t="s">
        <v>560</v>
      </c>
      <c r="I181" s="258" t="s">
        <v>519</v>
      </c>
      <c r="J181" s="258"/>
      <c r="K181" s="299"/>
    </row>
    <row r="182" spans="2:11" ht="15" customHeight="1">
      <c r="B182" s="278"/>
      <c r="C182" s="258" t="s">
        <v>548</v>
      </c>
      <c r="D182" s="258"/>
      <c r="E182" s="258"/>
      <c r="F182" s="277" t="s">
        <v>485</v>
      </c>
      <c r="G182" s="258"/>
      <c r="H182" s="258" t="s">
        <v>561</v>
      </c>
      <c r="I182" s="258" t="s">
        <v>519</v>
      </c>
      <c r="J182" s="258"/>
      <c r="K182" s="299"/>
    </row>
    <row r="183" spans="2:11" ht="15" customHeight="1">
      <c r="B183" s="278"/>
      <c r="C183" s="258" t="s">
        <v>115</v>
      </c>
      <c r="D183" s="258"/>
      <c r="E183" s="258"/>
      <c r="F183" s="277" t="s">
        <v>491</v>
      </c>
      <c r="G183" s="258"/>
      <c r="H183" s="258" t="s">
        <v>562</v>
      </c>
      <c r="I183" s="258" t="s">
        <v>487</v>
      </c>
      <c r="J183" s="258">
        <v>50</v>
      </c>
      <c r="K183" s="299"/>
    </row>
    <row r="184" spans="2:11" ht="15" customHeight="1">
      <c r="B184" s="278"/>
      <c r="C184" s="258" t="s">
        <v>563</v>
      </c>
      <c r="D184" s="258"/>
      <c r="E184" s="258"/>
      <c r="F184" s="277" t="s">
        <v>491</v>
      </c>
      <c r="G184" s="258"/>
      <c r="H184" s="258" t="s">
        <v>564</v>
      </c>
      <c r="I184" s="258" t="s">
        <v>565</v>
      </c>
      <c r="J184" s="258"/>
      <c r="K184" s="299"/>
    </row>
    <row r="185" spans="2:11" ht="15" customHeight="1">
      <c r="B185" s="278"/>
      <c r="C185" s="258" t="s">
        <v>566</v>
      </c>
      <c r="D185" s="258"/>
      <c r="E185" s="258"/>
      <c r="F185" s="277" t="s">
        <v>491</v>
      </c>
      <c r="G185" s="258"/>
      <c r="H185" s="258" t="s">
        <v>567</v>
      </c>
      <c r="I185" s="258" t="s">
        <v>565</v>
      </c>
      <c r="J185" s="258"/>
      <c r="K185" s="299"/>
    </row>
    <row r="186" spans="2:11" ht="15" customHeight="1">
      <c r="B186" s="278"/>
      <c r="C186" s="258" t="s">
        <v>568</v>
      </c>
      <c r="D186" s="258"/>
      <c r="E186" s="258"/>
      <c r="F186" s="277" t="s">
        <v>491</v>
      </c>
      <c r="G186" s="258"/>
      <c r="H186" s="258" t="s">
        <v>569</v>
      </c>
      <c r="I186" s="258" t="s">
        <v>565</v>
      </c>
      <c r="J186" s="258"/>
      <c r="K186" s="299"/>
    </row>
    <row r="187" spans="2:11" ht="15" customHeight="1">
      <c r="B187" s="278"/>
      <c r="C187" s="311" t="s">
        <v>570</v>
      </c>
      <c r="D187" s="258"/>
      <c r="E187" s="258"/>
      <c r="F187" s="277" t="s">
        <v>491</v>
      </c>
      <c r="G187" s="258"/>
      <c r="H187" s="258" t="s">
        <v>571</v>
      </c>
      <c r="I187" s="258" t="s">
        <v>572</v>
      </c>
      <c r="J187" s="312" t="s">
        <v>573</v>
      </c>
      <c r="K187" s="299"/>
    </row>
    <row r="188" spans="2:11" ht="15" customHeight="1">
      <c r="B188" s="278"/>
      <c r="C188" s="263" t="s">
        <v>41</v>
      </c>
      <c r="D188" s="258"/>
      <c r="E188" s="258"/>
      <c r="F188" s="277" t="s">
        <v>485</v>
      </c>
      <c r="G188" s="258"/>
      <c r="H188" s="254" t="s">
        <v>574</v>
      </c>
      <c r="I188" s="258" t="s">
        <v>575</v>
      </c>
      <c r="J188" s="258"/>
      <c r="K188" s="299"/>
    </row>
    <row r="189" spans="2:11" ht="15" customHeight="1">
      <c r="B189" s="278"/>
      <c r="C189" s="263" t="s">
        <v>576</v>
      </c>
      <c r="D189" s="258"/>
      <c r="E189" s="258"/>
      <c r="F189" s="277" t="s">
        <v>485</v>
      </c>
      <c r="G189" s="258"/>
      <c r="H189" s="258" t="s">
        <v>577</v>
      </c>
      <c r="I189" s="258" t="s">
        <v>519</v>
      </c>
      <c r="J189" s="258"/>
      <c r="K189" s="299"/>
    </row>
    <row r="190" spans="2:11" ht="15" customHeight="1">
      <c r="B190" s="278"/>
      <c r="C190" s="263" t="s">
        <v>578</v>
      </c>
      <c r="D190" s="258"/>
      <c r="E190" s="258"/>
      <c r="F190" s="277" t="s">
        <v>485</v>
      </c>
      <c r="G190" s="258"/>
      <c r="H190" s="258" t="s">
        <v>579</v>
      </c>
      <c r="I190" s="258" t="s">
        <v>519</v>
      </c>
      <c r="J190" s="258"/>
      <c r="K190" s="299"/>
    </row>
    <row r="191" spans="2:11" ht="15" customHeight="1">
      <c r="B191" s="278"/>
      <c r="C191" s="263" t="s">
        <v>580</v>
      </c>
      <c r="D191" s="258"/>
      <c r="E191" s="258"/>
      <c r="F191" s="277" t="s">
        <v>491</v>
      </c>
      <c r="G191" s="258"/>
      <c r="H191" s="258" t="s">
        <v>581</v>
      </c>
      <c r="I191" s="258" t="s">
        <v>519</v>
      </c>
      <c r="J191" s="258"/>
      <c r="K191" s="299"/>
    </row>
    <row r="192" spans="2:11" ht="15" customHeight="1">
      <c r="B192" s="305"/>
      <c r="C192" s="313"/>
      <c r="D192" s="287"/>
      <c r="E192" s="287"/>
      <c r="F192" s="287"/>
      <c r="G192" s="287"/>
      <c r="H192" s="287"/>
      <c r="I192" s="287"/>
      <c r="J192" s="287"/>
      <c r="K192" s="306"/>
    </row>
    <row r="193" spans="2:11" ht="18.75" customHeight="1">
      <c r="B193" s="254"/>
      <c r="C193" s="258"/>
      <c r="D193" s="258"/>
      <c r="E193" s="258"/>
      <c r="F193" s="277"/>
      <c r="G193" s="258"/>
      <c r="H193" s="258"/>
      <c r="I193" s="258"/>
      <c r="J193" s="258"/>
      <c r="K193" s="254"/>
    </row>
    <row r="194" spans="2:11" ht="18.75" customHeight="1">
      <c r="B194" s="254"/>
      <c r="C194" s="258"/>
      <c r="D194" s="258"/>
      <c r="E194" s="258"/>
      <c r="F194" s="277"/>
      <c r="G194" s="258"/>
      <c r="H194" s="258"/>
      <c r="I194" s="258"/>
      <c r="J194" s="258"/>
      <c r="K194" s="254"/>
    </row>
    <row r="195" spans="2:11" ht="18.75" customHeight="1"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</row>
    <row r="196" spans="2:11">
      <c r="B196" s="246"/>
      <c r="C196" s="247"/>
      <c r="D196" s="247"/>
      <c r="E196" s="247"/>
      <c r="F196" s="247"/>
      <c r="G196" s="247"/>
      <c r="H196" s="247"/>
      <c r="I196" s="247"/>
      <c r="J196" s="247"/>
      <c r="K196" s="248"/>
    </row>
    <row r="197" spans="2:11" ht="21">
      <c r="B197" s="249"/>
      <c r="C197" s="373" t="s">
        <v>582</v>
      </c>
      <c r="D197" s="373"/>
      <c r="E197" s="373"/>
      <c r="F197" s="373"/>
      <c r="G197" s="373"/>
      <c r="H197" s="373"/>
      <c r="I197" s="373"/>
      <c r="J197" s="373"/>
      <c r="K197" s="250"/>
    </row>
    <row r="198" spans="2:11" ht="25.5" customHeight="1">
      <c r="B198" s="249"/>
      <c r="C198" s="314" t="s">
        <v>583</v>
      </c>
      <c r="D198" s="314"/>
      <c r="E198" s="314"/>
      <c r="F198" s="314" t="s">
        <v>584</v>
      </c>
      <c r="G198" s="315"/>
      <c r="H198" s="372" t="s">
        <v>585</v>
      </c>
      <c r="I198" s="372"/>
      <c r="J198" s="372"/>
      <c r="K198" s="250"/>
    </row>
    <row r="199" spans="2:11" ht="5.25" customHeight="1">
      <c r="B199" s="278"/>
      <c r="C199" s="275"/>
      <c r="D199" s="275"/>
      <c r="E199" s="275"/>
      <c r="F199" s="275"/>
      <c r="G199" s="258"/>
      <c r="H199" s="275"/>
      <c r="I199" s="275"/>
      <c r="J199" s="275"/>
      <c r="K199" s="299"/>
    </row>
    <row r="200" spans="2:11" ht="15" customHeight="1">
      <c r="B200" s="278"/>
      <c r="C200" s="258" t="s">
        <v>575</v>
      </c>
      <c r="D200" s="258"/>
      <c r="E200" s="258"/>
      <c r="F200" s="277" t="s">
        <v>42</v>
      </c>
      <c r="G200" s="258"/>
      <c r="H200" s="370" t="s">
        <v>586</v>
      </c>
      <c r="I200" s="370"/>
      <c r="J200" s="370"/>
      <c r="K200" s="299"/>
    </row>
    <row r="201" spans="2:11" ht="15" customHeight="1">
      <c r="B201" s="278"/>
      <c r="C201" s="284"/>
      <c r="D201" s="258"/>
      <c r="E201" s="258"/>
      <c r="F201" s="277" t="s">
        <v>43</v>
      </c>
      <c r="G201" s="258"/>
      <c r="H201" s="370" t="s">
        <v>587</v>
      </c>
      <c r="I201" s="370"/>
      <c r="J201" s="370"/>
      <c r="K201" s="299"/>
    </row>
    <row r="202" spans="2:11" ht="15" customHeight="1">
      <c r="B202" s="278"/>
      <c r="C202" s="284"/>
      <c r="D202" s="258"/>
      <c r="E202" s="258"/>
      <c r="F202" s="277" t="s">
        <v>46</v>
      </c>
      <c r="G202" s="258"/>
      <c r="H202" s="370" t="s">
        <v>588</v>
      </c>
      <c r="I202" s="370"/>
      <c r="J202" s="370"/>
      <c r="K202" s="299"/>
    </row>
    <row r="203" spans="2:11" ht="15" customHeight="1">
      <c r="B203" s="278"/>
      <c r="C203" s="258"/>
      <c r="D203" s="258"/>
      <c r="E203" s="258"/>
      <c r="F203" s="277" t="s">
        <v>44</v>
      </c>
      <c r="G203" s="258"/>
      <c r="H203" s="370" t="s">
        <v>589</v>
      </c>
      <c r="I203" s="370"/>
      <c r="J203" s="370"/>
      <c r="K203" s="299"/>
    </row>
    <row r="204" spans="2:11" ht="15" customHeight="1">
      <c r="B204" s="278"/>
      <c r="C204" s="258"/>
      <c r="D204" s="258"/>
      <c r="E204" s="258"/>
      <c r="F204" s="277" t="s">
        <v>45</v>
      </c>
      <c r="G204" s="258"/>
      <c r="H204" s="370" t="s">
        <v>590</v>
      </c>
      <c r="I204" s="370"/>
      <c r="J204" s="370"/>
      <c r="K204" s="299"/>
    </row>
    <row r="205" spans="2:11" ht="15" customHeight="1">
      <c r="B205" s="278"/>
      <c r="C205" s="258"/>
      <c r="D205" s="258"/>
      <c r="E205" s="258"/>
      <c r="F205" s="277"/>
      <c r="G205" s="258"/>
      <c r="H205" s="258"/>
      <c r="I205" s="258"/>
      <c r="J205" s="258"/>
      <c r="K205" s="299"/>
    </row>
    <row r="206" spans="2:11" ht="15" customHeight="1">
      <c r="B206" s="278"/>
      <c r="C206" s="258" t="s">
        <v>531</v>
      </c>
      <c r="D206" s="258"/>
      <c r="E206" s="258"/>
      <c r="F206" s="277" t="s">
        <v>84</v>
      </c>
      <c r="G206" s="258"/>
      <c r="H206" s="370" t="s">
        <v>591</v>
      </c>
      <c r="I206" s="370"/>
      <c r="J206" s="370"/>
      <c r="K206" s="299"/>
    </row>
    <row r="207" spans="2:11" ht="15" customHeight="1">
      <c r="B207" s="278"/>
      <c r="C207" s="284"/>
      <c r="D207" s="258"/>
      <c r="E207" s="258"/>
      <c r="F207" s="277" t="s">
        <v>430</v>
      </c>
      <c r="G207" s="258"/>
      <c r="H207" s="370" t="s">
        <v>431</v>
      </c>
      <c r="I207" s="370"/>
      <c r="J207" s="370"/>
      <c r="K207" s="299"/>
    </row>
    <row r="208" spans="2:11" ht="15" customHeight="1">
      <c r="B208" s="278"/>
      <c r="C208" s="258"/>
      <c r="D208" s="258"/>
      <c r="E208" s="258"/>
      <c r="F208" s="277" t="s">
        <v>428</v>
      </c>
      <c r="G208" s="258"/>
      <c r="H208" s="370" t="s">
        <v>592</v>
      </c>
      <c r="I208" s="370"/>
      <c r="J208" s="370"/>
      <c r="K208" s="299"/>
    </row>
    <row r="209" spans="2:11" ht="15" customHeight="1">
      <c r="B209" s="316"/>
      <c r="C209" s="284"/>
      <c r="D209" s="284"/>
      <c r="E209" s="284"/>
      <c r="F209" s="277" t="s">
        <v>432</v>
      </c>
      <c r="G209" s="263"/>
      <c r="H209" s="371" t="s">
        <v>433</v>
      </c>
      <c r="I209" s="371"/>
      <c r="J209" s="371"/>
      <c r="K209" s="317"/>
    </row>
    <row r="210" spans="2:11" ht="15" customHeight="1">
      <c r="B210" s="316"/>
      <c r="C210" s="284"/>
      <c r="D210" s="284"/>
      <c r="E210" s="284"/>
      <c r="F210" s="277" t="s">
        <v>76</v>
      </c>
      <c r="G210" s="263"/>
      <c r="H210" s="371" t="s">
        <v>77</v>
      </c>
      <c r="I210" s="371"/>
      <c r="J210" s="371"/>
      <c r="K210" s="317"/>
    </row>
    <row r="211" spans="2:11" ht="15" customHeight="1">
      <c r="B211" s="316"/>
      <c r="C211" s="284"/>
      <c r="D211" s="284"/>
      <c r="E211" s="284"/>
      <c r="F211" s="318"/>
      <c r="G211" s="263"/>
      <c r="H211" s="319"/>
      <c r="I211" s="319"/>
      <c r="J211" s="319"/>
      <c r="K211" s="317"/>
    </row>
    <row r="212" spans="2:11" ht="15" customHeight="1">
      <c r="B212" s="316"/>
      <c r="C212" s="258" t="s">
        <v>555</v>
      </c>
      <c r="D212" s="284"/>
      <c r="E212" s="284"/>
      <c r="F212" s="277">
        <v>1</v>
      </c>
      <c r="G212" s="263"/>
      <c r="H212" s="371" t="s">
        <v>593</v>
      </c>
      <c r="I212" s="371"/>
      <c r="J212" s="371"/>
      <c r="K212" s="317"/>
    </row>
    <row r="213" spans="2:11" ht="15" customHeight="1">
      <c r="B213" s="316"/>
      <c r="C213" s="284"/>
      <c r="D213" s="284"/>
      <c r="E213" s="284"/>
      <c r="F213" s="277">
        <v>2</v>
      </c>
      <c r="G213" s="263"/>
      <c r="H213" s="371" t="s">
        <v>594</v>
      </c>
      <c r="I213" s="371"/>
      <c r="J213" s="371"/>
      <c r="K213" s="317"/>
    </row>
    <row r="214" spans="2:11" ht="15" customHeight="1">
      <c r="B214" s="316"/>
      <c r="C214" s="284"/>
      <c r="D214" s="284"/>
      <c r="E214" s="284"/>
      <c r="F214" s="277">
        <v>3</v>
      </c>
      <c r="G214" s="263"/>
      <c r="H214" s="371" t="s">
        <v>595</v>
      </c>
      <c r="I214" s="371"/>
      <c r="J214" s="371"/>
      <c r="K214" s="317"/>
    </row>
    <row r="215" spans="2:11" ht="15" customHeight="1">
      <c r="B215" s="316"/>
      <c r="C215" s="284"/>
      <c r="D215" s="284"/>
      <c r="E215" s="284"/>
      <c r="F215" s="277">
        <v>4</v>
      </c>
      <c r="G215" s="263"/>
      <c r="H215" s="371" t="s">
        <v>596</v>
      </c>
      <c r="I215" s="371"/>
      <c r="J215" s="371"/>
      <c r="K215" s="317"/>
    </row>
    <row r="216" spans="2:11" ht="12.75" customHeight="1">
      <c r="B216" s="320"/>
      <c r="C216" s="321"/>
      <c r="D216" s="321"/>
      <c r="E216" s="321"/>
      <c r="F216" s="321"/>
      <c r="G216" s="321"/>
      <c r="H216" s="321"/>
      <c r="I216" s="321"/>
      <c r="J216" s="321"/>
      <c r="K216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OST - Ostatní náklady</vt:lpstr>
      <vt:lpstr>SO 01 - Injekční clona </vt:lpstr>
      <vt:lpstr>SO 02 - Zařízení TBD</vt:lpstr>
      <vt:lpstr>Pokyny pro vyplnění</vt:lpstr>
      <vt:lpstr>'OST - Ostatní náklady'!Názvy_tisku</vt:lpstr>
      <vt:lpstr>'Rekapitulace stavby'!Názvy_tisku</vt:lpstr>
      <vt:lpstr>'SO 01 - Injekční clona '!Názvy_tisku</vt:lpstr>
      <vt:lpstr>'SO 02 - Zařízení TBD'!Názvy_tisku</vt:lpstr>
      <vt:lpstr>'OST - Ostatní náklady'!Oblast_tisku</vt:lpstr>
      <vt:lpstr>'Pokyny pro vyplnění'!Oblast_tisku</vt:lpstr>
      <vt:lpstr>'Rekapitulace stavby'!Oblast_tisku</vt:lpstr>
      <vt:lpstr>'SO 01 - Injekční clona '!Oblast_tisku</vt:lpstr>
      <vt:lpstr>'SO 02 - Zařízení TBD'!Oblast_tisku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Jendruscak, Michal_x000d_</dc:creator>
  <cp:lastModifiedBy>Jendruscak, Michal</cp:lastModifiedBy>
  <cp:lastPrinted>2018-05-02T07:58:18Z</cp:lastPrinted>
  <dcterms:created xsi:type="dcterms:W3CDTF">2018-05-02T07:52:47Z</dcterms:created>
  <dcterms:modified xsi:type="dcterms:W3CDTF">2018-05-02T07:58:35Z</dcterms:modified>
</cp:coreProperties>
</file>