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101 - Oprava zpevněnýc..." sheetId="2" r:id="rId2"/>
    <sheet name="Pokyny pro vyplnění" sheetId="3" r:id="rId3"/>
  </sheets>
  <definedNames>
    <definedName name="_xlnm.Print_Area" localSheetId="0">'Rekapitulace stavby'!$D$4:$AO$33,'Rekapitulace stavby'!$C$39:$AQ$53</definedName>
    <definedName name="_xlnm._FilterDatabase" localSheetId="1" hidden="1">'SO 101 - Oprava zpevněnýc...'!$C$82:$K$197</definedName>
    <definedName name="_xlnm.Print_Area" localSheetId="1">'SO 101 - Oprava zpevněnýc...'!$C$4:$J$36,'SO 101 - Oprava zpevněnýc...'!$C$42:$J$64,'SO 101 - Oprava zpevněnýc...'!$C$70:$K$197</definedName>
    <definedName name="_xlnm.Print_Area" localSheetId="2">'Pokyny pro vyplnění'!$B$2:$K$69,'Pokyny pro vyplnění'!$B$72:$K$116,'Pokyny pro vyplnění'!$B$119:$K$188,'Pokyny pro vyplnění'!$B$196:$K$216</definedName>
    <definedName name="_xlnm.Print_Titles" localSheetId="0">'Rekapitulace stavby'!$49:$49</definedName>
    <definedName name="_xlnm.Print_Titles" localSheetId="1">'SO 101 - Oprava zpevněnýc...'!$82:$82</definedName>
  </definedNames>
  <calcPr fullCalcOnLoad="1"/>
</workbook>
</file>

<file path=xl/sharedStrings.xml><?xml version="1.0" encoding="utf-8"?>
<sst xmlns="http://schemas.openxmlformats.org/spreadsheetml/2006/main" count="1800" uniqueCount="485">
  <si>
    <t>Export VZ</t>
  </si>
  <si>
    <t>List obsahuje:</t>
  </si>
  <si>
    <t>1) Rekapitulace stavby</t>
  </si>
  <si>
    <t>2) Rekapitulace objektů stavby a soupisů prací</t>
  </si>
  <si>
    <t>3.0</t>
  </si>
  <si>
    <t>ZAMOK</t>
  </si>
  <si>
    <t>False</t>
  </si>
  <si>
    <t>{788c039c-e74c-478b-8366-b48066f1a17a}</t>
  </si>
  <si>
    <t>0,01</t>
  </si>
  <si>
    <t>21</t>
  </si>
  <si>
    <t>15</t>
  </si>
  <si>
    <t>REKAPITULACE STAVBY</t>
  </si>
  <si>
    <t>v ---  níže se nacházejí doplnkové a pomocné údaje k sestavám  --- v</t>
  </si>
  <si>
    <t>Návod na vyplnění</t>
  </si>
  <si>
    <t>0,001</t>
  </si>
  <si>
    <t>Kód:</t>
  </si>
  <si>
    <t>1599-17-3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</si>
  <si>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</si>
  <si>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</si>
  <si>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PS Žamberk, oprava zpevněných ploch</t>
  </si>
  <si>
    <t>KSO:</t>
  </si>
  <si>
    <t/>
  </si>
  <si>
    <t>CC-CZ:</t>
  </si>
  <si>
    <t>Místo:</t>
  </si>
  <si>
    <t>Žamberk</t>
  </si>
  <si>
    <t>Datum:</t>
  </si>
  <si>
    <t>4. 10. 2017</t>
  </si>
  <si>
    <t>Zadavatel:</t>
  </si>
  <si>
    <t>IČ:</t>
  </si>
  <si>
    <t xml:space="preserve"> </t>
  </si>
  <si>
    <t>DIČ:</t>
  </si>
  <si>
    <t>Uchazeč:</t>
  </si>
  <si>
    <t>Vyplň údaj</t>
  </si>
  <si>
    <t>Projektant:</t>
  </si>
  <si>
    <t>27487938</t>
  </si>
  <si>
    <t>MDS PROJEKT s.r.o.</t>
  </si>
  <si>
    <t>CZ 27487938</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</si>
  <si>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</si>
  <si>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</si>
  <si>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</si>
  <si>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</si>
  <si>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</si>
  <si>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</si>
  <si>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</si>
  <si>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</si>
  <si>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</si>
  <si>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</si>
  <si>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</si>
  <si>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</si>
  <si>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</si>
  <si>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</si>
  <si>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</si>
  <si>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</si>
  <si>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</si>
  <si>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</si>
  <si>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</si>
  <si>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</si>
  <si>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</si>
  <si>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</si>
  <si>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</si>
  <si>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</si>
  <si>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</si>
  <si>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</si>
  <si>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</si>
  <si>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</si>
  <si>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</si>
  <si>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</si>
  <si>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</si>
  <si>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</si>
  <si>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</si>
  <si>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</si>
  <si>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</si>
  <si>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</si>
  <si>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</si>
  <si>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</si>
  <si>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</si>
  <si>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</si>
  <si>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</si>
  <si>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</si>
  <si>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101</t>
  </si>
  <si>
    <t>Oprava zpevněných ploch</t>
  </si>
  <si>
    <t>STA</t>
  </si>
  <si>
    <t>1</t>
  </si>
  <si>
    <t>{2e9945cd-4dba-40f8-a676-b278798eda42}</t>
  </si>
  <si>
    <t>2</t>
  </si>
  <si>
    <t>1) Krycí list soupisu</t>
  </si>
  <si>
    <t>2) Rekapitulace</t>
  </si>
  <si>
    <t>3) Soupis prací</t>
  </si>
  <si>
    <t>Zpět na list:</t>
  </si>
  <si>
    <t>Rekapitulace stavby</t>
  </si>
  <si>
    <t>KRYCÍ LIST SOUPISU</t>
  </si>
  <si>
    <t>Objekt:</t>
  </si>
  <si>
    <t>SO 101 - Oprava zpevněných ploch</t>
  </si>
  <si>
    <t>REKAPITULACE ČLENĚNÍ SOUPISU PRACÍ</t>
  </si>
  <si>
    <t>Kód dílu - Popis</t>
  </si>
  <si>
    <t>Cena celkem [CZK]</t>
  </si>
  <si>
    <t>Náklady soupisu celkem</t>
  </si>
  <si>
    <t>-1</t>
  </si>
  <si>
    <t>HSV - Práce a dodávky HSV</t>
  </si>
  <si>
    <t xml:space="preserve">    0 - Ostatní</t>
  </si>
  <si>
    <t xml:space="preserve">    1 - Zemní práce</t>
  </si>
  <si>
    <t xml:space="preserve">    5 - Komunikace pozemní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</si>
  <si>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</si>
  <si>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</si>
  <si>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</si>
  <si>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</si>
  <si>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</si>
  <si>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</si>
  <si>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</si>
  <si>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</si>
  <si>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</si>
  <si>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</si>
  <si>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</si>
  <si>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</si>
  <si>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</si>
  <si>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</si>
  <si>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</si>
  <si>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</si>
  <si>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</si>
  <si>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</si>
  <si>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</si>
  <si>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</si>
  <si>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Ostatní</t>
  </si>
  <si>
    <t>K</t>
  </si>
  <si>
    <t>02720101</t>
  </si>
  <si>
    <t>Pomocné práce zajišťující regulaci dopravy</t>
  </si>
  <si>
    <t>soub.</t>
  </si>
  <si>
    <t>4</t>
  </si>
  <si>
    <t>-1294389939</t>
  </si>
  <si>
    <t>VV</t>
  </si>
  <si>
    <t>"vyznačení staveniště se zajištěním staveniště"  1</t>
  </si>
  <si>
    <t>02940200R</t>
  </si>
  <si>
    <t>Vypracování dokumentace skutečného provedení stavby (6 ks tištěná forma + 6 ks CD)</t>
  </si>
  <si>
    <t>1868881852</t>
  </si>
  <si>
    <t>Zemní práce</t>
  </si>
  <si>
    <t>3</t>
  </si>
  <si>
    <t>111101101</t>
  </si>
  <si>
    <t>Odstranění travin a rákosu travin, při celkové ploše do 0,1 ha</t>
  </si>
  <si>
    <t>ha</t>
  </si>
  <si>
    <t>CS ÚRS 2017 02</t>
  </si>
  <si>
    <t>1788040883</t>
  </si>
  <si>
    <t>PSC</t>
  </si>
  <si>
    <t xml:space="preserve">Poznámka k souboru cen:
1. Ceny nelze použít pro plochy, pro něž se oceňuje odstranění křovin cenami souboru 111 20-11 Odstranění křovin a stromů s odstraněním kořenů. 2. Travinami se rozumějí také všechny zemědělské plodiny apod. Vinná réva, chmel, maliní apod. se považují za křoviny. 3. V ceně jsou započteny i náklady na případné nutné přemístění a uložení travin a rákosu na hromady na vzdálenost do 50 m. 4. Množství jednotek se určí samostatně za každý objekt v ha půdorysné plochy, z níž má být travina odstraněna najednou. </t>
  </si>
  <si>
    <t>chemické odstranění vegetace 1x (40% z celkové plochy ozn. 1)</t>
  </si>
  <si>
    <t>0,0001*0,4*937,0</t>
  </si>
  <si>
    <t>113106152</t>
  </si>
  <si>
    <t>Rozebrání dlažeb a dílců komunikací pro pěší, vozovek a ploch s přemístěním hmot na skládku na vzdálenost do 3 m nebo s naložením na dopravní prostředek vozovek a ploch, s jakoukoliv výplní spár v ploše jednotlivě do 50 m2 z velkých kostek s ložem ze živice</t>
  </si>
  <si>
    <t>m2</t>
  </si>
  <si>
    <t>-1823441413</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</si>
  <si>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</si>
  <si>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Odstranění žulových kostek v betonu, odkup zhotovitelem</t>
  </si>
  <si>
    <t>0,2*18,0</t>
  </si>
  <si>
    <t>5</t>
  </si>
  <si>
    <t>113106171</t>
  </si>
  <si>
    <t>Rozebrání dlažeb a dílců komunikací pro pěší, vozovek a ploch s přemístěním hmot na skládku na vzdálenost do 3 m nebo s naložením na dopravní prostředek vozovek a ploch, s jakoukoliv výplní spár v ploše jednotlivě do 50 m2 ze zámkové dlažby s ložem z kameniva</t>
  </si>
  <si>
    <t>-543769172</t>
  </si>
  <si>
    <t>předláždění dlažby t. 80mm ozn. 3</t>
  </si>
  <si>
    <t>32,0</t>
  </si>
  <si>
    <t>6</t>
  </si>
  <si>
    <t>113107121</t>
  </si>
  <si>
    <t>Odstranění podkladů nebo krytů s přemístěním hmot na skládku na vzdálenost do 3 m nebo s naložením na dopravní prostředek v ploše jednotlivě do 50 m2 z kameniva hrubého drceného, o tl. vrstvy do 100 mm</t>
  </si>
  <si>
    <t>250460917</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</si>
  <si>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</si>
  <si>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odstranění  podkladních vrstev vozovky tl. 100mm ozn. 2</t>
  </si>
  <si>
    <t>38,0</t>
  </si>
  <si>
    <t>7</t>
  </si>
  <si>
    <t>113107123</t>
  </si>
  <si>
    <t>Odstranění podkladů nebo krytů s přemístěním hmot na skládku na vzdálenost do 3 m nebo s naložením na dopravní prostředek v ploše jednotlivě do 50 m2 z kameniva hrubého drceného, o tl. vrstvy přes 200 do 300 mm</t>
  </si>
  <si>
    <t>-1819936716</t>
  </si>
  <si>
    <t>odstranění  podkladních vrstev vozovky tl. 250mm ozn. 3</t>
  </si>
  <si>
    <t>8</t>
  </si>
  <si>
    <t>113107146</t>
  </si>
  <si>
    <t>Odstranění podkladů nebo krytů s přemístěním hmot na skládku na vzdálenost do 3 m nebo s naložením na dopravní prostředek v ploše jednotlivě do 50 m2 živičných, o tl. vrstvy přes 250 do 300 mm</t>
  </si>
  <si>
    <t>-8131315</t>
  </si>
  <si>
    <t>odstranění  penetračního makadamu vozovky tl. 300mm ozn. 2</t>
  </si>
  <si>
    <t>9</t>
  </si>
  <si>
    <t>113154123</t>
  </si>
  <si>
    <t>Frézování živičného podkladu nebo krytu s naložením na dopravní prostředek plochy do 500 m2 bez překážek v trase pruhu šířky přes 0,5 m do 1 m, tloušťky vrstvy 50 mm</t>
  </si>
  <si>
    <t>-777132167</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</si>
  <si>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</si>
  <si>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Frézování vozovky tl. 50mm</t>
  </si>
  <si>
    <t>4,2*8,1</t>
  </si>
  <si>
    <t>10</t>
  </si>
  <si>
    <t>113202111</t>
  </si>
  <si>
    <t>Vytrhání obrub s vybouráním lože, s přemístěním hmot na skládku na vzdálenost do 3 m nebo s naložením na dopravní prostředek z krajníků nebo obrubníků stojatých</t>
  </si>
  <si>
    <t>m</t>
  </si>
  <si>
    <t>-503883171</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</si>
  <si>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</si>
  <si>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Komunikace pozemní</t>
  </si>
  <si>
    <t>11</t>
  </si>
  <si>
    <t>564871111</t>
  </si>
  <si>
    <t>Podklad ze štěrkodrti ŠD s rozprostřením a zhutněním, po zhutnění tl. 250 mm</t>
  </si>
  <si>
    <t>1064066094</t>
  </si>
  <si>
    <t>ozn. 2 + ozn. 3</t>
  </si>
  <si>
    <t>38,0+32,0</t>
  </si>
  <si>
    <t>12</t>
  </si>
  <si>
    <t>564911411</t>
  </si>
  <si>
    <t>Podklad nebo podsyp z asfaltového recyklátu s rozprostřením a zhutněním, po zhutnění tl. 50 mm</t>
  </si>
  <si>
    <t>-494664225</t>
  </si>
  <si>
    <t>Vozovkové vrstvy z R-materiálu tl 50 mm</t>
  </si>
  <si>
    <t>2,0*14,0</t>
  </si>
  <si>
    <t>13</t>
  </si>
  <si>
    <t>573231108</t>
  </si>
  <si>
    <t>Postřik spojovací PS bez posypu kamenivem ze silniční emulze, v množství 0,30 kg/m2</t>
  </si>
  <si>
    <t>480428052</t>
  </si>
  <si>
    <t>ozn 1:</t>
  </si>
  <si>
    <t>937,0</t>
  </si>
  <si>
    <t>ozn 2:</t>
  </si>
  <si>
    <t>2*38,0</t>
  </si>
  <si>
    <t>Součet</t>
  </si>
  <si>
    <t>14</t>
  </si>
  <si>
    <t>573412115</t>
  </si>
  <si>
    <t>Jednoduchý nátěr JN s posypem kamenivem a se zaválcováním z emulze silniční, v množství 2,20 kg/m2</t>
  </si>
  <si>
    <t>962449808</t>
  </si>
  <si>
    <t>nátěr jednovrství, podrcen fr. 4-8 mm</t>
  </si>
  <si>
    <t>577144111</t>
  </si>
  <si>
    <t>Asfaltový beton vrstva obrusná ACO 11 (ABS) s rozprostřením a se zhutněním z nemodifikovaného asfaltu v pruhu šířky do 3 m tř. I, po zhutnění tl. 50 mm</t>
  </si>
  <si>
    <t>-1296957437</t>
  </si>
  <si>
    <t xml:space="preserve">Poznámka k souboru cen:
1. ČSN EN 13108-1 připouští pro ACO 11 pouze tl. 35 až 50 mm. </t>
  </si>
  <si>
    <t>16</t>
  </si>
  <si>
    <t>596211210</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</si>
  <si>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do 50 m2</t>
  </si>
  <si>
    <t>-1557425995</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</si>
  <si>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</si>
  <si>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Ostatní konstrukce a práce, bourání</t>
  </si>
  <si>
    <t>17</t>
  </si>
  <si>
    <t>916131213</t>
  </si>
  <si>
    <t>Osazení silničního obrubníku betonového se zřízením lože, s vyplněním a zatřením spár cementovou maltou stojatého s boční opěrou z betonu prostého tř. C 12/15, do lože z betonu prostého téže značky</t>
  </si>
  <si>
    <t>-140806086</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</si>
  <si>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</si>
  <si>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12,5+18,0</t>
  </si>
  <si>
    <t>18</t>
  </si>
  <si>
    <t>M</t>
  </si>
  <si>
    <t>592174600</t>
  </si>
  <si>
    <t>obrubník betonový chodníkový silniční vibrolisovaný 100x15x25 cm</t>
  </si>
  <si>
    <t>kus</t>
  </si>
  <si>
    <t>-1043068631</t>
  </si>
  <si>
    <t>30,5*1,02 'Přepočtené koeficientem množství</t>
  </si>
  <si>
    <t>19</t>
  </si>
  <si>
    <t>919732211</t>
  </si>
  <si>
    <t>Styčná pracovní spára při napojení nového živičného povrchu na stávající se zalitím za tepla modifikovanou asfaltovou hmotou s posypem vápenným hydrátem šířky do 15 mm, hloubky do 25 mm včetně prořezání spáry</t>
  </si>
  <si>
    <t>313730425</t>
  </si>
  <si>
    <t xml:space="preserve">Poznámka k souboru cen:
1. V cenách jsou započteny i náklady na vyčištění spár, na impregnaci a zalití spár včetně dodání hmot. </t>
  </si>
  <si>
    <t>4,2+50,0+50,0+5,0+5,0+10,0+5,0</t>
  </si>
  <si>
    <t>20</t>
  </si>
  <si>
    <t>919735116</t>
  </si>
  <si>
    <t>Řezání stávajícího živičného krytu nebo podkladu hloubky přes 250 do 300 mm</t>
  </si>
  <si>
    <t>-628623996</t>
  </si>
  <si>
    <t xml:space="preserve">Poznámka k souboru cen:
1. V cenách jsou započteny i náklady na spotřebu vody. </t>
  </si>
  <si>
    <t>v místě umístění nový obrub</t>
  </si>
  <si>
    <t>938909311</t>
  </si>
  <si>
    <t>Čištění vozovek metením bláta, prachu nebo hlinitého nánosu s odklizením na hromady na vzdálenost do 20 m nebo naložením na dopravní prostředek strojně povrchu podkladu nebo krytu betonového nebo živičného</t>
  </si>
  <si>
    <t>-1163545753</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</si>
  <si>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</si>
  <si>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ozn. 1</t>
  </si>
  <si>
    <t>22</t>
  </si>
  <si>
    <t>938909331</t>
  </si>
  <si>
    <t>Čištění vozovek metením bláta, prachu nebo hlinitého nánosu s odklizením na hromady na vzdálenost do 20 m nebo naložením na dopravní prostředek ručně povrchu podkladu nebo krytu betonového nebo živičného</t>
  </si>
  <si>
    <t>-198635550</t>
  </si>
  <si>
    <t>ozn. 1, 20% z plochy</t>
  </si>
  <si>
    <t>0,2*937,0</t>
  </si>
  <si>
    <t>23</t>
  </si>
  <si>
    <t>938909411</t>
  </si>
  <si>
    <t>Čištění vozovek odkopem ručně ulehlého nánosu z povrchu podkladu nebo krytu s odklizením na hromady na vzdálenost do 20 m nebo naložením na dopravní prostředek tloušťky vrstvy do 5 cm</t>
  </si>
  <si>
    <t>2116932521</t>
  </si>
  <si>
    <t>997</t>
  </si>
  <si>
    <t>Přesun sutě</t>
  </si>
  <si>
    <t>24</t>
  </si>
  <si>
    <t>997221551</t>
  </si>
  <si>
    <t>Vodorovná doprava suti bez naložení, ale se složením a s hrubým urovnáním ze sypkých materiálů, na vzdálenost do 1 km</t>
  </si>
  <si>
    <t>t</t>
  </si>
  <si>
    <t>2131056773</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</si>
  <si>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</si>
  <si>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Přemístění suti na skládku dodavatele, dodavatel zohlední vzdálenost, předpoklad 20 km</t>
  </si>
  <si>
    <t>"Kamenné kostky" 1,818</t>
  </si>
  <si>
    <t>"Kamenivo z podkladu" 6,460+14,080</t>
  </si>
  <si>
    <t>"Penetrační makadam" 26,942</t>
  </si>
  <si>
    <t>"Obruby" 2,563</t>
  </si>
  <si>
    <t>25</t>
  </si>
  <si>
    <t>997221559</t>
  </si>
  <si>
    <t>Vodorovná doprava suti bez naložení, ale se složením a s hrubým urovnáním Příplatek k ceně za každý další i započatý 1 km přes 1 km</t>
  </si>
  <si>
    <t>1252431987</t>
  </si>
  <si>
    <t>51,861*19 'Přepočtené koeficientem množství</t>
  </si>
  <si>
    <t>26</t>
  </si>
  <si>
    <t>997221815</t>
  </si>
  <si>
    <t>Poplatek za uložení stavebního odpadu na skládce (skládkovné) betonového</t>
  </si>
  <si>
    <t>977375305</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</si>
  <si>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</si>
  <si>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27</t>
  </si>
  <si>
    <t>997221845</t>
  </si>
  <si>
    <t>Poplatek za uložení stavebního odpadu na skládce (skládkovné) z asfaltových povrchů</t>
  </si>
  <si>
    <t>2056250496</t>
  </si>
  <si>
    <t>28</t>
  </si>
  <si>
    <t>997221855</t>
  </si>
  <si>
    <t>Poplatek za uložení stavebního odpadu na skládce (skládkovné) z kameniva</t>
  </si>
  <si>
    <t>-1505125854</t>
  </si>
  <si>
    <t>998</t>
  </si>
  <si>
    <t>Přesun hmot</t>
  </si>
  <si>
    <t>29</t>
  </si>
  <si>
    <t>998225111</t>
  </si>
  <si>
    <t>Přesun hmot pro komunikace s krytem z kameniva, monolitickým betonovým nebo živičným dopravní vzdálenost do 200 m jakékoliv délky objektu</t>
  </si>
  <si>
    <t>1121748385</t>
  </si>
  <si>
    <t xml:space="preserve">Poznámka k souboru cen:
1. Ceny lze použít i pro plochy letišť s krytem monolitickým betonovým nebo živičným.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</si>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</sst>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5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5" xfId="0" applyNumberFormat="1" applyFont="1" applyBorder="1" applyAlignment="1" applyProtection="1">
      <alignment/>
      <protection/>
    </xf>
    <xf numFmtId="166" fontId="33" fillId="0" borderId="16"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5"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4"/>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spans="2:71"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spans="2:71"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spans="2:71"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21</v>
      </c>
      <c r="AO10" s="28"/>
      <c r="AP10" s="28"/>
      <c r="AQ10" s="30"/>
      <c r="BE10" s="38"/>
      <c r="BS10" s="23" t="s">
        <v>8</v>
      </c>
    </row>
    <row r="11" spans="2:71" ht="18.45" customHeight="1">
      <c r="B11" s="27"/>
      <c r="C11" s="28"/>
      <c r="D11" s="28"/>
      <c r="E11" s="34" t="s">
        <v>29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30</v>
      </c>
      <c r="AL11" s="28"/>
      <c r="AM11" s="28"/>
      <c r="AN11" s="34" t="s">
        <v>21</v>
      </c>
      <c r="AO11" s="28"/>
      <c r="AP11" s="28"/>
      <c r="AQ11" s="30"/>
      <c r="BE11" s="38"/>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spans="2:71" ht="14.4" customHeight="1">
      <c r="B13" s="27"/>
      <c r="C13" s="28"/>
      <c r="D13" s="39" t="s">
        <v>31</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32</v>
      </c>
      <c r="AO13" s="28"/>
      <c r="AP13" s="28"/>
      <c r="AQ13" s="30"/>
      <c r="BE13" s="38"/>
      <c r="BS13" s="23" t="s">
        <v>8</v>
      </c>
    </row>
    <row r="14" spans="2:71" ht="13.5">
      <c r="B14" s="27"/>
      <c r="C14" s="28"/>
      <c r="D14" s="28"/>
      <c r="E14" s="41" t="s">
        <v>32</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30</v>
      </c>
      <c r="AL14" s="28"/>
      <c r="AM14" s="28"/>
      <c r="AN14" s="41" t="s">
        <v>32</v>
      </c>
      <c r="AO14" s="28"/>
      <c r="AP14" s="28"/>
      <c r="AQ14" s="30"/>
      <c r="BE14" s="38"/>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33</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34</v>
      </c>
      <c r="AO16" s="28"/>
      <c r="AP16" s="28"/>
      <c r="AQ16" s="30"/>
      <c r="BE16" s="38"/>
      <c r="BS16" s="23" t="s">
        <v>6</v>
      </c>
    </row>
    <row r="17" spans="2:71" ht="18.45" customHeight="1">
      <c r="B17" s="27"/>
      <c r="C17" s="28"/>
      <c r="D17" s="28"/>
      <c r="E17" s="34" t="s">
        <v>35</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30</v>
      </c>
      <c r="AL17" s="28"/>
      <c r="AM17" s="28"/>
      <c r="AN17" s="34" t="s">
        <v>36</v>
      </c>
      <c r="AO17" s="28"/>
      <c r="AP17" s="28"/>
      <c r="AQ17" s="30"/>
      <c r="BE17" s="38"/>
      <c r="BS17" s="23" t="s">
        <v>37</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38</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57" customHeight="1">
      <c r="B20" s="27"/>
      <c r="C20" s="28"/>
      <c r="D20" s="28"/>
      <c r="E20" s="43" t="s">
        <v>39</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40</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41</v>
      </c>
      <c r="M25" s="51"/>
      <c r="N25" s="51"/>
      <c r="O25" s="51"/>
      <c r="P25" s="46"/>
      <c r="Q25" s="46"/>
      <c r="R25" s="46"/>
      <c r="S25" s="46"/>
      <c r="T25" s="46"/>
      <c r="U25" s="46"/>
      <c r="V25" s="46"/>
      <c r="W25" s="51" t="s">
        <v>42</v>
      </c>
      <c r="X25" s="51"/>
      <c r="Y25" s="51"/>
      <c r="Z25" s="51"/>
      <c r="AA25" s="51"/>
      <c r="AB25" s="51"/>
      <c r="AC25" s="51"/>
      <c r="AD25" s="51"/>
      <c r="AE25" s="51"/>
      <c r="AF25" s="46"/>
      <c r="AG25" s="46"/>
      <c r="AH25" s="46"/>
      <c r="AI25" s="46"/>
      <c r="AJ25" s="46"/>
      <c r="AK25" s="51" t="s">
        <v>43</v>
      </c>
      <c r="AL25" s="51"/>
      <c r="AM25" s="51"/>
      <c r="AN25" s="51"/>
      <c r="AO25" s="51"/>
      <c r="AP25" s="46"/>
      <c r="AQ25" s="50"/>
      <c r="BE25" s="38"/>
    </row>
    <row r="26" spans="2:57" s="2" customFormat="1" ht="14.4" customHeight="1">
      <c r="B26" s="52"/>
      <c r="C26" s="53"/>
      <c r="D26" s="54" t="s">
        <v>44</v>
      </c>
      <c r="E26" s="53"/>
      <c r="F26" s="54" t="s">
        <v>45</v>
      </c>
      <c r="G26" s="53"/>
      <c r="H26" s="53"/>
      <c r="I26" s="53"/>
      <c r="J26" s="53"/>
      <c r="K26" s="53"/>
      <c r="L26" s="55">
        <v>0.21</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pans="2:57" s="2" customFormat="1" ht="14.4" customHeight="1">
      <c r="B27" s="52"/>
      <c r="C27" s="53"/>
      <c r="D27" s="53"/>
      <c r="E27" s="53"/>
      <c r="F27" s="54" t="s">
        <v>46</v>
      </c>
      <c r="G27" s="53"/>
      <c r="H27" s="53"/>
      <c r="I27" s="53"/>
      <c r="J27" s="53"/>
      <c r="K27" s="53"/>
      <c r="L27" s="55">
        <v>0.15</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spans="2:57" s="2" customFormat="1" ht="14.4" customHeight="1" hidden="1">
      <c r="B28" s="52"/>
      <c r="C28" s="53"/>
      <c r="D28" s="53"/>
      <c r="E28" s="53"/>
      <c r="F28" s="54" t="s">
        <v>47</v>
      </c>
      <c r="G28" s="53"/>
      <c r="H28" s="53"/>
      <c r="I28" s="53"/>
      <c r="J28" s="53"/>
      <c r="K28" s="53"/>
      <c r="L28" s="55">
        <v>0.21</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48</v>
      </c>
      <c r="G29" s="53"/>
      <c r="H29" s="53"/>
      <c r="I29" s="53"/>
      <c r="J29" s="53"/>
      <c r="K29" s="53"/>
      <c r="L29" s="55">
        <v>0.15</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49</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50</v>
      </c>
      <c r="E32" s="60"/>
      <c r="F32" s="60"/>
      <c r="G32" s="60"/>
      <c r="H32" s="60"/>
      <c r="I32" s="60"/>
      <c r="J32" s="60"/>
      <c r="K32" s="60"/>
      <c r="L32" s="60"/>
      <c r="M32" s="60"/>
      <c r="N32" s="60"/>
      <c r="O32" s="60"/>
      <c r="P32" s="60"/>
      <c r="Q32" s="60"/>
      <c r="R32" s="60"/>
      <c r="S32" s="60"/>
      <c r="T32" s="61" t="s">
        <v>51</v>
      </c>
      <c r="U32" s="60"/>
      <c r="V32" s="60"/>
      <c r="W32" s="60"/>
      <c r="X32" s="62" t="s">
        <v>52</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53</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1599-17-3</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PS Žamberk, oprava zpevněných ploch</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23</v>
      </c>
      <c r="D44" s="73"/>
      <c r="E44" s="73"/>
      <c r="F44" s="73"/>
      <c r="G44" s="73"/>
      <c r="H44" s="73"/>
      <c r="I44" s="73"/>
      <c r="J44" s="73"/>
      <c r="K44" s="73"/>
      <c r="L44" s="83" t="str">
        <f>IF(K8="","",K8)</f>
        <v>Žamberk</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IF(AN8="","",AN8)</f>
        <v>4. 10. 2017</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27</v>
      </c>
      <c r="D46" s="73"/>
      <c r="E46" s="73"/>
      <c r="F46" s="73"/>
      <c r="G46" s="73"/>
      <c r="H46" s="73"/>
      <c r="I46" s="73"/>
      <c r="J46" s="73"/>
      <c r="K46" s="73"/>
      <c r="L46" s="76" t="str">
        <f>IF(E11="","",E11)</f>
        <v xml:space="preserve"> </v>
      </c>
      <c r="M46" s="73"/>
      <c r="N46" s="73"/>
      <c r="O46" s="73"/>
      <c r="P46" s="73"/>
      <c r="Q46" s="73"/>
      <c r="R46" s="73"/>
      <c r="S46" s="73"/>
      <c r="T46" s="73"/>
      <c r="U46" s="73"/>
      <c r="V46" s="73"/>
      <c r="W46" s="73"/>
      <c r="X46" s="73"/>
      <c r="Y46" s="73"/>
      <c r="Z46" s="73"/>
      <c r="AA46" s="73"/>
      <c r="AB46" s="73"/>
      <c r="AC46" s="73"/>
      <c r="AD46" s="73"/>
      <c r="AE46" s="73"/>
      <c r="AF46" s="73"/>
      <c r="AG46" s="73"/>
      <c r="AH46" s="73"/>
      <c r="AI46" s="75" t="s">
        <v>33</v>
      </c>
      <c r="AJ46" s="73"/>
      <c r="AK46" s="73"/>
      <c r="AL46" s="73"/>
      <c r="AM46" s="76" t="str">
        <f>IF(E17="","",E17)</f>
        <v>MDS PROJEKT s.r.o.</v>
      </c>
      <c r="AN46" s="76"/>
      <c r="AO46" s="76"/>
      <c r="AP46" s="76"/>
      <c r="AQ46" s="73"/>
      <c r="AR46" s="71"/>
      <c r="AS46" s="85" t="s">
        <v>54</v>
      </c>
      <c r="AT46" s="86"/>
      <c r="AU46" s="87"/>
      <c r="AV46" s="87"/>
      <c r="AW46" s="87"/>
      <c r="AX46" s="87"/>
      <c r="AY46" s="87"/>
      <c r="AZ46" s="87"/>
      <c r="BA46" s="87"/>
      <c r="BB46" s="87"/>
      <c r="BC46" s="87"/>
      <c r="BD46" s="88"/>
    </row>
    <row r="47" spans="2:56" s="1" customFormat="1" ht="13.5">
      <c r="B47" s="45"/>
      <c r="C47" s="75" t="s">
        <v>31</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55</v>
      </c>
      <c r="D49" s="96"/>
      <c r="E49" s="96"/>
      <c r="F49" s="96"/>
      <c r="G49" s="96"/>
      <c r="H49" s="97"/>
      <c r="I49" s="98" t="s">
        <v>56</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57</v>
      </c>
      <c r="AH49" s="96"/>
      <c r="AI49" s="96"/>
      <c r="AJ49" s="96"/>
      <c r="AK49" s="96"/>
      <c r="AL49" s="96"/>
      <c r="AM49" s="96"/>
      <c r="AN49" s="98" t="s">
        <v>58</v>
      </c>
      <c r="AO49" s="96"/>
      <c r="AP49" s="96"/>
      <c r="AQ49" s="100" t="s">
        <v>59</v>
      </c>
      <c r="AR49" s="71"/>
      <c r="AS49" s="101" t="s">
        <v>60</v>
      </c>
      <c r="AT49" s="102" t="s">
        <v>61</v>
      </c>
      <c r="AU49" s="102" t="s">
        <v>62</v>
      </c>
      <c r="AV49" s="102" t="s">
        <v>63</v>
      </c>
      <c r="AW49" s="102" t="s">
        <v>64</v>
      </c>
      <c r="AX49" s="102" t="s">
        <v>65</v>
      </c>
      <c r="AY49" s="102" t="s">
        <v>66</v>
      </c>
      <c r="AZ49" s="102" t="s">
        <v>67</v>
      </c>
      <c r="BA49" s="102" t="s">
        <v>68</v>
      </c>
      <c r="BB49" s="102" t="s">
        <v>69</v>
      </c>
      <c r="BC49" s="102" t="s">
        <v>70</v>
      </c>
      <c r="BD49" s="103" t="s">
        <v>71</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72</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ROUND(AG52,2)</f>
        <v>0</v>
      </c>
      <c r="AH51" s="109"/>
      <c r="AI51" s="109"/>
      <c r="AJ51" s="109"/>
      <c r="AK51" s="109"/>
      <c r="AL51" s="109"/>
      <c r="AM51" s="109"/>
      <c r="AN51" s="110">
        <f>SUM(AG51,AT51)</f>
        <v>0</v>
      </c>
      <c r="AO51" s="110"/>
      <c r="AP51" s="110"/>
      <c r="AQ51" s="111" t="s">
        <v>21</v>
      </c>
      <c r="AR51" s="82"/>
      <c r="AS51" s="112">
        <f>ROUND(AS52,2)</f>
        <v>0</v>
      </c>
      <c r="AT51" s="113">
        <f>ROUND(SUM(AV51:AW51),2)</f>
        <v>0</v>
      </c>
      <c r="AU51" s="114">
        <f>ROUND(AU52,5)</f>
        <v>0</v>
      </c>
      <c r="AV51" s="113">
        <f>ROUND(AZ51*L26,2)</f>
        <v>0</v>
      </c>
      <c r="AW51" s="113">
        <f>ROUND(BA51*L27,2)</f>
        <v>0</v>
      </c>
      <c r="AX51" s="113">
        <f>ROUND(BB51*L26,2)</f>
        <v>0</v>
      </c>
      <c r="AY51" s="113">
        <f>ROUND(BC51*L27,2)</f>
        <v>0</v>
      </c>
      <c r="AZ51" s="113">
        <f>ROUND(AZ52,2)</f>
        <v>0</v>
      </c>
      <c r="BA51" s="113">
        <f>ROUND(BA52,2)</f>
        <v>0</v>
      </c>
      <c r="BB51" s="113">
        <f>ROUND(BB52,2)</f>
        <v>0</v>
      </c>
      <c r="BC51" s="113">
        <f>ROUND(BC52,2)</f>
        <v>0</v>
      </c>
      <c r="BD51" s="115">
        <f>ROUND(BD52,2)</f>
        <v>0</v>
      </c>
      <c r="BS51" s="116" t="s">
        <v>73</v>
      </c>
      <c r="BT51" s="116" t="s">
        <v>74</v>
      </c>
      <c r="BU51" s="117" t="s">
        <v>75</v>
      </c>
      <c r="BV51" s="116" t="s">
        <v>76</v>
      </c>
      <c r="BW51" s="116" t="s">
        <v>7</v>
      </c>
      <c r="BX51" s="116" t="s">
        <v>77</v>
      </c>
      <c r="CL51" s="116" t="s">
        <v>21</v>
      </c>
    </row>
    <row r="52" spans="1:91" s="5" customFormat="1" ht="16.5" customHeight="1">
      <c r="A52" s="118" t="s">
        <v>78</v>
      </c>
      <c r="B52" s="119"/>
      <c r="C52" s="120"/>
      <c r="D52" s="121" t="s">
        <v>79</v>
      </c>
      <c r="E52" s="121"/>
      <c r="F52" s="121"/>
      <c r="G52" s="121"/>
      <c r="H52" s="121"/>
      <c r="I52" s="122"/>
      <c r="J52" s="121" t="s">
        <v>80</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'SO 101 - Oprava zpevněnýc...'!J27</f>
        <v>0</v>
      </c>
      <c r="AH52" s="122"/>
      <c r="AI52" s="122"/>
      <c r="AJ52" s="122"/>
      <c r="AK52" s="122"/>
      <c r="AL52" s="122"/>
      <c r="AM52" s="122"/>
      <c r="AN52" s="123">
        <f>SUM(AG52,AT52)</f>
        <v>0</v>
      </c>
      <c r="AO52" s="122"/>
      <c r="AP52" s="122"/>
      <c r="AQ52" s="124" t="s">
        <v>81</v>
      </c>
      <c r="AR52" s="125"/>
      <c r="AS52" s="126">
        <v>0</v>
      </c>
      <c r="AT52" s="127">
        <f>ROUND(SUM(AV52:AW52),2)</f>
        <v>0</v>
      </c>
      <c r="AU52" s="128">
        <f>'SO 101 - Oprava zpevněnýc...'!P83</f>
        <v>0</v>
      </c>
      <c r="AV52" s="127">
        <f>'SO 101 - Oprava zpevněnýc...'!J30</f>
        <v>0</v>
      </c>
      <c r="AW52" s="127">
        <f>'SO 101 - Oprava zpevněnýc...'!J31</f>
        <v>0</v>
      </c>
      <c r="AX52" s="127">
        <f>'SO 101 - Oprava zpevněnýc...'!J32</f>
        <v>0</v>
      </c>
      <c r="AY52" s="127">
        <f>'SO 101 - Oprava zpevněnýc...'!J33</f>
        <v>0</v>
      </c>
      <c r="AZ52" s="127">
        <f>'SO 101 - Oprava zpevněnýc...'!F30</f>
        <v>0</v>
      </c>
      <c r="BA52" s="127">
        <f>'SO 101 - Oprava zpevněnýc...'!F31</f>
        <v>0</v>
      </c>
      <c r="BB52" s="127">
        <f>'SO 101 - Oprava zpevněnýc...'!F32</f>
        <v>0</v>
      </c>
      <c r="BC52" s="127">
        <f>'SO 101 - Oprava zpevněnýc...'!F33</f>
        <v>0</v>
      </c>
      <c r="BD52" s="129">
        <f>'SO 101 - Oprava zpevněnýc...'!F34</f>
        <v>0</v>
      </c>
      <c r="BT52" s="130" t="s">
        <v>82</v>
      </c>
      <c r="BV52" s="130" t="s">
        <v>76</v>
      </c>
      <c r="BW52" s="130" t="s">
        <v>83</v>
      </c>
      <c r="BX52" s="130" t="s">
        <v>7</v>
      </c>
      <c r="CL52" s="130" t="s">
        <v>21</v>
      </c>
      <c r="CM52" s="130" t="s">
        <v>84</v>
      </c>
    </row>
    <row r="53" spans="2:44" s="1" customFormat="1" ht="30" customHeight="1">
      <c r="B53" s="45"/>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1"/>
    </row>
    <row r="54" spans="2:44" s="1" customFormat="1" ht="6.95" customHeight="1">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71"/>
    </row>
  </sheetData>
  <sheetProtection password="CC35" sheet="1" objects="1" scenarios="1" formatColumns="0" formatRows="0"/>
  <mergeCells count="4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G51:AM51"/>
    <mergeCell ref="AN51:AP51"/>
    <mergeCell ref="AR2:BE2"/>
  </mergeCells>
  <hyperlinks>
    <hyperlink ref="K1:S1" location="C2" display="1) Rekapitulace stavby"/>
    <hyperlink ref="W1:AI1" location="C51" display="2) Rekapitulace objektů stavby a soupisů prací"/>
    <hyperlink ref="A52" location="'SO 101 - Oprava zpevněnýc...'!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9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2"/>
      <c r="C1" s="132"/>
      <c r="D1" s="133" t="s">
        <v>1</v>
      </c>
      <c r="E1" s="132"/>
      <c r="F1" s="134" t="s">
        <v>85</v>
      </c>
      <c r="G1" s="134" t="s">
        <v>86</v>
      </c>
      <c r="H1" s="134"/>
      <c r="I1" s="135"/>
      <c r="J1" s="134" t="s">
        <v>87</v>
      </c>
      <c r="K1" s="133" t="s">
        <v>88</v>
      </c>
      <c r="L1" s="134" t="s">
        <v>89</v>
      </c>
      <c r="M1" s="134"/>
      <c r="N1" s="134"/>
      <c r="O1" s="134"/>
      <c r="P1" s="134"/>
      <c r="Q1" s="134"/>
      <c r="R1" s="134"/>
      <c r="S1" s="134"/>
      <c r="T1" s="134"/>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83</v>
      </c>
    </row>
    <row r="3" spans="2:46" ht="6.95" customHeight="1">
      <c r="B3" s="24"/>
      <c r="C3" s="25"/>
      <c r="D3" s="25"/>
      <c r="E3" s="25"/>
      <c r="F3" s="25"/>
      <c r="G3" s="25"/>
      <c r="H3" s="25"/>
      <c r="I3" s="136"/>
      <c r="J3" s="25"/>
      <c r="K3" s="26"/>
      <c r="AT3" s="23" t="s">
        <v>84</v>
      </c>
    </row>
    <row r="4" spans="2:46" ht="36.95" customHeight="1">
      <c r="B4" s="27"/>
      <c r="C4" s="28"/>
      <c r="D4" s="29" t="s">
        <v>90</v>
      </c>
      <c r="E4" s="28"/>
      <c r="F4" s="28"/>
      <c r="G4" s="28"/>
      <c r="H4" s="28"/>
      <c r="I4" s="137"/>
      <c r="J4" s="28"/>
      <c r="K4" s="30"/>
      <c r="M4" s="31" t="s">
        <v>12</v>
      </c>
      <c r="AT4" s="23" t="s">
        <v>6</v>
      </c>
    </row>
    <row r="5" spans="2:11" ht="6.95" customHeight="1">
      <c r="B5" s="27"/>
      <c r="C5" s="28"/>
      <c r="D5" s="28"/>
      <c r="E5" s="28"/>
      <c r="F5" s="28"/>
      <c r="G5" s="28"/>
      <c r="H5" s="28"/>
      <c r="I5" s="137"/>
      <c r="J5" s="28"/>
      <c r="K5" s="30"/>
    </row>
    <row r="6" spans="2:11" ht="13.5">
      <c r="B6" s="27"/>
      <c r="C6" s="28"/>
      <c r="D6" s="39" t="s">
        <v>18</v>
      </c>
      <c r="E6" s="28"/>
      <c r="F6" s="28"/>
      <c r="G6" s="28"/>
      <c r="H6" s="28"/>
      <c r="I6" s="137"/>
      <c r="J6" s="28"/>
      <c r="K6" s="30"/>
    </row>
    <row r="7" spans="2:11" ht="16.5" customHeight="1">
      <c r="B7" s="27"/>
      <c r="C7" s="28"/>
      <c r="D7" s="28"/>
      <c r="E7" s="138" t="str">
        <f>'Rekapitulace stavby'!K6</f>
        <v>PS Žamberk, oprava zpevněných ploch</v>
      </c>
      <c r="F7" s="39"/>
      <c r="G7" s="39"/>
      <c r="H7" s="39"/>
      <c r="I7" s="137"/>
      <c r="J7" s="28"/>
      <c r="K7" s="30"/>
    </row>
    <row r="8" spans="2:11" s="1" customFormat="1" ht="13.5">
      <c r="B8" s="45"/>
      <c r="C8" s="46"/>
      <c r="D8" s="39" t="s">
        <v>91</v>
      </c>
      <c r="E8" s="46"/>
      <c r="F8" s="46"/>
      <c r="G8" s="46"/>
      <c r="H8" s="46"/>
      <c r="I8" s="139"/>
      <c r="J8" s="46"/>
      <c r="K8" s="50"/>
    </row>
    <row r="9" spans="2:11" s="1" customFormat="1" ht="36.95" customHeight="1">
      <c r="B9" s="45"/>
      <c r="C9" s="46"/>
      <c r="D9" s="46"/>
      <c r="E9" s="140" t="s">
        <v>92</v>
      </c>
      <c r="F9" s="46"/>
      <c r="G9" s="46"/>
      <c r="H9" s="46"/>
      <c r="I9" s="139"/>
      <c r="J9" s="46"/>
      <c r="K9" s="50"/>
    </row>
    <row r="10" spans="2:11" s="1" customFormat="1" ht="13.5">
      <c r="B10" s="45"/>
      <c r="C10" s="46"/>
      <c r="D10" s="46"/>
      <c r="E10" s="46"/>
      <c r="F10" s="46"/>
      <c r="G10" s="46"/>
      <c r="H10" s="46"/>
      <c r="I10" s="139"/>
      <c r="J10" s="46"/>
      <c r="K10" s="50"/>
    </row>
    <row r="11" spans="2:11" s="1" customFormat="1" ht="14.4" customHeight="1">
      <c r="B11" s="45"/>
      <c r="C11" s="46"/>
      <c r="D11" s="39" t="s">
        <v>20</v>
      </c>
      <c r="E11" s="46"/>
      <c r="F11" s="34" t="s">
        <v>21</v>
      </c>
      <c r="G11" s="46"/>
      <c r="H11" s="46"/>
      <c r="I11" s="141" t="s">
        <v>22</v>
      </c>
      <c r="J11" s="34" t="s">
        <v>21</v>
      </c>
      <c r="K11" s="50"/>
    </row>
    <row r="12" spans="2:11" s="1" customFormat="1" ht="14.4" customHeight="1">
      <c r="B12" s="45"/>
      <c r="C12" s="46"/>
      <c r="D12" s="39" t="s">
        <v>23</v>
      </c>
      <c r="E12" s="46"/>
      <c r="F12" s="34" t="s">
        <v>24</v>
      </c>
      <c r="G12" s="46"/>
      <c r="H12" s="46"/>
      <c r="I12" s="141" t="s">
        <v>25</v>
      </c>
      <c r="J12" s="142" t="str">
        <f>'Rekapitulace stavby'!AN8</f>
        <v>4. 10. 2017</v>
      </c>
      <c r="K12" s="50"/>
    </row>
    <row r="13" spans="2:11" s="1" customFormat="1" ht="10.8" customHeight="1">
      <c r="B13" s="45"/>
      <c r="C13" s="46"/>
      <c r="D13" s="46"/>
      <c r="E13" s="46"/>
      <c r="F13" s="46"/>
      <c r="G13" s="46"/>
      <c r="H13" s="46"/>
      <c r="I13" s="139"/>
      <c r="J13" s="46"/>
      <c r="K13" s="50"/>
    </row>
    <row r="14" spans="2:11" s="1" customFormat="1" ht="14.4" customHeight="1">
      <c r="B14" s="45"/>
      <c r="C14" s="46"/>
      <c r="D14" s="39" t="s">
        <v>27</v>
      </c>
      <c r="E14" s="46"/>
      <c r="F14" s="46"/>
      <c r="G14" s="46"/>
      <c r="H14" s="46"/>
      <c r="I14" s="141" t="s">
        <v>28</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1" t="s">
        <v>30</v>
      </c>
      <c r="J15" s="34" t="str">
        <f>IF('Rekapitulace stavby'!AN11="","",'Rekapitulace stavby'!AN11)</f>
        <v/>
      </c>
      <c r="K15" s="50"/>
    </row>
    <row r="16" spans="2:11" s="1" customFormat="1" ht="6.95" customHeight="1">
      <c r="B16" s="45"/>
      <c r="C16" s="46"/>
      <c r="D16" s="46"/>
      <c r="E16" s="46"/>
      <c r="F16" s="46"/>
      <c r="G16" s="46"/>
      <c r="H16" s="46"/>
      <c r="I16" s="139"/>
      <c r="J16" s="46"/>
      <c r="K16" s="50"/>
    </row>
    <row r="17" spans="2:11" s="1" customFormat="1" ht="14.4" customHeight="1">
      <c r="B17" s="45"/>
      <c r="C17" s="46"/>
      <c r="D17" s="39" t="s">
        <v>31</v>
      </c>
      <c r="E17" s="46"/>
      <c r="F17" s="46"/>
      <c r="G17" s="46"/>
      <c r="H17" s="46"/>
      <c r="I17" s="141"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1" t="s">
        <v>30</v>
      </c>
      <c r="J18" s="34" t="str">
        <f>IF('Rekapitulace stavby'!AN14="Vyplň údaj","",IF('Rekapitulace stavby'!AN14="","",'Rekapitulace stavby'!AN14))</f>
        <v/>
      </c>
      <c r="K18" s="50"/>
    </row>
    <row r="19" spans="2:11" s="1" customFormat="1" ht="6.95" customHeight="1">
      <c r="B19" s="45"/>
      <c r="C19" s="46"/>
      <c r="D19" s="46"/>
      <c r="E19" s="46"/>
      <c r="F19" s="46"/>
      <c r="G19" s="46"/>
      <c r="H19" s="46"/>
      <c r="I19" s="139"/>
      <c r="J19" s="46"/>
      <c r="K19" s="50"/>
    </row>
    <row r="20" spans="2:11" s="1" customFormat="1" ht="14.4" customHeight="1">
      <c r="B20" s="45"/>
      <c r="C20" s="46"/>
      <c r="D20" s="39" t="s">
        <v>33</v>
      </c>
      <c r="E20" s="46"/>
      <c r="F20" s="46"/>
      <c r="G20" s="46"/>
      <c r="H20" s="46"/>
      <c r="I20" s="141" t="s">
        <v>28</v>
      </c>
      <c r="J20" s="34" t="s">
        <v>34</v>
      </c>
      <c r="K20" s="50"/>
    </row>
    <row r="21" spans="2:11" s="1" customFormat="1" ht="18" customHeight="1">
      <c r="B21" s="45"/>
      <c r="C21" s="46"/>
      <c r="D21" s="46"/>
      <c r="E21" s="34" t="s">
        <v>35</v>
      </c>
      <c r="F21" s="46"/>
      <c r="G21" s="46"/>
      <c r="H21" s="46"/>
      <c r="I21" s="141" t="s">
        <v>30</v>
      </c>
      <c r="J21" s="34" t="s">
        <v>36</v>
      </c>
      <c r="K21" s="50"/>
    </row>
    <row r="22" spans="2:11" s="1" customFormat="1" ht="6.95" customHeight="1">
      <c r="B22" s="45"/>
      <c r="C22" s="46"/>
      <c r="D22" s="46"/>
      <c r="E22" s="46"/>
      <c r="F22" s="46"/>
      <c r="G22" s="46"/>
      <c r="H22" s="46"/>
      <c r="I22" s="139"/>
      <c r="J22" s="46"/>
      <c r="K22" s="50"/>
    </row>
    <row r="23" spans="2:11" s="1" customFormat="1" ht="14.4" customHeight="1">
      <c r="B23" s="45"/>
      <c r="C23" s="46"/>
      <c r="D23" s="39" t="s">
        <v>38</v>
      </c>
      <c r="E23" s="46"/>
      <c r="F23" s="46"/>
      <c r="G23" s="46"/>
      <c r="H23" s="46"/>
      <c r="I23" s="139"/>
      <c r="J23" s="46"/>
      <c r="K23" s="50"/>
    </row>
    <row r="24" spans="2:11" s="6" customFormat="1" ht="16.5" customHeight="1">
      <c r="B24" s="143"/>
      <c r="C24" s="144"/>
      <c r="D24" s="144"/>
      <c r="E24" s="43" t="s">
        <v>21</v>
      </c>
      <c r="F24" s="43"/>
      <c r="G24" s="43"/>
      <c r="H24" s="43"/>
      <c r="I24" s="145"/>
      <c r="J24" s="144"/>
      <c r="K24" s="146"/>
    </row>
    <row r="25" spans="2:11" s="1" customFormat="1" ht="6.95" customHeight="1">
      <c r="B25" s="45"/>
      <c r="C25" s="46"/>
      <c r="D25" s="46"/>
      <c r="E25" s="46"/>
      <c r="F25" s="46"/>
      <c r="G25" s="46"/>
      <c r="H25" s="46"/>
      <c r="I25" s="139"/>
      <c r="J25" s="46"/>
      <c r="K25" s="50"/>
    </row>
    <row r="26" spans="2:11" s="1" customFormat="1" ht="6.95" customHeight="1">
      <c r="B26" s="45"/>
      <c r="C26" s="46"/>
      <c r="D26" s="105"/>
      <c r="E26" s="105"/>
      <c r="F26" s="105"/>
      <c r="G26" s="105"/>
      <c r="H26" s="105"/>
      <c r="I26" s="147"/>
      <c r="J26" s="105"/>
      <c r="K26" s="148"/>
    </row>
    <row r="27" spans="2:11" s="1" customFormat="1" ht="25.4" customHeight="1">
      <c r="B27" s="45"/>
      <c r="C27" s="46"/>
      <c r="D27" s="149" t="s">
        <v>40</v>
      </c>
      <c r="E27" s="46"/>
      <c r="F27" s="46"/>
      <c r="G27" s="46"/>
      <c r="H27" s="46"/>
      <c r="I27" s="139"/>
      <c r="J27" s="150">
        <f>ROUND(J83,2)</f>
        <v>0</v>
      </c>
      <c r="K27" s="50"/>
    </row>
    <row r="28" spans="2:11" s="1" customFormat="1" ht="6.95" customHeight="1">
      <c r="B28" s="45"/>
      <c r="C28" s="46"/>
      <c r="D28" s="105"/>
      <c r="E28" s="105"/>
      <c r="F28" s="105"/>
      <c r="G28" s="105"/>
      <c r="H28" s="105"/>
      <c r="I28" s="147"/>
      <c r="J28" s="105"/>
      <c r="K28" s="148"/>
    </row>
    <row r="29" spans="2:11" s="1" customFormat="1" ht="14.4" customHeight="1">
      <c r="B29" s="45"/>
      <c r="C29" s="46"/>
      <c r="D29" s="46"/>
      <c r="E29" s="46"/>
      <c r="F29" s="51" t="s">
        <v>42</v>
      </c>
      <c r="G29" s="46"/>
      <c r="H29" s="46"/>
      <c r="I29" s="151" t="s">
        <v>41</v>
      </c>
      <c r="J29" s="51" t="s">
        <v>43</v>
      </c>
      <c r="K29" s="50"/>
    </row>
    <row r="30" spans="2:11" s="1" customFormat="1" ht="14.4" customHeight="1">
      <c r="B30" s="45"/>
      <c r="C30" s="46"/>
      <c r="D30" s="54" t="s">
        <v>44</v>
      </c>
      <c r="E30" s="54" t="s">
        <v>45</v>
      </c>
      <c r="F30" s="152">
        <f>ROUND(SUM(BE83:BE197),2)</f>
        <v>0</v>
      </c>
      <c r="G30" s="46"/>
      <c r="H30" s="46"/>
      <c r="I30" s="153">
        <v>0.21</v>
      </c>
      <c r="J30" s="152">
        <f>ROUND(ROUND((SUM(BE83:BE197)),2)*I30,2)</f>
        <v>0</v>
      </c>
      <c r="K30" s="50"/>
    </row>
    <row r="31" spans="2:11" s="1" customFormat="1" ht="14.4" customHeight="1">
      <c r="B31" s="45"/>
      <c r="C31" s="46"/>
      <c r="D31" s="46"/>
      <c r="E31" s="54" t="s">
        <v>46</v>
      </c>
      <c r="F31" s="152">
        <f>ROUND(SUM(BF83:BF197),2)</f>
        <v>0</v>
      </c>
      <c r="G31" s="46"/>
      <c r="H31" s="46"/>
      <c r="I31" s="153">
        <v>0.15</v>
      </c>
      <c r="J31" s="152">
        <f>ROUND(ROUND((SUM(BF83:BF197)),2)*I31,2)</f>
        <v>0</v>
      </c>
      <c r="K31" s="50"/>
    </row>
    <row r="32" spans="2:11" s="1" customFormat="1" ht="14.4" customHeight="1" hidden="1">
      <c r="B32" s="45"/>
      <c r="C32" s="46"/>
      <c r="D32" s="46"/>
      <c r="E32" s="54" t="s">
        <v>47</v>
      </c>
      <c r="F32" s="152">
        <f>ROUND(SUM(BG83:BG197),2)</f>
        <v>0</v>
      </c>
      <c r="G32" s="46"/>
      <c r="H32" s="46"/>
      <c r="I32" s="153">
        <v>0.21</v>
      </c>
      <c r="J32" s="152">
        <v>0</v>
      </c>
      <c r="K32" s="50"/>
    </row>
    <row r="33" spans="2:11" s="1" customFormat="1" ht="14.4" customHeight="1" hidden="1">
      <c r="B33" s="45"/>
      <c r="C33" s="46"/>
      <c r="D33" s="46"/>
      <c r="E33" s="54" t="s">
        <v>48</v>
      </c>
      <c r="F33" s="152">
        <f>ROUND(SUM(BH83:BH197),2)</f>
        <v>0</v>
      </c>
      <c r="G33" s="46"/>
      <c r="H33" s="46"/>
      <c r="I33" s="153">
        <v>0.15</v>
      </c>
      <c r="J33" s="152">
        <v>0</v>
      </c>
      <c r="K33" s="50"/>
    </row>
    <row r="34" spans="2:11" s="1" customFormat="1" ht="14.4" customHeight="1" hidden="1">
      <c r="B34" s="45"/>
      <c r="C34" s="46"/>
      <c r="D34" s="46"/>
      <c r="E34" s="54" t="s">
        <v>49</v>
      </c>
      <c r="F34" s="152">
        <f>ROUND(SUM(BI83:BI197),2)</f>
        <v>0</v>
      </c>
      <c r="G34" s="46"/>
      <c r="H34" s="46"/>
      <c r="I34" s="153">
        <v>0</v>
      </c>
      <c r="J34" s="152">
        <v>0</v>
      </c>
      <c r="K34" s="50"/>
    </row>
    <row r="35" spans="2:11" s="1" customFormat="1" ht="6.95" customHeight="1">
      <c r="B35" s="45"/>
      <c r="C35" s="46"/>
      <c r="D35" s="46"/>
      <c r="E35" s="46"/>
      <c r="F35" s="46"/>
      <c r="G35" s="46"/>
      <c r="H35" s="46"/>
      <c r="I35" s="139"/>
      <c r="J35" s="46"/>
      <c r="K35" s="50"/>
    </row>
    <row r="36" spans="2:11" s="1" customFormat="1" ht="25.4" customHeight="1">
      <c r="B36" s="45"/>
      <c r="C36" s="154"/>
      <c r="D36" s="155" t="s">
        <v>50</v>
      </c>
      <c r="E36" s="97"/>
      <c r="F36" s="97"/>
      <c r="G36" s="156" t="s">
        <v>51</v>
      </c>
      <c r="H36" s="157" t="s">
        <v>52</v>
      </c>
      <c r="I36" s="158"/>
      <c r="J36" s="159">
        <f>SUM(J27:J34)</f>
        <v>0</v>
      </c>
      <c r="K36" s="160"/>
    </row>
    <row r="37" spans="2:11" s="1" customFormat="1" ht="14.4" customHeight="1">
      <c r="B37" s="66"/>
      <c r="C37" s="67"/>
      <c r="D37" s="67"/>
      <c r="E37" s="67"/>
      <c r="F37" s="67"/>
      <c r="G37" s="67"/>
      <c r="H37" s="67"/>
      <c r="I37" s="161"/>
      <c r="J37" s="67"/>
      <c r="K37" s="68"/>
    </row>
    <row r="41" spans="2:11" s="1" customFormat="1" ht="6.95" customHeight="1">
      <c r="B41" s="162"/>
      <c r="C41" s="163"/>
      <c r="D41" s="163"/>
      <c r="E41" s="163"/>
      <c r="F41" s="163"/>
      <c r="G41" s="163"/>
      <c r="H41" s="163"/>
      <c r="I41" s="164"/>
      <c r="J41" s="163"/>
      <c r="K41" s="165"/>
    </row>
    <row r="42" spans="2:11" s="1" customFormat="1" ht="36.95" customHeight="1">
      <c r="B42" s="45"/>
      <c r="C42" s="29" t="s">
        <v>93</v>
      </c>
      <c r="D42" s="46"/>
      <c r="E42" s="46"/>
      <c r="F42" s="46"/>
      <c r="G42" s="46"/>
      <c r="H42" s="46"/>
      <c r="I42" s="139"/>
      <c r="J42" s="46"/>
      <c r="K42" s="50"/>
    </row>
    <row r="43" spans="2:11" s="1" customFormat="1" ht="6.95" customHeight="1">
      <c r="B43" s="45"/>
      <c r="C43" s="46"/>
      <c r="D43" s="46"/>
      <c r="E43" s="46"/>
      <c r="F43" s="46"/>
      <c r="G43" s="46"/>
      <c r="H43" s="46"/>
      <c r="I43" s="139"/>
      <c r="J43" s="46"/>
      <c r="K43" s="50"/>
    </row>
    <row r="44" spans="2:11" s="1" customFormat="1" ht="14.4" customHeight="1">
      <c r="B44" s="45"/>
      <c r="C44" s="39" t="s">
        <v>18</v>
      </c>
      <c r="D44" s="46"/>
      <c r="E44" s="46"/>
      <c r="F44" s="46"/>
      <c r="G44" s="46"/>
      <c r="H44" s="46"/>
      <c r="I44" s="139"/>
      <c r="J44" s="46"/>
      <c r="K44" s="50"/>
    </row>
    <row r="45" spans="2:11" s="1" customFormat="1" ht="16.5" customHeight="1">
      <c r="B45" s="45"/>
      <c r="C45" s="46"/>
      <c r="D45" s="46"/>
      <c r="E45" s="138" t="str">
        <f>E7</f>
        <v>PS Žamberk, oprava zpevněných ploch</v>
      </c>
      <c r="F45" s="39"/>
      <c r="G45" s="39"/>
      <c r="H45" s="39"/>
      <c r="I45" s="139"/>
      <c r="J45" s="46"/>
      <c r="K45" s="50"/>
    </row>
    <row r="46" spans="2:11" s="1" customFormat="1" ht="14.4" customHeight="1">
      <c r="B46" s="45"/>
      <c r="C46" s="39" t="s">
        <v>91</v>
      </c>
      <c r="D46" s="46"/>
      <c r="E46" s="46"/>
      <c r="F46" s="46"/>
      <c r="G46" s="46"/>
      <c r="H46" s="46"/>
      <c r="I46" s="139"/>
      <c r="J46" s="46"/>
      <c r="K46" s="50"/>
    </row>
    <row r="47" spans="2:11" s="1" customFormat="1" ht="17.25" customHeight="1">
      <c r="B47" s="45"/>
      <c r="C47" s="46"/>
      <c r="D47" s="46"/>
      <c r="E47" s="140" t="str">
        <f>E9</f>
        <v>SO 101 - Oprava zpevněných ploch</v>
      </c>
      <c r="F47" s="46"/>
      <c r="G47" s="46"/>
      <c r="H47" s="46"/>
      <c r="I47" s="139"/>
      <c r="J47" s="46"/>
      <c r="K47" s="50"/>
    </row>
    <row r="48" spans="2:11" s="1" customFormat="1" ht="6.95" customHeight="1">
      <c r="B48" s="45"/>
      <c r="C48" s="46"/>
      <c r="D48" s="46"/>
      <c r="E48" s="46"/>
      <c r="F48" s="46"/>
      <c r="G48" s="46"/>
      <c r="H48" s="46"/>
      <c r="I48" s="139"/>
      <c r="J48" s="46"/>
      <c r="K48" s="50"/>
    </row>
    <row r="49" spans="2:11" s="1" customFormat="1" ht="18" customHeight="1">
      <c r="B49" s="45"/>
      <c r="C49" s="39" t="s">
        <v>23</v>
      </c>
      <c r="D49" s="46"/>
      <c r="E49" s="46"/>
      <c r="F49" s="34" t="str">
        <f>F12</f>
        <v>Žamberk</v>
      </c>
      <c r="G49" s="46"/>
      <c r="H49" s="46"/>
      <c r="I49" s="141" t="s">
        <v>25</v>
      </c>
      <c r="J49" s="142" t="str">
        <f>IF(J12="","",J12)</f>
        <v>4. 10. 2017</v>
      </c>
      <c r="K49" s="50"/>
    </row>
    <row r="50" spans="2:11" s="1" customFormat="1" ht="6.95" customHeight="1">
      <c r="B50" s="45"/>
      <c r="C50" s="46"/>
      <c r="D50" s="46"/>
      <c r="E50" s="46"/>
      <c r="F50" s="46"/>
      <c r="G50" s="46"/>
      <c r="H50" s="46"/>
      <c r="I50" s="139"/>
      <c r="J50" s="46"/>
      <c r="K50" s="50"/>
    </row>
    <row r="51" spans="2:11" s="1" customFormat="1" ht="13.5">
      <c r="B51" s="45"/>
      <c r="C51" s="39" t="s">
        <v>27</v>
      </c>
      <c r="D51" s="46"/>
      <c r="E51" s="46"/>
      <c r="F51" s="34" t="str">
        <f>E15</f>
        <v xml:space="preserve"> </v>
      </c>
      <c r="G51" s="46"/>
      <c r="H51" s="46"/>
      <c r="I51" s="141" t="s">
        <v>33</v>
      </c>
      <c r="J51" s="43" t="str">
        <f>E21</f>
        <v>MDS PROJEKT s.r.o.</v>
      </c>
      <c r="K51" s="50"/>
    </row>
    <row r="52" spans="2:11" s="1" customFormat="1" ht="14.4" customHeight="1">
      <c r="B52" s="45"/>
      <c r="C52" s="39" t="s">
        <v>31</v>
      </c>
      <c r="D52" s="46"/>
      <c r="E52" s="46"/>
      <c r="F52" s="34" t="str">
        <f>IF(E18="","",E18)</f>
        <v/>
      </c>
      <c r="G52" s="46"/>
      <c r="H52" s="46"/>
      <c r="I52" s="139"/>
      <c r="J52" s="166"/>
      <c r="K52" s="50"/>
    </row>
    <row r="53" spans="2:11" s="1" customFormat="1" ht="10.3" customHeight="1">
      <c r="B53" s="45"/>
      <c r="C53" s="46"/>
      <c r="D53" s="46"/>
      <c r="E53" s="46"/>
      <c r="F53" s="46"/>
      <c r="G53" s="46"/>
      <c r="H53" s="46"/>
      <c r="I53" s="139"/>
      <c r="J53" s="46"/>
      <c r="K53" s="50"/>
    </row>
    <row r="54" spans="2:11" s="1" customFormat="1" ht="29.25" customHeight="1">
      <c r="B54" s="45"/>
      <c r="C54" s="167" t="s">
        <v>94</v>
      </c>
      <c r="D54" s="154"/>
      <c r="E54" s="154"/>
      <c r="F54" s="154"/>
      <c r="G54" s="154"/>
      <c r="H54" s="154"/>
      <c r="I54" s="168"/>
      <c r="J54" s="169" t="s">
        <v>95</v>
      </c>
      <c r="K54" s="170"/>
    </row>
    <row r="55" spans="2:11" s="1" customFormat="1" ht="10.3" customHeight="1">
      <c r="B55" s="45"/>
      <c r="C55" s="46"/>
      <c r="D55" s="46"/>
      <c r="E55" s="46"/>
      <c r="F55" s="46"/>
      <c r="G55" s="46"/>
      <c r="H55" s="46"/>
      <c r="I55" s="139"/>
      <c r="J55" s="46"/>
      <c r="K55" s="50"/>
    </row>
    <row r="56" spans="2:47" s="1" customFormat="1" ht="29.25" customHeight="1">
      <c r="B56" s="45"/>
      <c r="C56" s="171" t="s">
        <v>96</v>
      </c>
      <c r="D56" s="46"/>
      <c r="E56" s="46"/>
      <c r="F56" s="46"/>
      <c r="G56" s="46"/>
      <c r="H56" s="46"/>
      <c r="I56" s="139"/>
      <c r="J56" s="150">
        <f>J83</f>
        <v>0</v>
      </c>
      <c r="K56" s="50"/>
      <c r="AU56" s="23" t="s">
        <v>97</v>
      </c>
    </row>
    <row r="57" spans="2:11" s="7" customFormat="1" ht="24.95" customHeight="1">
      <c r="B57" s="172"/>
      <c r="C57" s="173"/>
      <c r="D57" s="174" t="s">
        <v>98</v>
      </c>
      <c r="E57" s="175"/>
      <c r="F57" s="175"/>
      <c r="G57" s="175"/>
      <c r="H57" s="175"/>
      <c r="I57" s="176"/>
      <c r="J57" s="177">
        <f>J84</f>
        <v>0</v>
      </c>
      <c r="K57" s="178"/>
    </row>
    <row r="58" spans="2:11" s="8" customFormat="1" ht="19.9" customHeight="1">
      <c r="B58" s="179"/>
      <c r="C58" s="180"/>
      <c r="D58" s="181" t="s">
        <v>99</v>
      </c>
      <c r="E58" s="182"/>
      <c r="F58" s="182"/>
      <c r="G58" s="182"/>
      <c r="H58" s="182"/>
      <c r="I58" s="183"/>
      <c r="J58" s="184">
        <f>J85</f>
        <v>0</v>
      </c>
      <c r="K58" s="185"/>
    </row>
    <row r="59" spans="2:11" s="8" customFormat="1" ht="19.9" customHeight="1">
      <c r="B59" s="179"/>
      <c r="C59" s="180"/>
      <c r="D59" s="181" t="s">
        <v>100</v>
      </c>
      <c r="E59" s="182"/>
      <c r="F59" s="182"/>
      <c r="G59" s="182"/>
      <c r="H59" s="182"/>
      <c r="I59" s="183"/>
      <c r="J59" s="184">
        <f>J89</f>
        <v>0</v>
      </c>
      <c r="K59" s="185"/>
    </row>
    <row r="60" spans="2:11" s="8" customFormat="1" ht="19.9" customHeight="1">
      <c r="B60" s="179"/>
      <c r="C60" s="180"/>
      <c r="D60" s="181" t="s">
        <v>101</v>
      </c>
      <c r="E60" s="182"/>
      <c r="F60" s="182"/>
      <c r="G60" s="182"/>
      <c r="H60" s="182"/>
      <c r="I60" s="183"/>
      <c r="J60" s="184">
        <f>J120</f>
        <v>0</v>
      </c>
      <c r="K60" s="185"/>
    </row>
    <row r="61" spans="2:11" s="8" customFormat="1" ht="19.9" customHeight="1">
      <c r="B61" s="179"/>
      <c r="C61" s="180"/>
      <c r="D61" s="181" t="s">
        <v>102</v>
      </c>
      <c r="E61" s="182"/>
      <c r="F61" s="182"/>
      <c r="G61" s="182"/>
      <c r="H61" s="182"/>
      <c r="I61" s="183"/>
      <c r="J61" s="184">
        <f>J147</f>
        <v>0</v>
      </c>
      <c r="K61" s="185"/>
    </row>
    <row r="62" spans="2:11" s="8" customFormat="1" ht="19.9" customHeight="1">
      <c r="B62" s="179"/>
      <c r="C62" s="180"/>
      <c r="D62" s="181" t="s">
        <v>103</v>
      </c>
      <c r="E62" s="182"/>
      <c r="F62" s="182"/>
      <c r="G62" s="182"/>
      <c r="H62" s="182"/>
      <c r="I62" s="183"/>
      <c r="J62" s="184">
        <f>J172</f>
        <v>0</v>
      </c>
      <c r="K62" s="185"/>
    </row>
    <row r="63" spans="2:11" s="8" customFormat="1" ht="19.9" customHeight="1">
      <c r="B63" s="179"/>
      <c r="C63" s="180"/>
      <c r="D63" s="181" t="s">
        <v>104</v>
      </c>
      <c r="E63" s="182"/>
      <c r="F63" s="182"/>
      <c r="G63" s="182"/>
      <c r="H63" s="182"/>
      <c r="I63" s="183"/>
      <c r="J63" s="184">
        <f>J195</f>
        <v>0</v>
      </c>
      <c r="K63" s="185"/>
    </row>
    <row r="64" spans="2:11" s="1" customFormat="1" ht="21.8" customHeight="1">
      <c r="B64" s="45"/>
      <c r="C64" s="46"/>
      <c r="D64" s="46"/>
      <c r="E64" s="46"/>
      <c r="F64" s="46"/>
      <c r="G64" s="46"/>
      <c r="H64" s="46"/>
      <c r="I64" s="139"/>
      <c r="J64" s="46"/>
      <c r="K64" s="50"/>
    </row>
    <row r="65" spans="2:11" s="1" customFormat="1" ht="6.95" customHeight="1">
      <c r="B65" s="66"/>
      <c r="C65" s="67"/>
      <c r="D65" s="67"/>
      <c r="E65" s="67"/>
      <c r="F65" s="67"/>
      <c r="G65" s="67"/>
      <c r="H65" s="67"/>
      <c r="I65" s="161"/>
      <c r="J65" s="67"/>
      <c r="K65" s="68"/>
    </row>
    <row r="69" spans="2:12" s="1" customFormat="1" ht="6.95" customHeight="1">
      <c r="B69" s="69"/>
      <c r="C69" s="70"/>
      <c r="D69" s="70"/>
      <c r="E69" s="70"/>
      <c r="F69" s="70"/>
      <c r="G69" s="70"/>
      <c r="H69" s="70"/>
      <c r="I69" s="164"/>
      <c r="J69" s="70"/>
      <c r="K69" s="70"/>
      <c r="L69" s="71"/>
    </row>
    <row r="70" spans="2:12" s="1" customFormat="1" ht="36.95" customHeight="1">
      <c r="B70" s="45"/>
      <c r="C70" s="72" t="s">
        <v>105</v>
      </c>
      <c r="D70" s="73"/>
      <c r="E70" s="73"/>
      <c r="F70" s="73"/>
      <c r="G70" s="73"/>
      <c r="H70" s="73"/>
      <c r="I70" s="186"/>
      <c r="J70" s="73"/>
      <c r="K70" s="73"/>
      <c r="L70" s="71"/>
    </row>
    <row r="71" spans="2:12" s="1" customFormat="1" ht="6.95" customHeight="1">
      <c r="B71" s="45"/>
      <c r="C71" s="73"/>
      <c r="D71" s="73"/>
      <c r="E71" s="73"/>
      <c r="F71" s="73"/>
      <c r="G71" s="73"/>
      <c r="H71" s="73"/>
      <c r="I71" s="186"/>
      <c r="J71" s="73"/>
      <c r="K71" s="73"/>
      <c r="L71" s="71"/>
    </row>
    <row r="72" spans="2:12" s="1" customFormat="1" ht="14.4" customHeight="1">
      <c r="B72" s="45"/>
      <c r="C72" s="75" t="s">
        <v>18</v>
      </c>
      <c r="D72" s="73"/>
      <c r="E72" s="73"/>
      <c r="F72" s="73"/>
      <c r="G72" s="73"/>
      <c r="H72" s="73"/>
      <c r="I72" s="186"/>
      <c r="J72" s="73"/>
      <c r="K72" s="73"/>
      <c r="L72" s="71"/>
    </row>
    <row r="73" spans="2:12" s="1" customFormat="1" ht="16.5" customHeight="1">
      <c r="B73" s="45"/>
      <c r="C73" s="73"/>
      <c r="D73" s="73"/>
      <c r="E73" s="187" t="str">
        <f>E7</f>
        <v>PS Žamberk, oprava zpevněných ploch</v>
      </c>
      <c r="F73" s="75"/>
      <c r="G73" s="75"/>
      <c r="H73" s="75"/>
      <c r="I73" s="186"/>
      <c r="J73" s="73"/>
      <c r="K73" s="73"/>
      <c r="L73" s="71"/>
    </row>
    <row r="74" spans="2:12" s="1" customFormat="1" ht="14.4" customHeight="1">
      <c r="B74" s="45"/>
      <c r="C74" s="75" t="s">
        <v>91</v>
      </c>
      <c r="D74" s="73"/>
      <c r="E74" s="73"/>
      <c r="F74" s="73"/>
      <c r="G74" s="73"/>
      <c r="H74" s="73"/>
      <c r="I74" s="186"/>
      <c r="J74" s="73"/>
      <c r="K74" s="73"/>
      <c r="L74" s="71"/>
    </row>
    <row r="75" spans="2:12" s="1" customFormat="1" ht="17.25" customHeight="1">
      <c r="B75" s="45"/>
      <c r="C75" s="73"/>
      <c r="D75" s="73"/>
      <c r="E75" s="81" t="str">
        <f>E9</f>
        <v>SO 101 - Oprava zpevněných ploch</v>
      </c>
      <c r="F75" s="73"/>
      <c r="G75" s="73"/>
      <c r="H75" s="73"/>
      <c r="I75" s="186"/>
      <c r="J75" s="73"/>
      <c r="K75" s="73"/>
      <c r="L75" s="71"/>
    </row>
    <row r="76" spans="2:12" s="1" customFormat="1" ht="6.95" customHeight="1">
      <c r="B76" s="45"/>
      <c r="C76" s="73"/>
      <c r="D76" s="73"/>
      <c r="E76" s="73"/>
      <c r="F76" s="73"/>
      <c r="G76" s="73"/>
      <c r="H76" s="73"/>
      <c r="I76" s="186"/>
      <c r="J76" s="73"/>
      <c r="K76" s="73"/>
      <c r="L76" s="71"/>
    </row>
    <row r="77" spans="2:12" s="1" customFormat="1" ht="18" customHeight="1">
      <c r="B77" s="45"/>
      <c r="C77" s="75" t="s">
        <v>23</v>
      </c>
      <c r="D77" s="73"/>
      <c r="E77" s="73"/>
      <c r="F77" s="188" t="str">
        <f>F12</f>
        <v>Žamberk</v>
      </c>
      <c r="G77" s="73"/>
      <c r="H77" s="73"/>
      <c r="I77" s="189" t="s">
        <v>25</v>
      </c>
      <c r="J77" s="84" t="str">
        <f>IF(J12="","",J12)</f>
        <v>4. 10. 2017</v>
      </c>
      <c r="K77" s="73"/>
      <c r="L77" s="71"/>
    </row>
    <row r="78" spans="2:12" s="1" customFormat="1" ht="6.95" customHeight="1">
      <c r="B78" s="45"/>
      <c r="C78" s="73"/>
      <c r="D78" s="73"/>
      <c r="E78" s="73"/>
      <c r="F78" s="73"/>
      <c r="G78" s="73"/>
      <c r="H78" s="73"/>
      <c r="I78" s="186"/>
      <c r="J78" s="73"/>
      <c r="K78" s="73"/>
      <c r="L78" s="71"/>
    </row>
    <row r="79" spans="2:12" s="1" customFormat="1" ht="13.5">
      <c r="B79" s="45"/>
      <c r="C79" s="75" t="s">
        <v>27</v>
      </c>
      <c r="D79" s="73"/>
      <c r="E79" s="73"/>
      <c r="F79" s="188" t="str">
        <f>E15</f>
        <v xml:space="preserve"> </v>
      </c>
      <c r="G79" s="73"/>
      <c r="H79" s="73"/>
      <c r="I79" s="189" t="s">
        <v>33</v>
      </c>
      <c r="J79" s="188" t="str">
        <f>E21</f>
        <v>MDS PROJEKT s.r.o.</v>
      </c>
      <c r="K79" s="73"/>
      <c r="L79" s="71"/>
    </row>
    <row r="80" spans="2:12" s="1" customFormat="1" ht="14.4" customHeight="1">
      <c r="B80" s="45"/>
      <c r="C80" s="75" t="s">
        <v>31</v>
      </c>
      <c r="D80" s="73"/>
      <c r="E80" s="73"/>
      <c r="F80" s="188" t="str">
        <f>IF(E18="","",E18)</f>
        <v/>
      </c>
      <c r="G80" s="73"/>
      <c r="H80" s="73"/>
      <c r="I80" s="186"/>
      <c r="J80" s="73"/>
      <c r="K80" s="73"/>
      <c r="L80" s="71"/>
    </row>
    <row r="81" spans="2:12" s="1" customFormat="1" ht="10.3" customHeight="1">
      <c r="B81" s="45"/>
      <c r="C81" s="73"/>
      <c r="D81" s="73"/>
      <c r="E81" s="73"/>
      <c r="F81" s="73"/>
      <c r="G81" s="73"/>
      <c r="H81" s="73"/>
      <c r="I81" s="186"/>
      <c r="J81" s="73"/>
      <c r="K81" s="73"/>
      <c r="L81" s="71"/>
    </row>
    <row r="82" spans="2:20" s="9" customFormat="1" ht="29.25" customHeight="1">
      <c r="B82" s="190"/>
      <c r="C82" s="191" t="s">
        <v>106</v>
      </c>
      <c r="D82" s="192" t="s">
        <v>59</v>
      </c>
      <c r="E82" s="192" t="s">
        <v>55</v>
      </c>
      <c r="F82" s="192" t="s">
        <v>107</v>
      </c>
      <c r="G82" s="192" t="s">
        <v>108</v>
      </c>
      <c r="H82" s="192" t="s">
        <v>109</v>
      </c>
      <c r="I82" s="193" t="s">
        <v>110</v>
      </c>
      <c r="J82" s="192" t="s">
        <v>95</v>
      </c>
      <c r="K82" s="194" t="s">
        <v>111</v>
      </c>
      <c r="L82" s="195"/>
      <c r="M82" s="101" t="s">
        <v>112</v>
      </c>
      <c r="N82" s="102" t="s">
        <v>44</v>
      </c>
      <c r="O82" s="102" t="s">
        <v>113</v>
      </c>
      <c r="P82" s="102" t="s">
        <v>114</v>
      </c>
      <c r="Q82" s="102" t="s">
        <v>115</v>
      </c>
      <c r="R82" s="102" t="s">
        <v>116</v>
      </c>
      <c r="S82" s="102" t="s">
        <v>117</v>
      </c>
      <c r="T82" s="103" t="s">
        <v>118</v>
      </c>
    </row>
    <row r="83" spans="2:63" s="1" customFormat="1" ht="29.25" customHeight="1">
      <c r="B83" s="45"/>
      <c r="C83" s="107" t="s">
        <v>96</v>
      </c>
      <c r="D83" s="73"/>
      <c r="E83" s="73"/>
      <c r="F83" s="73"/>
      <c r="G83" s="73"/>
      <c r="H83" s="73"/>
      <c r="I83" s="186"/>
      <c r="J83" s="196">
        <f>BK83</f>
        <v>0</v>
      </c>
      <c r="K83" s="73"/>
      <c r="L83" s="71"/>
      <c r="M83" s="104"/>
      <c r="N83" s="105"/>
      <c r="O83" s="105"/>
      <c r="P83" s="197">
        <f>P84</f>
        <v>0</v>
      </c>
      <c r="Q83" s="105"/>
      <c r="R83" s="197">
        <f>R84</f>
        <v>10.205973</v>
      </c>
      <c r="S83" s="105"/>
      <c r="T83" s="198">
        <f>T84</f>
        <v>97.51506</v>
      </c>
      <c r="AT83" s="23" t="s">
        <v>73</v>
      </c>
      <c r="AU83" s="23" t="s">
        <v>97</v>
      </c>
      <c r="BK83" s="199">
        <f>BK84</f>
        <v>0</v>
      </c>
    </row>
    <row r="84" spans="2:63" s="10" customFormat="1" ht="37.4" customHeight="1">
      <c r="B84" s="200"/>
      <c r="C84" s="201"/>
      <c r="D84" s="202" t="s">
        <v>73</v>
      </c>
      <c r="E84" s="203" t="s">
        <v>119</v>
      </c>
      <c r="F84" s="203" t="s">
        <v>120</v>
      </c>
      <c r="G84" s="201"/>
      <c r="H84" s="201"/>
      <c r="I84" s="204"/>
      <c r="J84" s="205">
        <f>BK84</f>
        <v>0</v>
      </c>
      <c r="K84" s="201"/>
      <c r="L84" s="206"/>
      <c r="M84" s="207"/>
      <c r="N84" s="208"/>
      <c r="O84" s="208"/>
      <c r="P84" s="209">
        <f>P85+P89+P120+P147+P172+P195</f>
        <v>0</v>
      </c>
      <c r="Q84" s="208"/>
      <c r="R84" s="209">
        <f>R85+R89+R120+R147+R172+R195</f>
        <v>10.205973</v>
      </c>
      <c r="S84" s="208"/>
      <c r="T84" s="210">
        <f>T85+T89+T120+T147+T172+T195</f>
        <v>97.51506</v>
      </c>
      <c r="AR84" s="211" t="s">
        <v>82</v>
      </c>
      <c r="AT84" s="212" t="s">
        <v>73</v>
      </c>
      <c r="AU84" s="212" t="s">
        <v>74</v>
      </c>
      <c r="AY84" s="211" t="s">
        <v>121</v>
      </c>
      <c r="BK84" s="213">
        <f>BK85+BK89+BK120+BK147+BK172+BK195</f>
        <v>0</v>
      </c>
    </row>
    <row r="85" spans="2:63" s="10" customFormat="1" ht="19.9" customHeight="1">
      <c r="B85" s="200"/>
      <c r="C85" s="201"/>
      <c r="D85" s="202" t="s">
        <v>73</v>
      </c>
      <c r="E85" s="214" t="s">
        <v>74</v>
      </c>
      <c r="F85" s="214" t="s">
        <v>122</v>
      </c>
      <c r="G85" s="201"/>
      <c r="H85" s="201"/>
      <c r="I85" s="204"/>
      <c r="J85" s="215">
        <f>BK85</f>
        <v>0</v>
      </c>
      <c r="K85" s="201"/>
      <c r="L85" s="206"/>
      <c r="M85" s="207"/>
      <c r="N85" s="208"/>
      <c r="O85" s="208"/>
      <c r="P85" s="209">
        <f>SUM(P86:P88)</f>
        <v>0</v>
      </c>
      <c r="Q85" s="208"/>
      <c r="R85" s="209">
        <f>SUM(R86:R88)</f>
        <v>0</v>
      </c>
      <c r="S85" s="208"/>
      <c r="T85" s="210">
        <f>SUM(T86:T88)</f>
        <v>0</v>
      </c>
      <c r="AR85" s="211" t="s">
        <v>82</v>
      </c>
      <c r="AT85" s="212" t="s">
        <v>73</v>
      </c>
      <c r="AU85" s="212" t="s">
        <v>82</v>
      </c>
      <c r="AY85" s="211" t="s">
        <v>121</v>
      </c>
      <c r="BK85" s="213">
        <f>SUM(BK86:BK88)</f>
        <v>0</v>
      </c>
    </row>
    <row r="86" spans="2:65" s="1" customFormat="1" ht="16.5" customHeight="1">
      <c r="B86" s="45"/>
      <c r="C86" s="216" t="s">
        <v>82</v>
      </c>
      <c r="D86" s="216" t="s">
        <v>123</v>
      </c>
      <c r="E86" s="217" t="s">
        <v>124</v>
      </c>
      <c r="F86" s="218" t="s">
        <v>125</v>
      </c>
      <c r="G86" s="219" t="s">
        <v>126</v>
      </c>
      <c r="H86" s="220">
        <v>1</v>
      </c>
      <c r="I86" s="221"/>
      <c r="J86" s="222">
        <f>ROUND(I86*H86,2)</f>
        <v>0</v>
      </c>
      <c r="K86" s="218" t="s">
        <v>21</v>
      </c>
      <c r="L86" s="71"/>
      <c r="M86" s="223" t="s">
        <v>21</v>
      </c>
      <c r="N86" s="224" t="s">
        <v>45</v>
      </c>
      <c r="O86" s="46"/>
      <c r="P86" s="225">
        <f>O86*H86</f>
        <v>0</v>
      </c>
      <c r="Q86" s="225">
        <v>0</v>
      </c>
      <c r="R86" s="225">
        <f>Q86*H86</f>
        <v>0</v>
      </c>
      <c r="S86" s="225">
        <v>0</v>
      </c>
      <c r="T86" s="226">
        <f>S86*H86</f>
        <v>0</v>
      </c>
      <c r="AR86" s="23" t="s">
        <v>127</v>
      </c>
      <c r="AT86" s="23" t="s">
        <v>123</v>
      </c>
      <c r="AU86" s="23" t="s">
        <v>84</v>
      </c>
      <c r="AY86" s="23" t="s">
        <v>121</v>
      </c>
      <c r="BE86" s="227">
        <f>IF(N86="základní",J86,0)</f>
        <v>0</v>
      </c>
      <c r="BF86" s="227">
        <f>IF(N86="snížená",J86,0)</f>
        <v>0</v>
      </c>
      <c r="BG86" s="227">
        <f>IF(N86="zákl. přenesená",J86,0)</f>
        <v>0</v>
      </c>
      <c r="BH86" s="227">
        <f>IF(N86="sníž. přenesená",J86,0)</f>
        <v>0</v>
      </c>
      <c r="BI86" s="227">
        <f>IF(N86="nulová",J86,0)</f>
        <v>0</v>
      </c>
      <c r="BJ86" s="23" t="s">
        <v>82</v>
      </c>
      <c r="BK86" s="227">
        <f>ROUND(I86*H86,2)</f>
        <v>0</v>
      </c>
      <c r="BL86" s="23" t="s">
        <v>127</v>
      </c>
      <c r="BM86" s="23" t="s">
        <v>128</v>
      </c>
    </row>
    <row r="87" spans="2:51" s="11" customFormat="1" ht="13.5">
      <c r="B87" s="228"/>
      <c r="C87" s="229"/>
      <c r="D87" s="230" t="s">
        <v>129</v>
      </c>
      <c r="E87" s="231" t="s">
        <v>21</v>
      </c>
      <c r="F87" s="232" t="s">
        <v>130</v>
      </c>
      <c r="G87" s="229"/>
      <c r="H87" s="233">
        <v>1</v>
      </c>
      <c r="I87" s="234"/>
      <c r="J87" s="229"/>
      <c r="K87" s="229"/>
      <c r="L87" s="235"/>
      <c r="M87" s="236"/>
      <c r="N87" s="237"/>
      <c r="O87" s="237"/>
      <c r="P87" s="237"/>
      <c r="Q87" s="237"/>
      <c r="R87" s="237"/>
      <c r="S87" s="237"/>
      <c r="T87" s="238"/>
      <c r="AT87" s="239" t="s">
        <v>129</v>
      </c>
      <c r="AU87" s="239" t="s">
        <v>84</v>
      </c>
      <c r="AV87" s="11" t="s">
        <v>84</v>
      </c>
      <c r="AW87" s="11" t="s">
        <v>37</v>
      </c>
      <c r="AX87" s="11" t="s">
        <v>82</v>
      </c>
      <c r="AY87" s="239" t="s">
        <v>121</v>
      </c>
    </row>
    <row r="88" spans="2:65" s="1" customFormat="1" ht="25.5" customHeight="1">
      <c r="B88" s="45"/>
      <c r="C88" s="216" t="s">
        <v>84</v>
      </c>
      <c r="D88" s="216" t="s">
        <v>123</v>
      </c>
      <c r="E88" s="217" t="s">
        <v>131</v>
      </c>
      <c r="F88" s="218" t="s">
        <v>132</v>
      </c>
      <c r="G88" s="219" t="s">
        <v>126</v>
      </c>
      <c r="H88" s="220">
        <v>1</v>
      </c>
      <c r="I88" s="221"/>
      <c r="J88" s="222">
        <f>ROUND(I88*H88,2)</f>
        <v>0</v>
      </c>
      <c r="K88" s="218" t="s">
        <v>21</v>
      </c>
      <c r="L88" s="71"/>
      <c r="M88" s="223" t="s">
        <v>21</v>
      </c>
      <c r="N88" s="224" t="s">
        <v>45</v>
      </c>
      <c r="O88" s="46"/>
      <c r="P88" s="225">
        <f>O88*H88</f>
        <v>0</v>
      </c>
      <c r="Q88" s="225">
        <v>0</v>
      </c>
      <c r="R88" s="225">
        <f>Q88*H88</f>
        <v>0</v>
      </c>
      <c r="S88" s="225">
        <v>0</v>
      </c>
      <c r="T88" s="226">
        <f>S88*H88</f>
        <v>0</v>
      </c>
      <c r="AR88" s="23" t="s">
        <v>127</v>
      </c>
      <c r="AT88" s="23" t="s">
        <v>123</v>
      </c>
      <c r="AU88" s="23" t="s">
        <v>84</v>
      </c>
      <c r="AY88" s="23" t="s">
        <v>121</v>
      </c>
      <c r="BE88" s="227">
        <f>IF(N88="základní",J88,0)</f>
        <v>0</v>
      </c>
      <c r="BF88" s="227">
        <f>IF(N88="snížená",J88,0)</f>
        <v>0</v>
      </c>
      <c r="BG88" s="227">
        <f>IF(N88="zákl. přenesená",J88,0)</f>
        <v>0</v>
      </c>
      <c r="BH88" s="227">
        <f>IF(N88="sníž. přenesená",J88,0)</f>
        <v>0</v>
      </c>
      <c r="BI88" s="227">
        <f>IF(N88="nulová",J88,0)</f>
        <v>0</v>
      </c>
      <c r="BJ88" s="23" t="s">
        <v>82</v>
      </c>
      <c r="BK88" s="227">
        <f>ROUND(I88*H88,2)</f>
        <v>0</v>
      </c>
      <c r="BL88" s="23" t="s">
        <v>127</v>
      </c>
      <c r="BM88" s="23" t="s">
        <v>133</v>
      </c>
    </row>
    <row r="89" spans="2:63" s="10" customFormat="1" ht="29.85" customHeight="1">
      <c r="B89" s="200"/>
      <c r="C89" s="201"/>
      <c r="D89" s="202" t="s">
        <v>73</v>
      </c>
      <c r="E89" s="214" t="s">
        <v>82</v>
      </c>
      <c r="F89" s="214" t="s">
        <v>134</v>
      </c>
      <c r="G89" s="201"/>
      <c r="H89" s="201"/>
      <c r="I89" s="204"/>
      <c r="J89" s="215">
        <f>BK89</f>
        <v>0</v>
      </c>
      <c r="K89" s="201"/>
      <c r="L89" s="206"/>
      <c r="M89" s="207"/>
      <c r="N89" s="208"/>
      <c r="O89" s="208"/>
      <c r="P89" s="209">
        <f>SUM(P90:P119)</f>
        <v>0</v>
      </c>
      <c r="Q89" s="208"/>
      <c r="R89" s="209">
        <f>SUM(R90:R119)</f>
        <v>0.0017010000000000003</v>
      </c>
      <c r="S89" s="208"/>
      <c r="T89" s="210">
        <f>SUM(T90:T119)</f>
        <v>65.65706</v>
      </c>
      <c r="AR89" s="211" t="s">
        <v>82</v>
      </c>
      <c r="AT89" s="212" t="s">
        <v>73</v>
      </c>
      <c r="AU89" s="212" t="s">
        <v>82</v>
      </c>
      <c r="AY89" s="211" t="s">
        <v>121</v>
      </c>
      <c r="BK89" s="213">
        <f>SUM(BK90:BK119)</f>
        <v>0</v>
      </c>
    </row>
    <row r="90" spans="2:65" s="1" customFormat="1" ht="16.5" customHeight="1">
      <c r="B90" s="45"/>
      <c r="C90" s="216" t="s">
        <v>135</v>
      </c>
      <c r="D90" s="216" t="s">
        <v>123</v>
      </c>
      <c r="E90" s="217" t="s">
        <v>136</v>
      </c>
      <c r="F90" s="218" t="s">
        <v>137</v>
      </c>
      <c r="G90" s="219" t="s">
        <v>138</v>
      </c>
      <c r="H90" s="220">
        <v>0.037</v>
      </c>
      <c r="I90" s="221"/>
      <c r="J90" s="222">
        <f>ROUND(I90*H90,2)</f>
        <v>0</v>
      </c>
      <c r="K90" s="218" t="s">
        <v>139</v>
      </c>
      <c r="L90" s="71"/>
      <c r="M90" s="223" t="s">
        <v>21</v>
      </c>
      <c r="N90" s="224" t="s">
        <v>45</v>
      </c>
      <c r="O90" s="46"/>
      <c r="P90" s="225">
        <f>O90*H90</f>
        <v>0</v>
      </c>
      <c r="Q90" s="225">
        <v>0</v>
      </c>
      <c r="R90" s="225">
        <f>Q90*H90</f>
        <v>0</v>
      </c>
      <c r="S90" s="225">
        <v>0</v>
      </c>
      <c r="T90" s="226">
        <f>S90*H90</f>
        <v>0</v>
      </c>
      <c r="AR90" s="23" t="s">
        <v>127</v>
      </c>
      <c r="AT90" s="23" t="s">
        <v>123</v>
      </c>
      <c r="AU90" s="23" t="s">
        <v>84</v>
      </c>
      <c r="AY90" s="23" t="s">
        <v>121</v>
      </c>
      <c r="BE90" s="227">
        <f>IF(N90="základní",J90,0)</f>
        <v>0</v>
      </c>
      <c r="BF90" s="227">
        <f>IF(N90="snížená",J90,0)</f>
        <v>0</v>
      </c>
      <c r="BG90" s="227">
        <f>IF(N90="zákl. přenesená",J90,0)</f>
        <v>0</v>
      </c>
      <c r="BH90" s="227">
        <f>IF(N90="sníž. přenesená",J90,0)</f>
        <v>0</v>
      </c>
      <c r="BI90" s="227">
        <f>IF(N90="nulová",J90,0)</f>
        <v>0</v>
      </c>
      <c r="BJ90" s="23" t="s">
        <v>82</v>
      </c>
      <c r="BK90" s="227">
        <f>ROUND(I90*H90,2)</f>
        <v>0</v>
      </c>
      <c r="BL90" s="23" t="s">
        <v>127</v>
      </c>
      <c r="BM90" s="23" t="s">
        <v>140</v>
      </c>
    </row>
    <row r="91" spans="2:47" s="1" customFormat="1" ht="13.5">
      <c r="B91" s="45"/>
      <c r="C91" s="73"/>
      <c r="D91" s="230" t="s">
        <v>141</v>
      </c>
      <c r="E91" s="73"/>
      <c r="F91" s="240" t="s">
        <v>142</v>
      </c>
      <c r="G91" s="73"/>
      <c r="H91" s="73"/>
      <c r="I91" s="186"/>
      <c r="J91" s="73"/>
      <c r="K91" s="73"/>
      <c r="L91" s="71"/>
      <c r="M91" s="241"/>
      <c r="N91" s="46"/>
      <c r="O91" s="46"/>
      <c r="P91" s="46"/>
      <c r="Q91" s="46"/>
      <c r="R91" s="46"/>
      <c r="S91" s="46"/>
      <c r="T91" s="94"/>
      <c r="AT91" s="23" t="s">
        <v>141</v>
      </c>
      <c r="AU91" s="23" t="s">
        <v>84</v>
      </c>
    </row>
    <row r="92" spans="2:51" s="12" customFormat="1" ht="13.5">
      <c r="B92" s="242"/>
      <c r="C92" s="243"/>
      <c r="D92" s="230" t="s">
        <v>129</v>
      </c>
      <c r="E92" s="244" t="s">
        <v>21</v>
      </c>
      <c r="F92" s="245" t="s">
        <v>143</v>
      </c>
      <c r="G92" s="243"/>
      <c r="H92" s="244" t="s">
        <v>21</v>
      </c>
      <c r="I92" s="246"/>
      <c r="J92" s="243"/>
      <c r="K92" s="243"/>
      <c r="L92" s="247"/>
      <c r="M92" s="248"/>
      <c r="N92" s="249"/>
      <c r="O92" s="249"/>
      <c r="P92" s="249"/>
      <c r="Q92" s="249"/>
      <c r="R92" s="249"/>
      <c r="S92" s="249"/>
      <c r="T92" s="250"/>
      <c r="AT92" s="251" t="s">
        <v>129</v>
      </c>
      <c r="AU92" s="251" t="s">
        <v>84</v>
      </c>
      <c r="AV92" s="12" t="s">
        <v>82</v>
      </c>
      <c r="AW92" s="12" t="s">
        <v>37</v>
      </c>
      <c r="AX92" s="12" t="s">
        <v>74</v>
      </c>
      <c r="AY92" s="251" t="s">
        <v>121</v>
      </c>
    </row>
    <row r="93" spans="2:51" s="11" customFormat="1" ht="13.5">
      <c r="B93" s="228"/>
      <c r="C93" s="229"/>
      <c r="D93" s="230" t="s">
        <v>129</v>
      </c>
      <c r="E93" s="231" t="s">
        <v>21</v>
      </c>
      <c r="F93" s="232" t="s">
        <v>144</v>
      </c>
      <c r="G93" s="229"/>
      <c r="H93" s="233">
        <v>0.037</v>
      </c>
      <c r="I93" s="234"/>
      <c r="J93" s="229"/>
      <c r="K93" s="229"/>
      <c r="L93" s="235"/>
      <c r="M93" s="236"/>
      <c r="N93" s="237"/>
      <c r="O93" s="237"/>
      <c r="P93" s="237"/>
      <c r="Q93" s="237"/>
      <c r="R93" s="237"/>
      <c r="S93" s="237"/>
      <c r="T93" s="238"/>
      <c r="AT93" s="239" t="s">
        <v>129</v>
      </c>
      <c r="AU93" s="239" t="s">
        <v>84</v>
      </c>
      <c r="AV93" s="11" t="s">
        <v>84</v>
      </c>
      <c r="AW93" s="11" t="s">
        <v>37</v>
      </c>
      <c r="AX93" s="11" t="s">
        <v>82</v>
      </c>
      <c r="AY93" s="239" t="s">
        <v>121</v>
      </c>
    </row>
    <row r="94" spans="2:65" s="1" customFormat="1" ht="51" customHeight="1">
      <c r="B94" s="45"/>
      <c r="C94" s="216" t="s">
        <v>127</v>
      </c>
      <c r="D94" s="216" t="s">
        <v>123</v>
      </c>
      <c r="E94" s="217" t="s">
        <v>145</v>
      </c>
      <c r="F94" s="218" t="s">
        <v>146</v>
      </c>
      <c r="G94" s="219" t="s">
        <v>147</v>
      </c>
      <c r="H94" s="220">
        <v>3.6</v>
      </c>
      <c r="I94" s="221"/>
      <c r="J94" s="222">
        <f>ROUND(I94*H94,2)</f>
        <v>0</v>
      </c>
      <c r="K94" s="218" t="s">
        <v>139</v>
      </c>
      <c r="L94" s="71"/>
      <c r="M94" s="223" t="s">
        <v>21</v>
      </c>
      <c r="N94" s="224" t="s">
        <v>45</v>
      </c>
      <c r="O94" s="46"/>
      <c r="P94" s="225">
        <f>O94*H94</f>
        <v>0</v>
      </c>
      <c r="Q94" s="225">
        <v>0</v>
      </c>
      <c r="R94" s="225">
        <f>Q94*H94</f>
        <v>0</v>
      </c>
      <c r="S94" s="225">
        <v>0.505</v>
      </c>
      <c r="T94" s="226">
        <f>S94*H94</f>
        <v>1.818</v>
      </c>
      <c r="AR94" s="23" t="s">
        <v>127</v>
      </c>
      <c r="AT94" s="23" t="s">
        <v>123</v>
      </c>
      <c r="AU94" s="23" t="s">
        <v>84</v>
      </c>
      <c r="AY94" s="23" t="s">
        <v>121</v>
      </c>
      <c r="BE94" s="227">
        <f>IF(N94="základní",J94,0)</f>
        <v>0</v>
      </c>
      <c r="BF94" s="227">
        <f>IF(N94="snížená",J94,0)</f>
        <v>0</v>
      </c>
      <c r="BG94" s="227">
        <f>IF(N94="zákl. přenesená",J94,0)</f>
        <v>0</v>
      </c>
      <c r="BH94" s="227">
        <f>IF(N94="sníž. přenesená",J94,0)</f>
        <v>0</v>
      </c>
      <c r="BI94" s="227">
        <f>IF(N94="nulová",J94,0)</f>
        <v>0</v>
      </c>
      <c r="BJ94" s="23" t="s">
        <v>82</v>
      </c>
      <c r="BK94" s="227">
        <f>ROUND(I94*H94,2)</f>
        <v>0</v>
      </c>
      <c r="BL94" s="23" t="s">
        <v>127</v>
      </c>
      <c r="BM94" s="23" t="s">
        <v>148</v>
      </c>
    </row>
    <row r="95" spans="2:47" s="1" customFormat="1" ht="13.5">
      <c r="B95" s="45"/>
      <c r="C95" s="73"/>
      <c r="D95" s="230" t="s">
        <v>141</v>
      </c>
      <c r="E95" s="73"/>
      <c r="F95" s="240" t="s">
        <v>149</v>
      </c>
      <c r="G95" s="73"/>
      <c r="H95" s="73"/>
      <c r="I95" s="186"/>
      <c r="J95" s="73"/>
      <c r="K95" s="73"/>
      <c r="L95" s="71"/>
      <c r="M95" s="241"/>
      <c r="N95" s="46"/>
      <c r="O95" s="46"/>
      <c r="P95" s="46"/>
      <c r="Q95" s="46"/>
      <c r="R95" s="46"/>
      <c r="S95" s="46"/>
      <c r="T95" s="94"/>
      <c r="AT95" s="23" t="s">
        <v>141</v>
      </c>
      <c r="AU95" s="23" t="s">
        <v>84</v>
      </c>
    </row>
    <row r="96" spans="2:51" s="12" customFormat="1" ht="13.5">
      <c r="B96" s="242"/>
      <c r="C96" s="243"/>
      <c r="D96" s="230" t="s">
        <v>129</v>
      </c>
      <c r="E96" s="244" t="s">
        <v>21</v>
      </c>
      <c r="F96" s="245" t="s">
        <v>150</v>
      </c>
      <c r="G96" s="243"/>
      <c r="H96" s="244" t="s">
        <v>21</v>
      </c>
      <c r="I96" s="246"/>
      <c r="J96" s="243"/>
      <c r="K96" s="243"/>
      <c r="L96" s="247"/>
      <c r="M96" s="248"/>
      <c r="N96" s="249"/>
      <c r="O96" s="249"/>
      <c r="P96" s="249"/>
      <c r="Q96" s="249"/>
      <c r="R96" s="249"/>
      <c r="S96" s="249"/>
      <c r="T96" s="250"/>
      <c r="AT96" s="251" t="s">
        <v>129</v>
      </c>
      <c r="AU96" s="251" t="s">
        <v>84</v>
      </c>
      <c r="AV96" s="12" t="s">
        <v>82</v>
      </c>
      <c r="AW96" s="12" t="s">
        <v>37</v>
      </c>
      <c r="AX96" s="12" t="s">
        <v>74</v>
      </c>
      <c r="AY96" s="251" t="s">
        <v>121</v>
      </c>
    </row>
    <row r="97" spans="2:51" s="11" customFormat="1" ht="13.5">
      <c r="B97" s="228"/>
      <c r="C97" s="229"/>
      <c r="D97" s="230" t="s">
        <v>129</v>
      </c>
      <c r="E97" s="231" t="s">
        <v>21</v>
      </c>
      <c r="F97" s="232" t="s">
        <v>151</v>
      </c>
      <c r="G97" s="229"/>
      <c r="H97" s="233">
        <v>3.6</v>
      </c>
      <c r="I97" s="234"/>
      <c r="J97" s="229"/>
      <c r="K97" s="229"/>
      <c r="L97" s="235"/>
      <c r="M97" s="236"/>
      <c r="N97" s="237"/>
      <c r="O97" s="237"/>
      <c r="P97" s="237"/>
      <c r="Q97" s="237"/>
      <c r="R97" s="237"/>
      <c r="S97" s="237"/>
      <c r="T97" s="238"/>
      <c r="AT97" s="239" t="s">
        <v>129</v>
      </c>
      <c r="AU97" s="239" t="s">
        <v>84</v>
      </c>
      <c r="AV97" s="11" t="s">
        <v>84</v>
      </c>
      <c r="AW97" s="11" t="s">
        <v>37</v>
      </c>
      <c r="AX97" s="11" t="s">
        <v>82</v>
      </c>
      <c r="AY97" s="239" t="s">
        <v>121</v>
      </c>
    </row>
    <row r="98" spans="2:65" s="1" customFormat="1" ht="51" customHeight="1">
      <c r="B98" s="45"/>
      <c r="C98" s="216" t="s">
        <v>152</v>
      </c>
      <c r="D98" s="216" t="s">
        <v>123</v>
      </c>
      <c r="E98" s="217" t="s">
        <v>153</v>
      </c>
      <c r="F98" s="218" t="s">
        <v>154</v>
      </c>
      <c r="G98" s="219" t="s">
        <v>147</v>
      </c>
      <c r="H98" s="220">
        <v>32</v>
      </c>
      <c r="I98" s="221"/>
      <c r="J98" s="222">
        <f>ROUND(I98*H98,2)</f>
        <v>0</v>
      </c>
      <c r="K98" s="218" t="s">
        <v>139</v>
      </c>
      <c r="L98" s="71"/>
      <c r="M98" s="223" t="s">
        <v>21</v>
      </c>
      <c r="N98" s="224" t="s">
        <v>45</v>
      </c>
      <c r="O98" s="46"/>
      <c r="P98" s="225">
        <f>O98*H98</f>
        <v>0</v>
      </c>
      <c r="Q98" s="225">
        <v>0</v>
      </c>
      <c r="R98" s="225">
        <f>Q98*H98</f>
        <v>0</v>
      </c>
      <c r="S98" s="225">
        <v>0.295</v>
      </c>
      <c r="T98" s="226">
        <f>S98*H98</f>
        <v>9.44</v>
      </c>
      <c r="AR98" s="23" t="s">
        <v>127</v>
      </c>
      <c r="AT98" s="23" t="s">
        <v>123</v>
      </c>
      <c r="AU98" s="23" t="s">
        <v>84</v>
      </c>
      <c r="AY98" s="23" t="s">
        <v>121</v>
      </c>
      <c r="BE98" s="227">
        <f>IF(N98="základní",J98,0)</f>
        <v>0</v>
      </c>
      <c r="BF98" s="227">
        <f>IF(N98="snížená",J98,0)</f>
        <v>0</v>
      </c>
      <c r="BG98" s="227">
        <f>IF(N98="zákl. přenesená",J98,0)</f>
        <v>0</v>
      </c>
      <c r="BH98" s="227">
        <f>IF(N98="sníž. přenesená",J98,0)</f>
        <v>0</v>
      </c>
      <c r="BI98" s="227">
        <f>IF(N98="nulová",J98,0)</f>
        <v>0</v>
      </c>
      <c r="BJ98" s="23" t="s">
        <v>82</v>
      </c>
      <c r="BK98" s="227">
        <f>ROUND(I98*H98,2)</f>
        <v>0</v>
      </c>
      <c r="BL98" s="23" t="s">
        <v>127</v>
      </c>
      <c r="BM98" s="23" t="s">
        <v>155</v>
      </c>
    </row>
    <row r="99" spans="2:47" s="1" customFormat="1" ht="13.5">
      <c r="B99" s="45"/>
      <c r="C99" s="73"/>
      <c r="D99" s="230" t="s">
        <v>141</v>
      </c>
      <c r="E99" s="73"/>
      <c r="F99" s="240" t="s">
        <v>149</v>
      </c>
      <c r="G99" s="73"/>
      <c r="H99" s="73"/>
      <c r="I99" s="186"/>
      <c r="J99" s="73"/>
      <c r="K99" s="73"/>
      <c r="L99" s="71"/>
      <c r="M99" s="241"/>
      <c r="N99" s="46"/>
      <c r="O99" s="46"/>
      <c r="P99" s="46"/>
      <c r="Q99" s="46"/>
      <c r="R99" s="46"/>
      <c r="S99" s="46"/>
      <c r="T99" s="94"/>
      <c r="AT99" s="23" t="s">
        <v>141</v>
      </c>
      <c r="AU99" s="23" t="s">
        <v>84</v>
      </c>
    </row>
    <row r="100" spans="2:51" s="12" customFormat="1" ht="13.5">
      <c r="B100" s="242"/>
      <c r="C100" s="243"/>
      <c r="D100" s="230" t="s">
        <v>129</v>
      </c>
      <c r="E100" s="244" t="s">
        <v>21</v>
      </c>
      <c r="F100" s="245" t="s">
        <v>156</v>
      </c>
      <c r="G100" s="243"/>
      <c r="H100" s="244" t="s">
        <v>21</v>
      </c>
      <c r="I100" s="246"/>
      <c r="J100" s="243"/>
      <c r="K100" s="243"/>
      <c r="L100" s="247"/>
      <c r="M100" s="248"/>
      <c r="N100" s="249"/>
      <c r="O100" s="249"/>
      <c r="P100" s="249"/>
      <c r="Q100" s="249"/>
      <c r="R100" s="249"/>
      <c r="S100" s="249"/>
      <c r="T100" s="250"/>
      <c r="AT100" s="251" t="s">
        <v>129</v>
      </c>
      <c r="AU100" s="251" t="s">
        <v>84</v>
      </c>
      <c r="AV100" s="12" t="s">
        <v>82</v>
      </c>
      <c r="AW100" s="12" t="s">
        <v>37</v>
      </c>
      <c r="AX100" s="12" t="s">
        <v>74</v>
      </c>
      <c r="AY100" s="251" t="s">
        <v>121</v>
      </c>
    </row>
    <row r="101" spans="2:51" s="11" customFormat="1" ht="13.5">
      <c r="B101" s="228"/>
      <c r="C101" s="229"/>
      <c r="D101" s="230" t="s">
        <v>129</v>
      </c>
      <c r="E101" s="231" t="s">
        <v>21</v>
      </c>
      <c r="F101" s="232" t="s">
        <v>157</v>
      </c>
      <c r="G101" s="229"/>
      <c r="H101" s="233">
        <v>32</v>
      </c>
      <c r="I101" s="234"/>
      <c r="J101" s="229"/>
      <c r="K101" s="229"/>
      <c r="L101" s="235"/>
      <c r="M101" s="236"/>
      <c r="N101" s="237"/>
      <c r="O101" s="237"/>
      <c r="P101" s="237"/>
      <c r="Q101" s="237"/>
      <c r="R101" s="237"/>
      <c r="S101" s="237"/>
      <c r="T101" s="238"/>
      <c r="AT101" s="239" t="s">
        <v>129</v>
      </c>
      <c r="AU101" s="239" t="s">
        <v>84</v>
      </c>
      <c r="AV101" s="11" t="s">
        <v>84</v>
      </c>
      <c r="AW101" s="11" t="s">
        <v>37</v>
      </c>
      <c r="AX101" s="11" t="s">
        <v>82</v>
      </c>
      <c r="AY101" s="239" t="s">
        <v>121</v>
      </c>
    </row>
    <row r="102" spans="2:65" s="1" customFormat="1" ht="51" customHeight="1">
      <c r="B102" s="45"/>
      <c r="C102" s="216" t="s">
        <v>158</v>
      </c>
      <c r="D102" s="216" t="s">
        <v>123</v>
      </c>
      <c r="E102" s="217" t="s">
        <v>159</v>
      </c>
      <c r="F102" s="218" t="s">
        <v>160</v>
      </c>
      <c r="G102" s="219" t="s">
        <v>147</v>
      </c>
      <c r="H102" s="220">
        <v>38</v>
      </c>
      <c r="I102" s="221"/>
      <c r="J102" s="222">
        <f>ROUND(I102*H102,2)</f>
        <v>0</v>
      </c>
      <c r="K102" s="218" t="s">
        <v>139</v>
      </c>
      <c r="L102" s="71"/>
      <c r="M102" s="223" t="s">
        <v>21</v>
      </c>
      <c r="N102" s="224" t="s">
        <v>45</v>
      </c>
      <c r="O102" s="46"/>
      <c r="P102" s="225">
        <f>O102*H102</f>
        <v>0</v>
      </c>
      <c r="Q102" s="225">
        <v>0</v>
      </c>
      <c r="R102" s="225">
        <f>Q102*H102</f>
        <v>0</v>
      </c>
      <c r="S102" s="225">
        <v>0.17</v>
      </c>
      <c r="T102" s="226">
        <f>S102*H102</f>
        <v>6.460000000000001</v>
      </c>
      <c r="AR102" s="23" t="s">
        <v>127</v>
      </c>
      <c r="AT102" s="23" t="s">
        <v>123</v>
      </c>
      <c r="AU102" s="23" t="s">
        <v>84</v>
      </c>
      <c r="AY102" s="23" t="s">
        <v>121</v>
      </c>
      <c r="BE102" s="227">
        <f>IF(N102="základní",J102,0)</f>
        <v>0</v>
      </c>
      <c r="BF102" s="227">
        <f>IF(N102="snížená",J102,0)</f>
        <v>0</v>
      </c>
      <c r="BG102" s="227">
        <f>IF(N102="zákl. přenesená",J102,0)</f>
        <v>0</v>
      </c>
      <c r="BH102" s="227">
        <f>IF(N102="sníž. přenesená",J102,0)</f>
        <v>0</v>
      </c>
      <c r="BI102" s="227">
        <f>IF(N102="nulová",J102,0)</f>
        <v>0</v>
      </c>
      <c r="BJ102" s="23" t="s">
        <v>82</v>
      </c>
      <c r="BK102" s="227">
        <f>ROUND(I102*H102,2)</f>
        <v>0</v>
      </c>
      <c r="BL102" s="23" t="s">
        <v>127</v>
      </c>
      <c r="BM102" s="23" t="s">
        <v>161</v>
      </c>
    </row>
    <row r="103" spans="2:47" s="1" customFormat="1" ht="13.5">
      <c r="B103" s="45"/>
      <c r="C103" s="73"/>
      <c r="D103" s="230" t="s">
        <v>141</v>
      </c>
      <c r="E103" s="73"/>
      <c r="F103" s="240" t="s">
        <v>162</v>
      </c>
      <c r="G103" s="73"/>
      <c r="H103" s="73"/>
      <c r="I103" s="186"/>
      <c r="J103" s="73"/>
      <c r="K103" s="73"/>
      <c r="L103" s="71"/>
      <c r="M103" s="241"/>
      <c r="N103" s="46"/>
      <c r="O103" s="46"/>
      <c r="P103" s="46"/>
      <c r="Q103" s="46"/>
      <c r="R103" s="46"/>
      <c r="S103" s="46"/>
      <c r="T103" s="94"/>
      <c r="AT103" s="23" t="s">
        <v>141</v>
      </c>
      <c r="AU103" s="23" t="s">
        <v>84</v>
      </c>
    </row>
    <row r="104" spans="2:51" s="12" customFormat="1" ht="13.5">
      <c r="B104" s="242"/>
      <c r="C104" s="243"/>
      <c r="D104" s="230" t="s">
        <v>129</v>
      </c>
      <c r="E104" s="244" t="s">
        <v>21</v>
      </c>
      <c r="F104" s="245" t="s">
        <v>163</v>
      </c>
      <c r="G104" s="243"/>
      <c r="H104" s="244" t="s">
        <v>21</v>
      </c>
      <c r="I104" s="246"/>
      <c r="J104" s="243"/>
      <c r="K104" s="243"/>
      <c r="L104" s="247"/>
      <c r="M104" s="248"/>
      <c r="N104" s="249"/>
      <c r="O104" s="249"/>
      <c r="P104" s="249"/>
      <c r="Q104" s="249"/>
      <c r="R104" s="249"/>
      <c r="S104" s="249"/>
      <c r="T104" s="250"/>
      <c r="AT104" s="251" t="s">
        <v>129</v>
      </c>
      <c r="AU104" s="251" t="s">
        <v>84</v>
      </c>
      <c r="AV104" s="12" t="s">
        <v>82</v>
      </c>
      <c r="AW104" s="12" t="s">
        <v>37</v>
      </c>
      <c r="AX104" s="12" t="s">
        <v>74</v>
      </c>
      <c r="AY104" s="251" t="s">
        <v>121</v>
      </c>
    </row>
    <row r="105" spans="2:51" s="11" customFormat="1" ht="13.5">
      <c r="B105" s="228"/>
      <c r="C105" s="229"/>
      <c r="D105" s="230" t="s">
        <v>129</v>
      </c>
      <c r="E105" s="231" t="s">
        <v>21</v>
      </c>
      <c r="F105" s="232" t="s">
        <v>164</v>
      </c>
      <c r="G105" s="229"/>
      <c r="H105" s="233">
        <v>38</v>
      </c>
      <c r="I105" s="234"/>
      <c r="J105" s="229"/>
      <c r="K105" s="229"/>
      <c r="L105" s="235"/>
      <c r="M105" s="236"/>
      <c r="N105" s="237"/>
      <c r="O105" s="237"/>
      <c r="P105" s="237"/>
      <c r="Q105" s="237"/>
      <c r="R105" s="237"/>
      <c r="S105" s="237"/>
      <c r="T105" s="238"/>
      <c r="AT105" s="239" t="s">
        <v>129</v>
      </c>
      <c r="AU105" s="239" t="s">
        <v>84</v>
      </c>
      <c r="AV105" s="11" t="s">
        <v>84</v>
      </c>
      <c r="AW105" s="11" t="s">
        <v>37</v>
      </c>
      <c r="AX105" s="11" t="s">
        <v>82</v>
      </c>
      <c r="AY105" s="239" t="s">
        <v>121</v>
      </c>
    </row>
    <row r="106" spans="2:65" s="1" customFormat="1" ht="51" customHeight="1">
      <c r="B106" s="45"/>
      <c r="C106" s="216" t="s">
        <v>165</v>
      </c>
      <c r="D106" s="216" t="s">
        <v>123</v>
      </c>
      <c r="E106" s="217" t="s">
        <v>166</v>
      </c>
      <c r="F106" s="218" t="s">
        <v>167</v>
      </c>
      <c r="G106" s="219" t="s">
        <v>147</v>
      </c>
      <c r="H106" s="220">
        <v>32</v>
      </c>
      <c r="I106" s="221"/>
      <c r="J106" s="222">
        <f>ROUND(I106*H106,2)</f>
        <v>0</v>
      </c>
      <c r="K106" s="218" t="s">
        <v>139</v>
      </c>
      <c r="L106" s="71"/>
      <c r="M106" s="223" t="s">
        <v>21</v>
      </c>
      <c r="N106" s="224" t="s">
        <v>45</v>
      </c>
      <c r="O106" s="46"/>
      <c r="P106" s="225">
        <f>O106*H106</f>
        <v>0</v>
      </c>
      <c r="Q106" s="225">
        <v>0</v>
      </c>
      <c r="R106" s="225">
        <f>Q106*H106</f>
        <v>0</v>
      </c>
      <c r="S106" s="225">
        <v>0.44</v>
      </c>
      <c r="T106" s="226">
        <f>S106*H106</f>
        <v>14.08</v>
      </c>
      <c r="AR106" s="23" t="s">
        <v>127</v>
      </c>
      <c r="AT106" s="23" t="s">
        <v>123</v>
      </c>
      <c r="AU106" s="23" t="s">
        <v>84</v>
      </c>
      <c r="AY106" s="23" t="s">
        <v>121</v>
      </c>
      <c r="BE106" s="227">
        <f>IF(N106="základní",J106,0)</f>
        <v>0</v>
      </c>
      <c r="BF106" s="227">
        <f>IF(N106="snížená",J106,0)</f>
        <v>0</v>
      </c>
      <c r="BG106" s="227">
        <f>IF(N106="zákl. přenesená",J106,0)</f>
        <v>0</v>
      </c>
      <c r="BH106" s="227">
        <f>IF(N106="sníž. přenesená",J106,0)</f>
        <v>0</v>
      </c>
      <c r="BI106" s="227">
        <f>IF(N106="nulová",J106,0)</f>
        <v>0</v>
      </c>
      <c r="BJ106" s="23" t="s">
        <v>82</v>
      </c>
      <c r="BK106" s="227">
        <f>ROUND(I106*H106,2)</f>
        <v>0</v>
      </c>
      <c r="BL106" s="23" t="s">
        <v>127</v>
      </c>
      <c r="BM106" s="23" t="s">
        <v>168</v>
      </c>
    </row>
    <row r="107" spans="2:47" s="1" customFormat="1" ht="13.5">
      <c r="B107" s="45"/>
      <c r="C107" s="73"/>
      <c r="D107" s="230" t="s">
        <v>141</v>
      </c>
      <c r="E107" s="73"/>
      <c r="F107" s="240" t="s">
        <v>162</v>
      </c>
      <c r="G107" s="73"/>
      <c r="H107" s="73"/>
      <c r="I107" s="186"/>
      <c r="J107" s="73"/>
      <c r="K107" s="73"/>
      <c r="L107" s="71"/>
      <c r="M107" s="241"/>
      <c r="N107" s="46"/>
      <c r="O107" s="46"/>
      <c r="P107" s="46"/>
      <c r="Q107" s="46"/>
      <c r="R107" s="46"/>
      <c r="S107" s="46"/>
      <c r="T107" s="94"/>
      <c r="AT107" s="23" t="s">
        <v>141</v>
      </c>
      <c r="AU107" s="23" t="s">
        <v>84</v>
      </c>
    </row>
    <row r="108" spans="2:51" s="12" customFormat="1" ht="13.5">
      <c r="B108" s="242"/>
      <c r="C108" s="243"/>
      <c r="D108" s="230" t="s">
        <v>129</v>
      </c>
      <c r="E108" s="244" t="s">
        <v>21</v>
      </c>
      <c r="F108" s="245" t="s">
        <v>169</v>
      </c>
      <c r="G108" s="243"/>
      <c r="H108" s="244" t="s">
        <v>21</v>
      </c>
      <c r="I108" s="246"/>
      <c r="J108" s="243"/>
      <c r="K108" s="243"/>
      <c r="L108" s="247"/>
      <c r="M108" s="248"/>
      <c r="N108" s="249"/>
      <c r="O108" s="249"/>
      <c r="P108" s="249"/>
      <c r="Q108" s="249"/>
      <c r="R108" s="249"/>
      <c r="S108" s="249"/>
      <c r="T108" s="250"/>
      <c r="AT108" s="251" t="s">
        <v>129</v>
      </c>
      <c r="AU108" s="251" t="s">
        <v>84</v>
      </c>
      <c r="AV108" s="12" t="s">
        <v>82</v>
      </c>
      <c r="AW108" s="12" t="s">
        <v>37</v>
      </c>
      <c r="AX108" s="12" t="s">
        <v>74</v>
      </c>
      <c r="AY108" s="251" t="s">
        <v>121</v>
      </c>
    </row>
    <row r="109" spans="2:51" s="11" customFormat="1" ht="13.5">
      <c r="B109" s="228"/>
      <c r="C109" s="229"/>
      <c r="D109" s="230" t="s">
        <v>129</v>
      </c>
      <c r="E109" s="231" t="s">
        <v>21</v>
      </c>
      <c r="F109" s="232" t="s">
        <v>157</v>
      </c>
      <c r="G109" s="229"/>
      <c r="H109" s="233">
        <v>32</v>
      </c>
      <c r="I109" s="234"/>
      <c r="J109" s="229"/>
      <c r="K109" s="229"/>
      <c r="L109" s="235"/>
      <c r="M109" s="236"/>
      <c r="N109" s="237"/>
      <c r="O109" s="237"/>
      <c r="P109" s="237"/>
      <c r="Q109" s="237"/>
      <c r="R109" s="237"/>
      <c r="S109" s="237"/>
      <c r="T109" s="238"/>
      <c r="AT109" s="239" t="s">
        <v>129</v>
      </c>
      <c r="AU109" s="239" t="s">
        <v>84</v>
      </c>
      <c r="AV109" s="11" t="s">
        <v>84</v>
      </c>
      <c r="AW109" s="11" t="s">
        <v>37</v>
      </c>
      <c r="AX109" s="11" t="s">
        <v>82</v>
      </c>
      <c r="AY109" s="239" t="s">
        <v>121</v>
      </c>
    </row>
    <row r="110" spans="2:65" s="1" customFormat="1" ht="38.25" customHeight="1">
      <c r="B110" s="45"/>
      <c r="C110" s="216" t="s">
        <v>170</v>
      </c>
      <c r="D110" s="216" t="s">
        <v>123</v>
      </c>
      <c r="E110" s="217" t="s">
        <v>171</v>
      </c>
      <c r="F110" s="218" t="s">
        <v>172</v>
      </c>
      <c r="G110" s="219" t="s">
        <v>147</v>
      </c>
      <c r="H110" s="220">
        <v>38</v>
      </c>
      <c r="I110" s="221"/>
      <c r="J110" s="222">
        <f>ROUND(I110*H110,2)</f>
        <v>0</v>
      </c>
      <c r="K110" s="218" t="s">
        <v>139</v>
      </c>
      <c r="L110" s="71"/>
      <c r="M110" s="223" t="s">
        <v>21</v>
      </c>
      <c r="N110" s="224" t="s">
        <v>45</v>
      </c>
      <c r="O110" s="46"/>
      <c r="P110" s="225">
        <f>O110*H110</f>
        <v>0</v>
      </c>
      <c r="Q110" s="225">
        <v>0</v>
      </c>
      <c r="R110" s="225">
        <f>Q110*H110</f>
        <v>0</v>
      </c>
      <c r="S110" s="225">
        <v>0.709</v>
      </c>
      <c r="T110" s="226">
        <f>S110*H110</f>
        <v>26.942</v>
      </c>
      <c r="AR110" s="23" t="s">
        <v>127</v>
      </c>
      <c r="AT110" s="23" t="s">
        <v>123</v>
      </c>
      <c r="AU110" s="23" t="s">
        <v>84</v>
      </c>
      <c r="AY110" s="23" t="s">
        <v>121</v>
      </c>
      <c r="BE110" s="227">
        <f>IF(N110="základní",J110,0)</f>
        <v>0</v>
      </c>
      <c r="BF110" s="227">
        <f>IF(N110="snížená",J110,0)</f>
        <v>0</v>
      </c>
      <c r="BG110" s="227">
        <f>IF(N110="zákl. přenesená",J110,0)</f>
        <v>0</v>
      </c>
      <c r="BH110" s="227">
        <f>IF(N110="sníž. přenesená",J110,0)</f>
        <v>0</v>
      </c>
      <c r="BI110" s="227">
        <f>IF(N110="nulová",J110,0)</f>
        <v>0</v>
      </c>
      <c r="BJ110" s="23" t="s">
        <v>82</v>
      </c>
      <c r="BK110" s="227">
        <f>ROUND(I110*H110,2)</f>
        <v>0</v>
      </c>
      <c r="BL110" s="23" t="s">
        <v>127</v>
      </c>
      <c r="BM110" s="23" t="s">
        <v>173</v>
      </c>
    </row>
    <row r="111" spans="2:47" s="1" customFormat="1" ht="13.5">
      <c r="B111" s="45"/>
      <c r="C111" s="73"/>
      <c r="D111" s="230" t="s">
        <v>141</v>
      </c>
      <c r="E111" s="73"/>
      <c r="F111" s="240" t="s">
        <v>162</v>
      </c>
      <c r="G111" s="73"/>
      <c r="H111" s="73"/>
      <c r="I111" s="186"/>
      <c r="J111" s="73"/>
      <c r="K111" s="73"/>
      <c r="L111" s="71"/>
      <c r="M111" s="241"/>
      <c r="N111" s="46"/>
      <c r="O111" s="46"/>
      <c r="P111" s="46"/>
      <c r="Q111" s="46"/>
      <c r="R111" s="46"/>
      <c r="S111" s="46"/>
      <c r="T111" s="94"/>
      <c r="AT111" s="23" t="s">
        <v>141</v>
      </c>
      <c r="AU111" s="23" t="s">
        <v>84</v>
      </c>
    </row>
    <row r="112" spans="2:51" s="12" customFormat="1" ht="13.5">
      <c r="B112" s="242"/>
      <c r="C112" s="243"/>
      <c r="D112" s="230" t="s">
        <v>129</v>
      </c>
      <c r="E112" s="244" t="s">
        <v>21</v>
      </c>
      <c r="F112" s="245" t="s">
        <v>174</v>
      </c>
      <c r="G112" s="243"/>
      <c r="H112" s="244" t="s">
        <v>21</v>
      </c>
      <c r="I112" s="246"/>
      <c r="J112" s="243"/>
      <c r="K112" s="243"/>
      <c r="L112" s="247"/>
      <c r="M112" s="248"/>
      <c r="N112" s="249"/>
      <c r="O112" s="249"/>
      <c r="P112" s="249"/>
      <c r="Q112" s="249"/>
      <c r="R112" s="249"/>
      <c r="S112" s="249"/>
      <c r="T112" s="250"/>
      <c r="AT112" s="251" t="s">
        <v>129</v>
      </c>
      <c r="AU112" s="251" t="s">
        <v>84</v>
      </c>
      <c r="AV112" s="12" t="s">
        <v>82</v>
      </c>
      <c r="AW112" s="12" t="s">
        <v>37</v>
      </c>
      <c r="AX112" s="12" t="s">
        <v>74</v>
      </c>
      <c r="AY112" s="251" t="s">
        <v>121</v>
      </c>
    </row>
    <row r="113" spans="2:51" s="11" customFormat="1" ht="13.5">
      <c r="B113" s="228"/>
      <c r="C113" s="229"/>
      <c r="D113" s="230" t="s">
        <v>129</v>
      </c>
      <c r="E113" s="231" t="s">
        <v>21</v>
      </c>
      <c r="F113" s="232" t="s">
        <v>164</v>
      </c>
      <c r="G113" s="229"/>
      <c r="H113" s="233">
        <v>38</v>
      </c>
      <c r="I113" s="234"/>
      <c r="J113" s="229"/>
      <c r="K113" s="229"/>
      <c r="L113" s="235"/>
      <c r="M113" s="236"/>
      <c r="N113" s="237"/>
      <c r="O113" s="237"/>
      <c r="P113" s="237"/>
      <c r="Q113" s="237"/>
      <c r="R113" s="237"/>
      <c r="S113" s="237"/>
      <c r="T113" s="238"/>
      <c r="AT113" s="239" t="s">
        <v>129</v>
      </c>
      <c r="AU113" s="239" t="s">
        <v>84</v>
      </c>
      <c r="AV113" s="11" t="s">
        <v>84</v>
      </c>
      <c r="AW113" s="11" t="s">
        <v>37</v>
      </c>
      <c r="AX113" s="11" t="s">
        <v>82</v>
      </c>
      <c r="AY113" s="239" t="s">
        <v>121</v>
      </c>
    </row>
    <row r="114" spans="2:65" s="1" customFormat="1" ht="38.25" customHeight="1">
      <c r="B114" s="45"/>
      <c r="C114" s="216" t="s">
        <v>175</v>
      </c>
      <c r="D114" s="216" t="s">
        <v>123</v>
      </c>
      <c r="E114" s="217" t="s">
        <v>176</v>
      </c>
      <c r="F114" s="218" t="s">
        <v>177</v>
      </c>
      <c r="G114" s="219" t="s">
        <v>147</v>
      </c>
      <c r="H114" s="220">
        <v>34.02</v>
      </c>
      <c r="I114" s="221"/>
      <c r="J114" s="222">
        <f>ROUND(I114*H114,2)</f>
        <v>0</v>
      </c>
      <c r="K114" s="218" t="s">
        <v>139</v>
      </c>
      <c r="L114" s="71"/>
      <c r="M114" s="223" t="s">
        <v>21</v>
      </c>
      <c r="N114" s="224" t="s">
        <v>45</v>
      </c>
      <c r="O114" s="46"/>
      <c r="P114" s="225">
        <f>O114*H114</f>
        <v>0</v>
      </c>
      <c r="Q114" s="225">
        <v>5E-05</v>
      </c>
      <c r="R114" s="225">
        <f>Q114*H114</f>
        <v>0.0017010000000000003</v>
      </c>
      <c r="S114" s="225">
        <v>0.128</v>
      </c>
      <c r="T114" s="226">
        <f>S114*H114</f>
        <v>4.35456</v>
      </c>
      <c r="AR114" s="23" t="s">
        <v>127</v>
      </c>
      <c r="AT114" s="23" t="s">
        <v>123</v>
      </c>
      <c r="AU114" s="23" t="s">
        <v>84</v>
      </c>
      <c r="AY114" s="23" t="s">
        <v>121</v>
      </c>
      <c r="BE114" s="227">
        <f>IF(N114="základní",J114,0)</f>
        <v>0</v>
      </c>
      <c r="BF114" s="227">
        <f>IF(N114="snížená",J114,0)</f>
        <v>0</v>
      </c>
      <c r="BG114" s="227">
        <f>IF(N114="zákl. přenesená",J114,0)</f>
        <v>0</v>
      </c>
      <c r="BH114" s="227">
        <f>IF(N114="sníž. přenesená",J114,0)</f>
        <v>0</v>
      </c>
      <c r="BI114" s="227">
        <f>IF(N114="nulová",J114,0)</f>
        <v>0</v>
      </c>
      <c r="BJ114" s="23" t="s">
        <v>82</v>
      </c>
      <c r="BK114" s="227">
        <f>ROUND(I114*H114,2)</f>
        <v>0</v>
      </c>
      <c r="BL114" s="23" t="s">
        <v>127</v>
      </c>
      <c r="BM114" s="23" t="s">
        <v>178</v>
      </c>
    </row>
    <row r="115" spans="2:47" s="1" customFormat="1" ht="13.5">
      <c r="B115" s="45"/>
      <c r="C115" s="73"/>
      <c r="D115" s="230" t="s">
        <v>141</v>
      </c>
      <c r="E115" s="73"/>
      <c r="F115" s="240" t="s">
        <v>179</v>
      </c>
      <c r="G115" s="73"/>
      <c r="H115" s="73"/>
      <c r="I115" s="186"/>
      <c r="J115" s="73"/>
      <c r="K115" s="73"/>
      <c r="L115" s="71"/>
      <c r="M115" s="241"/>
      <c r="N115" s="46"/>
      <c r="O115" s="46"/>
      <c r="P115" s="46"/>
      <c r="Q115" s="46"/>
      <c r="R115" s="46"/>
      <c r="S115" s="46"/>
      <c r="T115" s="94"/>
      <c r="AT115" s="23" t="s">
        <v>141</v>
      </c>
      <c r="AU115" s="23" t="s">
        <v>84</v>
      </c>
    </row>
    <row r="116" spans="2:51" s="12" customFormat="1" ht="13.5">
      <c r="B116" s="242"/>
      <c r="C116" s="243"/>
      <c r="D116" s="230" t="s">
        <v>129</v>
      </c>
      <c r="E116" s="244" t="s">
        <v>21</v>
      </c>
      <c r="F116" s="245" t="s">
        <v>180</v>
      </c>
      <c r="G116" s="243"/>
      <c r="H116" s="244" t="s">
        <v>21</v>
      </c>
      <c r="I116" s="246"/>
      <c r="J116" s="243"/>
      <c r="K116" s="243"/>
      <c r="L116" s="247"/>
      <c r="M116" s="248"/>
      <c r="N116" s="249"/>
      <c r="O116" s="249"/>
      <c r="P116" s="249"/>
      <c r="Q116" s="249"/>
      <c r="R116" s="249"/>
      <c r="S116" s="249"/>
      <c r="T116" s="250"/>
      <c r="AT116" s="251" t="s">
        <v>129</v>
      </c>
      <c r="AU116" s="251" t="s">
        <v>84</v>
      </c>
      <c r="AV116" s="12" t="s">
        <v>82</v>
      </c>
      <c r="AW116" s="12" t="s">
        <v>37</v>
      </c>
      <c r="AX116" s="12" t="s">
        <v>74</v>
      </c>
      <c r="AY116" s="251" t="s">
        <v>121</v>
      </c>
    </row>
    <row r="117" spans="2:51" s="11" customFormat="1" ht="13.5">
      <c r="B117" s="228"/>
      <c r="C117" s="229"/>
      <c r="D117" s="230" t="s">
        <v>129</v>
      </c>
      <c r="E117" s="231" t="s">
        <v>21</v>
      </c>
      <c r="F117" s="232" t="s">
        <v>181</v>
      </c>
      <c r="G117" s="229"/>
      <c r="H117" s="233">
        <v>34.02</v>
      </c>
      <c r="I117" s="234"/>
      <c r="J117" s="229"/>
      <c r="K117" s="229"/>
      <c r="L117" s="235"/>
      <c r="M117" s="236"/>
      <c r="N117" s="237"/>
      <c r="O117" s="237"/>
      <c r="P117" s="237"/>
      <c r="Q117" s="237"/>
      <c r="R117" s="237"/>
      <c r="S117" s="237"/>
      <c r="T117" s="238"/>
      <c r="AT117" s="239" t="s">
        <v>129</v>
      </c>
      <c r="AU117" s="239" t="s">
        <v>84</v>
      </c>
      <c r="AV117" s="11" t="s">
        <v>84</v>
      </c>
      <c r="AW117" s="11" t="s">
        <v>37</v>
      </c>
      <c r="AX117" s="11" t="s">
        <v>82</v>
      </c>
      <c r="AY117" s="239" t="s">
        <v>121</v>
      </c>
    </row>
    <row r="118" spans="2:65" s="1" customFormat="1" ht="38.25" customHeight="1">
      <c r="B118" s="45"/>
      <c r="C118" s="216" t="s">
        <v>182</v>
      </c>
      <c r="D118" s="216" t="s">
        <v>123</v>
      </c>
      <c r="E118" s="217" t="s">
        <v>183</v>
      </c>
      <c r="F118" s="218" t="s">
        <v>184</v>
      </c>
      <c r="G118" s="219" t="s">
        <v>185</v>
      </c>
      <c r="H118" s="220">
        <v>12.5</v>
      </c>
      <c r="I118" s="221"/>
      <c r="J118" s="222">
        <f>ROUND(I118*H118,2)</f>
        <v>0</v>
      </c>
      <c r="K118" s="218" t="s">
        <v>139</v>
      </c>
      <c r="L118" s="71"/>
      <c r="M118" s="223" t="s">
        <v>21</v>
      </c>
      <c r="N118" s="224" t="s">
        <v>45</v>
      </c>
      <c r="O118" s="46"/>
      <c r="P118" s="225">
        <f>O118*H118</f>
        <v>0</v>
      </c>
      <c r="Q118" s="225">
        <v>0</v>
      </c>
      <c r="R118" s="225">
        <f>Q118*H118</f>
        <v>0</v>
      </c>
      <c r="S118" s="225">
        <v>0.205</v>
      </c>
      <c r="T118" s="226">
        <f>S118*H118</f>
        <v>2.5625</v>
      </c>
      <c r="AR118" s="23" t="s">
        <v>127</v>
      </c>
      <c r="AT118" s="23" t="s">
        <v>123</v>
      </c>
      <c r="AU118" s="23" t="s">
        <v>84</v>
      </c>
      <c r="AY118" s="23" t="s">
        <v>121</v>
      </c>
      <c r="BE118" s="227">
        <f>IF(N118="základní",J118,0)</f>
        <v>0</v>
      </c>
      <c r="BF118" s="227">
        <f>IF(N118="snížená",J118,0)</f>
        <v>0</v>
      </c>
      <c r="BG118" s="227">
        <f>IF(N118="zákl. přenesená",J118,0)</f>
        <v>0</v>
      </c>
      <c r="BH118" s="227">
        <f>IF(N118="sníž. přenesená",J118,0)</f>
        <v>0</v>
      </c>
      <c r="BI118" s="227">
        <f>IF(N118="nulová",J118,0)</f>
        <v>0</v>
      </c>
      <c r="BJ118" s="23" t="s">
        <v>82</v>
      </c>
      <c r="BK118" s="227">
        <f>ROUND(I118*H118,2)</f>
        <v>0</v>
      </c>
      <c r="BL118" s="23" t="s">
        <v>127</v>
      </c>
      <c r="BM118" s="23" t="s">
        <v>186</v>
      </c>
    </row>
    <row r="119" spans="2:47" s="1" customFormat="1" ht="13.5">
      <c r="B119" s="45"/>
      <c r="C119" s="73"/>
      <c r="D119" s="230" t="s">
        <v>141</v>
      </c>
      <c r="E119" s="73"/>
      <c r="F119" s="240" t="s">
        <v>187</v>
      </c>
      <c r="G119" s="73"/>
      <c r="H119" s="73"/>
      <c r="I119" s="186"/>
      <c r="J119" s="73"/>
      <c r="K119" s="73"/>
      <c r="L119" s="71"/>
      <c r="M119" s="241"/>
      <c r="N119" s="46"/>
      <c r="O119" s="46"/>
      <c r="P119" s="46"/>
      <c r="Q119" s="46"/>
      <c r="R119" s="46"/>
      <c r="S119" s="46"/>
      <c r="T119" s="94"/>
      <c r="AT119" s="23" t="s">
        <v>141</v>
      </c>
      <c r="AU119" s="23" t="s">
        <v>84</v>
      </c>
    </row>
    <row r="120" spans="2:63" s="10" customFormat="1" ht="29.85" customHeight="1">
      <c r="B120" s="200"/>
      <c r="C120" s="201"/>
      <c r="D120" s="202" t="s">
        <v>73</v>
      </c>
      <c r="E120" s="214" t="s">
        <v>152</v>
      </c>
      <c r="F120" s="214" t="s">
        <v>188</v>
      </c>
      <c r="G120" s="201"/>
      <c r="H120" s="201"/>
      <c r="I120" s="204"/>
      <c r="J120" s="215">
        <f>BK120</f>
        <v>0</v>
      </c>
      <c r="K120" s="201"/>
      <c r="L120" s="206"/>
      <c r="M120" s="207"/>
      <c r="N120" s="208"/>
      <c r="O120" s="208"/>
      <c r="P120" s="209">
        <f>SUM(P121:P146)</f>
        <v>0</v>
      </c>
      <c r="Q120" s="208"/>
      <c r="R120" s="209">
        <f>SUM(R121:R146)</f>
        <v>2.7408</v>
      </c>
      <c r="S120" s="208"/>
      <c r="T120" s="210">
        <f>SUM(T121:T146)</f>
        <v>0</v>
      </c>
      <c r="AR120" s="211" t="s">
        <v>82</v>
      </c>
      <c r="AT120" s="212" t="s">
        <v>73</v>
      </c>
      <c r="AU120" s="212" t="s">
        <v>82</v>
      </c>
      <c r="AY120" s="211" t="s">
        <v>121</v>
      </c>
      <c r="BK120" s="213">
        <f>SUM(BK121:BK146)</f>
        <v>0</v>
      </c>
    </row>
    <row r="121" spans="2:65" s="1" customFormat="1" ht="25.5" customHeight="1">
      <c r="B121" s="45"/>
      <c r="C121" s="216" t="s">
        <v>189</v>
      </c>
      <c r="D121" s="216" t="s">
        <v>123</v>
      </c>
      <c r="E121" s="217" t="s">
        <v>190</v>
      </c>
      <c r="F121" s="218" t="s">
        <v>191</v>
      </c>
      <c r="G121" s="219" t="s">
        <v>147</v>
      </c>
      <c r="H121" s="220">
        <v>70</v>
      </c>
      <c r="I121" s="221"/>
      <c r="J121" s="222">
        <f>ROUND(I121*H121,2)</f>
        <v>0</v>
      </c>
      <c r="K121" s="218" t="s">
        <v>139</v>
      </c>
      <c r="L121" s="71"/>
      <c r="M121" s="223" t="s">
        <v>21</v>
      </c>
      <c r="N121" s="224" t="s">
        <v>45</v>
      </c>
      <c r="O121" s="46"/>
      <c r="P121" s="225">
        <f>O121*H121</f>
        <v>0</v>
      </c>
      <c r="Q121" s="225">
        <v>0</v>
      </c>
      <c r="R121" s="225">
        <f>Q121*H121</f>
        <v>0</v>
      </c>
      <c r="S121" s="225">
        <v>0</v>
      </c>
      <c r="T121" s="226">
        <f>S121*H121</f>
        <v>0</v>
      </c>
      <c r="AR121" s="23" t="s">
        <v>127</v>
      </c>
      <c r="AT121" s="23" t="s">
        <v>123</v>
      </c>
      <c r="AU121" s="23" t="s">
        <v>84</v>
      </c>
      <c r="AY121" s="23" t="s">
        <v>121</v>
      </c>
      <c r="BE121" s="227">
        <f>IF(N121="základní",J121,0)</f>
        <v>0</v>
      </c>
      <c r="BF121" s="227">
        <f>IF(N121="snížená",J121,0)</f>
        <v>0</v>
      </c>
      <c r="BG121" s="227">
        <f>IF(N121="zákl. přenesená",J121,0)</f>
        <v>0</v>
      </c>
      <c r="BH121" s="227">
        <f>IF(N121="sníž. přenesená",J121,0)</f>
        <v>0</v>
      </c>
      <c r="BI121" s="227">
        <f>IF(N121="nulová",J121,0)</f>
        <v>0</v>
      </c>
      <c r="BJ121" s="23" t="s">
        <v>82</v>
      </c>
      <c r="BK121" s="227">
        <f>ROUND(I121*H121,2)</f>
        <v>0</v>
      </c>
      <c r="BL121" s="23" t="s">
        <v>127</v>
      </c>
      <c r="BM121" s="23" t="s">
        <v>192</v>
      </c>
    </row>
    <row r="122" spans="2:51" s="12" customFormat="1" ht="13.5">
      <c r="B122" s="242"/>
      <c r="C122" s="243"/>
      <c r="D122" s="230" t="s">
        <v>129</v>
      </c>
      <c r="E122" s="244" t="s">
        <v>21</v>
      </c>
      <c r="F122" s="245" t="s">
        <v>193</v>
      </c>
      <c r="G122" s="243"/>
      <c r="H122" s="244" t="s">
        <v>21</v>
      </c>
      <c r="I122" s="246"/>
      <c r="J122" s="243"/>
      <c r="K122" s="243"/>
      <c r="L122" s="247"/>
      <c r="M122" s="248"/>
      <c r="N122" s="249"/>
      <c r="O122" s="249"/>
      <c r="P122" s="249"/>
      <c r="Q122" s="249"/>
      <c r="R122" s="249"/>
      <c r="S122" s="249"/>
      <c r="T122" s="250"/>
      <c r="AT122" s="251" t="s">
        <v>129</v>
      </c>
      <c r="AU122" s="251" t="s">
        <v>84</v>
      </c>
      <c r="AV122" s="12" t="s">
        <v>82</v>
      </c>
      <c r="AW122" s="12" t="s">
        <v>37</v>
      </c>
      <c r="AX122" s="12" t="s">
        <v>74</v>
      </c>
      <c r="AY122" s="251" t="s">
        <v>121</v>
      </c>
    </row>
    <row r="123" spans="2:51" s="11" customFormat="1" ht="13.5">
      <c r="B123" s="228"/>
      <c r="C123" s="229"/>
      <c r="D123" s="230" t="s">
        <v>129</v>
      </c>
      <c r="E123" s="231" t="s">
        <v>21</v>
      </c>
      <c r="F123" s="232" t="s">
        <v>194</v>
      </c>
      <c r="G123" s="229"/>
      <c r="H123" s="233">
        <v>70</v>
      </c>
      <c r="I123" s="234"/>
      <c r="J123" s="229"/>
      <c r="K123" s="229"/>
      <c r="L123" s="235"/>
      <c r="M123" s="236"/>
      <c r="N123" s="237"/>
      <c r="O123" s="237"/>
      <c r="P123" s="237"/>
      <c r="Q123" s="237"/>
      <c r="R123" s="237"/>
      <c r="S123" s="237"/>
      <c r="T123" s="238"/>
      <c r="AT123" s="239" t="s">
        <v>129</v>
      </c>
      <c r="AU123" s="239" t="s">
        <v>84</v>
      </c>
      <c r="AV123" s="11" t="s">
        <v>84</v>
      </c>
      <c r="AW123" s="11" t="s">
        <v>37</v>
      </c>
      <c r="AX123" s="11" t="s">
        <v>82</v>
      </c>
      <c r="AY123" s="239" t="s">
        <v>121</v>
      </c>
    </row>
    <row r="124" spans="2:65" s="1" customFormat="1" ht="25.5" customHeight="1">
      <c r="B124" s="45"/>
      <c r="C124" s="216" t="s">
        <v>195</v>
      </c>
      <c r="D124" s="216" t="s">
        <v>123</v>
      </c>
      <c r="E124" s="217" t="s">
        <v>196</v>
      </c>
      <c r="F124" s="218" t="s">
        <v>197</v>
      </c>
      <c r="G124" s="219" t="s">
        <v>147</v>
      </c>
      <c r="H124" s="220">
        <v>28</v>
      </c>
      <c r="I124" s="221"/>
      <c r="J124" s="222">
        <f>ROUND(I124*H124,2)</f>
        <v>0</v>
      </c>
      <c r="K124" s="218" t="s">
        <v>139</v>
      </c>
      <c r="L124" s="71"/>
      <c r="M124" s="223" t="s">
        <v>21</v>
      </c>
      <c r="N124" s="224" t="s">
        <v>45</v>
      </c>
      <c r="O124" s="46"/>
      <c r="P124" s="225">
        <f>O124*H124</f>
        <v>0</v>
      </c>
      <c r="Q124" s="225">
        <v>0</v>
      </c>
      <c r="R124" s="225">
        <f>Q124*H124</f>
        <v>0</v>
      </c>
      <c r="S124" s="225">
        <v>0</v>
      </c>
      <c r="T124" s="226">
        <f>S124*H124</f>
        <v>0</v>
      </c>
      <c r="AR124" s="23" t="s">
        <v>127</v>
      </c>
      <c r="AT124" s="23" t="s">
        <v>123</v>
      </c>
      <c r="AU124" s="23" t="s">
        <v>84</v>
      </c>
      <c r="AY124" s="23" t="s">
        <v>121</v>
      </c>
      <c r="BE124" s="227">
        <f>IF(N124="základní",J124,0)</f>
        <v>0</v>
      </c>
      <c r="BF124" s="227">
        <f>IF(N124="snížená",J124,0)</f>
        <v>0</v>
      </c>
      <c r="BG124" s="227">
        <f>IF(N124="zákl. přenesená",J124,0)</f>
        <v>0</v>
      </c>
      <c r="BH124" s="227">
        <f>IF(N124="sníž. přenesená",J124,0)</f>
        <v>0</v>
      </c>
      <c r="BI124" s="227">
        <f>IF(N124="nulová",J124,0)</f>
        <v>0</v>
      </c>
      <c r="BJ124" s="23" t="s">
        <v>82</v>
      </c>
      <c r="BK124" s="227">
        <f>ROUND(I124*H124,2)</f>
        <v>0</v>
      </c>
      <c r="BL124" s="23" t="s">
        <v>127</v>
      </c>
      <c r="BM124" s="23" t="s">
        <v>198</v>
      </c>
    </row>
    <row r="125" spans="2:51" s="12" customFormat="1" ht="13.5">
      <c r="B125" s="242"/>
      <c r="C125" s="243"/>
      <c r="D125" s="230" t="s">
        <v>129</v>
      </c>
      <c r="E125" s="244" t="s">
        <v>21</v>
      </c>
      <c r="F125" s="245" t="s">
        <v>199</v>
      </c>
      <c r="G125" s="243"/>
      <c r="H125" s="244" t="s">
        <v>21</v>
      </c>
      <c r="I125" s="246"/>
      <c r="J125" s="243"/>
      <c r="K125" s="243"/>
      <c r="L125" s="247"/>
      <c r="M125" s="248"/>
      <c r="N125" s="249"/>
      <c r="O125" s="249"/>
      <c r="P125" s="249"/>
      <c r="Q125" s="249"/>
      <c r="R125" s="249"/>
      <c r="S125" s="249"/>
      <c r="T125" s="250"/>
      <c r="AT125" s="251" t="s">
        <v>129</v>
      </c>
      <c r="AU125" s="251" t="s">
        <v>84</v>
      </c>
      <c r="AV125" s="12" t="s">
        <v>82</v>
      </c>
      <c r="AW125" s="12" t="s">
        <v>37</v>
      </c>
      <c r="AX125" s="12" t="s">
        <v>74</v>
      </c>
      <c r="AY125" s="251" t="s">
        <v>121</v>
      </c>
    </row>
    <row r="126" spans="2:51" s="11" customFormat="1" ht="13.5">
      <c r="B126" s="228"/>
      <c r="C126" s="229"/>
      <c r="D126" s="230" t="s">
        <v>129</v>
      </c>
      <c r="E126" s="231" t="s">
        <v>21</v>
      </c>
      <c r="F126" s="232" t="s">
        <v>200</v>
      </c>
      <c r="G126" s="229"/>
      <c r="H126" s="233">
        <v>28</v>
      </c>
      <c r="I126" s="234"/>
      <c r="J126" s="229"/>
      <c r="K126" s="229"/>
      <c r="L126" s="235"/>
      <c r="M126" s="236"/>
      <c r="N126" s="237"/>
      <c r="O126" s="237"/>
      <c r="P126" s="237"/>
      <c r="Q126" s="237"/>
      <c r="R126" s="237"/>
      <c r="S126" s="237"/>
      <c r="T126" s="238"/>
      <c r="AT126" s="239" t="s">
        <v>129</v>
      </c>
      <c r="AU126" s="239" t="s">
        <v>84</v>
      </c>
      <c r="AV126" s="11" t="s">
        <v>84</v>
      </c>
      <c r="AW126" s="11" t="s">
        <v>37</v>
      </c>
      <c r="AX126" s="11" t="s">
        <v>82</v>
      </c>
      <c r="AY126" s="239" t="s">
        <v>121</v>
      </c>
    </row>
    <row r="127" spans="2:65" s="1" customFormat="1" ht="25.5" customHeight="1">
      <c r="B127" s="45"/>
      <c r="C127" s="216" t="s">
        <v>201</v>
      </c>
      <c r="D127" s="216" t="s">
        <v>123</v>
      </c>
      <c r="E127" s="217" t="s">
        <v>202</v>
      </c>
      <c r="F127" s="218" t="s">
        <v>203</v>
      </c>
      <c r="G127" s="219" t="s">
        <v>147</v>
      </c>
      <c r="H127" s="220">
        <v>1013</v>
      </c>
      <c r="I127" s="221"/>
      <c r="J127" s="222">
        <f>ROUND(I127*H127,2)</f>
        <v>0</v>
      </c>
      <c r="K127" s="218" t="s">
        <v>139</v>
      </c>
      <c r="L127" s="71"/>
      <c r="M127" s="223" t="s">
        <v>21</v>
      </c>
      <c r="N127" s="224" t="s">
        <v>45</v>
      </c>
      <c r="O127" s="46"/>
      <c r="P127" s="225">
        <f>O127*H127</f>
        <v>0</v>
      </c>
      <c r="Q127" s="225">
        <v>0</v>
      </c>
      <c r="R127" s="225">
        <f>Q127*H127</f>
        <v>0</v>
      </c>
      <c r="S127" s="225">
        <v>0</v>
      </c>
      <c r="T127" s="226">
        <f>S127*H127</f>
        <v>0</v>
      </c>
      <c r="AR127" s="23" t="s">
        <v>127</v>
      </c>
      <c r="AT127" s="23" t="s">
        <v>123</v>
      </c>
      <c r="AU127" s="23" t="s">
        <v>84</v>
      </c>
      <c r="AY127" s="23" t="s">
        <v>121</v>
      </c>
      <c r="BE127" s="227">
        <f>IF(N127="základní",J127,0)</f>
        <v>0</v>
      </c>
      <c r="BF127" s="227">
        <f>IF(N127="snížená",J127,0)</f>
        <v>0</v>
      </c>
      <c r="BG127" s="227">
        <f>IF(N127="zákl. přenesená",J127,0)</f>
        <v>0</v>
      </c>
      <c r="BH127" s="227">
        <f>IF(N127="sníž. přenesená",J127,0)</f>
        <v>0</v>
      </c>
      <c r="BI127" s="227">
        <f>IF(N127="nulová",J127,0)</f>
        <v>0</v>
      </c>
      <c r="BJ127" s="23" t="s">
        <v>82</v>
      </c>
      <c r="BK127" s="227">
        <f>ROUND(I127*H127,2)</f>
        <v>0</v>
      </c>
      <c r="BL127" s="23" t="s">
        <v>127</v>
      </c>
      <c r="BM127" s="23" t="s">
        <v>204</v>
      </c>
    </row>
    <row r="128" spans="2:51" s="12" customFormat="1" ht="13.5">
      <c r="B128" s="242"/>
      <c r="C128" s="243"/>
      <c r="D128" s="230" t="s">
        <v>129</v>
      </c>
      <c r="E128" s="244" t="s">
        <v>21</v>
      </c>
      <c r="F128" s="245" t="s">
        <v>205</v>
      </c>
      <c r="G128" s="243"/>
      <c r="H128" s="244" t="s">
        <v>21</v>
      </c>
      <c r="I128" s="246"/>
      <c r="J128" s="243"/>
      <c r="K128" s="243"/>
      <c r="L128" s="247"/>
      <c r="M128" s="248"/>
      <c r="N128" s="249"/>
      <c r="O128" s="249"/>
      <c r="P128" s="249"/>
      <c r="Q128" s="249"/>
      <c r="R128" s="249"/>
      <c r="S128" s="249"/>
      <c r="T128" s="250"/>
      <c r="AT128" s="251" t="s">
        <v>129</v>
      </c>
      <c r="AU128" s="251" t="s">
        <v>84</v>
      </c>
      <c r="AV128" s="12" t="s">
        <v>82</v>
      </c>
      <c r="AW128" s="12" t="s">
        <v>37</v>
      </c>
      <c r="AX128" s="12" t="s">
        <v>74</v>
      </c>
      <c r="AY128" s="251" t="s">
        <v>121</v>
      </c>
    </row>
    <row r="129" spans="2:51" s="11" customFormat="1" ht="13.5">
      <c r="B129" s="228"/>
      <c r="C129" s="229"/>
      <c r="D129" s="230" t="s">
        <v>129</v>
      </c>
      <c r="E129" s="231" t="s">
        <v>21</v>
      </c>
      <c r="F129" s="232" t="s">
        <v>206</v>
      </c>
      <c r="G129" s="229"/>
      <c r="H129" s="233">
        <v>937</v>
      </c>
      <c r="I129" s="234"/>
      <c r="J129" s="229"/>
      <c r="K129" s="229"/>
      <c r="L129" s="235"/>
      <c r="M129" s="236"/>
      <c r="N129" s="237"/>
      <c r="O129" s="237"/>
      <c r="P129" s="237"/>
      <c r="Q129" s="237"/>
      <c r="R129" s="237"/>
      <c r="S129" s="237"/>
      <c r="T129" s="238"/>
      <c r="AT129" s="239" t="s">
        <v>129</v>
      </c>
      <c r="AU129" s="239" t="s">
        <v>84</v>
      </c>
      <c r="AV129" s="11" t="s">
        <v>84</v>
      </c>
      <c r="AW129" s="11" t="s">
        <v>37</v>
      </c>
      <c r="AX129" s="11" t="s">
        <v>74</v>
      </c>
      <c r="AY129" s="239" t="s">
        <v>121</v>
      </c>
    </row>
    <row r="130" spans="2:51" s="12" customFormat="1" ht="13.5">
      <c r="B130" s="242"/>
      <c r="C130" s="243"/>
      <c r="D130" s="230" t="s">
        <v>129</v>
      </c>
      <c r="E130" s="244" t="s">
        <v>21</v>
      </c>
      <c r="F130" s="245" t="s">
        <v>207</v>
      </c>
      <c r="G130" s="243"/>
      <c r="H130" s="244" t="s">
        <v>21</v>
      </c>
      <c r="I130" s="246"/>
      <c r="J130" s="243"/>
      <c r="K130" s="243"/>
      <c r="L130" s="247"/>
      <c r="M130" s="248"/>
      <c r="N130" s="249"/>
      <c r="O130" s="249"/>
      <c r="P130" s="249"/>
      <c r="Q130" s="249"/>
      <c r="R130" s="249"/>
      <c r="S130" s="249"/>
      <c r="T130" s="250"/>
      <c r="AT130" s="251" t="s">
        <v>129</v>
      </c>
      <c r="AU130" s="251" t="s">
        <v>84</v>
      </c>
      <c r="AV130" s="12" t="s">
        <v>82</v>
      </c>
      <c r="AW130" s="12" t="s">
        <v>37</v>
      </c>
      <c r="AX130" s="12" t="s">
        <v>74</v>
      </c>
      <c r="AY130" s="251" t="s">
        <v>121</v>
      </c>
    </row>
    <row r="131" spans="2:51" s="11" customFormat="1" ht="13.5">
      <c r="B131" s="228"/>
      <c r="C131" s="229"/>
      <c r="D131" s="230" t="s">
        <v>129</v>
      </c>
      <c r="E131" s="231" t="s">
        <v>21</v>
      </c>
      <c r="F131" s="232" t="s">
        <v>208</v>
      </c>
      <c r="G131" s="229"/>
      <c r="H131" s="233">
        <v>76</v>
      </c>
      <c r="I131" s="234"/>
      <c r="J131" s="229"/>
      <c r="K131" s="229"/>
      <c r="L131" s="235"/>
      <c r="M131" s="236"/>
      <c r="N131" s="237"/>
      <c r="O131" s="237"/>
      <c r="P131" s="237"/>
      <c r="Q131" s="237"/>
      <c r="R131" s="237"/>
      <c r="S131" s="237"/>
      <c r="T131" s="238"/>
      <c r="AT131" s="239" t="s">
        <v>129</v>
      </c>
      <c r="AU131" s="239" t="s">
        <v>84</v>
      </c>
      <c r="AV131" s="11" t="s">
        <v>84</v>
      </c>
      <c r="AW131" s="11" t="s">
        <v>37</v>
      </c>
      <c r="AX131" s="11" t="s">
        <v>74</v>
      </c>
      <c r="AY131" s="239" t="s">
        <v>121</v>
      </c>
    </row>
    <row r="132" spans="2:51" s="13" customFormat="1" ht="13.5">
      <c r="B132" s="252"/>
      <c r="C132" s="253"/>
      <c r="D132" s="230" t="s">
        <v>129</v>
      </c>
      <c r="E132" s="254" t="s">
        <v>21</v>
      </c>
      <c r="F132" s="255" t="s">
        <v>209</v>
      </c>
      <c r="G132" s="253"/>
      <c r="H132" s="256">
        <v>1013</v>
      </c>
      <c r="I132" s="257"/>
      <c r="J132" s="253"/>
      <c r="K132" s="253"/>
      <c r="L132" s="258"/>
      <c r="M132" s="259"/>
      <c r="N132" s="260"/>
      <c r="O132" s="260"/>
      <c r="P132" s="260"/>
      <c r="Q132" s="260"/>
      <c r="R132" s="260"/>
      <c r="S132" s="260"/>
      <c r="T132" s="261"/>
      <c r="AT132" s="262" t="s">
        <v>129</v>
      </c>
      <c r="AU132" s="262" t="s">
        <v>84</v>
      </c>
      <c r="AV132" s="13" t="s">
        <v>127</v>
      </c>
      <c r="AW132" s="13" t="s">
        <v>37</v>
      </c>
      <c r="AX132" s="13" t="s">
        <v>82</v>
      </c>
      <c r="AY132" s="262" t="s">
        <v>121</v>
      </c>
    </row>
    <row r="133" spans="2:65" s="1" customFormat="1" ht="25.5" customHeight="1">
      <c r="B133" s="45"/>
      <c r="C133" s="216" t="s">
        <v>210</v>
      </c>
      <c r="D133" s="216" t="s">
        <v>123</v>
      </c>
      <c r="E133" s="217" t="s">
        <v>211</v>
      </c>
      <c r="F133" s="218" t="s">
        <v>212</v>
      </c>
      <c r="G133" s="219" t="s">
        <v>147</v>
      </c>
      <c r="H133" s="220">
        <v>28</v>
      </c>
      <c r="I133" s="221"/>
      <c r="J133" s="222">
        <f>ROUND(I133*H133,2)</f>
        <v>0</v>
      </c>
      <c r="K133" s="218" t="s">
        <v>139</v>
      </c>
      <c r="L133" s="71"/>
      <c r="M133" s="223" t="s">
        <v>21</v>
      </c>
      <c r="N133" s="224" t="s">
        <v>45</v>
      </c>
      <c r="O133" s="46"/>
      <c r="P133" s="225">
        <f>O133*H133</f>
        <v>0</v>
      </c>
      <c r="Q133" s="225">
        <v>0</v>
      </c>
      <c r="R133" s="225">
        <f>Q133*H133</f>
        <v>0</v>
      </c>
      <c r="S133" s="225">
        <v>0</v>
      </c>
      <c r="T133" s="226">
        <f>S133*H133</f>
        <v>0</v>
      </c>
      <c r="AR133" s="23" t="s">
        <v>127</v>
      </c>
      <c r="AT133" s="23" t="s">
        <v>123</v>
      </c>
      <c r="AU133" s="23" t="s">
        <v>84</v>
      </c>
      <c r="AY133" s="23" t="s">
        <v>121</v>
      </c>
      <c r="BE133" s="227">
        <f>IF(N133="základní",J133,0)</f>
        <v>0</v>
      </c>
      <c r="BF133" s="227">
        <f>IF(N133="snížená",J133,0)</f>
        <v>0</v>
      </c>
      <c r="BG133" s="227">
        <f>IF(N133="zákl. přenesená",J133,0)</f>
        <v>0</v>
      </c>
      <c r="BH133" s="227">
        <f>IF(N133="sníž. přenesená",J133,0)</f>
        <v>0</v>
      </c>
      <c r="BI133" s="227">
        <f>IF(N133="nulová",J133,0)</f>
        <v>0</v>
      </c>
      <c r="BJ133" s="23" t="s">
        <v>82</v>
      </c>
      <c r="BK133" s="227">
        <f>ROUND(I133*H133,2)</f>
        <v>0</v>
      </c>
      <c r="BL133" s="23" t="s">
        <v>127</v>
      </c>
      <c r="BM133" s="23" t="s">
        <v>213</v>
      </c>
    </row>
    <row r="134" spans="2:51" s="12" customFormat="1" ht="13.5">
      <c r="B134" s="242"/>
      <c r="C134" s="243"/>
      <c r="D134" s="230" t="s">
        <v>129</v>
      </c>
      <c r="E134" s="244" t="s">
        <v>21</v>
      </c>
      <c r="F134" s="245" t="s">
        <v>214</v>
      </c>
      <c r="G134" s="243"/>
      <c r="H134" s="244" t="s">
        <v>21</v>
      </c>
      <c r="I134" s="246"/>
      <c r="J134" s="243"/>
      <c r="K134" s="243"/>
      <c r="L134" s="247"/>
      <c r="M134" s="248"/>
      <c r="N134" s="249"/>
      <c r="O134" s="249"/>
      <c r="P134" s="249"/>
      <c r="Q134" s="249"/>
      <c r="R134" s="249"/>
      <c r="S134" s="249"/>
      <c r="T134" s="250"/>
      <c r="AT134" s="251" t="s">
        <v>129</v>
      </c>
      <c r="AU134" s="251" t="s">
        <v>84</v>
      </c>
      <c r="AV134" s="12" t="s">
        <v>82</v>
      </c>
      <c r="AW134" s="12" t="s">
        <v>37</v>
      </c>
      <c r="AX134" s="12" t="s">
        <v>74</v>
      </c>
      <c r="AY134" s="251" t="s">
        <v>121</v>
      </c>
    </row>
    <row r="135" spans="2:51" s="11" customFormat="1" ht="13.5">
      <c r="B135" s="228"/>
      <c r="C135" s="229"/>
      <c r="D135" s="230" t="s">
        <v>129</v>
      </c>
      <c r="E135" s="231" t="s">
        <v>21</v>
      </c>
      <c r="F135" s="232" t="s">
        <v>200</v>
      </c>
      <c r="G135" s="229"/>
      <c r="H135" s="233">
        <v>28</v>
      </c>
      <c r="I135" s="234"/>
      <c r="J135" s="229"/>
      <c r="K135" s="229"/>
      <c r="L135" s="235"/>
      <c r="M135" s="236"/>
      <c r="N135" s="237"/>
      <c r="O135" s="237"/>
      <c r="P135" s="237"/>
      <c r="Q135" s="237"/>
      <c r="R135" s="237"/>
      <c r="S135" s="237"/>
      <c r="T135" s="238"/>
      <c r="AT135" s="239" t="s">
        <v>129</v>
      </c>
      <c r="AU135" s="239" t="s">
        <v>84</v>
      </c>
      <c r="AV135" s="11" t="s">
        <v>84</v>
      </c>
      <c r="AW135" s="11" t="s">
        <v>37</v>
      </c>
      <c r="AX135" s="11" t="s">
        <v>82</v>
      </c>
      <c r="AY135" s="239" t="s">
        <v>121</v>
      </c>
    </row>
    <row r="136" spans="2:65" s="1" customFormat="1" ht="38.25" customHeight="1">
      <c r="B136" s="45"/>
      <c r="C136" s="216" t="s">
        <v>10</v>
      </c>
      <c r="D136" s="216" t="s">
        <v>123</v>
      </c>
      <c r="E136" s="217" t="s">
        <v>215</v>
      </c>
      <c r="F136" s="218" t="s">
        <v>216</v>
      </c>
      <c r="G136" s="219" t="s">
        <v>147</v>
      </c>
      <c r="H136" s="220">
        <v>1013</v>
      </c>
      <c r="I136" s="221"/>
      <c r="J136" s="222">
        <f>ROUND(I136*H136,2)</f>
        <v>0</v>
      </c>
      <c r="K136" s="218" t="s">
        <v>139</v>
      </c>
      <c r="L136" s="71"/>
      <c r="M136" s="223" t="s">
        <v>21</v>
      </c>
      <c r="N136" s="224" t="s">
        <v>45</v>
      </c>
      <c r="O136" s="46"/>
      <c r="P136" s="225">
        <f>O136*H136</f>
        <v>0</v>
      </c>
      <c r="Q136" s="225">
        <v>0</v>
      </c>
      <c r="R136" s="225">
        <f>Q136*H136</f>
        <v>0</v>
      </c>
      <c r="S136" s="225">
        <v>0</v>
      </c>
      <c r="T136" s="226">
        <f>S136*H136</f>
        <v>0</v>
      </c>
      <c r="AR136" s="23" t="s">
        <v>127</v>
      </c>
      <c r="AT136" s="23" t="s">
        <v>123</v>
      </c>
      <c r="AU136" s="23" t="s">
        <v>84</v>
      </c>
      <c r="AY136" s="23" t="s">
        <v>121</v>
      </c>
      <c r="BE136" s="227">
        <f>IF(N136="základní",J136,0)</f>
        <v>0</v>
      </c>
      <c r="BF136" s="227">
        <f>IF(N136="snížená",J136,0)</f>
        <v>0</v>
      </c>
      <c r="BG136" s="227">
        <f>IF(N136="zákl. přenesená",J136,0)</f>
        <v>0</v>
      </c>
      <c r="BH136" s="227">
        <f>IF(N136="sníž. přenesená",J136,0)</f>
        <v>0</v>
      </c>
      <c r="BI136" s="227">
        <f>IF(N136="nulová",J136,0)</f>
        <v>0</v>
      </c>
      <c r="BJ136" s="23" t="s">
        <v>82</v>
      </c>
      <c r="BK136" s="227">
        <f>ROUND(I136*H136,2)</f>
        <v>0</v>
      </c>
      <c r="BL136" s="23" t="s">
        <v>127</v>
      </c>
      <c r="BM136" s="23" t="s">
        <v>217</v>
      </c>
    </row>
    <row r="137" spans="2:47" s="1" customFormat="1" ht="13.5">
      <c r="B137" s="45"/>
      <c r="C137" s="73"/>
      <c r="D137" s="230" t="s">
        <v>141</v>
      </c>
      <c r="E137" s="73"/>
      <c r="F137" s="240" t="s">
        <v>218</v>
      </c>
      <c r="G137" s="73"/>
      <c r="H137" s="73"/>
      <c r="I137" s="186"/>
      <c r="J137" s="73"/>
      <c r="K137" s="73"/>
      <c r="L137" s="71"/>
      <c r="M137" s="241"/>
      <c r="N137" s="46"/>
      <c r="O137" s="46"/>
      <c r="P137" s="46"/>
      <c r="Q137" s="46"/>
      <c r="R137" s="46"/>
      <c r="S137" s="46"/>
      <c r="T137" s="94"/>
      <c r="AT137" s="23" t="s">
        <v>141</v>
      </c>
      <c r="AU137" s="23" t="s">
        <v>84</v>
      </c>
    </row>
    <row r="138" spans="2:51" s="12" customFormat="1" ht="13.5">
      <c r="B138" s="242"/>
      <c r="C138" s="243"/>
      <c r="D138" s="230" t="s">
        <v>129</v>
      </c>
      <c r="E138" s="244" t="s">
        <v>21</v>
      </c>
      <c r="F138" s="245" t="s">
        <v>205</v>
      </c>
      <c r="G138" s="243"/>
      <c r="H138" s="244" t="s">
        <v>21</v>
      </c>
      <c r="I138" s="246"/>
      <c r="J138" s="243"/>
      <c r="K138" s="243"/>
      <c r="L138" s="247"/>
      <c r="M138" s="248"/>
      <c r="N138" s="249"/>
      <c r="O138" s="249"/>
      <c r="P138" s="249"/>
      <c r="Q138" s="249"/>
      <c r="R138" s="249"/>
      <c r="S138" s="249"/>
      <c r="T138" s="250"/>
      <c r="AT138" s="251" t="s">
        <v>129</v>
      </c>
      <c r="AU138" s="251" t="s">
        <v>84</v>
      </c>
      <c r="AV138" s="12" t="s">
        <v>82</v>
      </c>
      <c r="AW138" s="12" t="s">
        <v>37</v>
      </c>
      <c r="AX138" s="12" t="s">
        <v>74</v>
      </c>
      <c r="AY138" s="251" t="s">
        <v>121</v>
      </c>
    </row>
    <row r="139" spans="2:51" s="11" customFormat="1" ht="13.5">
      <c r="B139" s="228"/>
      <c r="C139" s="229"/>
      <c r="D139" s="230" t="s">
        <v>129</v>
      </c>
      <c r="E139" s="231" t="s">
        <v>21</v>
      </c>
      <c r="F139" s="232" t="s">
        <v>206</v>
      </c>
      <c r="G139" s="229"/>
      <c r="H139" s="233">
        <v>937</v>
      </c>
      <c r="I139" s="234"/>
      <c r="J139" s="229"/>
      <c r="K139" s="229"/>
      <c r="L139" s="235"/>
      <c r="M139" s="236"/>
      <c r="N139" s="237"/>
      <c r="O139" s="237"/>
      <c r="P139" s="237"/>
      <c r="Q139" s="237"/>
      <c r="R139" s="237"/>
      <c r="S139" s="237"/>
      <c r="T139" s="238"/>
      <c r="AT139" s="239" t="s">
        <v>129</v>
      </c>
      <c r="AU139" s="239" t="s">
        <v>84</v>
      </c>
      <c r="AV139" s="11" t="s">
        <v>84</v>
      </c>
      <c r="AW139" s="11" t="s">
        <v>37</v>
      </c>
      <c r="AX139" s="11" t="s">
        <v>74</v>
      </c>
      <c r="AY139" s="239" t="s">
        <v>121</v>
      </c>
    </row>
    <row r="140" spans="2:51" s="12" customFormat="1" ht="13.5">
      <c r="B140" s="242"/>
      <c r="C140" s="243"/>
      <c r="D140" s="230" t="s">
        <v>129</v>
      </c>
      <c r="E140" s="244" t="s">
        <v>21</v>
      </c>
      <c r="F140" s="245" t="s">
        <v>207</v>
      </c>
      <c r="G140" s="243"/>
      <c r="H140" s="244" t="s">
        <v>21</v>
      </c>
      <c r="I140" s="246"/>
      <c r="J140" s="243"/>
      <c r="K140" s="243"/>
      <c r="L140" s="247"/>
      <c r="M140" s="248"/>
      <c r="N140" s="249"/>
      <c r="O140" s="249"/>
      <c r="P140" s="249"/>
      <c r="Q140" s="249"/>
      <c r="R140" s="249"/>
      <c r="S140" s="249"/>
      <c r="T140" s="250"/>
      <c r="AT140" s="251" t="s">
        <v>129</v>
      </c>
      <c r="AU140" s="251" t="s">
        <v>84</v>
      </c>
      <c r="AV140" s="12" t="s">
        <v>82</v>
      </c>
      <c r="AW140" s="12" t="s">
        <v>37</v>
      </c>
      <c r="AX140" s="12" t="s">
        <v>74</v>
      </c>
      <c r="AY140" s="251" t="s">
        <v>121</v>
      </c>
    </row>
    <row r="141" spans="2:51" s="11" customFormat="1" ht="13.5">
      <c r="B141" s="228"/>
      <c r="C141" s="229"/>
      <c r="D141" s="230" t="s">
        <v>129</v>
      </c>
      <c r="E141" s="231" t="s">
        <v>21</v>
      </c>
      <c r="F141" s="232" t="s">
        <v>208</v>
      </c>
      <c r="G141" s="229"/>
      <c r="H141" s="233">
        <v>76</v>
      </c>
      <c r="I141" s="234"/>
      <c r="J141" s="229"/>
      <c r="K141" s="229"/>
      <c r="L141" s="235"/>
      <c r="M141" s="236"/>
      <c r="N141" s="237"/>
      <c r="O141" s="237"/>
      <c r="P141" s="237"/>
      <c r="Q141" s="237"/>
      <c r="R141" s="237"/>
      <c r="S141" s="237"/>
      <c r="T141" s="238"/>
      <c r="AT141" s="239" t="s">
        <v>129</v>
      </c>
      <c r="AU141" s="239" t="s">
        <v>84</v>
      </c>
      <c r="AV141" s="11" t="s">
        <v>84</v>
      </c>
      <c r="AW141" s="11" t="s">
        <v>37</v>
      </c>
      <c r="AX141" s="11" t="s">
        <v>74</v>
      </c>
      <c r="AY141" s="239" t="s">
        <v>121</v>
      </c>
    </row>
    <row r="142" spans="2:51" s="13" customFormat="1" ht="13.5">
      <c r="B142" s="252"/>
      <c r="C142" s="253"/>
      <c r="D142" s="230" t="s">
        <v>129</v>
      </c>
      <c r="E142" s="254" t="s">
        <v>21</v>
      </c>
      <c r="F142" s="255" t="s">
        <v>209</v>
      </c>
      <c r="G142" s="253"/>
      <c r="H142" s="256">
        <v>1013</v>
      </c>
      <c r="I142" s="257"/>
      <c r="J142" s="253"/>
      <c r="K142" s="253"/>
      <c r="L142" s="258"/>
      <c r="M142" s="259"/>
      <c r="N142" s="260"/>
      <c r="O142" s="260"/>
      <c r="P142" s="260"/>
      <c r="Q142" s="260"/>
      <c r="R142" s="260"/>
      <c r="S142" s="260"/>
      <c r="T142" s="261"/>
      <c r="AT142" s="262" t="s">
        <v>129</v>
      </c>
      <c r="AU142" s="262" t="s">
        <v>84</v>
      </c>
      <c r="AV142" s="13" t="s">
        <v>127</v>
      </c>
      <c r="AW142" s="13" t="s">
        <v>37</v>
      </c>
      <c r="AX142" s="13" t="s">
        <v>82</v>
      </c>
      <c r="AY142" s="262" t="s">
        <v>121</v>
      </c>
    </row>
    <row r="143" spans="2:65" s="1" customFormat="1" ht="51" customHeight="1">
      <c r="B143" s="45"/>
      <c r="C143" s="216" t="s">
        <v>219</v>
      </c>
      <c r="D143" s="216" t="s">
        <v>123</v>
      </c>
      <c r="E143" s="217" t="s">
        <v>220</v>
      </c>
      <c r="F143" s="218" t="s">
        <v>221</v>
      </c>
      <c r="G143" s="219" t="s">
        <v>147</v>
      </c>
      <c r="H143" s="220">
        <v>32</v>
      </c>
      <c r="I143" s="221"/>
      <c r="J143" s="222">
        <f>ROUND(I143*H143,2)</f>
        <v>0</v>
      </c>
      <c r="K143" s="218" t="s">
        <v>139</v>
      </c>
      <c r="L143" s="71"/>
      <c r="M143" s="223" t="s">
        <v>21</v>
      </c>
      <c r="N143" s="224" t="s">
        <v>45</v>
      </c>
      <c r="O143" s="46"/>
      <c r="P143" s="225">
        <f>O143*H143</f>
        <v>0</v>
      </c>
      <c r="Q143" s="225">
        <v>0.08565</v>
      </c>
      <c r="R143" s="225">
        <f>Q143*H143</f>
        <v>2.7408</v>
      </c>
      <c r="S143" s="225">
        <v>0</v>
      </c>
      <c r="T143" s="226">
        <f>S143*H143</f>
        <v>0</v>
      </c>
      <c r="AR143" s="23" t="s">
        <v>127</v>
      </c>
      <c r="AT143" s="23" t="s">
        <v>123</v>
      </c>
      <c r="AU143" s="23" t="s">
        <v>84</v>
      </c>
      <c r="AY143" s="23" t="s">
        <v>121</v>
      </c>
      <c r="BE143" s="227">
        <f>IF(N143="základní",J143,0)</f>
        <v>0</v>
      </c>
      <c r="BF143" s="227">
        <f>IF(N143="snížená",J143,0)</f>
        <v>0</v>
      </c>
      <c r="BG143" s="227">
        <f>IF(N143="zákl. přenesená",J143,0)</f>
        <v>0</v>
      </c>
      <c r="BH143" s="227">
        <f>IF(N143="sníž. přenesená",J143,0)</f>
        <v>0</v>
      </c>
      <c r="BI143" s="227">
        <f>IF(N143="nulová",J143,0)</f>
        <v>0</v>
      </c>
      <c r="BJ143" s="23" t="s">
        <v>82</v>
      </c>
      <c r="BK143" s="227">
        <f>ROUND(I143*H143,2)</f>
        <v>0</v>
      </c>
      <c r="BL143" s="23" t="s">
        <v>127</v>
      </c>
      <c r="BM143" s="23" t="s">
        <v>222</v>
      </c>
    </row>
    <row r="144" spans="2:47" s="1" customFormat="1" ht="13.5">
      <c r="B144" s="45"/>
      <c r="C144" s="73"/>
      <c r="D144" s="230" t="s">
        <v>141</v>
      </c>
      <c r="E144" s="73"/>
      <c r="F144" s="240" t="s">
        <v>223</v>
      </c>
      <c r="G144" s="73"/>
      <c r="H144" s="73"/>
      <c r="I144" s="186"/>
      <c r="J144" s="73"/>
      <c r="K144" s="73"/>
      <c r="L144" s="71"/>
      <c r="M144" s="241"/>
      <c r="N144" s="46"/>
      <c r="O144" s="46"/>
      <c r="P144" s="46"/>
      <c r="Q144" s="46"/>
      <c r="R144" s="46"/>
      <c r="S144" s="46"/>
      <c r="T144" s="94"/>
      <c r="AT144" s="23" t="s">
        <v>141</v>
      </c>
      <c r="AU144" s="23" t="s">
        <v>84</v>
      </c>
    </row>
    <row r="145" spans="2:51" s="12" customFormat="1" ht="13.5">
      <c r="B145" s="242"/>
      <c r="C145" s="243"/>
      <c r="D145" s="230" t="s">
        <v>129</v>
      </c>
      <c r="E145" s="244" t="s">
        <v>21</v>
      </c>
      <c r="F145" s="245" t="s">
        <v>156</v>
      </c>
      <c r="G145" s="243"/>
      <c r="H145" s="244" t="s">
        <v>21</v>
      </c>
      <c r="I145" s="246"/>
      <c r="J145" s="243"/>
      <c r="K145" s="243"/>
      <c r="L145" s="247"/>
      <c r="M145" s="248"/>
      <c r="N145" s="249"/>
      <c r="O145" s="249"/>
      <c r="P145" s="249"/>
      <c r="Q145" s="249"/>
      <c r="R145" s="249"/>
      <c r="S145" s="249"/>
      <c r="T145" s="250"/>
      <c r="AT145" s="251" t="s">
        <v>129</v>
      </c>
      <c r="AU145" s="251" t="s">
        <v>84</v>
      </c>
      <c r="AV145" s="12" t="s">
        <v>82</v>
      </c>
      <c r="AW145" s="12" t="s">
        <v>37</v>
      </c>
      <c r="AX145" s="12" t="s">
        <v>74</v>
      </c>
      <c r="AY145" s="251" t="s">
        <v>121</v>
      </c>
    </row>
    <row r="146" spans="2:51" s="11" customFormat="1" ht="13.5">
      <c r="B146" s="228"/>
      <c r="C146" s="229"/>
      <c r="D146" s="230" t="s">
        <v>129</v>
      </c>
      <c r="E146" s="231" t="s">
        <v>21</v>
      </c>
      <c r="F146" s="232" t="s">
        <v>157</v>
      </c>
      <c r="G146" s="229"/>
      <c r="H146" s="233">
        <v>32</v>
      </c>
      <c r="I146" s="234"/>
      <c r="J146" s="229"/>
      <c r="K146" s="229"/>
      <c r="L146" s="235"/>
      <c r="M146" s="236"/>
      <c r="N146" s="237"/>
      <c r="O146" s="237"/>
      <c r="P146" s="237"/>
      <c r="Q146" s="237"/>
      <c r="R146" s="237"/>
      <c r="S146" s="237"/>
      <c r="T146" s="238"/>
      <c r="AT146" s="239" t="s">
        <v>129</v>
      </c>
      <c r="AU146" s="239" t="s">
        <v>84</v>
      </c>
      <c r="AV146" s="11" t="s">
        <v>84</v>
      </c>
      <c r="AW146" s="11" t="s">
        <v>37</v>
      </c>
      <c r="AX146" s="11" t="s">
        <v>82</v>
      </c>
      <c r="AY146" s="239" t="s">
        <v>121</v>
      </c>
    </row>
    <row r="147" spans="2:63" s="10" customFormat="1" ht="29.85" customHeight="1">
      <c r="B147" s="200"/>
      <c r="C147" s="201"/>
      <c r="D147" s="202" t="s">
        <v>73</v>
      </c>
      <c r="E147" s="214" t="s">
        <v>175</v>
      </c>
      <c r="F147" s="214" t="s">
        <v>224</v>
      </c>
      <c r="G147" s="201"/>
      <c r="H147" s="201"/>
      <c r="I147" s="204"/>
      <c r="J147" s="215">
        <f>BK147</f>
        <v>0</v>
      </c>
      <c r="K147" s="201"/>
      <c r="L147" s="206"/>
      <c r="M147" s="207"/>
      <c r="N147" s="208"/>
      <c r="O147" s="208"/>
      <c r="P147" s="209">
        <f>SUM(P148:P171)</f>
        <v>0</v>
      </c>
      <c r="Q147" s="208"/>
      <c r="R147" s="209">
        <f>SUM(R148:R171)</f>
        <v>7.463472</v>
      </c>
      <c r="S147" s="208"/>
      <c r="T147" s="210">
        <f>SUM(T148:T171)</f>
        <v>31.858000000000004</v>
      </c>
      <c r="AR147" s="211" t="s">
        <v>82</v>
      </c>
      <c r="AT147" s="212" t="s">
        <v>73</v>
      </c>
      <c r="AU147" s="212" t="s">
        <v>82</v>
      </c>
      <c r="AY147" s="211" t="s">
        <v>121</v>
      </c>
      <c r="BK147" s="213">
        <f>SUM(BK148:BK171)</f>
        <v>0</v>
      </c>
    </row>
    <row r="148" spans="2:65" s="1" customFormat="1" ht="38.25" customHeight="1">
      <c r="B148" s="45"/>
      <c r="C148" s="216" t="s">
        <v>225</v>
      </c>
      <c r="D148" s="216" t="s">
        <v>123</v>
      </c>
      <c r="E148" s="217" t="s">
        <v>226</v>
      </c>
      <c r="F148" s="218" t="s">
        <v>227</v>
      </c>
      <c r="G148" s="219" t="s">
        <v>185</v>
      </c>
      <c r="H148" s="220">
        <v>30.5</v>
      </c>
      <c r="I148" s="221"/>
      <c r="J148" s="222">
        <f>ROUND(I148*H148,2)</f>
        <v>0</v>
      </c>
      <c r="K148" s="218" t="s">
        <v>139</v>
      </c>
      <c r="L148" s="71"/>
      <c r="M148" s="223" t="s">
        <v>21</v>
      </c>
      <c r="N148" s="224" t="s">
        <v>45</v>
      </c>
      <c r="O148" s="46"/>
      <c r="P148" s="225">
        <f>O148*H148</f>
        <v>0</v>
      </c>
      <c r="Q148" s="225">
        <v>0.1554</v>
      </c>
      <c r="R148" s="225">
        <f>Q148*H148</f>
        <v>4.7397</v>
      </c>
      <c r="S148" s="225">
        <v>0</v>
      </c>
      <c r="T148" s="226">
        <f>S148*H148</f>
        <v>0</v>
      </c>
      <c r="AR148" s="23" t="s">
        <v>127</v>
      </c>
      <c r="AT148" s="23" t="s">
        <v>123</v>
      </c>
      <c r="AU148" s="23" t="s">
        <v>84</v>
      </c>
      <c r="AY148" s="23" t="s">
        <v>121</v>
      </c>
      <c r="BE148" s="227">
        <f>IF(N148="základní",J148,0)</f>
        <v>0</v>
      </c>
      <c r="BF148" s="227">
        <f>IF(N148="snížená",J148,0)</f>
        <v>0</v>
      </c>
      <c r="BG148" s="227">
        <f>IF(N148="zákl. přenesená",J148,0)</f>
        <v>0</v>
      </c>
      <c r="BH148" s="227">
        <f>IF(N148="sníž. přenesená",J148,0)</f>
        <v>0</v>
      </c>
      <c r="BI148" s="227">
        <f>IF(N148="nulová",J148,0)</f>
        <v>0</v>
      </c>
      <c r="BJ148" s="23" t="s">
        <v>82</v>
      </c>
      <c r="BK148" s="227">
        <f>ROUND(I148*H148,2)</f>
        <v>0</v>
      </c>
      <c r="BL148" s="23" t="s">
        <v>127</v>
      </c>
      <c r="BM148" s="23" t="s">
        <v>228</v>
      </c>
    </row>
    <row r="149" spans="2:47" s="1" customFormat="1" ht="13.5">
      <c r="B149" s="45"/>
      <c r="C149" s="73"/>
      <c r="D149" s="230" t="s">
        <v>141</v>
      </c>
      <c r="E149" s="73"/>
      <c r="F149" s="240" t="s">
        <v>229</v>
      </c>
      <c r="G149" s="73"/>
      <c r="H149" s="73"/>
      <c r="I149" s="186"/>
      <c r="J149" s="73"/>
      <c r="K149" s="73"/>
      <c r="L149" s="71"/>
      <c r="M149" s="241"/>
      <c r="N149" s="46"/>
      <c r="O149" s="46"/>
      <c r="P149" s="46"/>
      <c r="Q149" s="46"/>
      <c r="R149" s="46"/>
      <c r="S149" s="46"/>
      <c r="T149" s="94"/>
      <c r="AT149" s="23" t="s">
        <v>141</v>
      </c>
      <c r="AU149" s="23" t="s">
        <v>84</v>
      </c>
    </row>
    <row r="150" spans="2:51" s="11" customFormat="1" ht="13.5">
      <c r="B150" s="228"/>
      <c r="C150" s="229"/>
      <c r="D150" s="230" t="s">
        <v>129</v>
      </c>
      <c r="E150" s="231" t="s">
        <v>21</v>
      </c>
      <c r="F150" s="232" t="s">
        <v>230</v>
      </c>
      <c r="G150" s="229"/>
      <c r="H150" s="233">
        <v>30.5</v>
      </c>
      <c r="I150" s="234"/>
      <c r="J150" s="229"/>
      <c r="K150" s="229"/>
      <c r="L150" s="235"/>
      <c r="M150" s="236"/>
      <c r="N150" s="237"/>
      <c r="O150" s="237"/>
      <c r="P150" s="237"/>
      <c r="Q150" s="237"/>
      <c r="R150" s="237"/>
      <c r="S150" s="237"/>
      <c r="T150" s="238"/>
      <c r="AT150" s="239" t="s">
        <v>129</v>
      </c>
      <c r="AU150" s="239" t="s">
        <v>84</v>
      </c>
      <c r="AV150" s="11" t="s">
        <v>84</v>
      </c>
      <c r="AW150" s="11" t="s">
        <v>37</v>
      </c>
      <c r="AX150" s="11" t="s">
        <v>82</v>
      </c>
      <c r="AY150" s="239" t="s">
        <v>121</v>
      </c>
    </row>
    <row r="151" spans="2:65" s="1" customFormat="1" ht="16.5" customHeight="1">
      <c r="B151" s="45"/>
      <c r="C151" s="263" t="s">
        <v>231</v>
      </c>
      <c r="D151" s="263" t="s">
        <v>232</v>
      </c>
      <c r="E151" s="264" t="s">
        <v>233</v>
      </c>
      <c r="F151" s="265" t="s">
        <v>234</v>
      </c>
      <c r="G151" s="266" t="s">
        <v>235</v>
      </c>
      <c r="H151" s="267">
        <v>31.11</v>
      </c>
      <c r="I151" s="268"/>
      <c r="J151" s="269">
        <f>ROUND(I151*H151,2)</f>
        <v>0</v>
      </c>
      <c r="K151" s="265" t="s">
        <v>139</v>
      </c>
      <c r="L151" s="270"/>
      <c r="M151" s="271" t="s">
        <v>21</v>
      </c>
      <c r="N151" s="272" t="s">
        <v>45</v>
      </c>
      <c r="O151" s="46"/>
      <c r="P151" s="225">
        <f>O151*H151</f>
        <v>0</v>
      </c>
      <c r="Q151" s="225">
        <v>0.085</v>
      </c>
      <c r="R151" s="225">
        <f>Q151*H151</f>
        <v>2.64435</v>
      </c>
      <c r="S151" s="225">
        <v>0</v>
      </c>
      <c r="T151" s="226">
        <f>S151*H151</f>
        <v>0</v>
      </c>
      <c r="AR151" s="23" t="s">
        <v>170</v>
      </c>
      <c r="AT151" s="23" t="s">
        <v>232</v>
      </c>
      <c r="AU151" s="23" t="s">
        <v>84</v>
      </c>
      <c r="AY151" s="23" t="s">
        <v>121</v>
      </c>
      <c r="BE151" s="227">
        <f>IF(N151="základní",J151,0)</f>
        <v>0</v>
      </c>
      <c r="BF151" s="227">
        <f>IF(N151="snížená",J151,0)</f>
        <v>0</v>
      </c>
      <c r="BG151" s="227">
        <f>IF(N151="zákl. přenesená",J151,0)</f>
        <v>0</v>
      </c>
      <c r="BH151" s="227">
        <f>IF(N151="sníž. přenesená",J151,0)</f>
        <v>0</v>
      </c>
      <c r="BI151" s="227">
        <f>IF(N151="nulová",J151,0)</f>
        <v>0</v>
      </c>
      <c r="BJ151" s="23" t="s">
        <v>82</v>
      </c>
      <c r="BK151" s="227">
        <f>ROUND(I151*H151,2)</f>
        <v>0</v>
      </c>
      <c r="BL151" s="23" t="s">
        <v>127</v>
      </c>
      <c r="BM151" s="23" t="s">
        <v>236</v>
      </c>
    </row>
    <row r="152" spans="2:51" s="11" customFormat="1" ht="13.5">
      <c r="B152" s="228"/>
      <c r="C152" s="229"/>
      <c r="D152" s="230" t="s">
        <v>129</v>
      </c>
      <c r="E152" s="229"/>
      <c r="F152" s="232" t="s">
        <v>237</v>
      </c>
      <c r="G152" s="229"/>
      <c r="H152" s="233">
        <v>31.11</v>
      </c>
      <c r="I152" s="234"/>
      <c r="J152" s="229"/>
      <c r="K152" s="229"/>
      <c r="L152" s="235"/>
      <c r="M152" s="236"/>
      <c r="N152" s="237"/>
      <c r="O152" s="237"/>
      <c r="P152" s="237"/>
      <c r="Q152" s="237"/>
      <c r="R152" s="237"/>
      <c r="S152" s="237"/>
      <c r="T152" s="238"/>
      <c r="AT152" s="239" t="s">
        <v>129</v>
      </c>
      <c r="AU152" s="239" t="s">
        <v>84</v>
      </c>
      <c r="AV152" s="11" t="s">
        <v>84</v>
      </c>
      <c r="AW152" s="11" t="s">
        <v>6</v>
      </c>
      <c r="AX152" s="11" t="s">
        <v>82</v>
      </c>
      <c r="AY152" s="239" t="s">
        <v>121</v>
      </c>
    </row>
    <row r="153" spans="2:65" s="1" customFormat="1" ht="38.25" customHeight="1">
      <c r="B153" s="45"/>
      <c r="C153" s="216" t="s">
        <v>238</v>
      </c>
      <c r="D153" s="216" t="s">
        <v>123</v>
      </c>
      <c r="E153" s="217" t="s">
        <v>239</v>
      </c>
      <c r="F153" s="218" t="s">
        <v>240</v>
      </c>
      <c r="G153" s="219" t="s">
        <v>185</v>
      </c>
      <c r="H153" s="220">
        <v>129.2</v>
      </c>
      <c r="I153" s="221"/>
      <c r="J153" s="222">
        <f>ROUND(I153*H153,2)</f>
        <v>0</v>
      </c>
      <c r="K153" s="218" t="s">
        <v>139</v>
      </c>
      <c r="L153" s="71"/>
      <c r="M153" s="223" t="s">
        <v>21</v>
      </c>
      <c r="N153" s="224" t="s">
        <v>45</v>
      </c>
      <c r="O153" s="46"/>
      <c r="P153" s="225">
        <f>O153*H153</f>
        <v>0</v>
      </c>
      <c r="Q153" s="225">
        <v>0.00061</v>
      </c>
      <c r="R153" s="225">
        <f>Q153*H153</f>
        <v>0.078812</v>
      </c>
      <c r="S153" s="225">
        <v>0</v>
      </c>
      <c r="T153" s="226">
        <f>S153*H153</f>
        <v>0</v>
      </c>
      <c r="AR153" s="23" t="s">
        <v>127</v>
      </c>
      <c r="AT153" s="23" t="s">
        <v>123</v>
      </c>
      <c r="AU153" s="23" t="s">
        <v>84</v>
      </c>
      <c r="AY153" s="23" t="s">
        <v>121</v>
      </c>
      <c r="BE153" s="227">
        <f>IF(N153="základní",J153,0)</f>
        <v>0</v>
      </c>
      <c r="BF153" s="227">
        <f>IF(N153="snížená",J153,0)</f>
        <v>0</v>
      </c>
      <c r="BG153" s="227">
        <f>IF(N153="zákl. přenesená",J153,0)</f>
        <v>0</v>
      </c>
      <c r="BH153" s="227">
        <f>IF(N153="sníž. přenesená",J153,0)</f>
        <v>0</v>
      </c>
      <c r="BI153" s="227">
        <f>IF(N153="nulová",J153,0)</f>
        <v>0</v>
      </c>
      <c r="BJ153" s="23" t="s">
        <v>82</v>
      </c>
      <c r="BK153" s="227">
        <f>ROUND(I153*H153,2)</f>
        <v>0</v>
      </c>
      <c r="BL153" s="23" t="s">
        <v>127</v>
      </c>
      <c r="BM153" s="23" t="s">
        <v>241</v>
      </c>
    </row>
    <row r="154" spans="2:47" s="1" customFormat="1" ht="13.5">
      <c r="B154" s="45"/>
      <c r="C154" s="73"/>
      <c r="D154" s="230" t="s">
        <v>141</v>
      </c>
      <c r="E154" s="73"/>
      <c r="F154" s="240" t="s">
        <v>242</v>
      </c>
      <c r="G154" s="73"/>
      <c r="H154" s="73"/>
      <c r="I154" s="186"/>
      <c r="J154" s="73"/>
      <c r="K154" s="73"/>
      <c r="L154" s="71"/>
      <c r="M154" s="241"/>
      <c r="N154" s="46"/>
      <c r="O154" s="46"/>
      <c r="P154" s="46"/>
      <c r="Q154" s="46"/>
      <c r="R154" s="46"/>
      <c r="S154" s="46"/>
      <c r="T154" s="94"/>
      <c r="AT154" s="23" t="s">
        <v>141</v>
      </c>
      <c r="AU154" s="23" t="s">
        <v>84</v>
      </c>
    </row>
    <row r="155" spans="2:51" s="11" customFormat="1" ht="13.5">
      <c r="B155" s="228"/>
      <c r="C155" s="229"/>
      <c r="D155" s="230" t="s">
        <v>129</v>
      </c>
      <c r="E155" s="231" t="s">
        <v>21</v>
      </c>
      <c r="F155" s="232" t="s">
        <v>243</v>
      </c>
      <c r="G155" s="229"/>
      <c r="H155" s="233">
        <v>129.2</v>
      </c>
      <c r="I155" s="234"/>
      <c r="J155" s="229"/>
      <c r="K155" s="229"/>
      <c r="L155" s="235"/>
      <c r="M155" s="236"/>
      <c r="N155" s="237"/>
      <c r="O155" s="237"/>
      <c r="P155" s="237"/>
      <c r="Q155" s="237"/>
      <c r="R155" s="237"/>
      <c r="S155" s="237"/>
      <c r="T155" s="238"/>
      <c r="AT155" s="239" t="s">
        <v>129</v>
      </c>
      <c r="AU155" s="239" t="s">
        <v>84</v>
      </c>
      <c r="AV155" s="11" t="s">
        <v>84</v>
      </c>
      <c r="AW155" s="11" t="s">
        <v>37</v>
      </c>
      <c r="AX155" s="11" t="s">
        <v>82</v>
      </c>
      <c r="AY155" s="239" t="s">
        <v>121</v>
      </c>
    </row>
    <row r="156" spans="2:65" s="1" customFormat="1" ht="25.5" customHeight="1">
      <c r="B156" s="45"/>
      <c r="C156" s="216" t="s">
        <v>244</v>
      </c>
      <c r="D156" s="216" t="s">
        <v>123</v>
      </c>
      <c r="E156" s="217" t="s">
        <v>245</v>
      </c>
      <c r="F156" s="218" t="s">
        <v>246</v>
      </c>
      <c r="G156" s="219" t="s">
        <v>185</v>
      </c>
      <c r="H156" s="220">
        <v>30.5</v>
      </c>
      <c r="I156" s="221"/>
      <c r="J156" s="222">
        <f>ROUND(I156*H156,2)</f>
        <v>0</v>
      </c>
      <c r="K156" s="218" t="s">
        <v>139</v>
      </c>
      <c r="L156" s="71"/>
      <c r="M156" s="223" t="s">
        <v>21</v>
      </c>
      <c r="N156" s="224" t="s">
        <v>45</v>
      </c>
      <c r="O156" s="46"/>
      <c r="P156" s="225">
        <f>O156*H156</f>
        <v>0</v>
      </c>
      <c r="Q156" s="225">
        <v>2E-05</v>
      </c>
      <c r="R156" s="225">
        <f>Q156*H156</f>
        <v>0.0006100000000000001</v>
      </c>
      <c r="S156" s="225">
        <v>0</v>
      </c>
      <c r="T156" s="226">
        <f>S156*H156</f>
        <v>0</v>
      </c>
      <c r="AR156" s="23" t="s">
        <v>127</v>
      </c>
      <c r="AT156" s="23" t="s">
        <v>123</v>
      </c>
      <c r="AU156" s="23" t="s">
        <v>84</v>
      </c>
      <c r="AY156" s="23" t="s">
        <v>121</v>
      </c>
      <c r="BE156" s="227">
        <f>IF(N156="základní",J156,0)</f>
        <v>0</v>
      </c>
      <c r="BF156" s="227">
        <f>IF(N156="snížená",J156,0)</f>
        <v>0</v>
      </c>
      <c r="BG156" s="227">
        <f>IF(N156="zákl. přenesená",J156,0)</f>
        <v>0</v>
      </c>
      <c r="BH156" s="227">
        <f>IF(N156="sníž. přenesená",J156,0)</f>
        <v>0</v>
      </c>
      <c r="BI156" s="227">
        <f>IF(N156="nulová",J156,0)</f>
        <v>0</v>
      </c>
      <c r="BJ156" s="23" t="s">
        <v>82</v>
      </c>
      <c r="BK156" s="227">
        <f>ROUND(I156*H156,2)</f>
        <v>0</v>
      </c>
      <c r="BL156" s="23" t="s">
        <v>127</v>
      </c>
      <c r="BM156" s="23" t="s">
        <v>247</v>
      </c>
    </row>
    <row r="157" spans="2:47" s="1" customFormat="1" ht="13.5">
      <c r="B157" s="45"/>
      <c r="C157" s="73"/>
      <c r="D157" s="230" t="s">
        <v>141</v>
      </c>
      <c r="E157" s="73"/>
      <c r="F157" s="240" t="s">
        <v>248</v>
      </c>
      <c r="G157" s="73"/>
      <c r="H157" s="73"/>
      <c r="I157" s="186"/>
      <c r="J157" s="73"/>
      <c r="K157" s="73"/>
      <c r="L157" s="71"/>
      <c r="M157" s="241"/>
      <c r="N157" s="46"/>
      <c r="O157" s="46"/>
      <c r="P157" s="46"/>
      <c r="Q157" s="46"/>
      <c r="R157" s="46"/>
      <c r="S157" s="46"/>
      <c r="T157" s="94"/>
      <c r="AT157" s="23" t="s">
        <v>141</v>
      </c>
      <c r="AU157" s="23" t="s">
        <v>84</v>
      </c>
    </row>
    <row r="158" spans="2:51" s="12" customFormat="1" ht="13.5">
      <c r="B158" s="242"/>
      <c r="C158" s="243"/>
      <c r="D158" s="230" t="s">
        <v>129</v>
      </c>
      <c r="E158" s="244" t="s">
        <v>21</v>
      </c>
      <c r="F158" s="245" t="s">
        <v>249</v>
      </c>
      <c r="G158" s="243"/>
      <c r="H158" s="244" t="s">
        <v>21</v>
      </c>
      <c r="I158" s="246"/>
      <c r="J158" s="243"/>
      <c r="K158" s="243"/>
      <c r="L158" s="247"/>
      <c r="M158" s="248"/>
      <c r="N158" s="249"/>
      <c r="O158" s="249"/>
      <c r="P158" s="249"/>
      <c r="Q158" s="249"/>
      <c r="R158" s="249"/>
      <c r="S158" s="249"/>
      <c r="T158" s="250"/>
      <c r="AT158" s="251" t="s">
        <v>129</v>
      </c>
      <c r="AU158" s="251" t="s">
        <v>84</v>
      </c>
      <c r="AV158" s="12" t="s">
        <v>82</v>
      </c>
      <c r="AW158" s="12" t="s">
        <v>37</v>
      </c>
      <c r="AX158" s="12" t="s">
        <v>74</v>
      </c>
      <c r="AY158" s="251" t="s">
        <v>121</v>
      </c>
    </row>
    <row r="159" spans="2:51" s="11" customFormat="1" ht="13.5">
      <c r="B159" s="228"/>
      <c r="C159" s="229"/>
      <c r="D159" s="230" t="s">
        <v>129</v>
      </c>
      <c r="E159" s="231" t="s">
        <v>21</v>
      </c>
      <c r="F159" s="232" t="s">
        <v>230</v>
      </c>
      <c r="G159" s="229"/>
      <c r="H159" s="233">
        <v>30.5</v>
      </c>
      <c r="I159" s="234"/>
      <c r="J159" s="229"/>
      <c r="K159" s="229"/>
      <c r="L159" s="235"/>
      <c r="M159" s="236"/>
      <c r="N159" s="237"/>
      <c r="O159" s="237"/>
      <c r="P159" s="237"/>
      <c r="Q159" s="237"/>
      <c r="R159" s="237"/>
      <c r="S159" s="237"/>
      <c r="T159" s="238"/>
      <c r="AT159" s="239" t="s">
        <v>129</v>
      </c>
      <c r="AU159" s="239" t="s">
        <v>84</v>
      </c>
      <c r="AV159" s="11" t="s">
        <v>84</v>
      </c>
      <c r="AW159" s="11" t="s">
        <v>37</v>
      </c>
      <c r="AX159" s="11" t="s">
        <v>82</v>
      </c>
      <c r="AY159" s="239" t="s">
        <v>121</v>
      </c>
    </row>
    <row r="160" spans="2:65" s="1" customFormat="1" ht="38.25" customHeight="1">
      <c r="B160" s="45"/>
      <c r="C160" s="216" t="s">
        <v>9</v>
      </c>
      <c r="D160" s="216" t="s">
        <v>123</v>
      </c>
      <c r="E160" s="217" t="s">
        <v>250</v>
      </c>
      <c r="F160" s="218" t="s">
        <v>251</v>
      </c>
      <c r="G160" s="219" t="s">
        <v>147</v>
      </c>
      <c r="H160" s="220">
        <v>937</v>
      </c>
      <c r="I160" s="221"/>
      <c r="J160" s="222">
        <f>ROUND(I160*H160,2)</f>
        <v>0</v>
      </c>
      <c r="K160" s="218" t="s">
        <v>139</v>
      </c>
      <c r="L160" s="71"/>
      <c r="M160" s="223" t="s">
        <v>21</v>
      </c>
      <c r="N160" s="224" t="s">
        <v>45</v>
      </c>
      <c r="O160" s="46"/>
      <c r="P160" s="225">
        <f>O160*H160</f>
        <v>0</v>
      </c>
      <c r="Q160" s="225">
        <v>0</v>
      </c>
      <c r="R160" s="225">
        <f>Q160*H160</f>
        <v>0</v>
      </c>
      <c r="S160" s="225">
        <v>0.02</v>
      </c>
      <c r="T160" s="226">
        <f>S160*H160</f>
        <v>18.740000000000002</v>
      </c>
      <c r="AR160" s="23" t="s">
        <v>127</v>
      </c>
      <c r="AT160" s="23" t="s">
        <v>123</v>
      </c>
      <c r="AU160" s="23" t="s">
        <v>84</v>
      </c>
      <c r="AY160" s="23" t="s">
        <v>121</v>
      </c>
      <c r="BE160" s="227">
        <f>IF(N160="základní",J160,0)</f>
        <v>0</v>
      </c>
      <c r="BF160" s="227">
        <f>IF(N160="snížená",J160,0)</f>
        <v>0</v>
      </c>
      <c r="BG160" s="227">
        <f>IF(N160="zákl. přenesená",J160,0)</f>
        <v>0</v>
      </c>
      <c r="BH160" s="227">
        <f>IF(N160="sníž. přenesená",J160,0)</f>
        <v>0</v>
      </c>
      <c r="BI160" s="227">
        <f>IF(N160="nulová",J160,0)</f>
        <v>0</v>
      </c>
      <c r="BJ160" s="23" t="s">
        <v>82</v>
      </c>
      <c r="BK160" s="227">
        <f>ROUND(I160*H160,2)</f>
        <v>0</v>
      </c>
      <c r="BL160" s="23" t="s">
        <v>127</v>
      </c>
      <c r="BM160" s="23" t="s">
        <v>252</v>
      </c>
    </row>
    <row r="161" spans="2:47" s="1" customFormat="1" ht="13.5">
      <c r="B161" s="45"/>
      <c r="C161" s="73"/>
      <c r="D161" s="230" t="s">
        <v>141</v>
      </c>
      <c r="E161" s="73"/>
      <c r="F161" s="240" t="s">
        <v>253</v>
      </c>
      <c r="G161" s="73"/>
      <c r="H161" s="73"/>
      <c r="I161" s="186"/>
      <c r="J161" s="73"/>
      <c r="K161" s="73"/>
      <c r="L161" s="71"/>
      <c r="M161" s="241"/>
      <c r="N161" s="46"/>
      <c r="O161" s="46"/>
      <c r="P161" s="46"/>
      <c r="Q161" s="46"/>
      <c r="R161" s="46"/>
      <c r="S161" s="46"/>
      <c r="T161" s="94"/>
      <c r="AT161" s="23" t="s">
        <v>141</v>
      </c>
      <c r="AU161" s="23" t="s">
        <v>84</v>
      </c>
    </row>
    <row r="162" spans="2:51" s="12" customFormat="1" ht="13.5">
      <c r="B162" s="242"/>
      <c r="C162" s="243"/>
      <c r="D162" s="230" t="s">
        <v>129</v>
      </c>
      <c r="E162" s="244" t="s">
        <v>21</v>
      </c>
      <c r="F162" s="245" t="s">
        <v>254</v>
      </c>
      <c r="G162" s="243"/>
      <c r="H162" s="244" t="s">
        <v>21</v>
      </c>
      <c r="I162" s="246"/>
      <c r="J162" s="243"/>
      <c r="K162" s="243"/>
      <c r="L162" s="247"/>
      <c r="M162" s="248"/>
      <c r="N162" s="249"/>
      <c r="O162" s="249"/>
      <c r="P162" s="249"/>
      <c r="Q162" s="249"/>
      <c r="R162" s="249"/>
      <c r="S162" s="249"/>
      <c r="T162" s="250"/>
      <c r="AT162" s="251" t="s">
        <v>129</v>
      </c>
      <c r="AU162" s="251" t="s">
        <v>84</v>
      </c>
      <c r="AV162" s="12" t="s">
        <v>82</v>
      </c>
      <c r="AW162" s="12" t="s">
        <v>37</v>
      </c>
      <c r="AX162" s="12" t="s">
        <v>74</v>
      </c>
      <c r="AY162" s="251" t="s">
        <v>121</v>
      </c>
    </row>
    <row r="163" spans="2:51" s="11" customFormat="1" ht="13.5">
      <c r="B163" s="228"/>
      <c r="C163" s="229"/>
      <c r="D163" s="230" t="s">
        <v>129</v>
      </c>
      <c r="E163" s="231" t="s">
        <v>21</v>
      </c>
      <c r="F163" s="232" t="s">
        <v>206</v>
      </c>
      <c r="G163" s="229"/>
      <c r="H163" s="233">
        <v>937</v>
      </c>
      <c r="I163" s="234"/>
      <c r="J163" s="229"/>
      <c r="K163" s="229"/>
      <c r="L163" s="235"/>
      <c r="M163" s="236"/>
      <c r="N163" s="237"/>
      <c r="O163" s="237"/>
      <c r="P163" s="237"/>
      <c r="Q163" s="237"/>
      <c r="R163" s="237"/>
      <c r="S163" s="237"/>
      <c r="T163" s="238"/>
      <c r="AT163" s="239" t="s">
        <v>129</v>
      </c>
      <c r="AU163" s="239" t="s">
        <v>84</v>
      </c>
      <c r="AV163" s="11" t="s">
        <v>84</v>
      </c>
      <c r="AW163" s="11" t="s">
        <v>37</v>
      </c>
      <c r="AX163" s="11" t="s">
        <v>82</v>
      </c>
      <c r="AY163" s="239" t="s">
        <v>121</v>
      </c>
    </row>
    <row r="164" spans="2:65" s="1" customFormat="1" ht="38.25" customHeight="1">
      <c r="B164" s="45"/>
      <c r="C164" s="216" t="s">
        <v>255</v>
      </c>
      <c r="D164" s="216" t="s">
        <v>123</v>
      </c>
      <c r="E164" s="217" t="s">
        <v>256</v>
      </c>
      <c r="F164" s="218" t="s">
        <v>257</v>
      </c>
      <c r="G164" s="219" t="s">
        <v>147</v>
      </c>
      <c r="H164" s="220">
        <v>187.4</v>
      </c>
      <c r="I164" s="221"/>
      <c r="J164" s="222">
        <f>ROUND(I164*H164,2)</f>
        <v>0</v>
      </c>
      <c r="K164" s="218" t="s">
        <v>139</v>
      </c>
      <c r="L164" s="71"/>
      <c r="M164" s="223" t="s">
        <v>21</v>
      </c>
      <c r="N164" s="224" t="s">
        <v>45</v>
      </c>
      <c r="O164" s="46"/>
      <c r="P164" s="225">
        <f>O164*H164</f>
        <v>0</v>
      </c>
      <c r="Q164" s="225">
        <v>0</v>
      </c>
      <c r="R164" s="225">
        <f>Q164*H164</f>
        <v>0</v>
      </c>
      <c r="S164" s="225">
        <v>0.02</v>
      </c>
      <c r="T164" s="226">
        <f>S164*H164</f>
        <v>3.748</v>
      </c>
      <c r="AR164" s="23" t="s">
        <v>127</v>
      </c>
      <c r="AT164" s="23" t="s">
        <v>123</v>
      </c>
      <c r="AU164" s="23" t="s">
        <v>84</v>
      </c>
      <c r="AY164" s="23" t="s">
        <v>121</v>
      </c>
      <c r="BE164" s="227">
        <f>IF(N164="základní",J164,0)</f>
        <v>0</v>
      </c>
      <c r="BF164" s="227">
        <f>IF(N164="snížená",J164,0)</f>
        <v>0</v>
      </c>
      <c r="BG164" s="227">
        <f>IF(N164="zákl. přenesená",J164,0)</f>
        <v>0</v>
      </c>
      <c r="BH164" s="227">
        <f>IF(N164="sníž. přenesená",J164,0)</f>
        <v>0</v>
      </c>
      <c r="BI164" s="227">
        <f>IF(N164="nulová",J164,0)</f>
        <v>0</v>
      </c>
      <c r="BJ164" s="23" t="s">
        <v>82</v>
      </c>
      <c r="BK164" s="227">
        <f>ROUND(I164*H164,2)</f>
        <v>0</v>
      </c>
      <c r="BL164" s="23" t="s">
        <v>127</v>
      </c>
      <c r="BM164" s="23" t="s">
        <v>258</v>
      </c>
    </row>
    <row r="165" spans="2:47" s="1" customFormat="1" ht="13.5">
      <c r="B165" s="45"/>
      <c r="C165" s="73"/>
      <c r="D165" s="230" t="s">
        <v>141</v>
      </c>
      <c r="E165" s="73"/>
      <c r="F165" s="240" t="s">
        <v>253</v>
      </c>
      <c r="G165" s="73"/>
      <c r="H165" s="73"/>
      <c r="I165" s="186"/>
      <c r="J165" s="73"/>
      <c r="K165" s="73"/>
      <c r="L165" s="71"/>
      <c r="M165" s="241"/>
      <c r="N165" s="46"/>
      <c r="O165" s="46"/>
      <c r="P165" s="46"/>
      <c r="Q165" s="46"/>
      <c r="R165" s="46"/>
      <c r="S165" s="46"/>
      <c r="T165" s="94"/>
      <c r="AT165" s="23" t="s">
        <v>141</v>
      </c>
      <c r="AU165" s="23" t="s">
        <v>84</v>
      </c>
    </row>
    <row r="166" spans="2:51" s="12" customFormat="1" ht="13.5">
      <c r="B166" s="242"/>
      <c r="C166" s="243"/>
      <c r="D166" s="230" t="s">
        <v>129</v>
      </c>
      <c r="E166" s="244" t="s">
        <v>21</v>
      </c>
      <c r="F166" s="245" t="s">
        <v>259</v>
      </c>
      <c r="G166" s="243"/>
      <c r="H166" s="244" t="s">
        <v>21</v>
      </c>
      <c r="I166" s="246"/>
      <c r="J166" s="243"/>
      <c r="K166" s="243"/>
      <c r="L166" s="247"/>
      <c r="M166" s="248"/>
      <c r="N166" s="249"/>
      <c r="O166" s="249"/>
      <c r="P166" s="249"/>
      <c r="Q166" s="249"/>
      <c r="R166" s="249"/>
      <c r="S166" s="249"/>
      <c r="T166" s="250"/>
      <c r="AT166" s="251" t="s">
        <v>129</v>
      </c>
      <c r="AU166" s="251" t="s">
        <v>84</v>
      </c>
      <c r="AV166" s="12" t="s">
        <v>82</v>
      </c>
      <c r="AW166" s="12" t="s">
        <v>37</v>
      </c>
      <c r="AX166" s="12" t="s">
        <v>74</v>
      </c>
      <c r="AY166" s="251" t="s">
        <v>121</v>
      </c>
    </row>
    <row r="167" spans="2:51" s="11" customFormat="1" ht="13.5">
      <c r="B167" s="228"/>
      <c r="C167" s="229"/>
      <c r="D167" s="230" t="s">
        <v>129</v>
      </c>
      <c r="E167" s="231" t="s">
        <v>21</v>
      </c>
      <c r="F167" s="232" t="s">
        <v>260</v>
      </c>
      <c r="G167" s="229"/>
      <c r="H167" s="233">
        <v>187.4</v>
      </c>
      <c r="I167" s="234"/>
      <c r="J167" s="229"/>
      <c r="K167" s="229"/>
      <c r="L167" s="235"/>
      <c r="M167" s="236"/>
      <c r="N167" s="237"/>
      <c r="O167" s="237"/>
      <c r="P167" s="237"/>
      <c r="Q167" s="237"/>
      <c r="R167" s="237"/>
      <c r="S167" s="237"/>
      <c r="T167" s="238"/>
      <c r="AT167" s="239" t="s">
        <v>129</v>
      </c>
      <c r="AU167" s="239" t="s">
        <v>84</v>
      </c>
      <c r="AV167" s="11" t="s">
        <v>84</v>
      </c>
      <c r="AW167" s="11" t="s">
        <v>37</v>
      </c>
      <c r="AX167" s="11" t="s">
        <v>82</v>
      </c>
      <c r="AY167" s="239" t="s">
        <v>121</v>
      </c>
    </row>
    <row r="168" spans="2:65" s="1" customFormat="1" ht="38.25" customHeight="1">
      <c r="B168" s="45"/>
      <c r="C168" s="216" t="s">
        <v>261</v>
      </c>
      <c r="D168" s="216" t="s">
        <v>123</v>
      </c>
      <c r="E168" s="217" t="s">
        <v>262</v>
      </c>
      <c r="F168" s="218" t="s">
        <v>263</v>
      </c>
      <c r="G168" s="219" t="s">
        <v>147</v>
      </c>
      <c r="H168" s="220">
        <v>187.4</v>
      </c>
      <c r="I168" s="221"/>
      <c r="J168" s="222">
        <f>ROUND(I168*H168,2)</f>
        <v>0</v>
      </c>
      <c r="K168" s="218" t="s">
        <v>139</v>
      </c>
      <c r="L168" s="71"/>
      <c r="M168" s="223" t="s">
        <v>21</v>
      </c>
      <c r="N168" s="224" t="s">
        <v>45</v>
      </c>
      <c r="O168" s="46"/>
      <c r="P168" s="225">
        <f>O168*H168</f>
        <v>0</v>
      </c>
      <c r="Q168" s="225">
        <v>0</v>
      </c>
      <c r="R168" s="225">
        <f>Q168*H168</f>
        <v>0</v>
      </c>
      <c r="S168" s="225">
        <v>0.05</v>
      </c>
      <c r="T168" s="226">
        <f>S168*H168</f>
        <v>9.370000000000001</v>
      </c>
      <c r="AR168" s="23" t="s">
        <v>127</v>
      </c>
      <c r="AT168" s="23" t="s">
        <v>123</v>
      </c>
      <c r="AU168" s="23" t="s">
        <v>84</v>
      </c>
      <c r="AY168" s="23" t="s">
        <v>121</v>
      </c>
      <c r="BE168" s="227">
        <f>IF(N168="základní",J168,0)</f>
        <v>0</v>
      </c>
      <c r="BF168" s="227">
        <f>IF(N168="snížená",J168,0)</f>
        <v>0</v>
      </c>
      <c r="BG168" s="227">
        <f>IF(N168="zákl. přenesená",J168,0)</f>
        <v>0</v>
      </c>
      <c r="BH168" s="227">
        <f>IF(N168="sníž. přenesená",J168,0)</f>
        <v>0</v>
      </c>
      <c r="BI168" s="227">
        <f>IF(N168="nulová",J168,0)</f>
        <v>0</v>
      </c>
      <c r="BJ168" s="23" t="s">
        <v>82</v>
      </c>
      <c r="BK168" s="227">
        <f>ROUND(I168*H168,2)</f>
        <v>0</v>
      </c>
      <c r="BL168" s="23" t="s">
        <v>127</v>
      </c>
      <c r="BM168" s="23" t="s">
        <v>264</v>
      </c>
    </row>
    <row r="169" spans="2:47" s="1" customFormat="1" ht="13.5">
      <c r="B169" s="45"/>
      <c r="C169" s="73"/>
      <c r="D169" s="230" t="s">
        <v>141</v>
      </c>
      <c r="E169" s="73"/>
      <c r="F169" s="240" t="s">
        <v>253</v>
      </c>
      <c r="G169" s="73"/>
      <c r="H169" s="73"/>
      <c r="I169" s="186"/>
      <c r="J169" s="73"/>
      <c r="K169" s="73"/>
      <c r="L169" s="71"/>
      <c r="M169" s="241"/>
      <c r="N169" s="46"/>
      <c r="O169" s="46"/>
      <c r="P169" s="46"/>
      <c r="Q169" s="46"/>
      <c r="R169" s="46"/>
      <c r="S169" s="46"/>
      <c r="T169" s="94"/>
      <c r="AT169" s="23" t="s">
        <v>141</v>
      </c>
      <c r="AU169" s="23" t="s">
        <v>84</v>
      </c>
    </row>
    <row r="170" spans="2:51" s="12" customFormat="1" ht="13.5">
      <c r="B170" s="242"/>
      <c r="C170" s="243"/>
      <c r="D170" s="230" t="s">
        <v>129</v>
      </c>
      <c r="E170" s="244" t="s">
        <v>21</v>
      </c>
      <c r="F170" s="245" t="s">
        <v>259</v>
      </c>
      <c r="G170" s="243"/>
      <c r="H170" s="244" t="s">
        <v>21</v>
      </c>
      <c r="I170" s="246"/>
      <c r="J170" s="243"/>
      <c r="K170" s="243"/>
      <c r="L170" s="247"/>
      <c r="M170" s="248"/>
      <c r="N170" s="249"/>
      <c r="O170" s="249"/>
      <c r="P170" s="249"/>
      <c r="Q170" s="249"/>
      <c r="R170" s="249"/>
      <c r="S170" s="249"/>
      <c r="T170" s="250"/>
      <c r="AT170" s="251" t="s">
        <v>129</v>
      </c>
      <c r="AU170" s="251" t="s">
        <v>84</v>
      </c>
      <c r="AV170" s="12" t="s">
        <v>82</v>
      </c>
      <c r="AW170" s="12" t="s">
        <v>37</v>
      </c>
      <c r="AX170" s="12" t="s">
        <v>74</v>
      </c>
      <c r="AY170" s="251" t="s">
        <v>121</v>
      </c>
    </row>
    <row r="171" spans="2:51" s="11" customFormat="1" ht="13.5">
      <c r="B171" s="228"/>
      <c r="C171" s="229"/>
      <c r="D171" s="230" t="s">
        <v>129</v>
      </c>
      <c r="E171" s="231" t="s">
        <v>21</v>
      </c>
      <c r="F171" s="232" t="s">
        <v>260</v>
      </c>
      <c r="G171" s="229"/>
      <c r="H171" s="233">
        <v>187.4</v>
      </c>
      <c r="I171" s="234"/>
      <c r="J171" s="229"/>
      <c r="K171" s="229"/>
      <c r="L171" s="235"/>
      <c r="M171" s="236"/>
      <c r="N171" s="237"/>
      <c r="O171" s="237"/>
      <c r="P171" s="237"/>
      <c r="Q171" s="237"/>
      <c r="R171" s="237"/>
      <c r="S171" s="237"/>
      <c r="T171" s="238"/>
      <c r="AT171" s="239" t="s">
        <v>129</v>
      </c>
      <c r="AU171" s="239" t="s">
        <v>84</v>
      </c>
      <c r="AV171" s="11" t="s">
        <v>84</v>
      </c>
      <c r="AW171" s="11" t="s">
        <v>37</v>
      </c>
      <c r="AX171" s="11" t="s">
        <v>82</v>
      </c>
      <c r="AY171" s="239" t="s">
        <v>121</v>
      </c>
    </row>
    <row r="172" spans="2:63" s="10" customFormat="1" ht="29.85" customHeight="1">
      <c r="B172" s="200"/>
      <c r="C172" s="201"/>
      <c r="D172" s="202" t="s">
        <v>73</v>
      </c>
      <c r="E172" s="214" t="s">
        <v>265</v>
      </c>
      <c r="F172" s="214" t="s">
        <v>266</v>
      </c>
      <c r="G172" s="201"/>
      <c r="H172" s="201"/>
      <c r="I172" s="204"/>
      <c r="J172" s="215">
        <f>BK172</f>
        <v>0</v>
      </c>
      <c r="K172" s="201"/>
      <c r="L172" s="206"/>
      <c r="M172" s="207"/>
      <c r="N172" s="208"/>
      <c r="O172" s="208"/>
      <c r="P172" s="209">
        <f>SUM(P173:P194)</f>
        <v>0</v>
      </c>
      <c r="Q172" s="208"/>
      <c r="R172" s="209">
        <f>SUM(R173:R194)</f>
        <v>0</v>
      </c>
      <c r="S172" s="208"/>
      <c r="T172" s="210">
        <f>SUM(T173:T194)</f>
        <v>0</v>
      </c>
      <c r="AR172" s="211" t="s">
        <v>82</v>
      </c>
      <c r="AT172" s="212" t="s">
        <v>73</v>
      </c>
      <c r="AU172" s="212" t="s">
        <v>82</v>
      </c>
      <c r="AY172" s="211" t="s">
        <v>121</v>
      </c>
      <c r="BK172" s="213">
        <f>SUM(BK173:BK194)</f>
        <v>0</v>
      </c>
    </row>
    <row r="173" spans="2:65" s="1" customFormat="1" ht="25.5" customHeight="1">
      <c r="B173" s="45"/>
      <c r="C173" s="216" t="s">
        <v>267</v>
      </c>
      <c r="D173" s="216" t="s">
        <v>123</v>
      </c>
      <c r="E173" s="217" t="s">
        <v>268</v>
      </c>
      <c r="F173" s="218" t="s">
        <v>269</v>
      </c>
      <c r="G173" s="219" t="s">
        <v>270</v>
      </c>
      <c r="H173" s="220">
        <v>51.863</v>
      </c>
      <c r="I173" s="221"/>
      <c r="J173" s="222">
        <f>ROUND(I173*H173,2)</f>
        <v>0</v>
      </c>
      <c r="K173" s="218" t="s">
        <v>139</v>
      </c>
      <c r="L173" s="71"/>
      <c r="M173" s="223" t="s">
        <v>21</v>
      </c>
      <c r="N173" s="224" t="s">
        <v>45</v>
      </c>
      <c r="O173" s="46"/>
      <c r="P173" s="225">
        <f>O173*H173</f>
        <v>0</v>
      </c>
      <c r="Q173" s="225">
        <v>0</v>
      </c>
      <c r="R173" s="225">
        <f>Q173*H173</f>
        <v>0</v>
      </c>
      <c r="S173" s="225">
        <v>0</v>
      </c>
      <c r="T173" s="226">
        <f>S173*H173</f>
        <v>0</v>
      </c>
      <c r="AR173" s="23" t="s">
        <v>127</v>
      </c>
      <c r="AT173" s="23" t="s">
        <v>123</v>
      </c>
      <c r="AU173" s="23" t="s">
        <v>84</v>
      </c>
      <c r="AY173" s="23" t="s">
        <v>121</v>
      </c>
      <c r="BE173" s="227">
        <f>IF(N173="základní",J173,0)</f>
        <v>0</v>
      </c>
      <c r="BF173" s="227">
        <f>IF(N173="snížená",J173,0)</f>
        <v>0</v>
      </c>
      <c r="BG173" s="227">
        <f>IF(N173="zákl. přenesená",J173,0)</f>
        <v>0</v>
      </c>
      <c r="BH173" s="227">
        <f>IF(N173="sníž. přenesená",J173,0)</f>
        <v>0</v>
      </c>
      <c r="BI173" s="227">
        <f>IF(N173="nulová",J173,0)</f>
        <v>0</v>
      </c>
      <c r="BJ173" s="23" t="s">
        <v>82</v>
      </c>
      <c r="BK173" s="227">
        <f>ROUND(I173*H173,2)</f>
        <v>0</v>
      </c>
      <c r="BL173" s="23" t="s">
        <v>127</v>
      </c>
      <c r="BM173" s="23" t="s">
        <v>271</v>
      </c>
    </row>
    <row r="174" spans="2:47" s="1" customFormat="1" ht="13.5">
      <c r="B174" s="45"/>
      <c r="C174" s="73"/>
      <c r="D174" s="230" t="s">
        <v>141</v>
      </c>
      <c r="E174" s="73"/>
      <c r="F174" s="240" t="s">
        <v>272</v>
      </c>
      <c r="G174" s="73"/>
      <c r="H174" s="73"/>
      <c r="I174" s="186"/>
      <c r="J174" s="73"/>
      <c r="K174" s="73"/>
      <c r="L174" s="71"/>
      <c r="M174" s="241"/>
      <c r="N174" s="46"/>
      <c r="O174" s="46"/>
      <c r="P174" s="46"/>
      <c r="Q174" s="46"/>
      <c r="R174" s="46"/>
      <c r="S174" s="46"/>
      <c r="T174" s="94"/>
      <c r="AT174" s="23" t="s">
        <v>141</v>
      </c>
      <c r="AU174" s="23" t="s">
        <v>84</v>
      </c>
    </row>
    <row r="175" spans="2:51" s="12" customFormat="1" ht="13.5">
      <c r="B175" s="242"/>
      <c r="C175" s="243"/>
      <c r="D175" s="230" t="s">
        <v>129</v>
      </c>
      <c r="E175" s="244" t="s">
        <v>21</v>
      </c>
      <c r="F175" s="245" t="s">
        <v>273</v>
      </c>
      <c r="G175" s="243"/>
      <c r="H175" s="244" t="s">
        <v>21</v>
      </c>
      <c r="I175" s="246"/>
      <c r="J175" s="243"/>
      <c r="K175" s="243"/>
      <c r="L175" s="247"/>
      <c r="M175" s="248"/>
      <c r="N175" s="249"/>
      <c r="O175" s="249"/>
      <c r="P175" s="249"/>
      <c r="Q175" s="249"/>
      <c r="R175" s="249"/>
      <c r="S175" s="249"/>
      <c r="T175" s="250"/>
      <c r="AT175" s="251" t="s">
        <v>129</v>
      </c>
      <c r="AU175" s="251" t="s">
        <v>84</v>
      </c>
      <c r="AV175" s="12" t="s">
        <v>82</v>
      </c>
      <c r="AW175" s="12" t="s">
        <v>37</v>
      </c>
      <c r="AX175" s="12" t="s">
        <v>74</v>
      </c>
      <c r="AY175" s="251" t="s">
        <v>121</v>
      </c>
    </row>
    <row r="176" spans="2:51" s="11" customFormat="1" ht="13.5">
      <c r="B176" s="228"/>
      <c r="C176" s="229"/>
      <c r="D176" s="230" t="s">
        <v>129</v>
      </c>
      <c r="E176" s="231" t="s">
        <v>21</v>
      </c>
      <c r="F176" s="232" t="s">
        <v>274</v>
      </c>
      <c r="G176" s="229"/>
      <c r="H176" s="233">
        <v>1.818</v>
      </c>
      <c r="I176" s="234"/>
      <c r="J176" s="229"/>
      <c r="K176" s="229"/>
      <c r="L176" s="235"/>
      <c r="M176" s="236"/>
      <c r="N176" s="237"/>
      <c r="O176" s="237"/>
      <c r="P176" s="237"/>
      <c r="Q176" s="237"/>
      <c r="R176" s="237"/>
      <c r="S176" s="237"/>
      <c r="T176" s="238"/>
      <c r="AT176" s="239" t="s">
        <v>129</v>
      </c>
      <c r="AU176" s="239" t="s">
        <v>84</v>
      </c>
      <c r="AV176" s="11" t="s">
        <v>84</v>
      </c>
      <c r="AW176" s="11" t="s">
        <v>37</v>
      </c>
      <c r="AX176" s="11" t="s">
        <v>74</v>
      </c>
      <c r="AY176" s="239" t="s">
        <v>121</v>
      </c>
    </row>
    <row r="177" spans="2:51" s="11" customFormat="1" ht="13.5">
      <c r="B177" s="228"/>
      <c r="C177" s="229"/>
      <c r="D177" s="230" t="s">
        <v>129</v>
      </c>
      <c r="E177" s="231" t="s">
        <v>21</v>
      </c>
      <c r="F177" s="232" t="s">
        <v>275</v>
      </c>
      <c r="G177" s="229"/>
      <c r="H177" s="233">
        <v>20.54</v>
      </c>
      <c r="I177" s="234"/>
      <c r="J177" s="229"/>
      <c r="K177" s="229"/>
      <c r="L177" s="235"/>
      <c r="M177" s="236"/>
      <c r="N177" s="237"/>
      <c r="O177" s="237"/>
      <c r="P177" s="237"/>
      <c r="Q177" s="237"/>
      <c r="R177" s="237"/>
      <c r="S177" s="237"/>
      <c r="T177" s="238"/>
      <c r="AT177" s="239" t="s">
        <v>129</v>
      </c>
      <c r="AU177" s="239" t="s">
        <v>84</v>
      </c>
      <c r="AV177" s="11" t="s">
        <v>84</v>
      </c>
      <c r="AW177" s="11" t="s">
        <v>37</v>
      </c>
      <c r="AX177" s="11" t="s">
        <v>74</v>
      </c>
      <c r="AY177" s="239" t="s">
        <v>121</v>
      </c>
    </row>
    <row r="178" spans="2:51" s="11" customFormat="1" ht="13.5">
      <c r="B178" s="228"/>
      <c r="C178" s="229"/>
      <c r="D178" s="230" t="s">
        <v>129</v>
      </c>
      <c r="E178" s="231" t="s">
        <v>21</v>
      </c>
      <c r="F178" s="232" t="s">
        <v>276</v>
      </c>
      <c r="G178" s="229"/>
      <c r="H178" s="233">
        <v>26.942</v>
      </c>
      <c r="I178" s="234"/>
      <c r="J178" s="229"/>
      <c r="K178" s="229"/>
      <c r="L178" s="235"/>
      <c r="M178" s="236"/>
      <c r="N178" s="237"/>
      <c r="O178" s="237"/>
      <c r="P178" s="237"/>
      <c r="Q178" s="237"/>
      <c r="R178" s="237"/>
      <c r="S178" s="237"/>
      <c r="T178" s="238"/>
      <c r="AT178" s="239" t="s">
        <v>129</v>
      </c>
      <c r="AU178" s="239" t="s">
        <v>84</v>
      </c>
      <c r="AV178" s="11" t="s">
        <v>84</v>
      </c>
      <c r="AW178" s="11" t="s">
        <v>37</v>
      </c>
      <c r="AX178" s="11" t="s">
        <v>74</v>
      </c>
      <c r="AY178" s="239" t="s">
        <v>121</v>
      </c>
    </row>
    <row r="179" spans="2:51" s="11" customFormat="1" ht="13.5">
      <c r="B179" s="228"/>
      <c r="C179" s="229"/>
      <c r="D179" s="230" t="s">
        <v>129</v>
      </c>
      <c r="E179" s="231" t="s">
        <v>21</v>
      </c>
      <c r="F179" s="232" t="s">
        <v>277</v>
      </c>
      <c r="G179" s="229"/>
      <c r="H179" s="233">
        <v>2.563</v>
      </c>
      <c r="I179" s="234"/>
      <c r="J179" s="229"/>
      <c r="K179" s="229"/>
      <c r="L179" s="235"/>
      <c r="M179" s="236"/>
      <c r="N179" s="237"/>
      <c r="O179" s="237"/>
      <c r="P179" s="237"/>
      <c r="Q179" s="237"/>
      <c r="R179" s="237"/>
      <c r="S179" s="237"/>
      <c r="T179" s="238"/>
      <c r="AT179" s="239" t="s">
        <v>129</v>
      </c>
      <c r="AU179" s="239" t="s">
        <v>84</v>
      </c>
      <c r="AV179" s="11" t="s">
        <v>84</v>
      </c>
      <c r="AW179" s="11" t="s">
        <v>37</v>
      </c>
      <c r="AX179" s="11" t="s">
        <v>74</v>
      </c>
      <c r="AY179" s="239" t="s">
        <v>121</v>
      </c>
    </row>
    <row r="180" spans="2:51" s="13" customFormat="1" ht="13.5">
      <c r="B180" s="252"/>
      <c r="C180" s="253"/>
      <c r="D180" s="230" t="s">
        <v>129</v>
      </c>
      <c r="E180" s="254" t="s">
        <v>21</v>
      </c>
      <c r="F180" s="255" t="s">
        <v>209</v>
      </c>
      <c r="G180" s="253"/>
      <c r="H180" s="256">
        <v>51.863</v>
      </c>
      <c r="I180" s="257"/>
      <c r="J180" s="253"/>
      <c r="K180" s="253"/>
      <c r="L180" s="258"/>
      <c r="M180" s="259"/>
      <c r="N180" s="260"/>
      <c r="O180" s="260"/>
      <c r="P180" s="260"/>
      <c r="Q180" s="260"/>
      <c r="R180" s="260"/>
      <c r="S180" s="260"/>
      <c r="T180" s="261"/>
      <c r="AT180" s="262" t="s">
        <v>129</v>
      </c>
      <c r="AU180" s="262" t="s">
        <v>84</v>
      </c>
      <c r="AV180" s="13" t="s">
        <v>127</v>
      </c>
      <c r="AW180" s="13" t="s">
        <v>37</v>
      </c>
      <c r="AX180" s="13" t="s">
        <v>82</v>
      </c>
      <c r="AY180" s="262" t="s">
        <v>121</v>
      </c>
    </row>
    <row r="181" spans="2:65" s="1" customFormat="1" ht="25.5" customHeight="1">
      <c r="B181" s="45"/>
      <c r="C181" s="216" t="s">
        <v>278</v>
      </c>
      <c r="D181" s="216" t="s">
        <v>123</v>
      </c>
      <c r="E181" s="217" t="s">
        <v>279</v>
      </c>
      <c r="F181" s="218" t="s">
        <v>280</v>
      </c>
      <c r="G181" s="219" t="s">
        <v>270</v>
      </c>
      <c r="H181" s="220">
        <v>985.359</v>
      </c>
      <c r="I181" s="221"/>
      <c r="J181" s="222">
        <f>ROUND(I181*H181,2)</f>
        <v>0</v>
      </c>
      <c r="K181" s="218" t="s">
        <v>139</v>
      </c>
      <c r="L181" s="71"/>
      <c r="M181" s="223" t="s">
        <v>21</v>
      </c>
      <c r="N181" s="224" t="s">
        <v>45</v>
      </c>
      <c r="O181" s="46"/>
      <c r="P181" s="225">
        <f>O181*H181</f>
        <v>0</v>
      </c>
      <c r="Q181" s="225">
        <v>0</v>
      </c>
      <c r="R181" s="225">
        <f>Q181*H181</f>
        <v>0</v>
      </c>
      <c r="S181" s="225">
        <v>0</v>
      </c>
      <c r="T181" s="226">
        <f>S181*H181</f>
        <v>0</v>
      </c>
      <c r="AR181" s="23" t="s">
        <v>127</v>
      </c>
      <c r="AT181" s="23" t="s">
        <v>123</v>
      </c>
      <c r="AU181" s="23" t="s">
        <v>84</v>
      </c>
      <c r="AY181" s="23" t="s">
        <v>121</v>
      </c>
      <c r="BE181" s="227">
        <f>IF(N181="základní",J181,0)</f>
        <v>0</v>
      </c>
      <c r="BF181" s="227">
        <f>IF(N181="snížená",J181,0)</f>
        <v>0</v>
      </c>
      <c r="BG181" s="227">
        <f>IF(N181="zákl. přenesená",J181,0)</f>
        <v>0</v>
      </c>
      <c r="BH181" s="227">
        <f>IF(N181="sníž. přenesená",J181,0)</f>
        <v>0</v>
      </c>
      <c r="BI181" s="227">
        <f>IF(N181="nulová",J181,0)</f>
        <v>0</v>
      </c>
      <c r="BJ181" s="23" t="s">
        <v>82</v>
      </c>
      <c r="BK181" s="227">
        <f>ROUND(I181*H181,2)</f>
        <v>0</v>
      </c>
      <c r="BL181" s="23" t="s">
        <v>127</v>
      </c>
      <c r="BM181" s="23" t="s">
        <v>281</v>
      </c>
    </row>
    <row r="182" spans="2:47" s="1" customFormat="1" ht="13.5">
      <c r="B182" s="45"/>
      <c r="C182" s="73"/>
      <c r="D182" s="230" t="s">
        <v>141</v>
      </c>
      <c r="E182" s="73"/>
      <c r="F182" s="240" t="s">
        <v>272</v>
      </c>
      <c r="G182" s="73"/>
      <c r="H182" s="73"/>
      <c r="I182" s="186"/>
      <c r="J182" s="73"/>
      <c r="K182" s="73"/>
      <c r="L182" s="71"/>
      <c r="M182" s="241"/>
      <c r="N182" s="46"/>
      <c r="O182" s="46"/>
      <c r="P182" s="46"/>
      <c r="Q182" s="46"/>
      <c r="R182" s="46"/>
      <c r="S182" s="46"/>
      <c r="T182" s="94"/>
      <c r="AT182" s="23" t="s">
        <v>141</v>
      </c>
      <c r="AU182" s="23" t="s">
        <v>84</v>
      </c>
    </row>
    <row r="183" spans="2:51" s="11" customFormat="1" ht="13.5">
      <c r="B183" s="228"/>
      <c r="C183" s="229"/>
      <c r="D183" s="230" t="s">
        <v>129</v>
      </c>
      <c r="E183" s="229"/>
      <c r="F183" s="232" t="s">
        <v>282</v>
      </c>
      <c r="G183" s="229"/>
      <c r="H183" s="233">
        <v>985.359</v>
      </c>
      <c r="I183" s="234"/>
      <c r="J183" s="229"/>
      <c r="K183" s="229"/>
      <c r="L183" s="235"/>
      <c r="M183" s="236"/>
      <c r="N183" s="237"/>
      <c r="O183" s="237"/>
      <c r="P183" s="237"/>
      <c r="Q183" s="237"/>
      <c r="R183" s="237"/>
      <c r="S183" s="237"/>
      <c r="T183" s="238"/>
      <c r="AT183" s="239" t="s">
        <v>129</v>
      </c>
      <c r="AU183" s="239" t="s">
        <v>84</v>
      </c>
      <c r="AV183" s="11" t="s">
        <v>84</v>
      </c>
      <c r="AW183" s="11" t="s">
        <v>6</v>
      </c>
      <c r="AX183" s="11" t="s">
        <v>82</v>
      </c>
      <c r="AY183" s="239" t="s">
        <v>121</v>
      </c>
    </row>
    <row r="184" spans="2:65" s="1" customFormat="1" ht="16.5" customHeight="1">
      <c r="B184" s="45"/>
      <c r="C184" s="216" t="s">
        <v>283</v>
      </c>
      <c r="D184" s="216" t="s">
        <v>123</v>
      </c>
      <c r="E184" s="217" t="s">
        <v>284</v>
      </c>
      <c r="F184" s="218" t="s">
        <v>285</v>
      </c>
      <c r="G184" s="219" t="s">
        <v>270</v>
      </c>
      <c r="H184" s="220">
        <v>2.563</v>
      </c>
      <c r="I184" s="221"/>
      <c r="J184" s="222">
        <f>ROUND(I184*H184,2)</f>
        <v>0</v>
      </c>
      <c r="K184" s="218" t="s">
        <v>139</v>
      </c>
      <c r="L184" s="71"/>
      <c r="M184" s="223" t="s">
        <v>21</v>
      </c>
      <c r="N184" s="224" t="s">
        <v>45</v>
      </c>
      <c r="O184" s="46"/>
      <c r="P184" s="225">
        <f>O184*H184</f>
        <v>0</v>
      </c>
      <c r="Q184" s="225">
        <v>0</v>
      </c>
      <c r="R184" s="225">
        <f>Q184*H184</f>
        <v>0</v>
      </c>
      <c r="S184" s="225">
        <v>0</v>
      </c>
      <c r="T184" s="226">
        <f>S184*H184</f>
        <v>0</v>
      </c>
      <c r="AR184" s="23" t="s">
        <v>127</v>
      </c>
      <c r="AT184" s="23" t="s">
        <v>123</v>
      </c>
      <c r="AU184" s="23" t="s">
        <v>84</v>
      </c>
      <c r="AY184" s="23" t="s">
        <v>121</v>
      </c>
      <c r="BE184" s="227">
        <f>IF(N184="základní",J184,0)</f>
        <v>0</v>
      </c>
      <c r="BF184" s="227">
        <f>IF(N184="snížená",J184,0)</f>
        <v>0</v>
      </c>
      <c r="BG184" s="227">
        <f>IF(N184="zákl. přenesená",J184,0)</f>
        <v>0</v>
      </c>
      <c r="BH184" s="227">
        <f>IF(N184="sníž. přenesená",J184,0)</f>
        <v>0</v>
      </c>
      <c r="BI184" s="227">
        <f>IF(N184="nulová",J184,0)</f>
        <v>0</v>
      </c>
      <c r="BJ184" s="23" t="s">
        <v>82</v>
      </c>
      <c r="BK184" s="227">
        <f>ROUND(I184*H184,2)</f>
        <v>0</v>
      </c>
      <c r="BL184" s="23" t="s">
        <v>127</v>
      </c>
      <c r="BM184" s="23" t="s">
        <v>286</v>
      </c>
    </row>
    <row r="185" spans="2:47" s="1" customFormat="1" ht="13.5">
      <c r="B185" s="45"/>
      <c r="C185" s="73"/>
      <c r="D185" s="230" t="s">
        <v>141</v>
      </c>
      <c r="E185" s="73"/>
      <c r="F185" s="240" t="s">
        <v>287</v>
      </c>
      <c r="G185" s="73"/>
      <c r="H185" s="73"/>
      <c r="I185" s="186"/>
      <c r="J185" s="73"/>
      <c r="K185" s="73"/>
      <c r="L185" s="71"/>
      <c r="M185" s="241"/>
      <c r="N185" s="46"/>
      <c r="O185" s="46"/>
      <c r="P185" s="46"/>
      <c r="Q185" s="46"/>
      <c r="R185" s="46"/>
      <c r="S185" s="46"/>
      <c r="T185" s="94"/>
      <c r="AT185" s="23" t="s">
        <v>141</v>
      </c>
      <c r="AU185" s="23" t="s">
        <v>84</v>
      </c>
    </row>
    <row r="186" spans="2:51" s="11" customFormat="1" ht="13.5">
      <c r="B186" s="228"/>
      <c r="C186" s="229"/>
      <c r="D186" s="230" t="s">
        <v>129</v>
      </c>
      <c r="E186" s="231" t="s">
        <v>21</v>
      </c>
      <c r="F186" s="232" t="s">
        <v>277</v>
      </c>
      <c r="G186" s="229"/>
      <c r="H186" s="233">
        <v>2.563</v>
      </c>
      <c r="I186" s="234"/>
      <c r="J186" s="229"/>
      <c r="K186" s="229"/>
      <c r="L186" s="235"/>
      <c r="M186" s="236"/>
      <c r="N186" s="237"/>
      <c r="O186" s="237"/>
      <c r="P186" s="237"/>
      <c r="Q186" s="237"/>
      <c r="R186" s="237"/>
      <c r="S186" s="237"/>
      <c r="T186" s="238"/>
      <c r="AT186" s="239" t="s">
        <v>129</v>
      </c>
      <c r="AU186" s="239" t="s">
        <v>84</v>
      </c>
      <c r="AV186" s="11" t="s">
        <v>84</v>
      </c>
      <c r="AW186" s="11" t="s">
        <v>37</v>
      </c>
      <c r="AX186" s="11" t="s">
        <v>82</v>
      </c>
      <c r="AY186" s="239" t="s">
        <v>121</v>
      </c>
    </row>
    <row r="187" spans="2:65" s="1" customFormat="1" ht="25.5" customHeight="1">
      <c r="B187" s="45"/>
      <c r="C187" s="216" t="s">
        <v>288</v>
      </c>
      <c r="D187" s="216" t="s">
        <v>123</v>
      </c>
      <c r="E187" s="217" t="s">
        <v>289</v>
      </c>
      <c r="F187" s="218" t="s">
        <v>290</v>
      </c>
      <c r="G187" s="219" t="s">
        <v>270</v>
      </c>
      <c r="H187" s="220">
        <v>26.942</v>
      </c>
      <c r="I187" s="221"/>
      <c r="J187" s="222">
        <f>ROUND(I187*H187,2)</f>
        <v>0</v>
      </c>
      <c r="K187" s="218" t="s">
        <v>139</v>
      </c>
      <c r="L187" s="71"/>
      <c r="M187" s="223" t="s">
        <v>21</v>
      </c>
      <c r="N187" s="224" t="s">
        <v>45</v>
      </c>
      <c r="O187" s="46"/>
      <c r="P187" s="225">
        <f>O187*H187</f>
        <v>0</v>
      </c>
      <c r="Q187" s="225">
        <v>0</v>
      </c>
      <c r="R187" s="225">
        <f>Q187*H187</f>
        <v>0</v>
      </c>
      <c r="S187" s="225">
        <v>0</v>
      </c>
      <c r="T187" s="226">
        <f>S187*H187</f>
        <v>0</v>
      </c>
      <c r="AR187" s="23" t="s">
        <v>127</v>
      </c>
      <c r="AT187" s="23" t="s">
        <v>123</v>
      </c>
      <c r="AU187" s="23" t="s">
        <v>84</v>
      </c>
      <c r="AY187" s="23" t="s">
        <v>121</v>
      </c>
      <c r="BE187" s="227">
        <f>IF(N187="základní",J187,0)</f>
        <v>0</v>
      </c>
      <c r="BF187" s="227">
        <f>IF(N187="snížená",J187,0)</f>
        <v>0</v>
      </c>
      <c r="BG187" s="227">
        <f>IF(N187="zákl. přenesená",J187,0)</f>
        <v>0</v>
      </c>
      <c r="BH187" s="227">
        <f>IF(N187="sníž. přenesená",J187,0)</f>
        <v>0</v>
      </c>
      <c r="BI187" s="227">
        <f>IF(N187="nulová",J187,0)</f>
        <v>0</v>
      </c>
      <c r="BJ187" s="23" t="s">
        <v>82</v>
      </c>
      <c r="BK187" s="227">
        <f>ROUND(I187*H187,2)</f>
        <v>0</v>
      </c>
      <c r="BL187" s="23" t="s">
        <v>127</v>
      </c>
      <c r="BM187" s="23" t="s">
        <v>291</v>
      </c>
    </row>
    <row r="188" spans="2:47" s="1" customFormat="1" ht="13.5">
      <c r="B188" s="45"/>
      <c r="C188" s="73"/>
      <c r="D188" s="230" t="s">
        <v>141</v>
      </c>
      <c r="E188" s="73"/>
      <c r="F188" s="240" t="s">
        <v>287</v>
      </c>
      <c r="G188" s="73"/>
      <c r="H188" s="73"/>
      <c r="I188" s="186"/>
      <c r="J188" s="73"/>
      <c r="K188" s="73"/>
      <c r="L188" s="71"/>
      <c r="M188" s="241"/>
      <c r="N188" s="46"/>
      <c r="O188" s="46"/>
      <c r="P188" s="46"/>
      <c r="Q188" s="46"/>
      <c r="R188" s="46"/>
      <c r="S188" s="46"/>
      <c r="T188" s="94"/>
      <c r="AT188" s="23" t="s">
        <v>141</v>
      </c>
      <c r="AU188" s="23" t="s">
        <v>84</v>
      </c>
    </row>
    <row r="189" spans="2:51" s="11" customFormat="1" ht="13.5">
      <c r="B189" s="228"/>
      <c r="C189" s="229"/>
      <c r="D189" s="230" t="s">
        <v>129</v>
      </c>
      <c r="E189" s="231" t="s">
        <v>21</v>
      </c>
      <c r="F189" s="232" t="s">
        <v>276</v>
      </c>
      <c r="G189" s="229"/>
      <c r="H189" s="233">
        <v>26.942</v>
      </c>
      <c r="I189" s="234"/>
      <c r="J189" s="229"/>
      <c r="K189" s="229"/>
      <c r="L189" s="235"/>
      <c r="M189" s="236"/>
      <c r="N189" s="237"/>
      <c r="O189" s="237"/>
      <c r="P189" s="237"/>
      <c r="Q189" s="237"/>
      <c r="R189" s="237"/>
      <c r="S189" s="237"/>
      <c r="T189" s="238"/>
      <c r="AT189" s="239" t="s">
        <v>129</v>
      </c>
      <c r="AU189" s="239" t="s">
        <v>84</v>
      </c>
      <c r="AV189" s="11" t="s">
        <v>84</v>
      </c>
      <c r="AW189" s="11" t="s">
        <v>37</v>
      </c>
      <c r="AX189" s="11" t="s">
        <v>82</v>
      </c>
      <c r="AY189" s="239" t="s">
        <v>121</v>
      </c>
    </row>
    <row r="190" spans="2:65" s="1" customFormat="1" ht="16.5" customHeight="1">
      <c r="B190" s="45"/>
      <c r="C190" s="216" t="s">
        <v>292</v>
      </c>
      <c r="D190" s="216" t="s">
        <v>123</v>
      </c>
      <c r="E190" s="217" t="s">
        <v>293</v>
      </c>
      <c r="F190" s="218" t="s">
        <v>294</v>
      </c>
      <c r="G190" s="219" t="s">
        <v>270</v>
      </c>
      <c r="H190" s="220">
        <v>22.358</v>
      </c>
      <c r="I190" s="221"/>
      <c r="J190" s="222">
        <f>ROUND(I190*H190,2)</f>
        <v>0</v>
      </c>
      <c r="K190" s="218" t="s">
        <v>139</v>
      </c>
      <c r="L190" s="71"/>
      <c r="M190" s="223" t="s">
        <v>21</v>
      </c>
      <c r="N190" s="224" t="s">
        <v>45</v>
      </c>
      <c r="O190" s="46"/>
      <c r="P190" s="225">
        <f>O190*H190</f>
        <v>0</v>
      </c>
      <c r="Q190" s="225">
        <v>0</v>
      </c>
      <c r="R190" s="225">
        <f>Q190*H190</f>
        <v>0</v>
      </c>
      <c r="S190" s="225">
        <v>0</v>
      </c>
      <c r="T190" s="226">
        <f>S190*H190</f>
        <v>0</v>
      </c>
      <c r="AR190" s="23" t="s">
        <v>127</v>
      </c>
      <c r="AT190" s="23" t="s">
        <v>123</v>
      </c>
      <c r="AU190" s="23" t="s">
        <v>84</v>
      </c>
      <c r="AY190" s="23" t="s">
        <v>121</v>
      </c>
      <c r="BE190" s="227">
        <f>IF(N190="základní",J190,0)</f>
        <v>0</v>
      </c>
      <c r="BF190" s="227">
        <f>IF(N190="snížená",J190,0)</f>
        <v>0</v>
      </c>
      <c r="BG190" s="227">
        <f>IF(N190="zákl. přenesená",J190,0)</f>
        <v>0</v>
      </c>
      <c r="BH190" s="227">
        <f>IF(N190="sníž. přenesená",J190,0)</f>
        <v>0</v>
      </c>
      <c r="BI190" s="227">
        <f>IF(N190="nulová",J190,0)</f>
        <v>0</v>
      </c>
      <c r="BJ190" s="23" t="s">
        <v>82</v>
      </c>
      <c r="BK190" s="227">
        <f>ROUND(I190*H190,2)</f>
        <v>0</v>
      </c>
      <c r="BL190" s="23" t="s">
        <v>127</v>
      </c>
      <c r="BM190" s="23" t="s">
        <v>295</v>
      </c>
    </row>
    <row r="191" spans="2:47" s="1" customFormat="1" ht="13.5">
      <c r="B191" s="45"/>
      <c r="C191" s="73"/>
      <c r="D191" s="230" t="s">
        <v>141</v>
      </c>
      <c r="E191" s="73"/>
      <c r="F191" s="240" t="s">
        <v>287</v>
      </c>
      <c r="G191" s="73"/>
      <c r="H191" s="73"/>
      <c r="I191" s="186"/>
      <c r="J191" s="73"/>
      <c r="K191" s="73"/>
      <c r="L191" s="71"/>
      <c r="M191" s="241"/>
      <c r="N191" s="46"/>
      <c r="O191" s="46"/>
      <c r="P191" s="46"/>
      <c r="Q191" s="46"/>
      <c r="R191" s="46"/>
      <c r="S191" s="46"/>
      <c r="T191" s="94"/>
      <c r="AT191" s="23" t="s">
        <v>141</v>
      </c>
      <c r="AU191" s="23" t="s">
        <v>84</v>
      </c>
    </row>
    <row r="192" spans="2:51" s="11" customFormat="1" ht="13.5">
      <c r="B192" s="228"/>
      <c r="C192" s="229"/>
      <c r="D192" s="230" t="s">
        <v>129</v>
      </c>
      <c r="E192" s="231" t="s">
        <v>21</v>
      </c>
      <c r="F192" s="232" t="s">
        <v>274</v>
      </c>
      <c r="G192" s="229"/>
      <c r="H192" s="233">
        <v>1.818</v>
      </c>
      <c r="I192" s="234"/>
      <c r="J192" s="229"/>
      <c r="K192" s="229"/>
      <c r="L192" s="235"/>
      <c r="M192" s="236"/>
      <c r="N192" s="237"/>
      <c r="O192" s="237"/>
      <c r="P192" s="237"/>
      <c r="Q192" s="237"/>
      <c r="R192" s="237"/>
      <c r="S192" s="237"/>
      <c r="T192" s="238"/>
      <c r="AT192" s="239" t="s">
        <v>129</v>
      </c>
      <c r="AU192" s="239" t="s">
        <v>84</v>
      </c>
      <c r="AV192" s="11" t="s">
        <v>84</v>
      </c>
      <c r="AW192" s="11" t="s">
        <v>37</v>
      </c>
      <c r="AX192" s="11" t="s">
        <v>74</v>
      </c>
      <c r="AY192" s="239" t="s">
        <v>121</v>
      </c>
    </row>
    <row r="193" spans="2:51" s="11" customFormat="1" ht="13.5">
      <c r="B193" s="228"/>
      <c r="C193" s="229"/>
      <c r="D193" s="230" t="s">
        <v>129</v>
      </c>
      <c r="E193" s="231" t="s">
        <v>21</v>
      </c>
      <c r="F193" s="232" t="s">
        <v>275</v>
      </c>
      <c r="G193" s="229"/>
      <c r="H193" s="233">
        <v>20.54</v>
      </c>
      <c r="I193" s="234"/>
      <c r="J193" s="229"/>
      <c r="K193" s="229"/>
      <c r="L193" s="235"/>
      <c r="M193" s="236"/>
      <c r="N193" s="237"/>
      <c r="O193" s="237"/>
      <c r="P193" s="237"/>
      <c r="Q193" s="237"/>
      <c r="R193" s="237"/>
      <c r="S193" s="237"/>
      <c r="T193" s="238"/>
      <c r="AT193" s="239" t="s">
        <v>129</v>
      </c>
      <c r="AU193" s="239" t="s">
        <v>84</v>
      </c>
      <c r="AV193" s="11" t="s">
        <v>84</v>
      </c>
      <c r="AW193" s="11" t="s">
        <v>37</v>
      </c>
      <c r="AX193" s="11" t="s">
        <v>74</v>
      </c>
      <c r="AY193" s="239" t="s">
        <v>121</v>
      </c>
    </row>
    <row r="194" spans="2:51" s="13" customFormat="1" ht="13.5">
      <c r="B194" s="252"/>
      <c r="C194" s="253"/>
      <c r="D194" s="230" t="s">
        <v>129</v>
      </c>
      <c r="E194" s="254" t="s">
        <v>21</v>
      </c>
      <c r="F194" s="255" t="s">
        <v>209</v>
      </c>
      <c r="G194" s="253"/>
      <c r="H194" s="256">
        <v>22.358</v>
      </c>
      <c r="I194" s="257"/>
      <c r="J194" s="253"/>
      <c r="K194" s="253"/>
      <c r="L194" s="258"/>
      <c r="M194" s="259"/>
      <c r="N194" s="260"/>
      <c r="O194" s="260"/>
      <c r="P194" s="260"/>
      <c r="Q194" s="260"/>
      <c r="R194" s="260"/>
      <c r="S194" s="260"/>
      <c r="T194" s="261"/>
      <c r="AT194" s="262" t="s">
        <v>129</v>
      </c>
      <c r="AU194" s="262" t="s">
        <v>84</v>
      </c>
      <c r="AV194" s="13" t="s">
        <v>127</v>
      </c>
      <c r="AW194" s="13" t="s">
        <v>37</v>
      </c>
      <c r="AX194" s="13" t="s">
        <v>82</v>
      </c>
      <c r="AY194" s="262" t="s">
        <v>121</v>
      </c>
    </row>
    <row r="195" spans="2:63" s="10" customFormat="1" ht="29.85" customHeight="1">
      <c r="B195" s="200"/>
      <c r="C195" s="201"/>
      <c r="D195" s="202" t="s">
        <v>73</v>
      </c>
      <c r="E195" s="214" t="s">
        <v>296</v>
      </c>
      <c r="F195" s="214" t="s">
        <v>297</v>
      </c>
      <c r="G195" s="201"/>
      <c r="H195" s="201"/>
      <c r="I195" s="204"/>
      <c r="J195" s="215">
        <f>BK195</f>
        <v>0</v>
      </c>
      <c r="K195" s="201"/>
      <c r="L195" s="206"/>
      <c r="M195" s="207"/>
      <c r="N195" s="208"/>
      <c r="O195" s="208"/>
      <c r="P195" s="209">
        <f>SUM(P196:P197)</f>
        <v>0</v>
      </c>
      <c r="Q195" s="208"/>
      <c r="R195" s="209">
        <f>SUM(R196:R197)</f>
        <v>0</v>
      </c>
      <c r="S195" s="208"/>
      <c r="T195" s="210">
        <f>SUM(T196:T197)</f>
        <v>0</v>
      </c>
      <c r="AR195" s="211" t="s">
        <v>82</v>
      </c>
      <c r="AT195" s="212" t="s">
        <v>73</v>
      </c>
      <c r="AU195" s="212" t="s">
        <v>82</v>
      </c>
      <c r="AY195" s="211" t="s">
        <v>121</v>
      </c>
      <c r="BK195" s="213">
        <f>SUM(BK196:BK197)</f>
        <v>0</v>
      </c>
    </row>
    <row r="196" spans="2:65" s="1" customFormat="1" ht="25.5" customHeight="1">
      <c r="B196" s="45"/>
      <c r="C196" s="216" t="s">
        <v>298</v>
      </c>
      <c r="D196" s="216" t="s">
        <v>123</v>
      </c>
      <c r="E196" s="217" t="s">
        <v>299</v>
      </c>
      <c r="F196" s="218" t="s">
        <v>300</v>
      </c>
      <c r="G196" s="219" t="s">
        <v>270</v>
      </c>
      <c r="H196" s="220">
        <v>10.206</v>
      </c>
      <c r="I196" s="221"/>
      <c r="J196" s="222">
        <f>ROUND(I196*H196,2)</f>
        <v>0</v>
      </c>
      <c r="K196" s="218" t="s">
        <v>139</v>
      </c>
      <c r="L196" s="71"/>
      <c r="M196" s="223" t="s">
        <v>21</v>
      </c>
      <c r="N196" s="224" t="s">
        <v>45</v>
      </c>
      <c r="O196" s="46"/>
      <c r="P196" s="225">
        <f>O196*H196</f>
        <v>0</v>
      </c>
      <c r="Q196" s="225">
        <v>0</v>
      </c>
      <c r="R196" s="225">
        <f>Q196*H196</f>
        <v>0</v>
      </c>
      <c r="S196" s="225">
        <v>0</v>
      </c>
      <c r="T196" s="226">
        <f>S196*H196</f>
        <v>0</v>
      </c>
      <c r="AR196" s="23" t="s">
        <v>127</v>
      </c>
      <c r="AT196" s="23" t="s">
        <v>123</v>
      </c>
      <c r="AU196" s="23" t="s">
        <v>84</v>
      </c>
      <c r="AY196" s="23" t="s">
        <v>121</v>
      </c>
      <c r="BE196" s="227">
        <f>IF(N196="základní",J196,0)</f>
        <v>0</v>
      </c>
      <c r="BF196" s="227">
        <f>IF(N196="snížená",J196,0)</f>
        <v>0</v>
      </c>
      <c r="BG196" s="227">
        <f>IF(N196="zákl. přenesená",J196,0)</f>
        <v>0</v>
      </c>
      <c r="BH196" s="227">
        <f>IF(N196="sníž. přenesená",J196,0)</f>
        <v>0</v>
      </c>
      <c r="BI196" s="227">
        <f>IF(N196="nulová",J196,0)</f>
        <v>0</v>
      </c>
      <c r="BJ196" s="23" t="s">
        <v>82</v>
      </c>
      <c r="BK196" s="227">
        <f>ROUND(I196*H196,2)</f>
        <v>0</v>
      </c>
      <c r="BL196" s="23" t="s">
        <v>127</v>
      </c>
      <c r="BM196" s="23" t="s">
        <v>301</v>
      </c>
    </row>
    <row r="197" spans="2:47" s="1" customFormat="1" ht="13.5">
      <c r="B197" s="45"/>
      <c r="C197" s="73"/>
      <c r="D197" s="230" t="s">
        <v>141</v>
      </c>
      <c r="E197" s="73"/>
      <c r="F197" s="240" t="s">
        <v>302</v>
      </c>
      <c r="G197" s="73"/>
      <c r="H197" s="73"/>
      <c r="I197" s="186"/>
      <c r="J197" s="73"/>
      <c r="K197" s="73"/>
      <c r="L197" s="71"/>
      <c r="M197" s="273"/>
      <c r="N197" s="274"/>
      <c r="O197" s="274"/>
      <c r="P197" s="274"/>
      <c r="Q197" s="274"/>
      <c r="R197" s="274"/>
      <c r="S197" s="274"/>
      <c r="T197" s="275"/>
      <c r="AT197" s="23" t="s">
        <v>141</v>
      </c>
      <c r="AU197" s="23" t="s">
        <v>84</v>
      </c>
    </row>
    <row r="198" spans="2:12" s="1" customFormat="1" ht="6.95" customHeight="1">
      <c r="B198" s="66"/>
      <c r="C198" s="67"/>
      <c r="D198" s="67"/>
      <c r="E198" s="67"/>
      <c r="F198" s="67"/>
      <c r="G198" s="67"/>
      <c r="H198" s="67"/>
      <c r="I198" s="161"/>
      <c r="J198" s="67"/>
      <c r="K198" s="67"/>
      <c r="L198" s="71"/>
    </row>
  </sheetData>
  <sheetProtection password="CC35" sheet="1" objects="1" scenarios="1" formatColumns="0" formatRows="0" autoFilter="0"/>
  <autoFilter ref="C82:K197"/>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76" customWidth="1"/>
    <col min="2" max="2" width="1.66796875" style="276" customWidth="1"/>
    <col min="3" max="4" width="5" style="276" customWidth="1"/>
    <col min="5" max="5" width="11.66015625" style="276" customWidth="1"/>
    <col min="6" max="6" width="9.16015625" style="276" customWidth="1"/>
    <col min="7" max="7" width="5" style="276" customWidth="1"/>
    <col min="8" max="8" width="77.83203125" style="276" customWidth="1"/>
    <col min="9" max="10" width="20" style="276" customWidth="1"/>
    <col min="11" max="11" width="1.66796875" style="276" customWidth="1"/>
  </cols>
  <sheetData>
    <row r="1" ht="37.5" customHeight="1"/>
    <row r="2" spans="2:11" ht="7.5" customHeight="1">
      <c r="B2" s="277"/>
      <c r="C2" s="278"/>
      <c r="D2" s="278"/>
      <c r="E2" s="278"/>
      <c r="F2" s="278"/>
      <c r="G2" s="278"/>
      <c r="H2" s="278"/>
      <c r="I2" s="278"/>
      <c r="J2" s="278"/>
      <c r="K2" s="279"/>
    </row>
    <row r="3" spans="2:11" s="14" customFormat="1" ht="45" customHeight="1">
      <c r="B3" s="280"/>
      <c r="C3" s="281" t="s">
        <v>303</v>
      </c>
      <c r="D3" s="281"/>
      <c r="E3" s="281"/>
      <c r="F3" s="281"/>
      <c r="G3" s="281"/>
      <c r="H3" s="281"/>
      <c r="I3" s="281"/>
      <c r="J3" s="281"/>
      <c r="K3" s="282"/>
    </row>
    <row r="4" spans="2:11" ht="25.5" customHeight="1">
      <c r="B4" s="283"/>
      <c r="C4" s="284" t="s">
        <v>304</v>
      </c>
      <c r="D4" s="284"/>
      <c r="E4" s="284"/>
      <c r="F4" s="284"/>
      <c r="G4" s="284"/>
      <c r="H4" s="284"/>
      <c r="I4" s="284"/>
      <c r="J4" s="284"/>
      <c r="K4" s="285"/>
    </row>
    <row r="5" spans="2:11" ht="5.25" customHeight="1">
      <c r="B5" s="283"/>
      <c r="C5" s="286"/>
      <c r="D5" s="286"/>
      <c r="E5" s="286"/>
      <c r="F5" s="286"/>
      <c r="G5" s="286"/>
      <c r="H5" s="286"/>
      <c r="I5" s="286"/>
      <c r="J5" s="286"/>
      <c r="K5" s="285"/>
    </row>
    <row r="6" spans="2:11" ht="15" customHeight="1">
      <c r="B6" s="283"/>
      <c r="C6" s="287" t="s">
        <v>305</v>
      </c>
      <c r="D6" s="287"/>
      <c r="E6" s="287"/>
      <c r="F6" s="287"/>
      <c r="G6" s="287"/>
      <c r="H6" s="287"/>
      <c r="I6" s="287"/>
      <c r="J6" s="287"/>
      <c r="K6" s="285"/>
    </row>
    <row r="7" spans="2:11" ht="15" customHeight="1">
      <c r="B7" s="288"/>
      <c r="C7" s="287" t="s">
        <v>306</v>
      </c>
      <c r="D7" s="287"/>
      <c r="E7" s="287"/>
      <c r="F7" s="287"/>
      <c r="G7" s="287"/>
      <c r="H7" s="287"/>
      <c r="I7" s="287"/>
      <c r="J7" s="287"/>
      <c r="K7" s="285"/>
    </row>
    <row r="8" spans="2:11" ht="12.75" customHeight="1">
      <c r="B8" s="288"/>
      <c r="C8" s="287"/>
      <c r="D8" s="287"/>
      <c r="E8" s="287"/>
      <c r="F8" s="287"/>
      <c r="G8" s="287"/>
      <c r="H8" s="287"/>
      <c r="I8" s="287"/>
      <c r="J8" s="287"/>
      <c r="K8" s="285"/>
    </row>
    <row r="9" spans="2:11" ht="15" customHeight="1">
      <c r="B9" s="288"/>
      <c r="C9" s="287" t="s">
        <v>307</v>
      </c>
      <c r="D9" s="287"/>
      <c r="E9" s="287"/>
      <c r="F9" s="287"/>
      <c r="G9" s="287"/>
      <c r="H9" s="287"/>
      <c r="I9" s="287"/>
      <c r="J9" s="287"/>
      <c r="K9" s="285"/>
    </row>
    <row r="10" spans="2:11" ht="15" customHeight="1">
      <c r="B10" s="288"/>
      <c r="C10" s="287"/>
      <c r="D10" s="287" t="s">
        <v>308</v>
      </c>
      <c r="E10" s="287"/>
      <c r="F10" s="287"/>
      <c r="G10" s="287"/>
      <c r="H10" s="287"/>
      <c r="I10" s="287"/>
      <c r="J10" s="287"/>
      <c r="K10" s="285"/>
    </row>
    <row r="11" spans="2:11" ht="15" customHeight="1">
      <c r="B11" s="288"/>
      <c r="C11" s="289"/>
      <c r="D11" s="287" t="s">
        <v>309</v>
      </c>
      <c r="E11" s="287"/>
      <c r="F11" s="287"/>
      <c r="G11" s="287"/>
      <c r="H11" s="287"/>
      <c r="I11" s="287"/>
      <c r="J11" s="287"/>
      <c r="K11" s="285"/>
    </row>
    <row r="12" spans="2:11" ht="12.75" customHeight="1">
      <c r="B12" s="288"/>
      <c r="C12" s="289"/>
      <c r="D12" s="289"/>
      <c r="E12" s="289"/>
      <c r="F12" s="289"/>
      <c r="G12" s="289"/>
      <c r="H12" s="289"/>
      <c r="I12" s="289"/>
      <c r="J12" s="289"/>
      <c r="K12" s="285"/>
    </row>
    <row r="13" spans="2:11" ht="15" customHeight="1">
      <c r="B13" s="288"/>
      <c r="C13" s="289"/>
      <c r="D13" s="287" t="s">
        <v>310</v>
      </c>
      <c r="E13" s="287"/>
      <c r="F13" s="287"/>
      <c r="G13" s="287"/>
      <c r="H13" s="287"/>
      <c r="I13" s="287"/>
      <c r="J13" s="287"/>
      <c r="K13" s="285"/>
    </row>
    <row r="14" spans="2:11" ht="15" customHeight="1">
      <c r="B14" s="288"/>
      <c r="C14" s="289"/>
      <c r="D14" s="287" t="s">
        <v>311</v>
      </c>
      <c r="E14" s="287"/>
      <c r="F14" s="287"/>
      <c r="G14" s="287"/>
      <c r="H14" s="287"/>
      <c r="I14" s="287"/>
      <c r="J14" s="287"/>
      <c r="K14" s="285"/>
    </row>
    <row r="15" spans="2:11" ht="15" customHeight="1">
      <c r="B15" s="288"/>
      <c r="C15" s="289"/>
      <c r="D15" s="287" t="s">
        <v>312</v>
      </c>
      <c r="E15" s="287"/>
      <c r="F15" s="287"/>
      <c r="G15" s="287"/>
      <c r="H15" s="287"/>
      <c r="I15" s="287"/>
      <c r="J15" s="287"/>
      <c r="K15" s="285"/>
    </row>
    <row r="16" spans="2:11" ht="15" customHeight="1">
      <c r="B16" s="288"/>
      <c r="C16" s="289"/>
      <c r="D16" s="289"/>
      <c r="E16" s="290" t="s">
        <v>81</v>
      </c>
      <c r="F16" s="287" t="s">
        <v>313</v>
      </c>
      <c r="G16" s="287"/>
      <c r="H16" s="287"/>
      <c r="I16" s="287"/>
      <c r="J16" s="287"/>
      <c r="K16" s="285"/>
    </row>
    <row r="17" spans="2:11" ht="15" customHeight="1">
      <c r="B17" s="288"/>
      <c r="C17" s="289"/>
      <c r="D17" s="289"/>
      <c r="E17" s="290" t="s">
        <v>314</v>
      </c>
      <c r="F17" s="287" t="s">
        <v>315</v>
      </c>
      <c r="G17" s="287"/>
      <c r="H17" s="287"/>
      <c r="I17" s="287"/>
      <c r="J17" s="287"/>
      <c r="K17" s="285"/>
    </row>
    <row r="18" spans="2:11" ht="15" customHeight="1">
      <c r="B18" s="288"/>
      <c r="C18" s="289"/>
      <c r="D18" s="289"/>
      <c r="E18" s="290" t="s">
        <v>316</v>
      </c>
      <c r="F18" s="287" t="s">
        <v>317</v>
      </c>
      <c r="G18" s="287"/>
      <c r="H18" s="287"/>
      <c r="I18" s="287"/>
      <c r="J18" s="287"/>
      <c r="K18" s="285"/>
    </row>
    <row r="19" spans="2:11" ht="15" customHeight="1">
      <c r="B19" s="288"/>
      <c r="C19" s="289"/>
      <c r="D19" s="289"/>
      <c r="E19" s="290" t="s">
        <v>318</v>
      </c>
      <c r="F19" s="287" t="s">
        <v>319</v>
      </c>
      <c r="G19" s="287"/>
      <c r="H19" s="287"/>
      <c r="I19" s="287"/>
      <c r="J19" s="287"/>
      <c r="K19" s="285"/>
    </row>
    <row r="20" spans="2:11" ht="15" customHeight="1">
      <c r="B20" s="288"/>
      <c r="C20" s="289"/>
      <c r="D20" s="289"/>
      <c r="E20" s="290" t="s">
        <v>320</v>
      </c>
      <c r="F20" s="287" t="s">
        <v>122</v>
      </c>
      <c r="G20" s="287"/>
      <c r="H20" s="287"/>
      <c r="I20" s="287"/>
      <c r="J20" s="287"/>
      <c r="K20" s="285"/>
    </row>
    <row r="21" spans="2:11" ht="15" customHeight="1">
      <c r="B21" s="288"/>
      <c r="C21" s="289"/>
      <c r="D21" s="289"/>
      <c r="E21" s="290" t="s">
        <v>321</v>
      </c>
      <c r="F21" s="287" t="s">
        <v>322</v>
      </c>
      <c r="G21" s="287"/>
      <c r="H21" s="287"/>
      <c r="I21" s="287"/>
      <c r="J21" s="287"/>
      <c r="K21" s="285"/>
    </row>
    <row r="22" spans="2:11" ht="12.75" customHeight="1">
      <c r="B22" s="288"/>
      <c r="C22" s="289"/>
      <c r="D22" s="289"/>
      <c r="E22" s="289"/>
      <c r="F22" s="289"/>
      <c r="G22" s="289"/>
      <c r="H22" s="289"/>
      <c r="I22" s="289"/>
      <c r="J22" s="289"/>
      <c r="K22" s="285"/>
    </row>
    <row r="23" spans="2:11" ht="15" customHeight="1">
      <c r="B23" s="288"/>
      <c r="C23" s="287" t="s">
        <v>323</v>
      </c>
      <c r="D23" s="287"/>
      <c r="E23" s="287"/>
      <c r="F23" s="287"/>
      <c r="G23" s="287"/>
      <c r="H23" s="287"/>
      <c r="I23" s="287"/>
      <c r="J23" s="287"/>
      <c r="K23" s="285"/>
    </row>
    <row r="24" spans="2:11" ht="15" customHeight="1">
      <c r="B24" s="288"/>
      <c r="C24" s="287" t="s">
        <v>324</v>
      </c>
      <c r="D24" s="287"/>
      <c r="E24" s="287"/>
      <c r="F24" s="287"/>
      <c r="G24" s="287"/>
      <c r="H24" s="287"/>
      <c r="I24" s="287"/>
      <c r="J24" s="287"/>
      <c r="K24" s="285"/>
    </row>
    <row r="25" spans="2:11" ht="15" customHeight="1">
      <c r="B25" s="288"/>
      <c r="C25" s="287"/>
      <c r="D25" s="287" t="s">
        <v>325</v>
      </c>
      <c r="E25" s="287"/>
      <c r="F25" s="287"/>
      <c r="G25" s="287"/>
      <c r="H25" s="287"/>
      <c r="I25" s="287"/>
      <c r="J25" s="287"/>
      <c r="K25" s="285"/>
    </row>
    <row r="26" spans="2:11" ht="15" customHeight="1">
      <c r="B26" s="288"/>
      <c r="C26" s="289"/>
      <c r="D26" s="287" t="s">
        <v>326</v>
      </c>
      <c r="E26" s="287"/>
      <c r="F26" s="287"/>
      <c r="G26" s="287"/>
      <c r="H26" s="287"/>
      <c r="I26" s="287"/>
      <c r="J26" s="287"/>
      <c r="K26" s="285"/>
    </row>
    <row r="27" spans="2:11" ht="12.75" customHeight="1">
      <c r="B27" s="288"/>
      <c r="C27" s="289"/>
      <c r="D27" s="289"/>
      <c r="E27" s="289"/>
      <c r="F27" s="289"/>
      <c r="G27" s="289"/>
      <c r="H27" s="289"/>
      <c r="I27" s="289"/>
      <c r="J27" s="289"/>
      <c r="K27" s="285"/>
    </row>
    <row r="28" spans="2:11" ht="15" customHeight="1">
      <c r="B28" s="288"/>
      <c r="C28" s="289"/>
      <c r="D28" s="287" t="s">
        <v>327</v>
      </c>
      <c r="E28" s="287"/>
      <c r="F28" s="287"/>
      <c r="G28" s="287"/>
      <c r="H28" s="287"/>
      <c r="I28" s="287"/>
      <c r="J28" s="287"/>
      <c r="K28" s="285"/>
    </row>
    <row r="29" spans="2:11" ht="15" customHeight="1">
      <c r="B29" s="288"/>
      <c r="C29" s="289"/>
      <c r="D29" s="287" t="s">
        <v>328</v>
      </c>
      <c r="E29" s="287"/>
      <c r="F29" s="287"/>
      <c r="G29" s="287"/>
      <c r="H29" s="287"/>
      <c r="I29" s="287"/>
      <c r="J29" s="287"/>
      <c r="K29" s="285"/>
    </row>
    <row r="30" spans="2:11" ht="12.75" customHeight="1">
      <c r="B30" s="288"/>
      <c r="C30" s="289"/>
      <c r="D30" s="289"/>
      <c r="E30" s="289"/>
      <c r="F30" s="289"/>
      <c r="G30" s="289"/>
      <c r="H30" s="289"/>
      <c r="I30" s="289"/>
      <c r="J30" s="289"/>
      <c r="K30" s="285"/>
    </row>
    <row r="31" spans="2:11" ht="15" customHeight="1">
      <c r="B31" s="288"/>
      <c r="C31" s="289"/>
      <c r="D31" s="287" t="s">
        <v>329</v>
      </c>
      <c r="E31" s="287"/>
      <c r="F31" s="287"/>
      <c r="G31" s="287"/>
      <c r="H31" s="287"/>
      <c r="I31" s="287"/>
      <c r="J31" s="287"/>
      <c r="K31" s="285"/>
    </row>
    <row r="32" spans="2:11" ht="15" customHeight="1">
      <c r="B32" s="288"/>
      <c r="C32" s="289"/>
      <c r="D32" s="287" t="s">
        <v>330</v>
      </c>
      <c r="E32" s="287"/>
      <c r="F32" s="287"/>
      <c r="G32" s="287"/>
      <c r="H32" s="287"/>
      <c r="I32" s="287"/>
      <c r="J32" s="287"/>
      <c r="K32" s="285"/>
    </row>
    <row r="33" spans="2:11" ht="15" customHeight="1">
      <c r="B33" s="288"/>
      <c r="C33" s="289"/>
      <c r="D33" s="287" t="s">
        <v>331</v>
      </c>
      <c r="E33" s="287"/>
      <c r="F33" s="287"/>
      <c r="G33" s="287"/>
      <c r="H33" s="287"/>
      <c r="I33" s="287"/>
      <c r="J33" s="287"/>
      <c r="K33" s="285"/>
    </row>
    <row r="34" spans="2:11" ht="15" customHeight="1">
      <c r="B34" s="288"/>
      <c r="C34" s="289"/>
      <c r="D34" s="287"/>
      <c r="E34" s="291" t="s">
        <v>106</v>
      </c>
      <c r="F34" s="287"/>
      <c r="G34" s="287" t="s">
        <v>332</v>
      </c>
      <c r="H34" s="287"/>
      <c r="I34" s="287"/>
      <c r="J34" s="287"/>
      <c r="K34" s="285"/>
    </row>
    <row r="35" spans="2:11" ht="30.75" customHeight="1">
      <c r="B35" s="288"/>
      <c r="C35" s="289"/>
      <c r="D35" s="287"/>
      <c r="E35" s="291" t="s">
        <v>333</v>
      </c>
      <c r="F35" s="287"/>
      <c r="G35" s="287" t="s">
        <v>334</v>
      </c>
      <c r="H35" s="287"/>
      <c r="I35" s="287"/>
      <c r="J35" s="287"/>
      <c r="K35" s="285"/>
    </row>
    <row r="36" spans="2:11" ht="15" customHeight="1">
      <c r="B36" s="288"/>
      <c r="C36" s="289"/>
      <c r="D36" s="287"/>
      <c r="E36" s="291" t="s">
        <v>55</v>
      </c>
      <c r="F36" s="287"/>
      <c r="G36" s="287" t="s">
        <v>335</v>
      </c>
      <c r="H36" s="287"/>
      <c r="I36" s="287"/>
      <c r="J36" s="287"/>
      <c r="K36" s="285"/>
    </row>
    <row r="37" spans="2:11" ht="15" customHeight="1">
      <c r="B37" s="288"/>
      <c r="C37" s="289"/>
      <c r="D37" s="287"/>
      <c r="E37" s="291" t="s">
        <v>107</v>
      </c>
      <c r="F37" s="287"/>
      <c r="G37" s="287" t="s">
        <v>336</v>
      </c>
      <c r="H37" s="287"/>
      <c r="I37" s="287"/>
      <c r="J37" s="287"/>
      <c r="K37" s="285"/>
    </row>
    <row r="38" spans="2:11" ht="15" customHeight="1">
      <c r="B38" s="288"/>
      <c r="C38" s="289"/>
      <c r="D38" s="287"/>
      <c r="E38" s="291" t="s">
        <v>108</v>
      </c>
      <c r="F38" s="287"/>
      <c r="G38" s="287" t="s">
        <v>337</v>
      </c>
      <c r="H38" s="287"/>
      <c r="I38" s="287"/>
      <c r="J38" s="287"/>
      <c r="K38" s="285"/>
    </row>
    <row r="39" spans="2:11" ht="15" customHeight="1">
      <c r="B39" s="288"/>
      <c r="C39" s="289"/>
      <c r="D39" s="287"/>
      <c r="E39" s="291" t="s">
        <v>109</v>
      </c>
      <c r="F39" s="287"/>
      <c r="G39" s="287" t="s">
        <v>338</v>
      </c>
      <c r="H39" s="287"/>
      <c r="I39" s="287"/>
      <c r="J39" s="287"/>
      <c r="K39" s="285"/>
    </row>
    <row r="40" spans="2:11" ht="15" customHeight="1">
      <c r="B40" s="288"/>
      <c r="C40" s="289"/>
      <c r="D40" s="287"/>
      <c r="E40" s="291" t="s">
        <v>339</v>
      </c>
      <c r="F40" s="287"/>
      <c r="G40" s="287" t="s">
        <v>340</v>
      </c>
      <c r="H40" s="287"/>
      <c r="I40" s="287"/>
      <c r="J40" s="287"/>
      <c r="K40" s="285"/>
    </row>
    <row r="41" spans="2:11" ht="15" customHeight="1">
      <c r="B41" s="288"/>
      <c r="C41" s="289"/>
      <c r="D41" s="287"/>
      <c r="E41" s="291"/>
      <c r="F41" s="287"/>
      <c r="G41" s="287" t="s">
        <v>341</v>
      </c>
      <c r="H41" s="287"/>
      <c r="I41" s="287"/>
      <c r="J41" s="287"/>
      <c r="K41" s="285"/>
    </row>
    <row r="42" spans="2:11" ht="15" customHeight="1">
      <c r="B42" s="288"/>
      <c r="C42" s="289"/>
      <c r="D42" s="287"/>
      <c r="E42" s="291" t="s">
        <v>342</v>
      </c>
      <c r="F42" s="287"/>
      <c r="G42" s="287" t="s">
        <v>343</v>
      </c>
      <c r="H42" s="287"/>
      <c r="I42" s="287"/>
      <c r="J42" s="287"/>
      <c r="K42" s="285"/>
    </row>
    <row r="43" spans="2:11" ht="15" customHeight="1">
      <c r="B43" s="288"/>
      <c r="C43" s="289"/>
      <c r="D43" s="287"/>
      <c r="E43" s="291" t="s">
        <v>111</v>
      </c>
      <c r="F43" s="287"/>
      <c r="G43" s="287" t="s">
        <v>344</v>
      </c>
      <c r="H43" s="287"/>
      <c r="I43" s="287"/>
      <c r="J43" s="287"/>
      <c r="K43" s="285"/>
    </row>
    <row r="44" spans="2:11" ht="12.75" customHeight="1">
      <c r="B44" s="288"/>
      <c r="C44" s="289"/>
      <c r="D44" s="287"/>
      <c r="E44" s="287"/>
      <c r="F44" s="287"/>
      <c r="G44" s="287"/>
      <c r="H44" s="287"/>
      <c r="I44" s="287"/>
      <c r="J44" s="287"/>
      <c r="K44" s="285"/>
    </row>
    <row r="45" spans="2:11" ht="15" customHeight="1">
      <c r="B45" s="288"/>
      <c r="C45" s="289"/>
      <c r="D45" s="287" t="s">
        <v>345</v>
      </c>
      <c r="E45" s="287"/>
      <c r="F45" s="287"/>
      <c r="G45" s="287"/>
      <c r="H45" s="287"/>
      <c r="I45" s="287"/>
      <c r="J45" s="287"/>
      <c r="K45" s="285"/>
    </row>
    <row r="46" spans="2:11" ht="15" customHeight="1">
      <c r="B46" s="288"/>
      <c r="C46" s="289"/>
      <c r="D46" s="289"/>
      <c r="E46" s="287" t="s">
        <v>346</v>
      </c>
      <c r="F46" s="287"/>
      <c r="G46" s="287"/>
      <c r="H46" s="287"/>
      <c r="I46" s="287"/>
      <c r="J46" s="287"/>
      <c r="K46" s="285"/>
    </row>
    <row r="47" spans="2:11" ht="15" customHeight="1">
      <c r="B47" s="288"/>
      <c r="C47" s="289"/>
      <c r="D47" s="289"/>
      <c r="E47" s="287" t="s">
        <v>347</v>
      </c>
      <c r="F47" s="287"/>
      <c r="G47" s="287"/>
      <c r="H47" s="287"/>
      <c r="I47" s="287"/>
      <c r="J47" s="287"/>
      <c r="K47" s="285"/>
    </row>
    <row r="48" spans="2:11" ht="15" customHeight="1">
      <c r="B48" s="288"/>
      <c r="C48" s="289"/>
      <c r="D48" s="289"/>
      <c r="E48" s="287" t="s">
        <v>348</v>
      </c>
      <c r="F48" s="287"/>
      <c r="G48" s="287"/>
      <c r="H48" s="287"/>
      <c r="I48" s="287"/>
      <c r="J48" s="287"/>
      <c r="K48" s="285"/>
    </row>
    <row r="49" spans="2:11" ht="15" customHeight="1">
      <c r="B49" s="288"/>
      <c r="C49" s="289"/>
      <c r="D49" s="287" t="s">
        <v>349</v>
      </c>
      <c r="E49" s="287"/>
      <c r="F49" s="287"/>
      <c r="G49" s="287"/>
      <c r="H49" s="287"/>
      <c r="I49" s="287"/>
      <c r="J49" s="287"/>
      <c r="K49" s="285"/>
    </row>
    <row r="50" spans="2:11" ht="25.5" customHeight="1">
      <c r="B50" s="283"/>
      <c r="C50" s="284" t="s">
        <v>350</v>
      </c>
      <c r="D50" s="284"/>
      <c r="E50" s="284"/>
      <c r="F50" s="284"/>
      <c r="G50" s="284"/>
      <c r="H50" s="284"/>
      <c r="I50" s="284"/>
      <c r="J50" s="284"/>
      <c r="K50" s="285"/>
    </row>
    <row r="51" spans="2:11" ht="5.25" customHeight="1">
      <c r="B51" s="283"/>
      <c r="C51" s="286"/>
      <c r="D51" s="286"/>
      <c r="E51" s="286"/>
      <c r="F51" s="286"/>
      <c r="G51" s="286"/>
      <c r="H51" s="286"/>
      <c r="I51" s="286"/>
      <c r="J51" s="286"/>
      <c r="K51" s="285"/>
    </row>
    <row r="52" spans="2:11" ht="15" customHeight="1">
      <c r="B52" s="283"/>
      <c r="C52" s="287" t="s">
        <v>351</v>
      </c>
      <c r="D52" s="287"/>
      <c r="E52" s="287"/>
      <c r="F52" s="287"/>
      <c r="G52" s="287"/>
      <c r="H52" s="287"/>
      <c r="I52" s="287"/>
      <c r="J52" s="287"/>
      <c r="K52" s="285"/>
    </row>
    <row r="53" spans="2:11" ht="15" customHeight="1">
      <c r="B53" s="283"/>
      <c r="C53" s="287" t="s">
        <v>352</v>
      </c>
      <c r="D53" s="287"/>
      <c r="E53" s="287"/>
      <c r="F53" s="287"/>
      <c r="G53" s="287"/>
      <c r="H53" s="287"/>
      <c r="I53" s="287"/>
      <c r="J53" s="287"/>
      <c r="K53" s="285"/>
    </row>
    <row r="54" spans="2:11" ht="12.75" customHeight="1">
      <c r="B54" s="283"/>
      <c r="C54" s="287"/>
      <c r="D54" s="287"/>
      <c r="E54" s="287"/>
      <c r="F54" s="287"/>
      <c r="G54" s="287"/>
      <c r="H54" s="287"/>
      <c r="I54" s="287"/>
      <c r="J54" s="287"/>
      <c r="K54" s="285"/>
    </row>
    <row r="55" spans="2:11" ht="15" customHeight="1">
      <c r="B55" s="283"/>
      <c r="C55" s="287" t="s">
        <v>353</v>
      </c>
      <c r="D55" s="287"/>
      <c r="E55" s="287"/>
      <c r="F55" s="287"/>
      <c r="G55" s="287"/>
      <c r="H55" s="287"/>
      <c r="I55" s="287"/>
      <c r="J55" s="287"/>
      <c r="K55" s="285"/>
    </row>
    <row r="56" spans="2:11" ht="15" customHeight="1">
      <c r="B56" s="283"/>
      <c r="C56" s="289"/>
      <c r="D56" s="287" t="s">
        <v>354</v>
      </c>
      <c r="E56" s="287"/>
      <c r="F56" s="287"/>
      <c r="G56" s="287"/>
      <c r="H56" s="287"/>
      <c r="I56" s="287"/>
      <c r="J56" s="287"/>
      <c r="K56" s="285"/>
    </row>
    <row r="57" spans="2:11" ht="15" customHeight="1">
      <c r="B57" s="283"/>
      <c r="C57" s="289"/>
      <c r="D57" s="287" t="s">
        <v>355</v>
      </c>
      <c r="E57" s="287"/>
      <c r="F57" s="287"/>
      <c r="G57" s="287"/>
      <c r="H57" s="287"/>
      <c r="I57" s="287"/>
      <c r="J57" s="287"/>
      <c r="K57" s="285"/>
    </row>
    <row r="58" spans="2:11" ht="15" customHeight="1">
      <c r="B58" s="283"/>
      <c r="C58" s="289"/>
      <c r="D58" s="287" t="s">
        <v>356</v>
      </c>
      <c r="E58" s="287"/>
      <c r="F58" s="287"/>
      <c r="G58" s="287"/>
      <c r="H58" s="287"/>
      <c r="I58" s="287"/>
      <c r="J58" s="287"/>
      <c r="K58" s="285"/>
    </row>
    <row r="59" spans="2:11" ht="15" customHeight="1">
      <c r="B59" s="283"/>
      <c r="C59" s="289"/>
      <c r="D59" s="287" t="s">
        <v>357</v>
      </c>
      <c r="E59" s="287"/>
      <c r="F59" s="287"/>
      <c r="G59" s="287"/>
      <c r="H59" s="287"/>
      <c r="I59" s="287"/>
      <c r="J59" s="287"/>
      <c r="K59" s="285"/>
    </row>
    <row r="60" spans="2:11" ht="15" customHeight="1">
      <c r="B60" s="283"/>
      <c r="C60" s="289"/>
      <c r="D60" s="292" t="s">
        <v>358</v>
      </c>
      <c r="E60" s="292"/>
      <c r="F60" s="292"/>
      <c r="G60" s="292"/>
      <c r="H60" s="292"/>
      <c r="I60" s="292"/>
      <c r="J60" s="292"/>
      <c r="K60" s="285"/>
    </row>
    <row r="61" spans="2:11" ht="15" customHeight="1">
      <c r="B61" s="283"/>
      <c r="C61" s="289"/>
      <c r="D61" s="287" t="s">
        <v>359</v>
      </c>
      <c r="E61" s="287"/>
      <c r="F61" s="287"/>
      <c r="G61" s="287"/>
      <c r="H61" s="287"/>
      <c r="I61" s="287"/>
      <c r="J61" s="287"/>
      <c r="K61" s="285"/>
    </row>
    <row r="62" spans="2:11" ht="12.75" customHeight="1">
      <c r="B62" s="283"/>
      <c r="C62" s="289"/>
      <c r="D62" s="289"/>
      <c r="E62" s="293"/>
      <c r="F62" s="289"/>
      <c r="G62" s="289"/>
      <c r="H62" s="289"/>
      <c r="I62" s="289"/>
      <c r="J62" s="289"/>
      <c r="K62" s="285"/>
    </row>
    <row r="63" spans="2:11" ht="15" customHeight="1">
      <c r="B63" s="283"/>
      <c r="C63" s="289"/>
      <c r="D63" s="287" t="s">
        <v>360</v>
      </c>
      <c r="E63" s="287"/>
      <c r="F63" s="287"/>
      <c r="G63" s="287"/>
      <c r="H63" s="287"/>
      <c r="I63" s="287"/>
      <c r="J63" s="287"/>
      <c r="K63" s="285"/>
    </row>
    <row r="64" spans="2:11" ht="15" customHeight="1">
      <c r="B64" s="283"/>
      <c r="C64" s="289"/>
      <c r="D64" s="292" t="s">
        <v>361</v>
      </c>
      <c r="E64" s="292"/>
      <c r="F64" s="292"/>
      <c r="G64" s="292"/>
      <c r="H64" s="292"/>
      <c r="I64" s="292"/>
      <c r="J64" s="292"/>
      <c r="K64" s="285"/>
    </row>
    <row r="65" spans="2:11" ht="15" customHeight="1">
      <c r="B65" s="283"/>
      <c r="C65" s="289"/>
      <c r="D65" s="287" t="s">
        <v>362</v>
      </c>
      <c r="E65" s="287"/>
      <c r="F65" s="287"/>
      <c r="G65" s="287"/>
      <c r="H65" s="287"/>
      <c r="I65" s="287"/>
      <c r="J65" s="287"/>
      <c r="K65" s="285"/>
    </row>
    <row r="66" spans="2:11" ht="15" customHeight="1">
      <c r="B66" s="283"/>
      <c r="C66" s="289"/>
      <c r="D66" s="287" t="s">
        <v>363</v>
      </c>
      <c r="E66" s="287"/>
      <c r="F66" s="287"/>
      <c r="G66" s="287"/>
      <c r="H66" s="287"/>
      <c r="I66" s="287"/>
      <c r="J66" s="287"/>
      <c r="K66" s="285"/>
    </row>
    <row r="67" spans="2:11" ht="15" customHeight="1">
      <c r="B67" s="283"/>
      <c r="C67" s="289"/>
      <c r="D67" s="287" t="s">
        <v>364</v>
      </c>
      <c r="E67" s="287"/>
      <c r="F67" s="287"/>
      <c r="G67" s="287"/>
      <c r="H67" s="287"/>
      <c r="I67" s="287"/>
      <c r="J67" s="287"/>
      <c r="K67" s="285"/>
    </row>
    <row r="68" spans="2:11" ht="15" customHeight="1">
      <c r="B68" s="283"/>
      <c r="C68" s="289"/>
      <c r="D68" s="287" t="s">
        <v>365</v>
      </c>
      <c r="E68" s="287"/>
      <c r="F68" s="287"/>
      <c r="G68" s="287"/>
      <c r="H68" s="287"/>
      <c r="I68" s="287"/>
      <c r="J68" s="287"/>
      <c r="K68" s="285"/>
    </row>
    <row r="69" spans="2:11" ht="12.75" customHeight="1">
      <c r="B69" s="294"/>
      <c r="C69" s="295"/>
      <c r="D69" s="295"/>
      <c r="E69" s="295"/>
      <c r="F69" s="295"/>
      <c r="G69" s="295"/>
      <c r="H69" s="295"/>
      <c r="I69" s="295"/>
      <c r="J69" s="295"/>
      <c r="K69" s="296"/>
    </row>
    <row r="70" spans="2:11" ht="18.75" customHeight="1">
      <c r="B70" s="297"/>
      <c r="C70" s="297"/>
      <c r="D70" s="297"/>
      <c r="E70" s="297"/>
      <c r="F70" s="297"/>
      <c r="G70" s="297"/>
      <c r="H70" s="297"/>
      <c r="I70" s="297"/>
      <c r="J70" s="297"/>
      <c r="K70" s="298"/>
    </row>
    <row r="71" spans="2:11" ht="18.75" customHeight="1">
      <c r="B71" s="298"/>
      <c r="C71" s="298"/>
      <c r="D71" s="298"/>
      <c r="E71" s="298"/>
      <c r="F71" s="298"/>
      <c r="G71" s="298"/>
      <c r="H71" s="298"/>
      <c r="I71" s="298"/>
      <c r="J71" s="298"/>
      <c r="K71" s="298"/>
    </row>
    <row r="72" spans="2:11" ht="7.5" customHeight="1">
      <c r="B72" s="299"/>
      <c r="C72" s="300"/>
      <c r="D72" s="300"/>
      <c r="E72" s="300"/>
      <c r="F72" s="300"/>
      <c r="G72" s="300"/>
      <c r="H72" s="300"/>
      <c r="I72" s="300"/>
      <c r="J72" s="300"/>
      <c r="K72" s="301"/>
    </row>
    <row r="73" spans="2:11" ht="45" customHeight="1">
      <c r="B73" s="302"/>
      <c r="C73" s="303" t="s">
        <v>89</v>
      </c>
      <c r="D73" s="303"/>
      <c r="E73" s="303"/>
      <c r="F73" s="303"/>
      <c r="G73" s="303"/>
      <c r="H73" s="303"/>
      <c r="I73" s="303"/>
      <c r="J73" s="303"/>
      <c r="K73" s="304"/>
    </row>
    <row r="74" spans="2:11" ht="17.25" customHeight="1">
      <c r="B74" s="302"/>
      <c r="C74" s="305" t="s">
        <v>366</v>
      </c>
      <c r="D74" s="305"/>
      <c r="E74" s="305"/>
      <c r="F74" s="305" t="s">
        <v>367</v>
      </c>
      <c r="G74" s="306"/>
      <c r="H74" s="305" t="s">
        <v>107</v>
      </c>
      <c r="I74" s="305" t="s">
        <v>59</v>
      </c>
      <c r="J74" s="305" t="s">
        <v>368</v>
      </c>
      <c r="K74" s="304"/>
    </row>
    <row r="75" spans="2:11" ht="17.25" customHeight="1">
      <c r="B75" s="302"/>
      <c r="C75" s="307" t="s">
        <v>369</v>
      </c>
      <c r="D75" s="307"/>
      <c r="E75" s="307"/>
      <c r="F75" s="308" t="s">
        <v>370</v>
      </c>
      <c r="G75" s="309"/>
      <c r="H75" s="307"/>
      <c r="I75" s="307"/>
      <c r="J75" s="307" t="s">
        <v>371</v>
      </c>
      <c r="K75" s="304"/>
    </row>
    <row r="76" spans="2:11" ht="5.25" customHeight="1">
      <c r="B76" s="302"/>
      <c r="C76" s="310"/>
      <c r="D76" s="310"/>
      <c r="E76" s="310"/>
      <c r="F76" s="310"/>
      <c r="G76" s="311"/>
      <c r="H76" s="310"/>
      <c r="I76" s="310"/>
      <c r="J76" s="310"/>
      <c r="K76" s="304"/>
    </row>
    <row r="77" spans="2:11" ht="15" customHeight="1">
      <c r="B77" s="302"/>
      <c r="C77" s="291" t="s">
        <v>55</v>
      </c>
      <c r="D77" s="310"/>
      <c r="E77" s="310"/>
      <c r="F77" s="312" t="s">
        <v>372</v>
      </c>
      <c r="G77" s="311"/>
      <c r="H77" s="291" t="s">
        <v>373</v>
      </c>
      <c r="I77" s="291" t="s">
        <v>374</v>
      </c>
      <c r="J77" s="291">
        <v>20</v>
      </c>
      <c r="K77" s="304"/>
    </row>
    <row r="78" spans="2:11" ht="15" customHeight="1">
      <c r="B78" s="302"/>
      <c r="C78" s="291" t="s">
        <v>375</v>
      </c>
      <c r="D78" s="291"/>
      <c r="E78" s="291"/>
      <c r="F78" s="312" t="s">
        <v>372</v>
      </c>
      <c r="G78" s="311"/>
      <c r="H78" s="291" t="s">
        <v>376</v>
      </c>
      <c r="I78" s="291" t="s">
        <v>374</v>
      </c>
      <c r="J78" s="291">
        <v>120</v>
      </c>
      <c r="K78" s="304"/>
    </row>
    <row r="79" spans="2:11" ht="15" customHeight="1">
      <c r="B79" s="313"/>
      <c r="C79" s="291" t="s">
        <v>377</v>
      </c>
      <c r="D79" s="291"/>
      <c r="E79" s="291"/>
      <c r="F79" s="312" t="s">
        <v>378</v>
      </c>
      <c r="G79" s="311"/>
      <c r="H79" s="291" t="s">
        <v>379</v>
      </c>
      <c r="I79" s="291" t="s">
        <v>374</v>
      </c>
      <c r="J79" s="291">
        <v>50</v>
      </c>
      <c r="K79" s="304"/>
    </row>
    <row r="80" spans="2:11" ht="15" customHeight="1">
      <c r="B80" s="313"/>
      <c r="C80" s="291" t="s">
        <v>380</v>
      </c>
      <c r="D80" s="291"/>
      <c r="E80" s="291"/>
      <c r="F80" s="312" t="s">
        <v>372</v>
      </c>
      <c r="G80" s="311"/>
      <c r="H80" s="291" t="s">
        <v>381</v>
      </c>
      <c r="I80" s="291" t="s">
        <v>382</v>
      </c>
      <c r="J80" s="291"/>
      <c r="K80" s="304"/>
    </row>
    <row r="81" spans="2:11" ht="15" customHeight="1">
      <c r="B81" s="313"/>
      <c r="C81" s="314" t="s">
        <v>383</v>
      </c>
      <c r="D81" s="314"/>
      <c r="E81" s="314"/>
      <c r="F81" s="315" t="s">
        <v>378</v>
      </c>
      <c r="G81" s="314"/>
      <c r="H81" s="314" t="s">
        <v>384</v>
      </c>
      <c r="I81" s="314" t="s">
        <v>374</v>
      </c>
      <c r="J81" s="314">
        <v>15</v>
      </c>
      <c r="K81" s="304"/>
    </row>
    <row r="82" spans="2:11" ht="15" customHeight="1">
      <c r="B82" s="313"/>
      <c r="C82" s="314" t="s">
        <v>385</v>
      </c>
      <c r="D82" s="314"/>
      <c r="E82" s="314"/>
      <c r="F82" s="315" t="s">
        <v>378</v>
      </c>
      <c r="G82" s="314"/>
      <c r="H82" s="314" t="s">
        <v>386</v>
      </c>
      <c r="I82" s="314" t="s">
        <v>374</v>
      </c>
      <c r="J82" s="314">
        <v>15</v>
      </c>
      <c r="K82" s="304"/>
    </row>
    <row r="83" spans="2:11" ht="15" customHeight="1">
      <c r="B83" s="313"/>
      <c r="C83" s="314" t="s">
        <v>387</v>
      </c>
      <c r="D83" s="314"/>
      <c r="E83" s="314"/>
      <c r="F83" s="315" t="s">
        <v>378</v>
      </c>
      <c r="G83" s="314"/>
      <c r="H83" s="314" t="s">
        <v>388</v>
      </c>
      <c r="I83" s="314" t="s">
        <v>374</v>
      </c>
      <c r="J83" s="314">
        <v>20</v>
      </c>
      <c r="K83" s="304"/>
    </row>
    <row r="84" spans="2:11" ht="15" customHeight="1">
      <c r="B84" s="313"/>
      <c r="C84" s="314" t="s">
        <v>389</v>
      </c>
      <c r="D84" s="314"/>
      <c r="E84" s="314"/>
      <c r="F84" s="315" t="s">
        <v>378</v>
      </c>
      <c r="G84" s="314"/>
      <c r="H84" s="314" t="s">
        <v>390</v>
      </c>
      <c r="I84" s="314" t="s">
        <v>374</v>
      </c>
      <c r="J84" s="314">
        <v>20</v>
      </c>
      <c r="K84" s="304"/>
    </row>
    <row r="85" spans="2:11" ht="15" customHeight="1">
      <c r="B85" s="313"/>
      <c r="C85" s="291" t="s">
        <v>391</v>
      </c>
      <c r="D85" s="291"/>
      <c r="E85" s="291"/>
      <c r="F85" s="312" t="s">
        <v>378</v>
      </c>
      <c r="G85" s="311"/>
      <c r="H85" s="291" t="s">
        <v>392</v>
      </c>
      <c r="I85" s="291" t="s">
        <v>374</v>
      </c>
      <c r="J85" s="291">
        <v>50</v>
      </c>
      <c r="K85" s="304"/>
    </row>
    <row r="86" spans="2:11" ht="15" customHeight="1">
      <c r="B86" s="313"/>
      <c r="C86" s="291" t="s">
        <v>393</v>
      </c>
      <c r="D86" s="291"/>
      <c r="E86" s="291"/>
      <c r="F86" s="312" t="s">
        <v>378</v>
      </c>
      <c r="G86" s="311"/>
      <c r="H86" s="291" t="s">
        <v>394</v>
      </c>
      <c r="I86" s="291" t="s">
        <v>374</v>
      </c>
      <c r="J86" s="291">
        <v>20</v>
      </c>
      <c r="K86" s="304"/>
    </row>
    <row r="87" spans="2:11" ht="15" customHeight="1">
      <c r="B87" s="313"/>
      <c r="C87" s="291" t="s">
        <v>395</v>
      </c>
      <c r="D87" s="291"/>
      <c r="E87" s="291"/>
      <c r="F87" s="312" t="s">
        <v>378</v>
      </c>
      <c r="G87" s="311"/>
      <c r="H87" s="291" t="s">
        <v>396</v>
      </c>
      <c r="I87" s="291" t="s">
        <v>374</v>
      </c>
      <c r="J87" s="291">
        <v>20</v>
      </c>
      <c r="K87" s="304"/>
    </row>
    <row r="88" spans="2:11" ht="15" customHeight="1">
      <c r="B88" s="313"/>
      <c r="C88" s="291" t="s">
        <v>397</v>
      </c>
      <c r="D88" s="291"/>
      <c r="E88" s="291"/>
      <c r="F88" s="312" t="s">
        <v>378</v>
      </c>
      <c r="G88" s="311"/>
      <c r="H88" s="291" t="s">
        <v>398</v>
      </c>
      <c r="I88" s="291" t="s">
        <v>374</v>
      </c>
      <c r="J88" s="291">
        <v>50</v>
      </c>
      <c r="K88" s="304"/>
    </row>
    <row r="89" spans="2:11" ht="15" customHeight="1">
      <c r="B89" s="313"/>
      <c r="C89" s="291" t="s">
        <v>399</v>
      </c>
      <c r="D89" s="291"/>
      <c r="E89" s="291"/>
      <c r="F89" s="312" t="s">
        <v>378</v>
      </c>
      <c r="G89" s="311"/>
      <c r="H89" s="291" t="s">
        <v>399</v>
      </c>
      <c r="I89" s="291" t="s">
        <v>374</v>
      </c>
      <c r="J89" s="291">
        <v>50</v>
      </c>
      <c r="K89" s="304"/>
    </row>
    <row r="90" spans="2:11" ht="15" customHeight="1">
      <c r="B90" s="313"/>
      <c r="C90" s="291" t="s">
        <v>112</v>
      </c>
      <c r="D90" s="291"/>
      <c r="E90" s="291"/>
      <c r="F90" s="312" t="s">
        <v>378</v>
      </c>
      <c r="G90" s="311"/>
      <c r="H90" s="291" t="s">
        <v>400</v>
      </c>
      <c r="I90" s="291" t="s">
        <v>374</v>
      </c>
      <c r="J90" s="291">
        <v>255</v>
      </c>
      <c r="K90" s="304"/>
    </row>
    <row r="91" spans="2:11" ht="15" customHeight="1">
      <c r="B91" s="313"/>
      <c r="C91" s="291" t="s">
        <v>401</v>
      </c>
      <c r="D91" s="291"/>
      <c r="E91" s="291"/>
      <c r="F91" s="312" t="s">
        <v>372</v>
      </c>
      <c r="G91" s="311"/>
      <c r="H91" s="291" t="s">
        <v>402</v>
      </c>
      <c r="I91" s="291" t="s">
        <v>403</v>
      </c>
      <c r="J91" s="291"/>
      <c r="K91" s="304"/>
    </row>
    <row r="92" spans="2:11" ht="15" customHeight="1">
      <c r="B92" s="313"/>
      <c r="C92" s="291" t="s">
        <v>404</v>
      </c>
      <c r="D92" s="291"/>
      <c r="E92" s="291"/>
      <c r="F92" s="312" t="s">
        <v>372</v>
      </c>
      <c r="G92" s="311"/>
      <c r="H92" s="291" t="s">
        <v>405</v>
      </c>
      <c r="I92" s="291" t="s">
        <v>406</v>
      </c>
      <c r="J92" s="291"/>
      <c r="K92" s="304"/>
    </row>
    <row r="93" spans="2:11" ht="15" customHeight="1">
      <c r="B93" s="313"/>
      <c r="C93" s="291" t="s">
        <v>407</v>
      </c>
      <c r="D93" s="291"/>
      <c r="E93" s="291"/>
      <c r="F93" s="312" t="s">
        <v>372</v>
      </c>
      <c r="G93" s="311"/>
      <c r="H93" s="291" t="s">
        <v>407</v>
      </c>
      <c r="I93" s="291" t="s">
        <v>406</v>
      </c>
      <c r="J93" s="291"/>
      <c r="K93" s="304"/>
    </row>
    <row r="94" spans="2:11" ht="15" customHeight="1">
      <c r="B94" s="313"/>
      <c r="C94" s="291" t="s">
        <v>40</v>
      </c>
      <c r="D94" s="291"/>
      <c r="E94" s="291"/>
      <c r="F94" s="312" t="s">
        <v>372</v>
      </c>
      <c r="G94" s="311"/>
      <c r="H94" s="291" t="s">
        <v>408</v>
      </c>
      <c r="I94" s="291" t="s">
        <v>406</v>
      </c>
      <c r="J94" s="291"/>
      <c r="K94" s="304"/>
    </row>
    <row r="95" spans="2:11" ht="15" customHeight="1">
      <c r="B95" s="313"/>
      <c r="C95" s="291" t="s">
        <v>50</v>
      </c>
      <c r="D95" s="291"/>
      <c r="E95" s="291"/>
      <c r="F95" s="312" t="s">
        <v>372</v>
      </c>
      <c r="G95" s="311"/>
      <c r="H95" s="291" t="s">
        <v>409</v>
      </c>
      <c r="I95" s="291" t="s">
        <v>406</v>
      </c>
      <c r="J95" s="291"/>
      <c r="K95" s="304"/>
    </row>
    <row r="96" spans="2:11" ht="15" customHeight="1">
      <c r="B96" s="316"/>
      <c r="C96" s="317"/>
      <c r="D96" s="317"/>
      <c r="E96" s="317"/>
      <c r="F96" s="317"/>
      <c r="G96" s="317"/>
      <c r="H96" s="317"/>
      <c r="I96" s="317"/>
      <c r="J96" s="317"/>
      <c r="K96" s="318"/>
    </row>
    <row r="97" spans="2:11" ht="18.75" customHeight="1">
      <c r="B97" s="319"/>
      <c r="C97" s="320"/>
      <c r="D97" s="320"/>
      <c r="E97" s="320"/>
      <c r="F97" s="320"/>
      <c r="G97" s="320"/>
      <c r="H97" s="320"/>
      <c r="I97" s="320"/>
      <c r="J97" s="320"/>
      <c r="K97" s="319"/>
    </row>
    <row r="98" spans="2:11" ht="18.75" customHeight="1">
      <c r="B98" s="298"/>
      <c r="C98" s="298"/>
      <c r="D98" s="298"/>
      <c r="E98" s="298"/>
      <c r="F98" s="298"/>
      <c r="G98" s="298"/>
      <c r="H98" s="298"/>
      <c r="I98" s="298"/>
      <c r="J98" s="298"/>
      <c r="K98" s="298"/>
    </row>
    <row r="99" spans="2:11" ht="7.5" customHeight="1">
      <c r="B99" s="299"/>
      <c r="C99" s="300"/>
      <c r="D99" s="300"/>
      <c r="E99" s="300"/>
      <c r="F99" s="300"/>
      <c r="G99" s="300"/>
      <c r="H99" s="300"/>
      <c r="I99" s="300"/>
      <c r="J99" s="300"/>
      <c r="K99" s="301"/>
    </row>
    <row r="100" spans="2:11" ht="45" customHeight="1">
      <c r="B100" s="302"/>
      <c r="C100" s="303" t="s">
        <v>410</v>
      </c>
      <c r="D100" s="303"/>
      <c r="E100" s="303"/>
      <c r="F100" s="303"/>
      <c r="G100" s="303"/>
      <c r="H100" s="303"/>
      <c r="I100" s="303"/>
      <c r="J100" s="303"/>
      <c r="K100" s="304"/>
    </row>
    <row r="101" spans="2:11" ht="17.25" customHeight="1">
      <c r="B101" s="302"/>
      <c r="C101" s="305" t="s">
        <v>366</v>
      </c>
      <c r="D101" s="305"/>
      <c r="E101" s="305"/>
      <c r="F101" s="305" t="s">
        <v>367</v>
      </c>
      <c r="G101" s="306"/>
      <c r="H101" s="305" t="s">
        <v>107</v>
      </c>
      <c r="I101" s="305" t="s">
        <v>59</v>
      </c>
      <c r="J101" s="305" t="s">
        <v>368</v>
      </c>
      <c r="K101" s="304"/>
    </row>
    <row r="102" spans="2:11" ht="17.25" customHeight="1">
      <c r="B102" s="302"/>
      <c r="C102" s="307" t="s">
        <v>369</v>
      </c>
      <c r="D102" s="307"/>
      <c r="E102" s="307"/>
      <c r="F102" s="308" t="s">
        <v>370</v>
      </c>
      <c r="G102" s="309"/>
      <c r="H102" s="307"/>
      <c r="I102" s="307"/>
      <c r="J102" s="307" t="s">
        <v>371</v>
      </c>
      <c r="K102" s="304"/>
    </row>
    <row r="103" spans="2:11" ht="5.25" customHeight="1">
      <c r="B103" s="302"/>
      <c r="C103" s="305"/>
      <c r="D103" s="305"/>
      <c r="E103" s="305"/>
      <c r="F103" s="305"/>
      <c r="G103" s="321"/>
      <c r="H103" s="305"/>
      <c r="I103" s="305"/>
      <c r="J103" s="305"/>
      <c r="K103" s="304"/>
    </row>
    <row r="104" spans="2:11" ht="15" customHeight="1">
      <c r="B104" s="302"/>
      <c r="C104" s="291" t="s">
        <v>55</v>
      </c>
      <c r="D104" s="310"/>
      <c r="E104" s="310"/>
      <c r="F104" s="312" t="s">
        <v>372</v>
      </c>
      <c r="G104" s="321"/>
      <c r="H104" s="291" t="s">
        <v>411</v>
      </c>
      <c r="I104" s="291" t="s">
        <v>374</v>
      </c>
      <c r="J104" s="291">
        <v>20</v>
      </c>
      <c r="K104" s="304"/>
    </row>
    <row r="105" spans="2:11" ht="15" customHeight="1">
      <c r="B105" s="302"/>
      <c r="C105" s="291" t="s">
        <v>375</v>
      </c>
      <c r="D105" s="291"/>
      <c r="E105" s="291"/>
      <c r="F105" s="312" t="s">
        <v>372</v>
      </c>
      <c r="G105" s="291"/>
      <c r="H105" s="291" t="s">
        <v>411</v>
      </c>
      <c r="I105" s="291" t="s">
        <v>374</v>
      </c>
      <c r="J105" s="291">
        <v>120</v>
      </c>
      <c r="K105" s="304"/>
    </row>
    <row r="106" spans="2:11" ht="15" customHeight="1">
      <c r="B106" s="313"/>
      <c r="C106" s="291" t="s">
        <v>377</v>
      </c>
      <c r="D106" s="291"/>
      <c r="E106" s="291"/>
      <c r="F106" s="312" t="s">
        <v>378</v>
      </c>
      <c r="G106" s="291"/>
      <c r="H106" s="291" t="s">
        <v>411</v>
      </c>
      <c r="I106" s="291" t="s">
        <v>374</v>
      </c>
      <c r="J106" s="291">
        <v>50</v>
      </c>
      <c r="K106" s="304"/>
    </row>
    <row r="107" spans="2:11" ht="15" customHeight="1">
      <c r="B107" s="313"/>
      <c r="C107" s="291" t="s">
        <v>380</v>
      </c>
      <c r="D107" s="291"/>
      <c r="E107" s="291"/>
      <c r="F107" s="312" t="s">
        <v>372</v>
      </c>
      <c r="G107" s="291"/>
      <c r="H107" s="291" t="s">
        <v>411</v>
      </c>
      <c r="I107" s="291" t="s">
        <v>382</v>
      </c>
      <c r="J107" s="291"/>
      <c r="K107" s="304"/>
    </row>
    <row r="108" spans="2:11" ht="15" customHeight="1">
      <c r="B108" s="313"/>
      <c r="C108" s="291" t="s">
        <v>391</v>
      </c>
      <c r="D108" s="291"/>
      <c r="E108" s="291"/>
      <c r="F108" s="312" t="s">
        <v>378</v>
      </c>
      <c r="G108" s="291"/>
      <c r="H108" s="291" t="s">
        <v>411</v>
      </c>
      <c r="I108" s="291" t="s">
        <v>374</v>
      </c>
      <c r="J108" s="291">
        <v>50</v>
      </c>
      <c r="K108" s="304"/>
    </row>
    <row r="109" spans="2:11" ht="15" customHeight="1">
      <c r="B109" s="313"/>
      <c r="C109" s="291" t="s">
        <v>399</v>
      </c>
      <c r="D109" s="291"/>
      <c r="E109" s="291"/>
      <c r="F109" s="312" t="s">
        <v>378</v>
      </c>
      <c r="G109" s="291"/>
      <c r="H109" s="291" t="s">
        <v>411</v>
      </c>
      <c r="I109" s="291" t="s">
        <v>374</v>
      </c>
      <c r="J109" s="291">
        <v>50</v>
      </c>
      <c r="K109" s="304"/>
    </row>
    <row r="110" spans="2:11" ht="15" customHeight="1">
      <c r="B110" s="313"/>
      <c r="C110" s="291" t="s">
        <v>397</v>
      </c>
      <c r="D110" s="291"/>
      <c r="E110" s="291"/>
      <c r="F110" s="312" t="s">
        <v>378</v>
      </c>
      <c r="G110" s="291"/>
      <c r="H110" s="291" t="s">
        <v>411</v>
      </c>
      <c r="I110" s="291" t="s">
        <v>374</v>
      </c>
      <c r="J110" s="291">
        <v>50</v>
      </c>
      <c r="K110" s="304"/>
    </row>
    <row r="111" spans="2:11" ht="15" customHeight="1">
      <c r="B111" s="313"/>
      <c r="C111" s="291" t="s">
        <v>55</v>
      </c>
      <c r="D111" s="291"/>
      <c r="E111" s="291"/>
      <c r="F111" s="312" t="s">
        <v>372</v>
      </c>
      <c r="G111" s="291"/>
      <c r="H111" s="291" t="s">
        <v>412</v>
      </c>
      <c r="I111" s="291" t="s">
        <v>374</v>
      </c>
      <c r="J111" s="291">
        <v>20</v>
      </c>
      <c r="K111" s="304"/>
    </row>
    <row r="112" spans="2:11" ht="15" customHeight="1">
      <c r="B112" s="313"/>
      <c r="C112" s="291" t="s">
        <v>413</v>
      </c>
      <c r="D112" s="291"/>
      <c r="E112" s="291"/>
      <c r="F112" s="312" t="s">
        <v>372</v>
      </c>
      <c r="G112" s="291"/>
      <c r="H112" s="291" t="s">
        <v>414</v>
      </c>
      <c r="I112" s="291" t="s">
        <v>374</v>
      </c>
      <c r="J112" s="291">
        <v>120</v>
      </c>
      <c r="K112" s="304"/>
    </row>
    <row r="113" spans="2:11" ht="15" customHeight="1">
      <c r="B113" s="313"/>
      <c r="C113" s="291" t="s">
        <v>40</v>
      </c>
      <c r="D113" s="291"/>
      <c r="E113" s="291"/>
      <c r="F113" s="312" t="s">
        <v>372</v>
      </c>
      <c r="G113" s="291"/>
      <c r="H113" s="291" t="s">
        <v>415</v>
      </c>
      <c r="I113" s="291" t="s">
        <v>406</v>
      </c>
      <c r="J113" s="291"/>
      <c r="K113" s="304"/>
    </row>
    <row r="114" spans="2:11" ht="15" customHeight="1">
      <c r="B114" s="313"/>
      <c r="C114" s="291" t="s">
        <v>50</v>
      </c>
      <c r="D114" s="291"/>
      <c r="E114" s="291"/>
      <c r="F114" s="312" t="s">
        <v>372</v>
      </c>
      <c r="G114" s="291"/>
      <c r="H114" s="291" t="s">
        <v>416</v>
      </c>
      <c r="I114" s="291" t="s">
        <v>406</v>
      </c>
      <c r="J114" s="291"/>
      <c r="K114" s="304"/>
    </row>
    <row r="115" spans="2:11" ht="15" customHeight="1">
      <c r="B115" s="313"/>
      <c r="C115" s="291" t="s">
        <v>59</v>
      </c>
      <c r="D115" s="291"/>
      <c r="E115" s="291"/>
      <c r="F115" s="312" t="s">
        <v>372</v>
      </c>
      <c r="G115" s="291"/>
      <c r="H115" s="291" t="s">
        <v>417</v>
      </c>
      <c r="I115" s="291" t="s">
        <v>418</v>
      </c>
      <c r="J115" s="291"/>
      <c r="K115" s="304"/>
    </row>
    <row r="116" spans="2:11" ht="15" customHeight="1">
      <c r="B116" s="316"/>
      <c r="C116" s="322"/>
      <c r="D116" s="322"/>
      <c r="E116" s="322"/>
      <c r="F116" s="322"/>
      <c r="G116" s="322"/>
      <c r="H116" s="322"/>
      <c r="I116" s="322"/>
      <c r="J116" s="322"/>
      <c r="K116" s="318"/>
    </row>
    <row r="117" spans="2:11" ht="18.75" customHeight="1">
      <c r="B117" s="323"/>
      <c r="C117" s="287"/>
      <c r="D117" s="287"/>
      <c r="E117" s="287"/>
      <c r="F117" s="324"/>
      <c r="G117" s="287"/>
      <c r="H117" s="287"/>
      <c r="I117" s="287"/>
      <c r="J117" s="287"/>
      <c r="K117" s="323"/>
    </row>
    <row r="118" spans="2:11" ht="18.75" customHeight="1">
      <c r="B118" s="298"/>
      <c r="C118" s="298"/>
      <c r="D118" s="298"/>
      <c r="E118" s="298"/>
      <c r="F118" s="298"/>
      <c r="G118" s="298"/>
      <c r="H118" s="298"/>
      <c r="I118" s="298"/>
      <c r="J118" s="298"/>
      <c r="K118" s="298"/>
    </row>
    <row r="119" spans="2:11" ht="7.5" customHeight="1">
      <c r="B119" s="325"/>
      <c r="C119" s="326"/>
      <c r="D119" s="326"/>
      <c r="E119" s="326"/>
      <c r="F119" s="326"/>
      <c r="G119" s="326"/>
      <c r="H119" s="326"/>
      <c r="I119" s="326"/>
      <c r="J119" s="326"/>
      <c r="K119" s="327"/>
    </row>
    <row r="120" spans="2:11" ht="45" customHeight="1">
      <c r="B120" s="328"/>
      <c r="C120" s="281" t="s">
        <v>419</v>
      </c>
      <c r="D120" s="281"/>
      <c r="E120" s="281"/>
      <c r="F120" s="281"/>
      <c r="G120" s="281"/>
      <c r="H120" s="281"/>
      <c r="I120" s="281"/>
      <c r="J120" s="281"/>
      <c r="K120" s="329"/>
    </row>
    <row r="121" spans="2:11" ht="17.25" customHeight="1">
      <c r="B121" s="330"/>
      <c r="C121" s="305" t="s">
        <v>366</v>
      </c>
      <c r="D121" s="305"/>
      <c r="E121" s="305"/>
      <c r="F121" s="305" t="s">
        <v>367</v>
      </c>
      <c r="G121" s="306"/>
      <c r="H121" s="305" t="s">
        <v>107</v>
      </c>
      <c r="I121" s="305" t="s">
        <v>59</v>
      </c>
      <c r="J121" s="305" t="s">
        <v>368</v>
      </c>
      <c r="K121" s="331"/>
    </row>
    <row r="122" spans="2:11" ht="17.25" customHeight="1">
      <c r="B122" s="330"/>
      <c r="C122" s="307" t="s">
        <v>369</v>
      </c>
      <c r="D122" s="307"/>
      <c r="E122" s="307"/>
      <c r="F122" s="308" t="s">
        <v>370</v>
      </c>
      <c r="G122" s="309"/>
      <c r="H122" s="307"/>
      <c r="I122" s="307"/>
      <c r="J122" s="307" t="s">
        <v>371</v>
      </c>
      <c r="K122" s="331"/>
    </row>
    <row r="123" spans="2:11" ht="5.25" customHeight="1">
      <c r="B123" s="332"/>
      <c r="C123" s="310"/>
      <c r="D123" s="310"/>
      <c r="E123" s="310"/>
      <c r="F123" s="310"/>
      <c r="G123" s="291"/>
      <c r="H123" s="310"/>
      <c r="I123" s="310"/>
      <c r="J123" s="310"/>
      <c r="K123" s="333"/>
    </row>
    <row r="124" spans="2:11" ht="15" customHeight="1">
      <c r="B124" s="332"/>
      <c r="C124" s="291" t="s">
        <v>375</v>
      </c>
      <c r="D124" s="310"/>
      <c r="E124" s="310"/>
      <c r="F124" s="312" t="s">
        <v>372</v>
      </c>
      <c r="G124" s="291"/>
      <c r="H124" s="291" t="s">
        <v>411</v>
      </c>
      <c r="I124" s="291" t="s">
        <v>374</v>
      </c>
      <c r="J124" s="291">
        <v>120</v>
      </c>
      <c r="K124" s="334"/>
    </row>
    <row r="125" spans="2:11" ht="15" customHeight="1">
      <c r="B125" s="332"/>
      <c r="C125" s="291" t="s">
        <v>420</v>
      </c>
      <c r="D125" s="291"/>
      <c r="E125" s="291"/>
      <c r="F125" s="312" t="s">
        <v>372</v>
      </c>
      <c r="G125" s="291"/>
      <c r="H125" s="291" t="s">
        <v>421</v>
      </c>
      <c r="I125" s="291" t="s">
        <v>374</v>
      </c>
      <c r="J125" s="291" t="s">
        <v>422</v>
      </c>
      <c r="K125" s="334"/>
    </row>
    <row r="126" spans="2:11" ht="15" customHeight="1">
      <c r="B126" s="332"/>
      <c r="C126" s="291" t="s">
        <v>321</v>
      </c>
      <c r="D126" s="291"/>
      <c r="E126" s="291"/>
      <c r="F126" s="312" t="s">
        <v>372</v>
      </c>
      <c r="G126" s="291"/>
      <c r="H126" s="291" t="s">
        <v>423</v>
      </c>
      <c r="I126" s="291" t="s">
        <v>374</v>
      </c>
      <c r="J126" s="291" t="s">
        <v>422</v>
      </c>
      <c r="K126" s="334"/>
    </row>
    <row r="127" spans="2:11" ht="15" customHeight="1">
      <c r="B127" s="332"/>
      <c r="C127" s="291" t="s">
        <v>383</v>
      </c>
      <c r="D127" s="291"/>
      <c r="E127" s="291"/>
      <c r="F127" s="312" t="s">
        <v>378</v>
      </c>
      <c r="G127" s="291"/>
      <c r="H127" s="291" t="s">
        <v>384</v>
      </c>
      <c r="I127" s="291" t="s">
        <v>374</v>
      </c>
      <c r="J127" s="291">
        <v>15</v>
      </c>
      <c r="K127" s="334"/>
    </row>
    <row r="128" spans="2:11" ht="15" customHeight="1">
      <c r="B128" s="332"/>
      <c r="C128" s="314" t="s">
        <v>385</v>
      </c>
      <c r="D128" s="314"/>
      <c r="E128" s="314"/>
      <c r="F128" s="315" t="s">
        <v>378</v>
      </c>
      <c r="G128" s="314"/>
      <c r="H128" s="314" t="s">
        <v>386</v>
      </c>
      <c r="I128" s="314" t="s">
        <v>374</v>
      </c>
      <c r="J128" s="314">
        <v>15</v>
      </c>
      <c r="K128" s="334"/>
    </row>
    <row r="129" spans="2:11" ht="15" customHeight="1">
      <c r="B129" s="332"/>
      <c r="C129" s="314" t="s">
        <v>387</v>
      </c>
      <c r="D129" s="314"/>
      <c r="E129" s="314"/>
      <c r="F129" s="315" t="s">
        <v>378</v>
      </c>
      <c r="G129" s="314"/>
      <c r="H129" s="314" t="s">
        <v>388</v>
      </c>
      <c r="I129" s="314" t="s">
        <v>374</v>
      </c>
      <c r="J129" s="314">
        <v>20</v>
      </c>
      <c r="K129" s="334"/>
    </row>
    <row r="130" spans="2:11" ht="15" customHeight="1">
      <c r="B130" s="332"/>
      <c r="C130" s="314" t="s">
        <v>389</v>
      </c>
      <c r="D130" s="314"/>
      <c r="E130" s="314"/>
      <c r="F130" s="315" t="s">
        <v>378</v>
      </c>
      <c r="G130" s="314"/>
      <c r="H130" s="314" t="s">
        <v>390</v>
      </c>
      <c r="I130" s="314" t="s">
        <v>374</v>
      </c>
      <c r="J130" s="314">
        <v>20</v>
      </c>
      <c r="K130" s="334"/>
    </row>
    <row r="131" spans="2:11" ht="15" customHeight="1">
      <c r="B131" s="332"/>
      <c r="C131" s="291" t="s">
        <v>377</v>
      </c>
      <c r="D131" s="291"/>
      <c r="E131" s="291"/>
      <c r="F131" s="312" t="s">
        <v>378</v>
      </c>
      <c r="G131" s="291"/>
      <c r="H131" s="291" t="s">
        <v>411</v>
      </c>
      <c r="I131" s="291" t="s">
        <v>374</v>
      </c>
      <c r="J131" s="291">
        <v>50</v>
      </c>
      <c r="K131" s="334"/>
    </row>
    <row r="132" spans="2:11" ht="15" customHeight="1">
      <c r="B132" s="332"/>
      <c r="C132" s="291" t="s">
        <v>391</v>
      </c>
      <c r="D132" s="291"/>
      <c r="E132" s="291"/>
      <c r="F132" s="312" t="s">
        <v>378</v>
      </c>
      <c r="G132" s="291"/>
      <c r="H132" s="291" t="s">
        <v>411</v>
      </c>
      <c r="I132" s="291" t="s">
        <v>374</v>
      </c>
      <c r="J132" s="291">
        <v>50</v>
      </c>
      <c r="K132" s="334"/>
    </row>
    <row r="133" spans="2:11" ht="15" customHeight="1">
      <c r="B133" s="332"/>
      <c r="C133" s="291" t="s">
        <v>397</v>
      </c>
      <c r="D133" s="291"/>
      <c r="E133" s="291"/>
      <c r="F133" s="312" t="s">
        <v>378</v>
      </c>
      <c r="G133" s="291"/>
      <c r="H133" s="291" t="s">
        <v>411</v>
      </c>
      <c r="I133" s="291" t="s">
        <v>374</v>
      </c>
      <c r="J133" s="291">
        <v>50</v>
      </c>
      <c r="K133" s="334"/>
    </row>
    <row r="134" spans="2:11" ht="15" customHeight="1">
      <c r="B134" s="332"/>
      <c r="C134" s="291" t="s">
        <v>399</v>
      </c>
      <c r="D134" s="291"/>
      <c r="E134" s="291"/>
      <c r="F134" s="312" t="s">
        <v>378</v>
      </c>
      <c r="G134" s="291"/>
      <c r="H134" s="291" t="s">
        <v>411</v>
      </c>
      <c r="I134" s="291" t="s">
        <v>374</v>
      </c>
      <c r="J134" s="291">
        <v>50</v>
      </c>
      <c r="K134" s="334"/>
    </row>
    <row r="135" spans="2:11" ht="15" customHeight="1">
      <c r="B135" s="332"/>
      <c r="C135" s="291" t="s">
        <v>112</v>
      </c>
      <c r="D135" s="291"/>
      <c r="E135" s="291"/>
      <c r="F135" s="312" t="s">
        <v>378</v>
      </c>
      <c r="G135" s="291"/>
      <c r="H135" s="291" t="s">
        <v>424</v>
      </c>
      <c r="I135" s="291" t="s">
        <v>374</v>
      </c>
      <c r="J135" s="291">
        <v>255</v>
      </c>
      <c r="K135" s="334"/>
    </row>
    <row r="136" spans="2:11" ht="15" customHeight="1">
      <c r="B136" s="332"/>
      <c r="C136" s="291" t="s">
        <v>401</v>
      </c>
      <c r="D136" s="291"/>
      <c r="E136" s="291"/>
      <c r="F136" s="312" t="s">
        <v>372</v>
      </c>
      <c r="G136" s="291"/>
      <c r="H136" s="291" t="s">
        <v>425</v>
      </c>
      <c r="I136" s="291" t="s">
        <v>403</v>
      </c>
      <c r="J136" s="291"/>
      <c r="K136" s="334"/>
    </row>
    <row r="137" spans="2:11" ht="15" customHeight="1">
      <c r="B137" s="332"/>
      <c r="C137" s="291" t="s">
        <v>404</v>
      </c>
      <c r="D137" s="291"/>
      <c r="E137" s="291"/>
      <c r="F137" s="312" t="s">
        <v>372</v>
      </c>
      <c r="G137" s="291"/>
      <c r="H137" s="291" t="s">
        <v>426</v>
      </c>
      <c r="I137" s="291" t="s">
        <v>406</v>
      </c>
      <c r="J137" s="291"/>
      <c r="K137" s="334"/>
    </row>
    <row r="138" spans="2:11" ht="15" customHeight="1">
      <c r="B138" s="332"/>
      <c r="C138" s="291" t="s">
        <v>407</v>
      </c>
      <c r="D138" s="291"/>
      <c r="E138" s="291"/>
      <c r="F138" s="312" t="s">
        <v>372</v>
      </c>
      <c r="G138" s="291"/>
      <c r="H138" s="291" t="s">
        <v>407</v>
      </c>
      <c r="I138" s="291" t="s">
        <v>406</v>
      </c>
      <c r="J138" s="291"/>
      <c r="K138" s="334"/>
    </row>
    <row r="139" spans="2:11" ht="15" customHeight="1">
      <c r="B139" s="332"/>
      <c r="C139" s="291" t="s">
        <v>40</v>
      </c>
      <c r="D139" s="291"/>
      <c r="E139" s="291"/>
      <c r="F139" s="312" t="s">
        <v>372</v>
      </c>
      <c r="G139" s="291"/>
      <c r="H139" s="291" t="s">
        <v>427</v>
      </c>
      <c r="I139" s="291" t="s">
        <v>406</v>
      </c>
      <c r="J139" s="291"/>
      <c r="K139" s="334"/>
    </row>
    <row r="140" spans="2:11" ht="15" customHeight="1">
      <c r="B140" s="332"/>
      <c r="C140" s="291" t="s">
        <v>428</v>
      </c>
      <c r="D140" s="291"/>
      <c r="E140" s="291"/>
      <c r="F140" s="312" t="s">
        <v>372</v>
      </c>
      <c r="G140" s="291"/>
      <c r="H140" s="291" t="s">
        <v>429</v>
      </c>
      <c r="I140" s="291" t="s">
        <v>406</v>
      </c>
      <c r="J140" s="291"/>
      <c r="K140" s="334"/>
    </row>
    <row r="141" spans="2:11" ht="15" customHeight="1">
      <c r="B141" s="335"/>
      <c r="C141" s="336"/>
      <c r="D141" s="336"/>
      <c r="E141" s="336"/>
      <c r="F141" s="336"/>
      <c r="G141" s="336"/>
      <c r="H141" s="336"/>
      <c r="I141" s="336"/>
      <c r="J141" s="336"/>
      <c r="K141" s="337"/>
    </row>
    <row r="142" spans="2:11" ht="18.75" customHeight="1">
      <c r="B142" s="287"/>
      <c r="C142" s="287"/>
      <c r="D142" s="287"/>
      <c r="E142" s="287"/>
      <c r="F142" s="324"/>
      <c r="G142" s="287"/>
      <c r="H142" s="287"/>
      <c r="I142" s="287"/>
      <c r="J142" s="287"/>
      <c r="K142" s="287"/>
    </row>
    <row r="143" spans="2:11" ht="18.75" customHeight="1">
      <c r="B143" s="298"/>
      <c r="C143" s="298"/>
      <c r="D143" s="298"/>
      <c r="E143" s="298"/>
      <c r="F143" s="298"/>
      <c r="G143" s="298"/>
      <c r="H143" s="298"/>
      <c r="I143" s="298"/>
      <c r="J143" s="298"/>
      <c r="K143" s="298"/>
    </row>
    <row r="144" spans="2:11" ht="7.5" customHeight="1">
      <c r="B144" s="299"/>
      <c r="C144" s="300"/>
      <c r="D144" s="300"/>
      <c r="E144" s="300"/>
      <c r="F144" s="300"/>
      <c r="G144" s="300"/>
      <c r="H144" s="300"/>
      <c r="I144" s="300"/>
      <c r="J144" s="300"/>
      <c r="K144" s="301"/>
    </row>
    <row r="145" spans="2:11" ht="45" customHeight="1">
      <c r="B145" s="302"/>
      <c r="C145" s="303" t="s">
        <v>430</v>
      </c>
      <c r="D145" s="303"/>
      <c r="E145" s="303"/>
      <c r="F145" s="303"/>
      <c r="G145" s="303"/>
      <c r="H145" s="303"/>
      <c r="I145" s="303"/>
      <c r="J145" s="303"/>
      <c r="K145" s="304"/>
    </row>
    <row r="146" spans="2:11" ht="17.25" customHeight="1">
      <c r="B146" s="302"/>
      <c r="C146" s="305" t="s">
        <v>366</v>
      </c>
      <c r="D146" s="305"/>
      <c r="E146" s="305"/>
      <c r="F146" s="305" t="s">
        <v>367</v>
      </c>
      <c r="G146" s="306"/>
      <c r="H146" s="305" t="s">
        <v>107</v>
      </c>
      <c r="I146" s="305" t="s">
        <v>59</v>
      </c>
      <c r="J146" s="305" t="s">
        <v>368</v>
      </c>
      <c r="K146" s="304"/>
    </row>
    <row r="147" spans="2:11" ht="17.25" customHeight="1">
      <c r="B147" s="302"/>
      <c r="C147" s="307" t="s">
        <v>369</v>
      </c>
      <c r="D147" s="307"/>
      <c r="E147" s="307"/>
      <c r="F147" s="308" t="s">
        <v>370</v>
      </c>
      <c r="G147" s="309"/>
      <c r="H147" s="307"/>
      <c r="I147" s="307"/>
      <c r="J147" s="307" t="s">
        <v>371</v>
      </c>
      <c r="K147" s="304"/>
    </row>
    <row r="148" spans="2:11" ht="5.25" customHeight="1">
      <c r="B148" s="313"/>
      <c r="C148" s="310"/>
      <c r="D148" s="310"/>
      <c r="E148" s="310"/>
      <c r="F148" s="310"/>
      <c r="G148" s="311"/>
      <c r="H148" s="310"/>
      <c r="I148" s="310"/>
      <c r="J148" s="310"/>
      <c r="K148" s="334"/>
    </row>
    <row r="149" spans="2:11" ht="15" customHeight="1">
      <c r="B149" s="313"/>
      <c r="C149" s="338" t="s">
        <v>375</v>
      </c>
      <c r="D149" s="291"/>
      <c r="E149" s="291"/>
      <c r="F149" s="339" t="s">
        <v>372</v>
      </c>
      <c r="G149" s="291"/>
      <c r="H149" s="338" t="s">
        <v>411</v>
      </c>
      <c r="I149" s="338" t="s">
        <v>374</v>
      </c>
      <c r="J149" s="338">
        <v>120</v>
      </c>
      <c r="K149" s="334"/>
    </row>
    <row r="150" spans="2:11" ht="15" customHeight="1">
      <c r="B150" s="313"/>
      <c r="C150" s="338" t="s">
        <v>420</v>
      </c>
      <c r="D150" s="291"/>
      <c r="E150" s="291"/>
      <c r="F150" s="339" t="s">
        <v>372</v>
      </c>
      <c r="G150" s="291"/>
      <c r="H150" s="338" t="s">
        <v>431</v>
      </c>
      <c r="I150" s="338" t="s">
        <v>374</v>
      </c>
      <c r="J150" s="338" t="s">
        <v>422</v>
      </c>
      <c r="K150" s="334"/>
    </row>
    <row r="151" spans="2:11" ht="15" customHeight="1">
      <c r="B151" s="313"/>
      <c r="C151" s="338" t="s">
        <v>321</v>
      </c>
      <c r="D151" s="291"/>
      <c r="E151" s="291"/>
      <c r="F151" s="339" t="s">
        <v>372</v>
      </c>
      <c r="G151" s="291"/>
      <c r="H151" s="338" t="s">
        <v>432</v>
      </c>
      <c r="I151" s="338" t="s">
        <v>374</v>
      </c>
      <c r="J151" s="338" t="s">
        <v>422</v>
      </c>
      <c r="K151" s="334"/>
    </row>
    <row r="152" spans="2:11" ht="15" customHeight="1">
      <c r="B152" s="313"/>
      <c r="C152" s="338" t="s">
        <v>377</v>
      </c>
      <c r="D152" s="291"/>
      <c r="E152" s="291"/>
      <c r="F152" s="339" t="s">
        <v>378</v>
      </c>
      <c r="G152" s="291"/>
      <c r="H152" s="338" t="s">
        <v>411</v>
      </c>
      <c r="I152" s="338" t="s">
        <v>374</v>
      </c>
      <c r="J152" s="338">
        <v>50</v>
      </c>
      <c r="K152" s="334"/>
    </row>
    <row r="153" spans="2:11" ht="15" customHeight="1">
      <c r="B153" s="313"/>
      <c r="C153" s="338" t="s">
        <v>380</v>
      </c>
      <c r="D153" s="291"/>
      <c r="E153" s="291"/>
      <c r="F153" s="339" t="s">
        <v>372</v>
      </c>
      <c r="G153" s="291"/>
      <c r="H153" s="338" t="s">
        <v>411</v>
      </c>
      <c r="I153" s="338" t="s">
        <v>382</v>
      </c>
      <c r="J153" s="338"/>
      <c r="K153" s="334"/>
    </row>
    <row r="154" spans="2:11" ht="15" customHeight="1">
      <c r="B154" s="313"/>
      <c r="C154" s="338" t="s">
        <v>391</v>
      </c>
      <c r="D154" s="291"/>
      <c r="E154" s="291"/>
      <c r="F154" s="339" t="s">
        <v>378</v>
      </c>
      <c r="G154" s="291"/>
      <c r="H154" s="338" t="s">
        <v>411</v>
      </c>
      <c r="I154" s="338" t="s">
        <v>374</v>
      </c>
      <c r="J154" s="338">
        <v>50</v>
      </c>
      <c r="K154" s="334"/>
    </row>
    <row r="155" spans="2:11" ht="15" customHeight="1">
      <c r="B155" s="313"/>
      <c r="C155" s="338" t="s">
        <v>399</v>
      </c>
      <c r="D155" s="291"/>
      <c r="E155" s="291"/>
      <c r="F155" s="339" t="s">
        <v>378</v>
      </c>
      <c r="G155" s="291"/>
      <c r="H155" s="338" t="s">
        <v>411</v>
      </c>
      <c r="I155" s="338" t="s">
        <v>374</v>
      </c>
      <c r="J155" s="338">
        <v>50</v>
      </c>
      <c r="K155" s="334"/>
    </row>
    <row r="156" spans="2:11" ht="15" customHeight="1">
      <c r="B156" s="313"/>
      <c r="C156" s="338" t="s">
        <v>397</v>
      </c>
      <c r="D156" s="291"/>
      <c r="E156" s="291"/>
      <c r="F156" s="339" t="s">
        <v>378</v>
      </c>
      <c r="G156" s="291"/>
      <c r="H156" s="338" t="s">
        <v>411</v>
      </c>
      <c r="I156" s="338" t="s">
        <v>374</v>
      </c>
      <c r="J156" s="338">
        <v>50</v>
      </c>
      <c r="K156" s="334"/>
    </row>
    <row r="157" spans="2:11" ht="15" customHeight="1">
      <c r="B157" s="313"/>
      <c r="C157" s="338" t="s">
        <v>94</v>
      </c>
      <c r="D157" s="291"/>
      <c r="E157" s="291"/>
      <c r="F157" s="339" t="s">
        <v>372</v>
      </c>
      <c r="G157" s="291"/>
      <c r="H157" s="338" t="s">
        <v>433</v>
      </c>
      <c r="I157" s="338" t="s">
        <v>374</v>
      </c>
      <c r="J157" s="338" t="s">
        <v>434</v>
      </c>
      <c r="K157" s="334"/>
    </row>
    <row r="158" spans="2:11" ht="15" customHeight="1">
      <c r="B158" s="313"/>
      <c r="C158" s="338" t="s">
        <v>435</v>
      </c>
      <c r="D158" s="291"/>
      <c r="E158" s="291"/>
      <c r="F158" s="339" t="s">
        <v>372</v>
      </c>
      <c r="G158" s="291"/>
      <c r="H158" s="338" t="s">
        <v>436</v>
      </c>
      <c r="I158" s="338" t="s">
        <v>406</v>
      </c>
      <c r="J158" s="338"/>
      <c r="K158" s="334"/>
    </row>
    <row r="159" spans="2:11" ht="15" customHeight="1">
      <c r="B159" s="340"/>
      <c r="C159" s="322"/>
      <c r="D159" s="322"/>
      <c r="E159" s="322"/>
      <c r="F159" s="322"/>
      <c r="G159" s="322"/>
      <c r="H159" s="322"/>
      <c r="I159" s="322"/>
      <c r="J159" s="322"/>
      <c r="K159" s="341"/>
    </row>
    <row r="160" spans="2:11" ht="18.75" customHeight="1">
      <c r="B160" s="287"/>
      <c r="C160" s="291"/>
      <c r="D160" s="291"/>
      <c r="E160" s="291"/>
      <c r="F160" s="312"/>
      <c r="G160" s="291"/>
      <c r="H160" s="291"/>
      <c r="I160" s="291"/>
      <c r="J160" s="291"/>
      <c r="K160" s="287"/>
    </row>
    <row r="161" spans="2:11" ht="18.75" customHeight="1">
      <c r="B161" s="298"/>
      <c r="C161" s="298"/>
      <c r="D161" s="298"/>
      <c r="E161" s="298"/>
      <c r="F161" s="298"/>
      <c r="G161" s="298"/>
      <c r="H161" s="298"/>
      <c r="I161" s="298"/>
      <c r="J161" s="298"/>
      <c r="K161" s="298"/>
    </row>
    <row r="162" spans="2:11" ht="7.5" customHeight="1">
      <c r="B162" s="277"/>
      <c r="C162" s="278"/>
      <c r="D162" s="278"/>
      <c r="E162" s="278"/>
      <c r="F162" s="278"/>
      <c r="G162" s="278"/>
      <c r="H162" s="278"/>
      <c r="I162" s="278"/>
      <c r="J162" s="278"/>
      <c r="K162" s="279"/>
    </row>
    <row r="163" spans="2:11" ht="45" customHeight="1">
      <c r="B163" s="280"/>
      <c r="C163" s="281" t="s">
        <v>437</v>
      </c>
      <c r="D163" s="281"/>
      <c r="E163" s="281"/>
      <c r="F163" s="281"/>
      <c r="G163" s="281"/>
      <c r="H163" s="281"/>
      <c r="I163" s="281"/>
      <c r="J163" s="281"/>
      <c r="K163" s="282"/>
    </row>
    <row r="164" spans="2:11" ht="17.25" customHeight="1">
      <c r="B164" s="280"/>
      <c r="C164" s="305" t="s">
        <v>366</v>
      </c>
      <c r="D164" s="305"/>
      <c r="E164" s="305"/>
      <c r="F164" s="305" t="s">
        <v>367</v>
      </c>
      <c r="G164" s="342"/>
      <c r="H164" s="343" t="s">
        <v>107</v>
      </c>
      <c r="I164" s="343" t="s">
        <v>59</v>
      </c>
      <c r="J164" s="305" t="s">
        <v>368</v>
      </c>
      <c r="K164" s="282"/>
    </row>
    <row r="165" spans="2:11" ht="17.25" customHeight="1">
      <c r="B165" s="283"/>
      <c r="C165" s="307" t="s">
        <v>369</v>
      </c>
      <c r="D165" s="307"/>
      <c r="E165" s="307"/>
      <c r="F165" s="308" t="s">
        <v>370</v>
      </c>
      <c r="G165" s="344"/>
      <c r="H165" s="345"/>
      <c r="I165" s="345"/>
      <c r="J165" s="307" t="s">
        <v>371</v>
      </c>
      <c r="K165" s="285"/>
    </row>
    <row r="166" spans="2:11" ht="5.25" customHeight="1">
      <c r="B166" s="313"/>
      <c r="C166" s="310"/>
      <c r="D166" s="310"/>
      <c r="E166" s="310"/>
      <c r="F166" s="310"/>
      <c r="G166" s="311"/>
      <c r="H166" s="310"/>
      <c r="I166" s="310"/>
      <c r="J166" s="310"/>
      <c r="K166" s="334"/>
    </row>
    <row r="167" spans="2:11" ht="15" customHeight="1">
      <c r="B167" s="313"/>
      <c r="C167" s="291" t="s">
        <v>375</v>
      </c>
      <c r="D167" s="291"/>
      <c r="E167" s="291"/>
      <c r="F167" s="312" t="s">
        <v>372</v>
      </c>
      <c r="G167" s="291"/>
      <c r="H167" s="291" t="s">
        <v>411</v>
      </c>
      <c r="I167" s="291" t="s">
        <v>374</v>
      </c>
      <c r="J167" s="291">
        <v>120</v>
      </c>
      <c r="K167" s="334"/>
    </row>
    <row r="168" spans="2:11" ht="15" customHeight="1">
      <c r="B168" s="313"/>
      <c r="C168" s="291" t="s">
        <v>420</v>
      </c>
      <c r="D168" s="291"/>
      <c r="E168" s="291"/>
      <c r="F168" s="312" t="s">
        <v>372</v>
      </c>
      <c r="G168" s="291"/>
      <c r="H168" s="291" t="s">
        <v>421</v>
      </c>
      <c r="I168" s="291" t="s">
        <v>374</v>
      </c>
      <c r="J168" s="291" t="s">
        <v>422</v>
      </c>
      <c r="K168" s="334"/>
    </row>
    <row r="169" spans="2:11" ht="15" customHeight="1">
      <c r="B169" s="313"/>
      <c r="C169" s="291" t="s">
        <v>321</v>
      </c>
      <c r="D169" s="291"/>
      <c r="E169" s="291"/>
      <c r="F169" s="312" t="s">
        <v>372</v>
      </c>
      <c r="G169" s="291"/>
      <c r="H169" s="291" t="s">
        <v>438</v>
      </c>
      <c r="I169" s="291" t="s">
        <v>374</v>
      </c>
      <c r="J169" s="291" t="s">
        <v>422</v>
      </c>
      <c r="K169" s="334"/>
    </row>
    <row r="170" spans="2:11" ht="15" customHeight="1">
      <c r="B170" s="313"/>
      <c r="C170" s="291" t="s">
        <v>377</v>
      </c>
      <c r="D170" s="291"/>
      <c r="E170" s="291"/>
      <c r="F170" s="312" t="s">
        <v>378</v>
      </c>
      <c r="G170" s="291"/>
      <c r="H170" s="291" t="s">
        <v>438</v>
      </c>
      <c r="I170" s="291" t="s">
        <v>374</v>
      </c>
      <c r="J170" s="291">
        <v>50</v>
      </c>
      <c r="K170" s="334"/>
    </row>
    <row r="171" spans="2:11" ht="15" customHeight="1">
      <c r="B171" s="313"/>
      <c r="C171" s="291" t="s">
        <v>380</v>
      </c>
      <c r="D171" s="291"/>
      <c r="E171" s="291"/>
      <c r="F171" s="312" t="s">
        <v>372</v>
      </c>
      <c r="G171" s="291"/>
      <c r="H171" s="291" t="s">
        <v>438</v>
      </c>
      <c r="I171" s="291" t="s">
        <v>382</v>
      </c>
      <c r="J171" s="291"/>
      <c r="K171" s="334"/>
    </row>
    <row r="172" spans="2:11" ht="15" customHeight="1">
      <c r="B172" s="313"/>
      <c r="C172" s="291" t="s">
        <v>391</v>
      </c>
      <c r="D172" s="291"/>
      <c r="E172" s="291"/>
      <c r="F172" s="312" t="s">
        <v>378</v>
      </c>
      <c r="G172" s="291"/>
      <c r="H172" s="291" t="s">
        <v>438</v>
      </c>
      <c r="I172" s="291" t="s">
        <v>374</v>
      </c>
      <c r="J172" s="291">
        <v>50</v>
      </c>
      <c r="K172" s="334"/>
    </row>
    <row r="173" spans="2:11" ht="15" customHeight="1">
      <c r="B173" s="313"/>
      <c r="C173" s="291" t="s">
        <v>399</v>
      </c>
      <c r="D173" s="291"/>
      <c r="E173" s="291"/>
      <c r="F173" s="312" t="s">
        <v>378</v>
      </c>
      <c r="G173" s="291"/>
      <c r="H173" s="291" t="s">
        <v>438</v>
      </c>
      <c r="I173" s="291" t="s">
        <v>374</v>
      </c>
      <c r="J173" s="291">
        <v>50</v>
      </c>
      <c r="K173" s="334"/>
    </row>
    <row r="174" spans="2:11" ht="15" customHeight="1">
      <c r="B174" s="313"/>
      <c r="C174" s="291" t="s">
        <v>397</v>
      </c>
      <c r="D174" s="291"/>
      <c r="E174" s="291"/>
      <c r="F174" s="312" t="s">
        <v>378</v>
      </c>
      <c r="G174" s="291"/>
      <c r="H174" s="291" t="s">
        <v>438</v>
      </c>
      <c r="I174" s="291" t="s">
        <v>374</v>
      </c>
      <c r="J174" s="291">
        <v>50</v>
      </c>
      <c r="K174" s="334"/>
    </row>
    <row r="175" spans="2:11" ht="15" customHeight="1">
      <c r="B175" s="313"/>
      <c r="C175" s="291" t="s">
        <v>106</v>
      </c>
      <c r="D175" s="291"/>
      <c r="E175" s="291"/>
      <c r="F175" s="312" t="s">
        <v>372</v>
      </c>
      <c r="G175" s="291"/>
      <c r="H175" s="291" t="s">
        <v>439</v>
      </c>
      <c r="I175" s="291" t="s">
        <v>440</v>
      </c>
      <c r="J175" s="291"/>
      <c r="K175" s="334"/>
    </row>
    <row r="176" spans="2:11" ht="15" customHeight="1">
      <c r="B176" s="313"/>
      <c r="C176" s="291" t="s">
        <v>59</v>
      </c>
      <c r="D176" s="291"/>
      <c r="E176" s="291"/>
      <c r="F176" s="312" t="s">
        <v>372</v>
      </c>
      <c r="G176" s="291"/>
      <c r="H176" s="291" t="s">
        <v>441</v>
      </c>
      <c r="I176" s="291" t="s">
        <v>442</v>
      </c>
      <c r="J176" s="291">
        <v>1</v>
      </c>
      <c r="K176" s="334"/>
    </row>
    <row r="177" spans="2:11" ht="15" customHeight="1">
      <c r="B177" s="313"/>
      <c r="C177" s="291" t="s">
        <v>55</v>
      </c>
      <c r="D177" s="291"/>
      <c r="E177" s="291"/>
      <c r="F177" s="312" t="s">
        <v>372</v>
      </c>
      <c r="G177" s="291"/>
      <c r="H177" s="291" t="s">
        <v>443</v>
      </c>
      <c r="I177" s="291" t="s">
        <v>374</v>
      </c>
      <c r="J177" s="291">
        <v>20</v>
      </c>
      <c r="K177" s="334"/>
    </row>
    <row r="178" spans="2:11" ht="15" customHeight="1">
      <c r="B178" s="313"/>
      <c r="C178" s="291" t="s">
        <v>107</v>
      </c>
      <c r="D178" s="291"/>
      <c r="E178" s="291"/>
      <c r="F178" s="312" t="s">
        <v>372</v>
      </c>
      <c r="G178" s="291"/>
      <c r="H178" s="291" t="s">
        <v>444</v>
      </c>
      <c r="I178" s="291" t="s">
        <v>374</v>
      </c>
      <c r="J178" s="291">
        <v>255</v>
      </c>
      <c r="K178" s="334"/>
    </row>
    <row r="179" spans="2:11" ht="15" customHeight="1">
      <c r="B179" s="313"/>
      <c r="C179" s="291" t="s">
        <v>108</v>
      </c>
      <c r="D179" s="291"/>
      <c r="E179" s="291"/>
      <c r="F179" s="312" t="s">
        <v>372</v>
      </c>
      <c r="G179" s="291"/>
      <c r="H179" s="291" t="s">
        <v>337</v>
      </c>
      <c r="I179" s="291" t="s">
        <v>374</v>
      </c>
      <c r="J179" s="291">
        <v>10</v>
      </c>
      <c r="K179" s="334"/>
    </row>
    <row r="180" spans="2:11" ht="15" customHeight="1">
      <c r="B180" s="313"/>
      <c r="C180" s="291" t="s">
        <v>109</v>
      </c>
      <c r="D180" s="291"/>
      <c r="E180" s="291"/>
      <c r="F180" s="312" t="s">
        <v>372</v>
      </c>
      <c r="G180" s="291"/>
      <c r="H180" s="291" t="s">
        <v>445</v>
      </c>
      <c r="I180" s="291" t="s">
        <v>406</v>
      </c>
      <c r="J180" s="291"/>
      <c r="K180" s="334"/>
    </row>
    <row r="181" spans="2:11" ht="15" customHeight="1">
      <c r="B181" s="313"/>
      <c r="C181" s="291" t="s">
        <v>446</v>
      </c>
      <c r="D181" s="291"/>
      <c r="E181" s="291"/>
      <c r="F181" s="312" t="s">
        <v>372</v>
      </c>
      <c r="G181" s="291"/>
      <c r="H181" s="291" t="s">
        <v>447</v>
      </c>
      <c r="I181" s="291" t="s">
        <v>406</v>
      </c>
      <c r="J181" s="291"/>
      <c r="K181" s="334"/>
    </row>
    <row r="182" spans="2:11" ht="15" customHeight="1">
      <c r="B182" s="313"/>
      <c r="C182" s="291" t="s">
        <v>435</v>
      </c>
      <c r="D182" s="291"/>
      <c r="E182" s="291"/>
      <c r="F182" s="312" t="s">
        <v>372</v>
      </c>
      <c r="G182" s="291"/>
      <c r="H182" s="291" t="s">
        <v>448</v>
      </c>
      <c r="I182" s="291" t="s">
        <v>406</v>
      </c>
      <c r="J182" s="291"/>
      <c r="K182" s="334"/>
    </row>
    <row r="183" spans="2:11" ht="15" customHeight="1">
      <c r="B183" s="313"/>
      <c r="C183" s="291" t="s">
        <v>111</v>
      </c>
      <c r="D183" s="291"/>
      <c r="E183" s="291"/>
      <c r="F183" s="312" t="s">
        <v>378</v>
      </c>
      <c r="G183" s="291"/>
      <c r="H183" s="291" t="s">
        <v>449</v>
      </c>
      <c r="I183" s="291" t="s">
        <v>374</v>
      </c>
      <c r="J183" s="291">
        <v>50</v>
      </c>
      <c r="K183" s="334"/>
    </row>
    <row r="184" spans="2:11" ht="15" customHeight="1">
      <c r="B184" s="313"/>
      <c r="C184" s="291" t="s">
        <v>450</v>
      </c>
      <c r="D184" s="291"/>
      <c r="E184" s="291"/>
      <c r="F184" s="312" t="s">
        <v>378</v>
      </c>
      <c r="G184" s="291"/>
      <c r="H184" s="291" t="s">
        <v>451</v>
      </c>
      <c r="I184" s="291" t="s">
        <v>452</v>
      </c>
      <c r="J184" s="291"/>
      <c r="K184" s="334"/>
    </row>
    <row r="185" spans="2:11" ht="15" customHeight="1">
      <c r="B185" s="313"/>
      <c r="C185" s="291" t="s">
        <v>453</v>
      </c>
      <c r="D185" s="291"/>
      <c r="E185" s="291"/>
      <c r="F185" s="312" t="s">
        <v>378</v>
      </c>
      <c r="G185" s="291"/>
      <c r="H185" s="291" t="s">
        <v>454</v>
      </c>
      <c r="I185" s="291" t="s">
        <v>452</v>
      </c>
      <c r="J185" s="291"/>
      <c r="K185" s="334"/>
    </row>
    <row r="186" spans="2:11" ht="15" customHeight="1">
      <c r="B186" s="313"/>
      <c r="C186" s="291" t="s">
        <v>455</v>
      </c>
      <c r="D186" s="291"/>
      <c r="E186" s="291"/>
      <c r="F186" s="312" t="s">
        <v>378</v>
      </c>
      <c r="G186" s="291"/>
      <c r="H186" s="291" t="s">
        <v>456</v>
      </c>
      <c r="I186" s="291" t="s">
        <v>452</v>
      </c>
      <c r="J186" s="291"/>
      <c r="K186" s="334"/>
    </row>
    <row r="187" spans="2:11" ht="15" customHeight="1">
      <c r="B187" s="313"/>
      <c r="C187" s="346" t="s">
        <v>457</v>
      </c>
      <c r="D187" s="291"/>
      <c r="E187" s="291"/>
      <c r="F187" s="312" t="s">
        <v>378</v>
      </c>
      <c r="G187" s="291"/>
      <c r="H187" s="291" t="s">
        <v>458</v>
      </c>
      <c r="I187" s="291" t="s">
        <v>459</v>
      </c>
      <c r="J187" s="347" t="s">
        <v>460</v>
      </c>
      <c r="K187" s="334"/>
    </row>
    <row r="188" spans="2:11" ht="15" customHeight="1">
      <c r="B188" s="313"/>
      <c r="C188" s="297" t="s">
        <v>44</v>
      </c>
      <c r="D188" s="291"/>
      <c r="E188" s="291"/>
      <c r="F188" s="312" t="s">
        <v>372</v>
      </c>
      <c r="G188" s="291"/>
      <c r="H188" s="287" t="s">
        <v>461</v>
      </c>
      <c r="I188" s="291" t="s">
        <v>462</v>
      </c>
      <c r="J188" s="291"/>
      <c r="K188" s="334"/>
    </row>
    <row r="189" spans="2:11" ht="15" customHeight="1">
      <c r="B189" s="313"/>
      <c r="C189" s="297" t="s">
        <v>463</v>
      </c>
      <c r="D189" s="291"/>
      <c r="E189" s="291"/>
      <c r="F189" s="312" t="s">
        <v>372</v>
      </c>
      <c r="G189" s="291"/>
      <c r="H189" s="291" t="s">
        <v>464</v>
      </c>
      <c r="I189" s="291" t="s">
        <v>406</v>
      </c>
      <c r="J189" s="291"/>
      <c r="K189" s="334"/>
    </row>
    <row r="190" spans="2:11" ht="15" customHeight="1">
      <c r="B190" s="313"/>
      <c r="C190" s="297" t="s">
        <v>465</v>
      </c>
      <c r="D190" s="291"/>
      <c r="E190" s="291"/>
      <c r="F190" s="312" t="s">
        <v>372</v>
      </c>
      <c r="G190" s="291"/>
      <c r="H190" s="291" t="s">
        <v>466</v>
      </c>
      <c r="I190" s="291" t="s">
        <v>406</v>
      </c>
      <c r="J190" s="291"/>
      <c r="K190" s="334"/>
    </row>
    <row r="191" spans="2:11" ht="15" customHeight="1">
      <c r="B191" s="313"/>
      <c r="C191" s="297" t="s">
        <v>467</v>
      </c>
      <c r="D191" s="291"/>
      <c r="E191" s="291"/>
      <c r="F191" s="312" t="s">
        <v>378</v>
      </c>
      <c r="G191" s="291"/>
      <c r="H191" s="291" t="s">
        <v>468</v>
      </c>
      <c r="I191" s="291" t="s">
        <v>406</v>
      </c>
      <c r="J191" s="291"/>
      <c r="K191" s="334"/>
    </row>
    <row r="192" spans="2:11" ht="15" customHeight="1">
      <c r="B192" s="340"/>
      <c r="C192" s="348"/>
      <c r="D192" s="322"/>
      <c r="E192" s="322"/>
      <c r="F192" s="322"/>
      <c r="G192" s="322"/>
      <c r="H192" s="322"/>
      <c r="I192" s="322"/>
      <c r="J192" s="322"/>
      <c r="K192" s="341"/>
    </row>
    <row r="193" spans="2:11" ht="18.75" customHeight="1">
      <c r="B193" s="287"/>
      <c r="C193" s="291"/>
      <c r="D193" s="291"/>
      <c r="E193" s="291"/>
      <c r="F193" s="312"/>
      <c r="G193" s="291"/>
      <c r="H193" s="291"/>
      <c r="I193" s="291"/>
      <c r="J193" s="291"/>
      <c r="K193" s="287"/>
    </row>
    <row r="194" spans="2:11" ht="18.75" customHeight="1">
      <c r="B194" s="287"/>
      <c r="C194" s="291"/>
      <c r="D194" s="291"/>
      <c r="E194" s="291"/>
      <c r="F194" s="312"/>
      <c r="G194" s="291"/>
      <c r="H194" s="291"/>
      <c r="I194" s="291"/>
      <c r="J194" s="291"/>
      <c r="K194" s="287"/>
    </row>
    <row r="195" spans="2:11" ht="18.75" customHeight="1">
      <c r="B195" s="298"/>
      <c r="C195" s="298"/>
      <c r="D195" s="298"/>
      <c r="E195" s="298"/>
      <c r="F195" s="298"/>
      <c r="G195" s="298"/>
      <c r="H195" s="298"/>
      <c r="I195" s="298"/>
      <c r="J195" s="298"/>
      <c r="K195" s="298"/>
    </row>
    <row r="196" spans="2:11" ht="13.5">
      <c r="B196" s="277"/>
      <c r="C196" s="278"/>
      <c r="D196" s="278"/>
      <c r="E196" s="278"/>
      <c r="F196" s="278"/>
      <c r="G196" s="278"/>
      <c r="H196" s="278"/>
      <c r="I196" s="278"/>
      <c r="J196" s="278"/>
      <c r="K196" s="279"/>
    </row>
    <row r="197" spans="2:11" ht="21">
      <c r="B197" s="280"/>
      <c r="C197" s="281" t="s">
        <v>469</v>
      </c>
      <c r="D197" s="281"/>
      <c r="E197" s="281"/>
      <c r="F197" s="281"/>
      <c r="G197" s="281"/>
      <c r="H197" s="281"/>
      <c r="I197" s="281"/>
      <c r="J197" s="281"/>
      <c r="K197" s="282"/>
    </row>
    <row r="198" spans="2:11" ht="25.5" customHeight="1">
      <c r="B198" s="280"/>
      <c r="C198" s="349" t="s">
        <v>470</v>
      </c>
      <c r="D198" s="349"/>
      <c r="E198" s="349"/>
      <c r="F198" s="349" t="s">
        <v>471</v>
      </c>
      <c r="G198" s="350"/>
      <c r="H198" s="349" t="s">
        <v>472</v>
      </c>
      <c r="I198" s="349"/>
      <c r="J198" s="349"/>
      <c r="K198" s="282"/>
    </row>
    <row r="199" spans="2:11" ht="5.25" customHeight="1">
      <c r="B199" s="313"/>
      <c r="C199" s="310"/>
      <c r="D199" s="310"/>
      <c r="E199" s="310"/>
      <c r="F199" s="310"/>
      <c r="G199" s="291"/>
      <c r="H199" s="310"/>
      <c r="I199" s="310"/>
      <c r="J199" s="310"/>
      <c r="K199" s="334"/>
    </row>
    <row r="200" spans="2:11" ht="15" customHeight="1">
      <c r="B200" s="313"/>
      <c r="C200" s="291" t="s">
        <v>462</v>
      </c>
      <c r="D200" s="291"/>
      <c r="E200" s="291"/>
      <c r="F200" s="312" t="s">
        <v>45</v>
      </c>
      <c r="G200" s="291"/>
      <c r="H200" s="291" t="s">
        <v>473</v>
      </c>
      <c r="I200" s="291"/>
      <c r="J200" s="291"/>
      <c r="K200" s="334"/>
    </row>
    <row r="201" spans="2:11" ht="15" customHeight="1">
      <c r="B201" s="313"/>
      <c r="C201" s="319"/>
      <c r="D201" s="291"/>
      <c r="E201" s="291"/>
      <c r="F201" s="312" t="s">
        <v>46</v>
      </c>
      <c r="G201" s="291"/>
      <c r="H201" s="291" t="s">
        <v>474</v>
      </c>
      <c r="I201" s="291"/>
      <c r="J201" s="291"/>
      <c r="K201" s="334"/>
    </row>
    <row r="202" spans="2:11" ht="15" customHeight="1">
      <c r="B202" s="313"/>
      <c r="C202" s="319"/>
      <c r="D202" s="291"/>
      <c r="E202" s="291"/>
      <c r="F202" s="312" t="s">
        <v>49</v>
      </c>
      <c r="G202" s="291"/>
      <c r="H202" s="291" t="s">
        <v>475</v>
      </c>
      <c r="I202" s="291"/>
      <c r="J202" s="291"/>
      <c r="K202" s="334"/>
    </row>
    <row r="203" spans="2:11" ht="15" customHeight="1">
      <c r="B203" s="313"/>
      <c r="C203" s="291"/>
      <c r="D203" s="291"/>
      <c r="E203" s="291"/>
      <c r="F203" s="312" t="s">
        <v>47</v>
      </c>
      <c r="G203" s="291"/>
      <c r="H203" s="291" t="s">
        <v>476</v>
      </c>
      <c r="I203" s="291"/>
      <c r="J203" s="291"/>
      <c r="K203" s="334"/>
    </row>
    <row r="204" spans="2:11" ht="15" customHeight="1">
      <c r="B204" s="313"/>
      <c r="C204" s="291"/>
      <c r="D204" s="291"/>
      <c r="E204" s="291"/>
      <c r="F204" s="312" t="s">
        <v>48</v>
      </c>
      <c r="G204" s="291"/>
      <c r="H204" s="291" t="s">
        <v>477</v>
      </c>
      <c r="I204" s="291"/>
      <c r="J204" s="291"/>
      <c r="K204" s="334"/>
    </row>
    <row r="205" spans="2:11" ht="15" customHeight="1">
      <c r="B205" s="313"/>
      <c r="C205" s="291"/>
      <c r="D205" s="291"/>
      <c r="E205" s="291"/>
      <c r="F205" s="312"/>
      <c r="G205" s="291"/>
      <c r="H205" s="291"/>
      <c r="I205" s="291"/>
      <c r="J205" s="291"/>
      <c r="K205" s="334"/>
    </row>
    <row r="206" spans="2:11" ht="15" customHeight="1">
      <c r="B206" s="313"/>
      <c r="C206" s="291" t="s">
        <v>418</v>
      </c>
      <c r="D206" s="291"/>
      <c r="E206" s="291"/>
      <c r="F206" s="312" t="s">
        <v>81</v>
      </c>
      <c r="G206" s="291"/>
      <c r="H206" s="291" t="s">
        <v>478</v>
      </c>
      <c r="I206" s="291"/>
      <c r="J206" s="291"/>
      <c r="K206" s="334"/>
    </row>
    <row r="207" spans="2:11" ht="15" customHeight="1">
      <c r="B207" s="313"/>
      <c r="C207" s="319"/>
      <c r="D207" s="291"/>
      <c r="E207" s="291"/>
      <c r="F207" s="312" t="s">
        <v>316</v>
      </c>
      <c r="G207" s="291"/>
      <c r="H207" s="291" t="s">
        <v>317</v>
      </c>
      <c r="I207" s="291"/>
      <c r="J207" s="291"/>
      <c r="K207" s="334"/>
    </row>
    <row r="208" spans="2:11" ht="15" customHeight="1">
      <c r="B208" s="313"/>
      <c r="C208" s="291"/>
      <c r="D208" s="291"/>
      <c r="E208" s="291"/>
      <c r="F208" s="312" t="s">
        <v>314</v>
      </c>
      <c r="G208" s="291"/>
      <c r="H208" s="291" t="s">
        <v>479</v>
      </c>
      <c r="I208" s="291"/>
      <c r="J208" s="291"/>
      <c r="K208" s="334"/>
    </row>
    <row r="209" spans="2:11" ht="15" customHeight="1">
      <c r="B209" s="351"/>
      <c r="C209" s="319"/>
      <c r="D209" s="319"/>
      <c r="E209" s="319"/>
      <c r="F209" s="312" t="s">
        <v>318</v>
      </c>
      <c r="G209" s="297"/>
      <c r="H209" s="338" t="s">
        <v>319</v>
      </c>
      <c r="I209" s="338"/>
      <c r="J209" s="338"/>
      <c r="K209" s="352"/>
    </row>
    <row r="210" spans="2:11" ht="15" customHeight="1">
      <c r="B210" s="351"/>
      <c r="C210" s="319"/>
      <c r="D210" s="319"/>
      <c r="E210" s="319"/>
      <c r="F210" s="312" t="s">
        <v>320</v>
      </c>
      <c r="G210" s="297"/>
      <c r="H210" s="338" t="s">
        <v>480</v>
      </c>
      <c r="I210" s="338"/>
      <c r="J210" s="338"/>
      <c r="K210" s="352"/>
    </row>
    <row r="211" spans="2:11" ht="15" customHeight="1">
      <c r="B211" s="351"/>
      <c r="C211" s="319"/>
      <c r="D211" s="319"/>
      <c r="E211" s="319"/>
      <c r="F211" s="353"/>
      <c r="G211" s="297"/>
      <c r="H211" s="354"/>
      <c r="I211" s="354"/>
      <c r="J211" s="354"/>
      <c r="K211" s="352"/>
    </row>
    <row r="212" spans="2:11" ht="15" customHeight="1">
      <c r="B212" s="351"/>
      <c r="C212" s="291" t="s">
        <v>442</v>
      </c>
      <c r="D212" s="319"/>
      <c r="E212" s="319"/>
      <c r="F212" s="312">
        <v>1</v>
      </c>
      <c r="G212" s="297"/>
      <c r="H212" s="338" t="s">
        <v>481</v>
      </c>
      <c r="I212" s="338"/>
      <c r="J212" s="338"/>
      <c r="K212" s="352"/>
    </row>
    <row r="213" spans="2:11" ht="15" customHeight="1">
      <c r="B213" s="351"/>
      <c r="C213" s="319"/>
      <c r="D213" s="319"/>
      <c r="E213" s="319"/>
      <c r="F213" s="312">
        <v>2</v>
      </c>
      <c r="G213" s="297"/>
      <c r="H213" s="338" t="s">
        <v>482</v>
      </c>
      <c r="I213" s="338"/>
      <c r="J213" s="338"/>
      <c r="K213" s="352"/>
    </row>
    <row r="214" spans="2:11" ht="15" customHeight="1">
      <c r="B214" s="351"/>
      <c r="C214" s="319"/>
      <c r="D214" s="319"/>
      <c r="E214" s="319"/>
      <c r="F214" s="312">
        <v>3</v>
      </c>
      <c r="G214" s="297"/>
      <c r="H214" s="338" t="s">
        <v>483</v>
      </c>
      <c r="I214" s="338"/>
      <c r="J214" s="338"/>
      <c r="K214" s="352"/>
    </row>
    <row r="215" spans="2:11" ht="15" customHeight="1">
      <c r="B215" s="351"/>
      <c r="C215" s="319"/>
      <c r="D215" s="319"/>
      <c r="E215" s="319"/>
      <c r="F215" s="312">
        <v>4</v>
      </c>
      <c r="G215" s="297"/>
      <c r="H215" s="338" t="s">
        <v>484</v>
      </c>
      <c r="I215" s="338"/>
      <c r="J215" s="338"/>
      <c r="K215" s="352"/>
    </row>
    <row r="216" spans="2:11" ht="12.75" customHeight="1">
      <c r="B216" s="355"/>
      <c r="C216" s="356"/>
      <c r="D216" s="356"/>
      <c r="E216" s="356"/>
      <c r="F216" s="356"/>
      <c r="G216" s="356"/>
      <c r="H216" s="356"/>
      <c r="I216" s="356"/>
      <c r="J216" s="356"/>
      <c r="K216" s="357"/>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MACHEK\Jan Machek</dc:creator>
  <cp:keywords/>
  <dc:description/>
  <cp:lastModifiedBy>MACHEK\Jan Machek</cp:lastModifiedBy>
  <dcterms:created xsi:type="dcterms:W3CDTF">2017-10-04T08:25:58Z</dcterms:created>
  <dcterms:modified xsi:type="dcterms:W3CDTF">2017-10-04T08:26:04Z</dcterms:modified>
  <cp:category/>
  <cp:version/>
  <cp:contentType/>
  <cp:contentStatus/>
</cp:coreProperties>
</file>