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1100" windowHeight="7080"/>
  </bookViews>
  <sheets>
    <sheet name="Rekapitulace stavby" sheetId="1" r:id="rId1"/>
    <sheet name="SO 01 - Akumulační nádrž ..." sheetId="2" r:id="rId2"/>
    <sheet name="SO 02 - Terénní úpravy" sheetId="3" r:id="rId3"/>
    <sheet name="SO 03 - Vnější trubní roz..." sheetId="4" r:id="rId4"/>
    <sheet name="PS 01 - Demontáž stávajíc..." sheetId="5" r:id="rId5"/>
    <sheet name="PS 02 - Technologie v AN" sheetId="6" r:id="rId6"/>
    <sheet name="VN - Vedlejší a ostatní n..." sheetId="7" r:id="rId7"/>
    <sheet name="Pokyny pro vyplnění" sheetId="8" r:id="rId8"/>
  </sheets>
  <definedNames>
    <definedName name="_xlnm._FilterDatabase" localSheetId="4" hidden="1">'PS 01 - Demontáž stávajíc...'!$C$77:$K$77</definedName>
    <definedName name="_xlnm._FilterDatabase" localSheetId="5" hidden="1">'PS 02 - Technologie v AN'!$C$77:$K$77</definedName>
    <definedName name="_xlnm._FilterDatabase" localSheetId="1" hidden="1">'SO 01 - Akumulační nádrž ...'!$C$95:$K$95</definedName>
    <definedName name="_xlnm._FilterDatabase" localSheetId="2" hidden="1">'SO 02 - Terénní úpravy'!$C$80:$K$80</definedName>
    <definedName name="_xlnm._FilterDatabase" localSheetId="3" hidden="1">'SO 03 - Vnější trubní roz...'!$C$85:$K$85</definedName>
    <definedName name="_xlnm._FilterDatabase" localSheetId="6" hidden="1">'VN - Vedlejší a ostatní n...'!$C$77:$K$77</definedName>
    <definedName name="_xlnm.Print_Titles" localSheetId="4">'PS 01 - Demontáž stávajíc...'!$77:$77</definedName>
    <definedName name="_xlnm.Print_Titles" localSheetId="5">'PS 02 - Technologie v AN'!$77:$77</definedName>
    <definedName name="_xlnm.Print_Titles" localSheetId="0">'Rekapitulace stavby'!$49:$49</definedName>
    <definedName name="_xlnm.Print_Titles" localSheetId="1">'SO 01 - Akumulační nádrž ...'!$95:$95</definedName>
    <definedName name="_xlnm.Print_Titles" localSheetId="2">'SO 02 - Terénní úpravy'!$80:$80</definedName>
    <definedName name="_xlnm.Print_Titles" localSheetId="3">'SO 03 - Vnější trubní roz...'!$85:$85</definedName>
    <definedName name="_xlnm.Print_Titles" localSheetId="6">'VN - Vedlejší a ostatní n...'!$77:$77</definedName>
    <definedName name="_xlnm.Print_Area" localSheetId="7">'Pokyny pro vyplnění'!$B$2:$K$69,'Pokyny pro vyplnění'!$B$72:$K$116,'Pokyny pro vyplnění'!$B$119:$K$188,'Pokyny pro vyplnění'!$B$196:$K$216</definedName>
    <definedName name="_xlnm.Print_Area" localSheetId="4">'PS 01 - Demontáž stávajíc...'!$C$4:$J$36,'PS 01 - Demontáž stávajíc...'!$C$42:$J$59,'PS 01 - Demontáž stávajíc...'!$C$65:$K$83</definedName>
    <definedName name="_xlnm.Print_Area" localSheetId="5">'PS 02 - Technologie v AN'!$C$4:$J$36,'PS 02 - Technologie v AN'!$C$42:$J$59,'PS 02 - Technologie v AN'!$C$65:$K$102</definedName>
    <definedName name="_xlnm.Print_Area" localSheetId="0">'Rekapitulace stavby'!$D$4:$AO$33,'Rekapitulace stavby'!$C$39:$AQ$58</definedName>
    <definedName name="_xlnm.Print_Area" localSheetId="1">'SO 01 - Akumulační nádrž ...'!$C$4:$J$36,'SO 01 - Akumulační nádrž ...'!$C$42:$J$77,'SO 01 - Akumulační nádrž ...'!$C$83:$K$413</definedName>
    <definedName name="_xlnm.Print_Area" localSheetId="2">'SO 02 - Terénní úpravy'!$C$4:$J$36,'SO 02 - Terénní úpravy'!$C$42:$J$62,'SO 02 - Terénní úpravy'!$C$68:$K$127</definedName>
    <definedName name="_xlnm.Print_Area" localSheetId="3">'SO 03 - Vnější trubní roz...'!$C$4:$J$36,'SO 03 - Vnější trubní roz...'!$C$42:$J$67,'SO 03 - Vnější trubní roz...'!$C$73:$K$399</definedName>
    <definedName name="_xlnm.Print_Area" localSheetId="6">'VN - Vedlejší a ostatní n...'!$C$4:$J$36,'VN - Vedlejší a ostatní n...'!$C$42:$J$59,'VN - Vedlejší a ostatní n...'!$C$65:$K$81</definedName>
  </definedNames>
  <calcPr calcId="152511"/>
</workbook>
</file>

<file path=xl/calcChain.xml><?xml version="1.0" encoding="utf-8"?>
<calcChain xmlns="http://schemas.openxmlformats.org/spreadsheetml/2006/main">
  <c r="T79" i="7"/>
  <c r="T78" s="1"/>
  <c r="AY57" i="1"/>
  <c r="AX57"/>
  <c r="F33" i="7"/>
  <c r="BC57" i="1" s="1"/>
  <c r="J30" i="7"/>
  <c r="AV57" i="1" s="1"/>
  <c r="BI81" i="7"/>
  <c r="F34" s="1"/>
  <c r="BD57" i="1" s="1"/>
  <c r="BH81" i="7"/>
  <c r="BG81"/>
  <c r="F32" s="1"/>
  <c r="BB57" i="1" s="1"/>
  <c r="BF81" i="7"/>
  <c r="F31" s="1"/>
  <c r="BA57" i="1" s="1"/>
  <c r="T81" i="7"/>
  <c r="T80" s="1"/>
  <c r="R81"/>
  <c r="R80" s="1"/>
  <c r="R79" s="1"/>
  <c r="R78" s="1"/>
  <c r="P81"/>
  <c r="P80" s="1"/>
  <c r="P79" s="1"/>
  <c r="P78" s="1"/>
  <c r="AU57" i="1" s="1"/>
  <c r="BK81" i="7"/>
  <c r="BK80" s="1"/>
  <c r="J81"/>
  <c r="BE81" s="1"/>
  <c r="F30" s="1"/>
  <c r="AZ57" i="1" s="1"/>
  <c r="J74" i="7"/>
  <c r="F74"/>
  <c r="F72"/>
  <c r="E70"/>
  <c r="E68"/>
  <c r="J51"/>
  <c r="F51"/>
  <c r="F49"/>
  <c r="E47"/>
  <c r="E45"/>
  <c r="J18"/>
  <c r="E18"/>
  <c r="F52" s="1"/>
  <c r="J17"/>
  <c r="J12"/>
  <c r="J72" s="1"/>
  <c r="E7"/>
  <c r="R79" i="6"/>
  <c r="R78" s="1"/>
  <c r="AY56" i="1"/>
  <c r="AX56"/>
  <c r="F32" i="6"/>
  <c r="BB56" i="1" s="1"/>
  <c r="BI102" i="6"/>
  <c r="BH102"/>
  <c r="BG102"/>
  <c r="BF102"/>
  <c r="T102"/>
  <c r="R102"/>
  <c r="P102"/>
  <c r="BK102"/>
  <c r="J102"/>
  <c r="BE102" s="1"/>
  <c r="BI101"/>
  <c r="BH101"/>
  <c r="BG101"/>
  <c r="BF101"/>
  <c r="T101"/>
  <c r="R101"/>
  <c r="P101"/>
  <c r="BK101"/>
  <c r="J101"/>
  <c r="BE101" s="1"/>
  <c r="BI100"/>
  <c r="BH100"/>
  <c r="BG100"/>
  <c r="BF100"/>
  <c r="T100"/>
  <c r="R100"/>
  <c r="P100"/>
  <c r="BK100"/>
  <c r="J100"/>
  <c r="BE100" s="1"/>
  <c r="BI99"/>
  <c r="BH99"/>
  <c r="BG99"/>
  <c r="BF99"/>
  <c r="T99"/>
  <c r="R99"/>
  <c r="P99"/>
  <c r="BK99"/>
  <c r="J99"/>
  <c r="BE99" s="1"/>
  <c r="BI98"/>
  <c r="BH98"/>
  <c r="BG98"/>
  <c r="BF98"/>
  <c r="T98"/>
  <c r="R98"/>
  <c r="P98"/>
  <c r="BK98"/>
  <c r="J98"/>
  <c r="BE98" s="1"/>
  <c r="BI97"/>
  <c r="BH97"/>
  <c r="BG97"/>
  <c r="BF97"/>
  <c r="T97"/>
  <c r="R97"/>
  <c r="P97"/>
  <c r="BK97"/>
  <c r="J97"/>
  <c r="BE97" s="1"/>
  <c r="BI96"/>
  <c r="BH96"/>
  <c r="BG96"/>
  <c r="BF96"/>
  <c r="T96"/>
  <c r="R96"/>
  <c r="P96"/>
  <c r="BK96"/>
  <c r="J96"/>
  <c r="BE96" s="1"/>
  <c r="BI95"/>
  <c r="BH95"/>
  <c r="BG95"/>
  <c r="BF95"/>
  <c r="T95"/>
  <c r="R95"/>
  <c r="P95"/>
  <c r="BK95"/>
  <c r="J95"/>
  <c r="BE95" s="1"/>
  <c r="BI94"/>
  <c r="BH94"/>
  <c r="BG94"/>
  <c r="BF94"/>
  <c r="T94"/>
  <c r="R94"/>
  <c r="P94"/>
  <c r="BK94"/>
  <c r="J94"/>
  <c r="BE94" s="1"/>
  <c r="BI93"/>
  <c r="BH93"/>
  <c r="BG93"/>
  <c r="BF93"/>
  <c r="T93"/>
  <c r="R93"/>
  <c r="P93"/>
  <c r="BK93"/>
  <c r="J93"/>
  <c r="BE93" s="1"/>
  <c r="BI92"/>
  <c r="BH92"/>
  <c r="BG92"/>
  <c r="BF92"/>
  <c r="BE92"/>
  <c r="T92"/>
  <c r="R92"/>
  <c r="P92"/>
  <c r="BK92"/>
  <c r="J92"/>
  <c r="BI91"/>
  <c r="BH91"/>
  <c r="BG91"/>
  <c r="BF91"/>
  <c r="T91"/>
  <c r="R91"/>
  <c r="P91"/>
  <c r="BK91"/>
  <c r="J91"/>
  <c r="BE91" s="1"/>
  <c r="BI90"/>
  <c r="BH90"/>
  <c r="BG90"/>
  <c r="BF90"/>
  <c r="BE90"/>
  <c r="T90"/>
  <c r="R90"/>
  <c r="P90"/>
  <c r="BK90"/>
  <c r="J90"/>
  <c r="BI89"/>
  <c r="BH89"/>
  <c r="BG89"/>
  <c r="BF89"/>
  <c r="T89"/>
  <c r="R89"/>
  <c r="P89"/>
  <c r="BK89"/>
  <c r="J89"/>
  <c r="BE89" s="1"/>
  <c r="BI88"/>
  <c r="BH88"/>
  <c r="BG88"/>
  <c r="BF88"/>
  <c r="BE88"/>
  <c r="T88"/>
  <c r="R88"/>
  <c r="P88"/>
  <c r="BK88"/>
  <c r="J88"/>
  <c r="BI87"/>
  <c r="BH87"/>
  <c r="BG87"/>
  <c r="BF87"/>
  <c r="T87"/>
  <c r="R87"/>
  <c r="P87"/>
  <c r="BK87"/>
  <c r="J87"/>
  <c r="BE87" s="1"/>
  <c r="BI86"/>
  <c r="BH86"/>
  <c r="BG86"/>
  <c r="BF86"/>
  <c r="BE86"/>
  <c r="T86"/>
  <c r="R86"/>
  <c r="P86"/>
  <c r="BK86"/>
  <c r="J86"/>
  <c r="BI85"/>
  <c r="BH85"/>
  <c r="BG85"/>
  <c r="BF85"/>
  <c r="T85"/>
  <c r="R85"/>
  <c r="P85"/>
  <c r="BK85"/>
  <c r="J85"/>
  <c r="BE85" s="1"/>
  <c r="BI84"/>
  <c r="BH84"/>
  <c r="BG84"/>
  <c r="BF84"/>
  <c r="BE84"/>
  <c r="T84"/>
  <c r="R84"/>
  <c r="P84"/>
  <c r="P80" s="1"/>
  <c r="P79" s="1"/>
  <c r="P78" s="1"/>
  <c r="AU56" i="1" s="1"/>
  <c r="BK84" i="6"/>
  <c r="J84"/>
  <c r="BI83"/>
  <c r="BH83"/>
  <c r="BG83"/>
  <c r="BF83"/>
  <c r="T83"/>
  <c r="R83"/>
  <c r="P83"/>
  <c r="BK83"/>
  <c r="J83"/>
  <c r="BE83" s="1"/>
  <c r="BI82"/>
  <c r="BH82"/>
  <c r="BG82"/>
  <c r="BF82"/>
  <c r="BE82"/>
  <c r="T82"/>
  <c r="R82"/>
  <c r="P82"/>
  <c r="BK82"/>
  <c r="J82"/>
  <c r="BI81"/>
  <c r="F34" s="1"/>
  <c r="BD56" i="1" s="1"/>
  <c r="BH81" i="6"/>
  <c r="BG81"/>
  <c r="BF81"/>
  <c r="T81"/>
  <c r="R81"/>
  <c r="R80" s="1"/>
  <c r="P81"/>
  <c r="BK81"/>
  <c r="BK80" s="1"/>
  <c r="J81"/>
  <c r="BE81" s="1"/>
  <c r="J74"/>
  <c r="F74"/>
  <c r="F72"/>
  <c r="E70"/>
  <c r="E68"/>
  <c r="J51"/>
  <c r="F51"/>
  <c r="F49"/>
  <c r="E47"/>
  <c r="E45"/>
  <c r="J18"/>
  <c r="E18"/>
  <c r="F75" s="1"/>
  <c r="J17"/>
  <c r="J12"/>
  <c r="J49" s="1"/>
  <c r="E7"/>
  <c r="BK80" i="5"/>
  <c r="J80" s="1"/>
  <c r="T79"/>
  <c r="T78" s="1"/>
  <c r="BK79"/>
  <c r="AY55" i="1"/>
  <c r="AX55"/>
  <c r="F34" i="5"/>
  <c r="BD55" i="1" s="1"/>
  <c r="F33" i="5"/>
  <c r="BC55" i="1" s="1"/>
  <c r="F31" i="5"/>
  <c r="BA55" i="1" s="1"/>
  <c r="BI81" i="5"/>
  <c r="BH81"/>
  <c r="BG81"/>
  <c r="F32" s="1"/>
  <c r="BB55" i="1" s="1"/>
  <c r="BF81" i="5"/>
  <c r="J31" s="1"/>
  <c r="AW55" i="1" s="1"/>
  <c r="T81" i="5"/>
  <c r="T80" s="1"/>
  <c r="R81"/>
  <c r="R80" s="1"/>
  <c r="R79" s="1"/>
  <c r="R78" s="1"/>
  <c r="P81"/>
  <c r="P80" s="1"/>
  <c r="P79" s="1"/>
  <c r="P78" s="1"/>
  <c r="AU55" i="1" s="1"/>
  <c r="BK81" i="5"/>
  <c r="J81"/>
  <c r="BE81" s="1"/>
  <c r="F30" s="1"/>
  <c r="AZ55" i="1" s="1"/>
  <c r="J58" i="5"/>
  <c r="J74"/>
  <c r="F74"/>
  <c r="F72"/>
  <c r="E70"/>
  <c r="E68"/>
  <c r="J51"/>
  <c r="F51"/>
  <c r="F49"/>
  <c r="E47"/>
  <c r="E45"/>
  <c r="J18"/>
  <c r="E18"/>
  <c r="F52" s="1"/>
  <c r="J17"/>
  <c r="J12"/>
  <c r="J72" s="1"/>
  <c r="E7"/>
  <c r="T394" i="4"/>
  <c r="BK394"/>
  <c r="J394" s="1"/>
  <c r="J64" s="1"/>
  <c r="T314"/>
  <c r="BK314"/>
  <c r="J314" s="1"/>
  <c r="J60" s="1"/>
  <c r="AY54" i="1"/>
  <c r="AX54"/>
  <c r="BI399" i="4"/>
  <c r="BH399"/>
  <c r="BG399"/>
  <c r="BF399"/>
  <c r="BE399"/>
  <c r="T399"/>
  <c r="R399"/>
  <c r="P399"/>
  <c r="P397" s="1"/>
  <c r="P396" s="1"/>
  <c r="BK399"/>
  <c r="J399"/>
  <c r="BI398"/>
  <c r="BH398"/>
  <c r="BG398"/>
  <c r="BF398"/>
  <c r="T398"/>
  <c r="T397" s="1"/>
  <c r="T396" s="1"/>
  <c r="R398"/>
  <c r="R397" s="1"/>
  <c r="R396" s="1"/>
  <c r="P398"/>
  <c r="BK398"/>
  <c r="BK397" s="1"/>
  <c r="J398"/>
  <c r="BE398" s="1"/>
  <c r="BI395"/>
  <c r="BH395"/>
  <c r="BG395"/>
  <c r="BF395"/>
  <c r="T395"/>
  <c r="R395"/>
  <c r="R394" s="1"/>
  <c r="P395"/>
  <c r="P394" s="1"/>
  <c r="BK395"/>
  <c r="J395"/>
  <c r="BE395" s="1"/>
  <c r="BI388"/>
  <c r="BH388"/>
  <c r="BG388"/>
  <c r="BF388"/>
  <c r="T388"/>
  <c r="R388"/>
  <c r="P388"/>
  <c r="BK388"/>
  <c r="J388"/>
  <c r="BE388" s="1"/>
  <c r="BI386"/>
  <c r="BH386"/>
  <c r="BG386"/>
  <c r="BF386"/>
  <c r="BE386"/>
  <c r="T386"/>
  <c r="R386"/>
  <c r="P386"/>
  <c r="BK386"/>
  <c r="J386"/>
  <c r="BI384"/>
  <c r="BH384"/>
  <c r="BG384"/>
  <c r="BF384"/>
  <c r="T384"/>
  <c r="R384"/>
  <c r="P384"/>
  <c r="BK384"/>
  <c r="J384"/>
  <c r="BE384" s="1"/>
  <c r="BI381"/>
  <c r="BH381"/>
  <c r="BG381"/>
  <c r="BF381"/>
  <c r="BE381"/>
  <c r="T381"/>
  <c r="R381"/>
  <c r="P381"/>
  <c r="BK381"/>
  <c r="J381"/>
  <c r="BI380"/>
  <c r="BH380"/>
  <c r="BG380"/>
  <c r="BF380"/>
  <c r="T380"/>
  <c r="R380"/>
  <c r="P380"/>
  <c r="BK380"/>
  <c r="J380"/>
  <c r="BE380" s="1"/>
  <c r="BI379"/>
  <c r="BH379"/>
  <c r="BG379"/>
  <c r="BF379"/>
  <c r="BE379"/>
  <c r="T379"/>
  <c r="R379"/>
  <c r="P379"/>
  <c r="BK379"/>
  <c r="J379"/>
  <c r="BI378"/>
  <c r="BH378"/>
  <c r="BG378"/>
  <c r="BF378"/>
  <c r="BE378"/>
  <c r="T378"/>
  <c r="T377" s="1"/>
  <c r="R378"/>
  <c r="P378"/>
  <c r="P377" s="1"/>
  <c r="BK378"/>
  <c r="BK377" s="1"/>
  <c r="J377" s="1"/>
  <c r="J63" s="1"/>
  <c r="J378"/>
  <c r="BI376"/>
  <c r="BH376"/>
  <c r="BG376"/>
  <c r="BF376"/>
  <c r="T376"/>
  <c r="R376"/>
  <c r="P376"/>
  <c r="BK376"/>
  <c r="J376"/>
  <c r="BE376" s="1"/>
  <c r="BI375"/>
  <c r="BH375"/>
  <c r="BG375"/>
  <c r="BF375"/>
  <c r="T375"/>
  <c r="R375"/>
  <c r="P375"/>
  <c r="BK375"/>
  <c r="J375"/>
  <c r="BE375" s="1"/>
  <c r="BI371"/>
  <c r="BH371"/>
  <c r="BG371"/>
  <c r="BF371"/>
  <c r="BE371"/>
  <c r="T371"/>
  <c r="R371"/>
  <c r="P371"/>
  <c r="BK371"/>
  <c r="J371"/>
  <c r="BI365"/>
  <c r="BH365"/>
  <c r="BG365"/>
  <c r="BF365"/>
  <c r="T365"/>
  <c r="R365"/>
  <c r="P365"/>
  <c r="BK365"/>
  <c r="J365"/>
  <c r="BE365" s="1"/>
  <c r="BI354"/>
  <c r="BH354"/>
  <c r="BG354"/>
  <c r="BF354"/>
  <c r="BE354"/>
  <c r="T354"/>
  <c r="R354"/>
  <c r="P354"/>
  <c r="BK354"/>
  <c r="J354"/>
  <c r="BI350"/>
  <c r="BH350"/>
  <c r="BG350"/>
  <c r="BF350"/>
  <c r="T350"/>
  <c r="R350"/>
  <c r="R349" s="1"/>
  <c r="P350"/>
  <c r="BK350"/>
  <c r="BK349" s="1"/>
  <c r="J349" s="1"/>
  <c r="J62" s="1"/>
  <c r="J350"/>
  <c r="BE350" s="1"/>
  <c r="BI348"/>
  <c r="BH348"/>
  <c r="BG348"/>
  <c r="BF348"/>
  <c r="T348"/>
  <c r="R348"/>
  <c r="P348"/>
  <c r="BK348"/>
  <c r="J348"/>
  <c r="BE348" s="1"/>
  <c r="BI346"/>
  <c r="BH346"/>
  <c r="BG346"/>
  <c r="BF346"/>
  <c r="BE346"/>
  <c r="T346"/>
  <c r="R346"/>
  <c r="P346"/>
  <c r="BK346"/>
  <c r="J346"/>
  <c r="BI344"/>
  <c r="BH344"/>
  <c r="BG344"/>
  <c r="BF344"/>
  <c r="BE344"/>
  <c r="T344"/>
  <c r="R344"/>
  <c r="P344"/>
  <c r="BK344"/>
  <c r="J344"/>
  <c r="BI343"/>
  <c r="BH343"/>
  <c r="BG343"/>
  <c r="BF343"/>
  <c r="BE343"/>
  <c r="T343"/>
  <c r="R343"/>
  <c r="P343"/>
  <c r="BK343"/>
  <c r="J343"/>
  <c r="BI342"/>
  <c r="BH342"/>
  <c r="BG342"/>
  <c r="BF342"/>
  <c r="BE342"/>
  <c r="T342"/>
  <c r="R342"/>
  <c r="P342"/>
  <c r="BK342"/>
  <c r="J342"/>
  <c r="BI340"/>
  <c r="BH340"/>
  <c r="BG340"/>
  <c r="BF340"/>
  <c r="BE340"/>
  <c r="T340"/>
  <c r="R340"/>
  <c r="P340"/>
  <c r="BK340"/>
  <c r="J340"/>
  <c r="BI338"/>
  <c r="BH338"/>
  <c r="BG338"/>
  <c r="BF338"/>
  <c r="BE338"/>
  <c r="T338"/>
  <c r="R338"/>
  <c r="P338"/>
  <c r="BK338"/>
  <c r="J338"/>
  <c r="BI336"/>
  <c r="BH336"/>
  <c r="BG336"/>
  <c r="BF336"/>
  <c r="BE336"/>
  <c r="T336"/>
  <c r="R336"/>
  <c r="P336"/>
  <c r="BK336"/>
  <c r="J336"/>
  <c r="BI334"/>
  <c r="BH334"/>
  <c r="BG334"/>
  <c r="BF334"/>
  <c r="BE334"/>
  <c r="T334"/>
  <c r="R334"/>
  <c r="P334"/>
  <c r="BK334"/>
  <c r="J334"/>
  <c r="BI328"/>
  <c r="BH328"/>
  <c r="BG328"/>
  <c r="BF328"/>
  <c r="BE328"/>
  <c r="T328"/>
  <c r="R328"/>
  <c r="P328"/>
  <c r="BK328"/>
  <c r="J328"/>
  <c r="BI322"/>
  <c r="BH322"/>
  <c r="BG322"/>
  <c r="BF322"/>
  <c r="BE322"/>
  <c r="T322"/>
  <c r="T321" s="1"/>
  <c r="R322"/>
  <c r="R321" s="1"/>
  <c r="P322"/>
  <c r="P321" s="1"/>
  <c r="BK322"/>
  <c r="J322"/>
  <c r="BI319"/>
  <c r="BH319"/>
  <c r="BG319"/>
  <c r="BF319"/>
  <c r="T319"/>
  <c r="R319"/>
  <c r="P319"/>
  <c r="BK319"/>
  <c r="J319"/>
  <c r="BE319" s="1"/>
  <c r="BI317"/>
  <c r="BH317"/>
  <c r="BG317"/>
  <c r="BF317"/>
  <c r="T317"/>
  <c r="R317"/>
  <c r="P317"/>
  <c r="BK317"/>
  <c r="J317"/>
  <c r="BE317" s="1"/>
  <c r="BI315"/>
  <c r="BH315"/>
  <c r="BG315"/>
  <c r="BF315"/>
  <c r="T315"/>
  <c r="R315"/>
  <c r="R314" s="1"/>
  <c r="P315"/>
  <c r="P314" s="1"/>
  <c r="BK315"/>
  <c r="J315"/>
  <c r="BE315" s="1"/>
  <c r="BI310"/>
  <c r="BH310"/>
  <c r="BG310"/>
  <c r="BF310"/>
  <c r="BE310"/>
  <c r="T310"/>
  <c r="R310"/>
  <c r="P310"/>
  <c r="BK310"/>
  <c r="J310"/>
  <c r="BI305"/>
  <c r="BH305"/>
  <c r="BG305"/>
  <c r="BF305"/>
  <c r="BE305"/>
  <c r="T305"/>
  <c r="R305"/>
  <c r="P305"/>
  <c r="BK305"/>
  <c r="J305"/>
  <c r="BI302"/>
  <c r="BH302"/>
  <c r="BG302"/>
  <c r="BF302"/>
  <c r="BE302"/>
  <c r="T302"/>
  <c r="R302"/>
  <c r="P302"/>
  <c r="BK302"/>
  <c r="J302"/>
  <c r="BI295"/>
  <c r="BH295"/>
  <c r="BG295"/>
  <c r="F32" s="1"/>
  <c r="BB54" i="1" s="1"/>
  <c r="BF295" i="4"/>
  <c r="BE295"/>
  <c r="T295"/>
  <c r="R295"/>
  <c r="P295"/>
  <c r="BK295"/>
  <c r="J295"/>
  <c r="BI293"/>
  <c r="BH293"/>
  <c r="BG293"/>
  <c r="BF293"/>
  <c r="BE293"/>
  <c r="T293"/>
  <c r="T292" s="1"/>
  <c r="R293"/>
  <c r="P293"/>
  <c r="P292" s="1"/>
  <c r="BK293"/>
  <c r="BK292" s="1"/>
  <c r="J292" s="1"/>
  <c r="J59" s="1"/>
  <c r="J293"/>
  <c r="BI290"/>
  <c r="BH290"/>
  <c r="BG290"/>
  <c r="BF290"/>
  <c r="T290"/>
  <c r="R290"/>
  <c r="P290"/>
  <c r="BK290"/>
  <c r="J290"/>
  <c r="BE290" s="1"/>
  <c r="BI287"/>
  <c r="BH287"/>
  <c r="BG287"/>
  <c r="BF287"/>
  <c r="T287"/>
  <c r="R287"/>
  <c r="P287"/>
  <c r="BK287"/>
  <c r="J287"/>
  <c r="BE287" s="1"/>
  <c r="BI284"/>
  <c r="BH284"/>
  <c r="BG284"/>
  <c r="BF284"/>
  <c r="T284"/>
  <c r="R284"/>
  <c r="P284"/>
  <c r="BK284"/>
  <c r="J284"/>
  <c r="BE284" s="1"/>
  <c r="BI282"/>
  <c r="BH282"/>
  <c r="BG282"/>
  <c r="BF282"/>
  <c r="BE282"/>
  <c r="T282"/>
  <c r="R282"/>
  <c r="P282"/>
  <c r="BK282"/>
  <c r="J282"/>
  <c r="BI280"/>
  <c r="BH280"/>
  <c r="BG280"/>
  <c r="BF280"/>
  <c r="T280"/>
  <c r="R280"/>
  <c r="P280"/>
  <c r="BK280"/>
  <c r="J280"/>
  <c r="BE280" s="1"/>
  <c r="BI269"/>
  <c r="BH269"/>
  <c r="BG269"/>
  <c r="BF269"/>
  <c r="BE269"/>
  <c r="T269"/>
  <c r="R269"/>
  <c r="P269"/>
  <c r="BK269"/>
  <c r="J269"/>
  <c r="BI266"/>
  <c r="BH266"/>
  <c r="BG266"/>
  <c r="BF266"/>
  <c r="T266"/>
  <c r="R266"/>
  <c r="P266"/>
  <c r="BK266"/>
  <c r="J266"/>
  <c r="BE266" s="1"/>
  <c r="BI258"/>
  <c r="BH258"/>
  <c r="BG258"/>
  <c r="BF258"/>
  <c r="BE258"/>
  <c r="T258"/>
  <c r="R258"/>
  <c r="P258"/>
  <c r="BK258"/>
  <c r="J258"/>
  <c r="BI220"/>
  <c r="BH220"/>
  <c r="BG220"/>
  <c r="BF220"/>
  <c r="T220"/>
  <c r="R220"/>
  <c r="P220"/>
  <c r="BK220"/>
  <c r="J220"/>
  <c r="BE220" s="1"/>
  <c r="BI218"/>
  <c r="BH218"/>
  <c r="BG218"/>
  <c r="BF218"/>
  <c r="BE218"/>
  <c r="T218"/>
  <c r="R218"/>
  <c r="P218"/>
  <c r="BK218"/>
  <c r="J218"/>
  <c r="BI215"/>
  <c r="BH215"/>
  <c r="BG215"/>
  <c r="BF215"/>
  <c r="T215"/>
  <c r="R215"/>
  <c r="P215"/>
  <c r="BK215"/>
  <c r="J215"/>
  <c r="BE215" s="1"/>
  <c r="BI213"/>
  <c r="BH213"/>
  <c r="BG213"/>
  <c r="BF213"/>
  <c r="BE213"/>
  <c r="T213"/>
  <c r="R213"/>
  <c r="P213"/>
  <c r="BK213"/>
  <c r="J213"/>
  <c r="BI209"/>
  <c r="BH209"/>
  <c r="BG209"/>
  <c r="BF209"/>
  <c r="T209"/>
  <c r="R209"/>
  <c r="P209"/>
  <c r="BK209"/>
  <c r="J209"/>
  <c r="BE209" s="1"/>
  <c r="BI207"/>
  <c r="BH207"/>
  <c r="BG207"/>
  <c r="BF207"/>
  <c r="BE207"/>
  <c r="T207"/>
  <c r="R207"/>
  <c r="P207"/>
  <c r="BK207"/>
  <c r="J207"/>
  <c r="BI206"/>
  <c r="BH206"/>
  <c r="BG206"/>
  <c r="BF206"/>
  <c r="T206"/>
  <c r="R206"/>
  <c r="P206"/>
  <c r="BK206"/>
  <c r="J206"/>
  <c r="BE206" s="1"/>
  <c r="BI205"/>
  <c r="BH205"/>
  <c r="BG205"/>
  <c r="BF205"/>
  <c r="BE205"/>
  <c r="T205"/>
  <c r="R205"/>
  <c r="P205"/>
  <c r="BK205"/>
  <c r="J205"/>
  <c r="BI204"/>
  <c r="BH204"/>
  <c r="BG204"/>
  <c r="BF204"/>
  <c r="T204"/>
  <c r="R204"/>
  <c r="P204"/>
  <c r="BK204"/>
  <c r="J204"/>
  <c r="BE204" s="1"/>
  <c r="BI199"/>
  <c r="BH199"/>
  <c r="BG199"/>
  <c r="BF199"/>
  <c r="BE199"/>
  <c r="T199"/>
  <c r="R199"/>
  <c r="P199"/>
  <c r="BK199"/>
  <c r="J199"/>
  <c r="BI186"/>
  <c r="BH186"/>
  <c r="BG186"/>
  <c r="BF186"/>
  <c r="T186"/>
  <c r="R186"/>
  <c r="P186"/>
  <c r="BK186"/>
  <c r="J186"/>
  <c r="BE186" s="1"/>
  <c r="BI178"/>
  <c r="BH178"/>
  <c r="BG178"/>
  <c r="BF178"/>
  <c r="BE178"/>
  <c r="T178"/>
  <c r="R178"/>
  <c r="P178"/>
  <c r="BK178"/>
  <c r="J178"/>
  <c r="BI177"/>
  <c r="BH177"/>
  <c r="BG177"/>
  <c r="BF177"/>
  <c r="T177"/>
  <c r="R177"/>
  <c r="P177"/>
  <c r="BK177"/>
  <c r="J177"/>
  <c r="BE177" s="1"/>
  <c r="BI147"/>
  <c r="BH147"/>
  <c r="BG147"/>
  <c r="BF147"/>
  <c r="BE147"/>
  <c r="T147"/>
  <c r="R147"/>
  <c r="P147"/>
  <c r="BK147"/>
  <c r="J147"/>
  <c r="BI145"/>
  <c r="BH145"/>
  <c r="BG145"/>
  <c r="BF145"/>
  <c r="T145"/>
  <c r="R145"/>
  <c r="P145"/>
  <c r="BK145"/>
  <c r="J145"/>
  <c r="BE145" s="1"/>
  <c r="BI139"/>
  <c r="BH139"/>
  <c r="BG139"/>
  <c r="BF139"/>
  <c r="BE139"/>
  <c r="T139"/>
  <c r="R139"/>
  <c r="P139"/>
  <c r="BK139"/>
  <c r="J139"/>
  <c r="BI137"/>
  <c r="BH137"/>
  <c r="BG137"/>
  <c r="BF137"/>
  <c r="T137"/>
  <c r="R137"/>
  <c r="P137"/>
  <c r="BK137"/>
  <c r="J137"/>
  <c r="BE137" s="1"/>
  <c r="BI129"/>
  <c r="BH129"/>
  <c r="BG129"/>
  <c r="BF129"/>
  <c r="BE129"/>
  <c r="T129"/>
  <c r="R129"/>
  <c r="P129"/>
  <c r="BK129"/>
  <c r="J129"/>
  <c r="BI123"/>
  <c r="BH123"/>
  <c r="BG123"/>
  <c r="BF123"/>
  <c r="T123"/>
  <c r="R123"/>
  <c r="P123"/>
  <c r="BK123"/>
  <c r="J123"/>
  <c r="BE123" s="1"/>
  <c r="BI115"/>
  <c r="BH115"/>
  <c r="BG115"/>
  <c r="BF115"/>
  <c r="BE115"/>
  <c r="T115"/>
  <c r="R115"/>
  <c r="P115"/>
  <c r="P88" s="1"/>
  <c r="BK115"/>
  <c r="J115"/>
  <c r="BI114"/>
  <c r="BH114"/>
  <c r="BG114"/>
  <c r="BF114"/>
  <c r="T114"/>
  <c r="R114"/>
  <c r="P114"/>
  <c r="BK114"/>
  <c r="J114"/>
  <c r="BE114" s="1"/>
  <c r="BI112"/>
  <c r="BH112"/>
  <c r="BG112"/>
  <c r="BF112"/>
  <c r="BE112"/>
  <c r="T112"/>
  <c r="R112"/>
  <c r="P112"/>
  <c r="BK112"/>
  <c r="J112"/>
  <c r="BI110"/>
  <c r="BH110"/>
  <c r="BG110"/>
  <c r="BF110"/>
  <c r="T110"/>
  <c r="R110"/>
  <c r="P110"/>
  <c r="BK110"/>
  <c r="J110"/>
  <c r="BE110" s="1"/>
  <c r="BI98"/>
  <c r="BH98"/>
  <c r="BG98"/>
  <c r="BF98"/>
  <c r="BE98"/>
  <c r="T98"/>
  <c r="R98"/>
  <c r="P98"/>
  <c r="BK98"/>
  <c r="J98"/>
  <c r="BI96"/>
  <c r="BH96"/>
  <c r="BG96"/>
  <c r="BF96"/>
  <c r="T96"/>
  <c r="R96"/>
  <c r="P96"/>
  <c r="BK96"/>
  <c r="J96"/>
  <c r="BE96" s="1"/>
  <c r="BI89"/>
  <c r="BH89"/>
  <c r="BG89"/>
  <c r="BF89"/>
  <c r="BE89"/>
  <c r="T89"/>
  <c r="R89"/>
  <c r="R88" s="1"/>
  <c r="P89"/>
  <c r="BK89"/>
  <c r="BK88" s="1"/>
  <c r="J89"/>
  <c r="J82"/>
  <c r="F82"/>
  <c r="J80"/>
  <c r="F80"/>
  <c r="E78"/>
  <c r="J51"/>
  <c r="F51"/>
  <c r="F49"/>
  <c r="E47"/>
  <c r="J18"/>
  <c r="E18"/>
  <c r="F52" s="1"/>
  <c r="J17"/>
  <c r="J12"/>
  <c r="J49" s="1"/>
  <c r="E7"/>
  <c r="P126" i="3"/>
  <c r="BK126"/>
  <c r="J126" s="1"/>
  <c r="J61" s="1"/>
  <c r="AY53" i="1"/>
  <c r="AX53"/>
  <c r="BI127" i="3"/>
  <c r="BH127"/>
  <c r="BG127"/>
  <c r="BF127"/>
  <c r="BE127"/>
  <c r="T127"/>
  <c r="T126" s="1"/>
  <c r="R127"/>
  <c r="R126" s="1"/>
  <c r="P127"/>
  <c r="BK127"/>
  <c r="J127"/>
  <c r="BI123"/>
  <c r="BH123"/>
  <c r="BG123"/>
  <c r="BF123"/>
  <c r="T123"/>
  <c r="T122" s="1"/>
  <c r="R123"/>
  <c r="R122" s="1"/>
  <c r="P123"/>
  <c r="P122" s="1"/>
  <c r="BK123"/>
  <c r="BK122" s="1"/>
  <c r="J122" s="1"/>
  <c r="J60" s="1"/>
  <c r="J123"/>
  <c r="BE123" s="1"/>
  <c r="BI120"/>
  <c r="BH120"/>
  <c r="BG120"/>
  <c r="BF120"/>
  <c r="BE120"/>
  <c r="T120"/>
  <c r="R120"/>
  <c r="P120"/>
  <c r="P112" s="1"/>
  <c r="BK120"/>
  <c r="J120"/>
  <c r="BI118"/>
  <c r="BH118"/>
  <c r="F33" s="1"/>
  <c r="BC53" i="1" s="1"/>
  <c r="BG118" i="3"/>
  <c r="BF118"/>
  <c r="T118"/>
  <c r="R118"/>
  <c r="P118"/>
  <c r="BK118"/>
  <c r="J118"/>
  <c r="BE118" s="1"/>
  <c r="BI113"/>
  <c r="BH113"/>
  <c r="BG113"/>
  <c r="BF113"/>
  <c r="BE113"/>
  <c r="T113"/>
  <c r="R113"/>
  <c r="R112" s="1"/>
  <c r="P113"/>
  <c r="BK113"/>
  <c r="BK112" s="1"/>
  <c r="J112" s="1"/>
  <c r="J59" s="1"/>
  <c r="J113"/>
  <c r="BI110"/>
  <c r="BH110"/>
  <c r="BG110"/>
  <c r="BF110"/>
  <c r="BE110"/>
  <c r="T110"/>
  <c r="R110"/>
  <c r="P110"/>
  <c r="BK110"/>
  <c r="J110"/>
  <c r="BI108"/>
  <c r="BH108"/>
  <c r="BG108"/>
  <c r="BF108"/>
  <c r="BE108"/>
  <c r="T108"/>
  <c r="R108"/>
  <c r="P108"/>
  <c r="BK108"/>
  <c r="J108"/>
  <c r="BI106"/>
  <c r="BH106"/>
  <c r="BG106"/>
  <c r="BF106"/>
  <c r="BE106"/>
  <c r="T106"/>
  <c r="R106"/>
  <c r="P106"/>
  <c r="BK106"/>
  <c r="J106"/>
  <c r="BI104"/>
  <c r="BH104"/>
  <c r="BG104"/>
  <c r="BF104"/>
  <c r="BE104"/>
  <c r="T104"/>
  <c r="R104"/>
  <c r="P104"/>
  <c r="BK104"/>
  <c r="J104"/>
  <c r="BI102"/>
  <c r="BH102"/>
  <c r="BG102"/>
  <c r="BF102"/>
  <c r="BE102"/>
  <c r="T102"/>
  <c r="R102"/>
  <c r="P102"/>
  <c r="BK102"/>
  <c r="J102"/>
  <c r="BI98"/>
  <c r="BH98"/>
  <c r="BG98"/>
  <c r="BF98"/>
  <c r="BE98"/>
  <c r="T98"/>
  <c r="R98"/>
  <c r="P98"/>
  <c r="BK98"/>
  <c r="J98"/>
  <c r="BI94"/>
  <c r="BH94"/>
  <c r="BG94"/>
  <c r="BF94"/>
  <c r="BE94"/>
  <c r="T94"/>
  <c r="R94"/>
  <c r="P94"/>
  <c r="BK94"/>
  <c r="J94"/>
  <c r="BI92"/>
  <c r="BH92"/>
  <c r="BG92"/>
  <c r="BF92"/>
  <c r="BE92"/>
  <c r="T92"/>
  <c r="R92"/>
  <c r="P92"/>
  <c r="BK92"/>
  <c r="J92"/>
  <c r="BI90"/>
  <c r="BH90"/>
  <c r="BG90"/>
  <c r="BF90"/>
  <c r="BE90"/>
  <c r="T90"/>
  <c r="R90"/>
  <c r="P90"/>
  <c r="BK90"/>
  <c r="J90"/>
  <c r="BI88"/>
  <c r="BH88"/>
  <c r="BG88"/>
  <c r="BF88"/>
  <c r="BE88"/>
  <c r="T88"/>
  <c r="R88"/>
  <c r="P88"/>
  <c r="BK88"/>
  <c r="J88"/>
  <c r="BI84"/>
  <c r="F34" s="1"/>
  <c r="BD53" i="1" s="1"/>
  <c r="BH84" i="3"/>
  <c r="BG84"/>
  <c r="BF84"/>
  <c r="BE84"/>
  <c r="T84"/>
  <c r="T83" s="1"/>
  <c r="R84"/>
  <c r="P84"/>
  <c r="BK84"/>
  <c r="BK83" s="1"/>
  <c r="J84"/>
  <c r="J77"/>
  <c r="F77"/>
  <c r="F75"/>
  <c r="E73"/>
  <c r="E71"/>
  <c r="J51"/>
  <c r="F51"/>
  <c r="F49"/>
  <c r="E47"/>
  <c r="E45"/>
  <c r="J18"/>
  <c r="E18"/>
  <c r="F52" s="1"/>
  <c r="J17"/>
  <c r="J12"/>
  <c r="J75" s="1"/>
  <c r="E7"/>
  <c r="BK405" i="2"/>
  <c r="J405" s="1"/>
  <c r="J76" s="1"/>
  <c r="T403"/>
  <c r="J403"/>
  <c r="BK403"/>
  <c r="R389"/>
  <c r="BK378"/>
  <c r="J378" s="1"/>
  <c r="J72" s="1"/>
  <c r="P351"/>
  <c r="J337"/>
  <c r="J67" s="1"/>
  <c r="BK225"/>
  <c r="J225" s="1"/>
  <c r="J64" s="1"/>
  <c r="P178"/>
  <c r="AY52" i="1"/>
  <c r="AX52"/>
  <c r="BI413" i="2"/>
  <c r="BH413"/>
  <c r="BG413"/>
  <c r="BF413"/>
  <c r="BE413"/>
  <c r="T413"/>
  <c r="R413"/>
  <c r="P413"/>
  <c r="BK413"/>
  <c r="J413"/>
  <c r="BI412"/>
  <c r="BH412"/>
  <c r="BG412"/>
  <c r="BF412"/>
  <c r="T412"/>
  <c r="R412"/>
  <c r="P412"/>
  <c r="BK412"/>
  <c r="J412"/>
  <c r="BE412" s="1"/>
  <c r="BI411"/>
  <c r="BH411"/>
  <c r="BG411"/>
  <c r="BF411"/>
  <c r="BE411"/>
  <c r="T411"/>
  <c r="R411"/>
  <c r="P411"/>
  <c r="BK411"/>
  <c r="J411"/>
  <c r="BI410"/>
  <c r="BH410"/>
  <c r="BG410"/>
  <c r="BF410"/>
  <c r="T410"/>
  <c r="R410"/>
  <c r="P410"/>
  <c r="BK410"/>
  <c r="J410"/>
  <c r="BE410" s="1"/>
  <c r="BI409"/>
  <c r="BH409"/>
  <c r="BG409"/>
  <c r="BF409"/>
  <c r="BE409"/>
  <c r="T409"/>
  <c r="R409"/>
  <c r="P409"/>
  <c r="BK409"/>
  <c r="J409"/>
  <c r="BI408"/>
  <c r="BH408"/>
  <c r="BG408"/>
  <c r="BF408"/>
  <c r="T408"/>
  <c r="T405" s="1"/>
  <c r="R408"/>
  <c r="P408"/>
  <c r="BK408"/>
  <c r="J408"/>
  <c r="BE408" s="1"/>
  <c r="BI407"/>
  <c r="BH407"/>
  <c r="BG407"/>
  <c r="BF407"/>
  <c r="BE407"/>
  <c r="T407"/>
  <c r="R407"/>
  <c r="P407"/>
  <c r="BK407"/>
  <c r="J407"/>
  <c r="BI406"/>
  <c r="BH406"/>
  <c r="BG406"/>
  <c r="BF406"/>
  <c r="T406"/>
  <c r="R406"/>
  <c r="R405" s="1"/>
  <c r="P406"/>
  <c r="BK406"/>
  <c r="J406"/>
  <c r="BE406" s="1"/>
  <c r="BI404"/>
  <c r="BH404"/>
  <c r="BG404"/>
  <c r="BF404"/>
  <c r="T404"/>
  <c r="R404"/>
  <c r="R403" s="1"/>
  <c r="P404"/>
  <c r="P403" s="1"/>
  <c r="BK404"/>
  <c r="J404"/>
  <c r="BE404" s="1"/>
  <c r="J75"/>
  <c r="BI402"/>
  <c r="BH402"/>
  <c r="BG402"/>
  <c r="BF402"/>
  <c r="BE402"/>
  <c r="T402"/>
  <c r="R402"/>
  <c r="P402"/>
  <c r="BK402"/>
  <c r="J402"/>
  <c r="BI401"/>
  <c r="BH401"/>
  <c r="BG401"/>
  <c r="BF401"/>
  <c r="T401"/>
  <c r="R401"/>
  <c r="P401"/>
  <c r="BK401"/>
  <c r="J401"/>
  <c r="BE401" s="1"/>
  <c r="BI400"/>
  <c r="BH400"/>
  <c r="BG400"/>
  <c r="BF400"/>
  <c r="BE400"/>
  <c r="T400"/>
  <c r="R400"/>
  <c r="P400"/>
  <c r="BK400"/>
  <c r="J400"/>
  <c r="BI399"/>
  <c r="BH399"/>
  <c r="BG399"/>
  <c r="BF399"/>
  <c r="T399"/>
  <c r="R399"/>
  <c r="P399"/>
  <c r="BK399"/>
  <c r="J399"/>
  <c r="BE399" s="1"/>
  <c r="BI398"/>
  <c r="BH398"/>
  <c r="BG398"/>
  <c r="BF398"/>
  <c r="BE398"/>
  <c r="T398"/>
  <c r="R398"/>
  <c r="P398"/>
  <c r="BK398"/>
  <c r="J398"/>
  <c r="BI397"/>
  <c r="BH397"/>
  <c r="BG397"/>
  <c r="BF397"/>
  <c r="T397"/>
  <c r="R397"/>
  <c r="P397"/>
  <c r="BK397"/>
  <c r="J397"/>
  <c r="BE397" s="1"/>
  <c r="BI396"/>
  <c r="BH396"/>
  <c r="BG396"/>
  <c r="BF396"/>
  <c r="BE396"/>
  <c r="T396"/>
  <c r="R396"/>
  <c r="P396"/>
  <c r="BK396"/>
  <c r="J396"/>
  <c r="BI395"/>
  <c r="BH395"/>
  <c r="BG395"/>
  <c r="BF395"/>
  <c r="T395"/>
  <c r="R395"/>
  <c r="P395"/>
  <c r="BK395"/>
  <c r="J395"/>
  <c r="BE395" s="1"/>
  <c r="BI394"/>
  <c r="BH394"/>
  <c r="BG394"/>
  <c r="BF394"/>
  <c r="BE394"/>
  <c r="T394"/>
  <c r="R394"/>
  <c r="P394"/>
  <c r="BK394"/>
  <c r="J394"/>
  <c r="BI393"/>
  <c r="BH393"/>
  <c r="BG393"/>
  <c r="BF393"/>
  <c r="T393"/>
  <c r="R393"/>
  <c r="P393"/>
  <c r="BK393"/>
  <c r="J393"/>
  <c r="BE393" s="1"/>
  <c r="BI392"/>
  <c r="BH392"/>
  <c r="BG392"/>
  <c r="BF392"/>
  <c r="BE392"/>
  <c r="T392"/>
  <c r="R392"/>
  <c r="P392"/>
  <c r="P390" s="1"/>
  <c r="P389" s="1"/>
  <c r="BK392"/>
  <c r="J392"/>
  <c r="BI391"/>
  <c r="BH391"/>
  <c r="BG391"/>
  <c r="BF391"/>
  <c r="T391"/>
  <c r="R391"/>
  <c r="R390" s="1"/>
  <c r="P391"/>
  <c r="BK391"/>
  <c r="BK390" s="1"/>
  <c r="J391"/>
  <c r="BE391" s="1"/>
  <c r="BI384"/>
  <c r="BH384"/>
  <c r="BG384"/>
  <c r="BF384"/>
  <c r="T384"/>
  <c r="T378" s="1"/>
  <c r="R384"/>
  <c r="P384"/>
  <c r="BK384"/>
  <c r="J384"/>
  <c r="BE384" s="1"/>
  <c r="BI379"/>
  <c r="BH379"/>
  <c r="BG379"/>
  <c r="BF379"/>
  <c r="BE379"/>
  <c r="T379"/>
  <c r="R379"/>
  <c r="R378" s="1"/>
  <c r="P379"/>
  <c r="P378" s="1"/>
  <c r="BK379"/>
  <c r="J379"/>
  <c r="BI375"/>
  <c r="BH375"/>
  <c r="BG375"/>
  <c r="BF375"/>
  <c r="BE375"/>
  <c r="T375"/>
  <c r="R375"/>
  <c r="P375"/>
  <c r="BK375"/>
  <c r="J375"/>
  <c r="BI372"/>
  <c r="BH372"/>
  <c r="BG372"/>
  <c r="BF372"/>
  <c r="T372"/>
  <c r="R372"/>
  <c r="P372"/>
  <c r="BK372"/>
  <c r="J372"/>
  <c r="BE372" s="1"/>
  <c r="BI369"/>
  <c r="BH369"/>
  <c r="BG369"/>
  <c r="BF369"/>
  <c r="BE369"/>
  <c r="T369"/>
  <c r="R369"/>
  <c r="P369"/>
  <c r="BK369"/>
  <c r="J369"/>
  <c r="BI366"/>
  <c r="BH366"/>
  <c r="BG366"/>
  <c r="BF366"/>
  <c r="T366"/>
  <c r="R366"/>
  <c r="P366"/>
  <c r="BK366"/>
  <c r="J366"/>
  <c r="BE366" s="1"/>
  <c r="BI364"/>
  <c r="BH364"/>
  <c r="BG364"/>
  <c r="BF364"/>
  <c r="BE364"/>
  <c r="T364"/>
  <c r="R364"/>
  <c r="P364"/>
  <c r="BK364"/>
  <c r="J364"/>
  <c r="BI363"/>
  <c r="BH363"/>
  <c r="BG363"/>
  <c r="BF363"/>
  <c r="T363"/>
  <c r="R363"/>
  <c r="P363"/>
  <c r="BK363"/>
  <c r="J363"/>
  <c r="BE363" s="1"/>
  <c r="BI362"/>
  <c r="BH362"/>
  <c r="BG362"/>
  <c r="BF362"/>
  <c r="BE362"/>
  <c r="T362"/>
  <c r="R362"/>
  <c r="P362"/>
  <c r="BK362"/>
  <c r="J362"/>
  <c r="BI359"/>
  <c r="BH359"/>
  <c r="BG359"/>
  <c r="BF359"/>
  <c r="T359"/>
  <c r="R359"/>
  <c r="P359"/>
  <c r="BK359"/>
  <c r="J359"/>
  <c r="BE359" s="1"/>
  <c r="BI356"/>
  <c r="BH356"/>
  <c r="BG356"/>
  <c r="BF356"/>
  <c r="BE356"/>
  <c r="T356"/>
  <c r="T355" s="1"/>
  <c r="R356"/>
  <c r="P356"/>
  <c r="P355" s="1"/>
  <c r="BK356"/>
  <c r="J356"/>
  <c r="BI354"/>
  <c r="BH354"/>
  <c r="BG354"/>
  <c r="BF354"/>
  <c r="T354"/>
  <c r="R354"/>
  <c r="P354"/>
  <c r="BK354"/>
  <c r="J354"/>
  <c r="BE354" s="1"/>
  <c r="BI353"/>
  <c r="BH353"/>
  <c r="BG353"/>
  <c r="BF353"/>
  <c r="BE353"/>
  <c r="T353"/>
  <c r="R353"/>
  <c r="P353"/>
  <c r="BK353"/>
  <c r="J353"/>
  <c r="BI352"/>
  <c r="BH352"/>
  <c r="BG352"/>
  <c r="BF352"/>
  <c r="T352"/>
  <c r="T351" s="1"/>
  <c r="T339" s="1"/>
  <c r="R352"/>
  <c r="R351" s="1"/>
  <c r="P352"/>
  <c r="BK352"/>
  <c r="BK351" s="1"/>
  <c r="J351" s="1"/>
  <c r="J70" s="1"/>
  <c r="J352"/>
  <c r="BE352" s="1"/>
  <c r="BI346"/>
  <c r="BH346"/>
  <c r="BG346"/>
  <c r="BF346"/>
  <c r="T346"/>
  <c r="R346"/>
  <c r="R340" s="1"/>
  <c r="P346"/>
  <c r="BK346"/>
  <c r="J346"/>
  <c r="BE346" s="1"/>
  <c r="BI341"/>
  <c r="BH341"/>
  <c r="BG341"/>
  <c r="BF341"/>
  <c r="BE341"/>
  <c r="T341"/>
  <c r="T340" s="1"/>
  <c r="R341"/>
  <c r="P341"/>
  <c r="P340" s="1"/>
  <c r="BK341"/>
  <c r="BK340" s="1"/>
  <c r="J340" s="1"/>
  <c r="J69" s="1"/>
  <c r="J341"/>
  <c r="BI338"/>
  <c r="BH338"/>
  <c r="BG338"/>
  <c r="BF338"/>
  <c r="BE338"/>
  <c r="T338"/>
  <c r="T337" s="1"/>
  <c r="R338"/>
  <c r="R337" s="1"/>
  <c r="P338"/>
  <c r="P337" s="1"/>
  <c r="BK338"/>
  <c r="BK337" s="1"/>
  <c r="J338"/>
  <c r="BI336"/>
  <c r="BH336"/>
  <c r="BG336"/>
  <c r="BF336"/>
  <c r="T336"/>
  <c r="R336"/>
  <c r="P336"/>
  <c r="BK336"/>
  <c r="J336"/>
  <c r="BE336" s="1"/>
  <c r="BI334"/>
  <c r="BH334"/>
  <c r="BG334"/>
  <c r="BF334"/>
  <c r="BE334"/>
  <c r="T334"/>
  <c r="R334"/>
  <c r="P334"/>
  <c r="BK334"/>
  <c r="J334"/>
  <c r="BI333"/>
  <c r="BH333"/>
  <c r="BG333"/>
  <c r="BF333"/>
  <c r="T333"/>
  <c r="R333"/>
  <c r="P333"/>
  <c r="BK333"/>
  <c r="J333"/>
  <c r="BE333" s="1"/>
  <c r="BI332"/>
  <c r="BH332"/>
  <c r="BG332"/>
  <c r="BF332"/>
  <c r="BE332"/>
  <c r="T332"/>
  <c r="R332"/>
  <c r="P332"/>
  <c r="P330" s="1"/>
  <c r="BK332"/>
  <c r="J332"/>
  <c r="BI331"/>
  <c r="BH331"/>
  <c r="BG331"/>
  <c r="BF331"/>
  <c r="T331"/>
  <c r="R331"/>
  <c r="R330" s="1"/>
  <c r="P331"/>
  <c r="BK331"/>
  <c r="BK330" s="1"/>
  <c r="J330" s="1"/>
  <c r="J66" s="1"/>
  <c r="J331"/>
  <c r="BE331" s="1"/>
  <c r="BI326"/>
  <c r="BH326"/>
  <c r="BG326"/>
  <c r="BF326"/>
  <c r="T326"/>
  <c r="R326"/>
  <c r="P326"/>
  <c r="BK326"/>
  <c r="J326"/>
  <c r="BE326" s="1"/>
  <c r="BI322"/>
  <c r="BH322"/>
  <c r="BG322"/>
  <c r="BF322"/>
  <c r="BE322"/>
  <c r="T322"/>
  <c r="R322"/>
  <c r="P322"/>
  <c r="BK322"/>
  <c r="J322"/>
  <c r="BI317"/>
  <c r="BH317"/>
  <c r="BG317"/>
  <c r="BF317"/>
  <c r="BE317"/>
  <c r="T317"/>
  <c r="R317"/>
  <c r="P317"/>
  <c r="BK317"/>
  <c r="J317"/>
  <c r="BI316"/>
  <c r="BH316"/>
  <c r="BG316"/>
  <c r="BF316"/>
  <c r="BE316"/>
  <c r="T316"/>
  <c r="R316"/>
  <c r="P316"/>
  <c r="BK316"/>
  <c r="J316"/>
  <c r="BI297"/>
  <c r="BH297"/>
  <c r="BG297"/>
  <c r="BF297"/>
  <c r="BE297"/>
  <c r="T297"/>
  <c r="R297"/>
  <c r="P297"/>
  <c r="BK297"/>
  <c r="J297"/>
  <c r="BI295"/>
  <c r="BH295"/>
  <c r="BG295"/>
  <c r="BF295"/>
  <c r="BE295"/>
  <c r="T295"/>
  <c r="R295"/>
  <c r="P295"/>
  <c r="BK295"/>
  <c r="J295"/>
  <c r="BI292"/>
  <c r="BH292"/>
  <c r="BG292"/>
  <c r="BF292"/>
  <c r="BE292"/>
  <c r="T292"/>
  <c r="R292"/>
  <c r="P292"/>
  <c r="BK292"/>
  <c r="J292"/>
  <c r="BI289"/>
  <c r="BH289"/>
  <c r="BG289"/>
  <c r="BF289"/>
  <c r="BE289"/>
  <c r="T289"/>
  <c r="R289"/>
  <c r="P289"/>
  <c r="BK289"/>
  <c r="J289"/>
  <c r="BI286"/>
  <c r="BH286"/>
  <c r="BG286"/>
  <c r="BF286"/>
  <c r="BE286"/>
  <c r="T286"/>
  <c r="R286"/>
  <c r="P286"/>
  <c r="BK286"/>
  <c r="J286"/>
  <c r="BI278"/>
  <c r="BH278"/>
  <c r="BG278"/>
  <c r="BF278"/>
  <c r="BE278"/>
  <c r="T278"/>
  <c r="R278"/>
  <c r="P278"/>
  <c r="BK278"/>
  <c r="J278"/>
  <c r="BI275"/>
  <c r="BH275"/>
  <c r="BG275"/>
  <c r="BF275"/>
  <c r="BE275"/>
  <c r="T275"/>
  <c r="R275"/>
  <c r="P275"/>
  <c r="BK275"/>
  <c r="J275"/>
  <c r="BI272"/>
  <c r="BH272"/>
  <c r="BG272"/>
  <c r="BF272"/>
  <c r="BE272"/>
  <c r="T272"/>
  <c r="R272"/>
  <c r="P272"/>
  <c r="BK272"/>
  <c r="J272"/>
  <c r="BI271"/>
  <c r="BH271"/>
  <c r="BG271"/>
  <c r="BF271"/>
  <c r="BE271"/>
  <c r="T271"/>
  <c r="R271"/>
  <c r="P271"/>
  <c r="BK271"/>
  <c r="J271"/>
  <c r="BI268"/>
  <c r="BH268"/>
  <c r="BG268"/>
  <c r="BF268"/>
  <c r="BE268"/>
  <c r="T268"/>
  <c r="R268"/>
  <c r="P268"/>
  <c r="BK268"/>
  <c r="J268"/>
  <c r="BI265"/>
  <c r="BH265"/>
  <c r="BG265"/>
  <c r="BF265"/>
  <c r="BE265"/>
  <c r="T265"/>
  <c r="R265"/>
  <c r="P265"/>
  <c r="BK265"/>
  <c r="J265"/>
  <c r="BI262"/>
  <c r="BH262"/>
  <c r="BG262"/>
  <c r="BF262"/>
  <c r="BE262"/>
  <c r="T262"/>
  <c r="R262"/>
  <c r="P262"/>
  <c r="BK262"/>
  <c r="J262"/>
  <c r="BI259"/>
  <c r="BH259"/>
  <c r="BG259"/>
  <c r="BF259"/>
  <c r="BE259"/>
  <c r="T259"/>
  <c r="R259"/>
  <c r="P259"/>
  <c r="BK259"/>
  <c r="J259"/>
  <c r="BI256"/>
  <c r="BH256"/>
  <c r="BG256"/>
  <c r="BF256"/>
  <c r="BE256"/>
  <c r="T256"/>
  <c r="R256"/>
  <c r="P256"/>
  <c r="BK256"/>
  <c r="J256"/>
  <c r="BI253"/>
  <c r="BH253"/>
  <c r="BG253"/>
  <c r="BF253"/>
  <c r="BE253"/>
  <c r="T253"/>
  <c r="R253"/>
  <c r="P253"/>
  <c r="BK253"/>
  <c r="J253"/>
  <c r="BI250"/>
  <c r="BH250"/>
  <c r="BG250"/>
  <c r="BF250"/>
  <c r="BE250"/>
  <c r="T250"/>
  <c r="R250"/>
  <c r="P250"/>
  <c r="BK250"/>
  <c r="J250"/>
  <c r="BI247"/>
  <c r="BH247"/>
  <c r="BG247"/>
  <c r="BF247"/>
  <c r="BE247"/>
  <c r="T247"/>
  <c r="R247"/>
  <c r="P247"/>
  <c r="BK247"/>
  <c r="J247"/>
  <c r="BI244"/>
  <c r="BH244"/>
  <c r="BG244"/>
  <c r="BF244"/>
  <c r="BE244"/>
  <c r="T244"/>
  <c r="R244"/>
  <c r="P244"/>
  <c r="BK244"/>
  <c r="J244"/>
  <c r="BI242"/>
  <c r="BH242"/>
  <c r="BG242"/>
  <c r="BF242"/>
  <c r="BE242"/>
  <c r="T242"/>
  <c r="R242"/>
  <c r="P242"/>
  <c r="BK242"/>
  <c r="J242"/>
  <c r="BI240"/>
  <c r="BH240"/>
  <c r="BG240"/>
  <c r="BF240"/>
  <c r="BE240"/>
  <c r="T240"/>
  <c r="R240"/>
  <c r="P240"/>
  <c r="BK240"/>
  <c r="J240"/>
  <c r="BI234"/>
  <c r="BH234"/>
  <c r="BG234"/>
  <c r="BF234"/>
  <c r="BE234"/>
  <c r="T234"/>
  <c r="T233" s="1"/>
  <c r="R234"/>
  <c r="R233" s="1"/>
  <c r="P234"/>
  <c r="P233" s="1"/>
  <c r="BK234"/>
  <c r="J234"/>
  <c r="BI231"/>
  <c r="BH231"/>
  <c r="BG231"/>
  <c r="BF231"/>
  <c r="BE231"/>
  <c r="T231"/>
  <c r="R231"/>
  <c r="P231"/>
  <c r="BK231"/>
  <c r="J231"/>
  <c r="BI229"/>
  <c r="BH229"/>
  <c r="BG229"/>
  <c r="BF229"/>
  <c r="T229"/>
  <c r="T225" s="1"/>
  <c r="R229"/>
  <c r="P229"/>
  <c r="BK229"/>
  <c r="J229"/>
  <c r="BE229" s="1"/>
  <c r="BI226"/>
  <c r="BH226"/>
  <c r="BG226"/>
  <c r="BF226"/>
  <c r="BE226"/>
  <c r="T226"/>
  <c r="R226"/>
  <c r="R225" s="1"/>
  <c r="P226"/>
  <c r="BK226"/>
  <c r="J226"/>
  <c r="BI223"/>
  <c r="BH223"/>
  <c r="BG223"/>
  <c r="BF223"/>
  <c r="BE223"/>
  <c r="T223"/>
  <c r="R223"/>
  <c r="P223"/>
  <c r="BK223"/>
  <c r="J223"/>
  <c r="BI212"/>
  <c r="BH212"/>
  <c r="BG212"/>
  <c r="BF212"/>
  <c r="BE212"/>
  <c r="T212"/>
  <c r="R212"/>
  <c r="P212"/>
  <c r="BK212"/>
  <c r="J212"/>
  <c r="BI203"/>
  <c r="BH203"/>
  <c r="BG203"/>
  <c r="BF203"/>
  <c r="BE203"/>
  <c r="T203"/>
  <c r="R203"/>
  <c r="P203"/>
  <c r="BK203"/>
  <c r="J203"/>
  <c r="BI198"/>
  <c r="BH198"/>
  <c r="BG198"/>
  <c r="BF198"/>
  <c r="BE198"/>
  <c r="T198"/>
  <c r="R198"/>
  <c r="P198"/>
  <c r="BK198"/>
  <c r="J198"/>
  <c r="BI193"/>
  <c r="BH193"/>
  <c r="BG193"/>
  <c r="BF193"/>
  <c r="BE193"/>
  <c r="T193"/>
  <c r="R193"/>
  <c r="P193"/>
  <c r="BK193"/>
  <c r="J193"/>
  <c r="BI188"/>
  <c r="BH188"/>
  <c r="BG188"/>
  <c r="BF188"/>
  <c r="BE188"/>
  <c r="T188"/>
  <c r="R188"/>
  <c r="P188"/>
  <c r="BK188"/>
  <c r="J188"/>
  <c r="BI183"/>
  <c r="BH183"/>
  <c r="BG183"/>
  <c r="BF183"/>
  <c r="BE183"/>
  <c r="T183"/>
  <c r="T182" s="1"/>
  <c r="R183"/>
  <c r="R182" s="1"/>
  <c r="P183"/>
  <c r="P182" s="1"/>
  <c r="BK183"/>
  <c r="BK182" s="1"/>
  <c r="J182" s="1"/>
  <c r="J63" s="1"/>
  <c r="J183"/>
  <c r="BI179"/>
  <c r="BH179"/>
  <c r="BG179"/>
  <c r="BF179"/>
  <c r="T179"/>
  <c r="T178" s="1"/>
  <c r="R179"/>
  <c r="R178" s="1"/>
  <c r="P179"/>
  <c r="BK179"/>
  <c r="BK178" s="1"/>
  <c r="J178" s="1"/>
  <c r="J62" s="1"/>
  <c r="J179"/>
  <c r="BE179" s="1"/>
  <c r="BI176"/>
  <c r="BH176"/>
  <c r="BG176"/>
  <c r="BF176"/>
  <c r="BE176"/>
  <c r="T176"/>
  <c r="R176"/>
  <c r="P176"/>
  <c r="BK176"/>
  <c r="J176"/>
  <c r="BI174"/>
  <c r="BH174"/>
  <c r="BG174"/>
  <c r="BF174"/>
  <c r="BE174"/>
  <c r="T174"/>
  <c r="R174"/>
  <c r="P174"/>
  <c r="BK174"/>
  <c r="J174"/>
  <c r="BI168"/>
  <c r="BH168"/>
  <c r="BG168"/>
  <c r="BF168"/>
  <c r="BE168"/>
  <c r="T168"/>
  <c r="T167" s="1"/>
  <c r="R168"/>
  <c r="R167" s="1"/>
  <c r="P168"/>
  <c r="P167" s="1"/>
  <c r="BK168"/>
  <c r="J168"/>
  <c r="BI165"/>
  <c r="BH165"/>
  <c r="BG165"/>
  <c r="BF165"/>
  <c r="BE165"/>
  <c r="T165"/>
  <c r="R165"/>
  <c r="P165"/>
  <c r="BK165"/>
  <c r="J165"/>
  <c r="BI163"/>
  <c r="BH163"/>
  <c r="BG163"/>
  <c r="BF163"/>
  <c r="T163"/>
  <c r="R163"/>
  <c r="P163"/>
  <c r="BK163"/>
  <c r="J163"/>
  <c r="BE163" s="1"/>
  <c r="BI162"/>
  <c r="BH162"/>
  <c r="BG162"/>
  <c r="BF162"/>
  <c r="BE162"/>
  <c r="T162"/>
  <c r="R162"/>
  <c r="P162"/>
  <c r="BK162"/>
  <c r="J162"/>
  <c r="BI144"/>
  <c r="BH144"/>
  <c r="BG144"/>
  <c r="BF144"/>
  <c r="T144"/>
  <c r="R144"/>
  <c r="P144"/>
  <c r="BK144"/>
  <c r="J144"/>
  <c r="BE144" s="1"/>
  <c r="BI125"/>
  <c r="BH125"/>
  <c r="BG125"/>
  <c r="BF125"/>
  <c r="BE125"/>
  <c r="T125"/>
  <c r="R125"/>
  <c r="P125"/>
  <c r="BK125"/>
  <c r="J125"/>
  <c r="BI122"/>
  <c r="BH122"/>
  <c r="BG122"/>
  <c r="BF122"/>
  <c r="T122"/>
  <c r="T118" s="1"/>
  <c r="R122"/>
  <c r="P122"/>
  <c r="BK122"/>
  <c r="J122"/>
  <c r="BE122" s="1"/>
  <c r="BI119"/>
  <c r="BH119"/>
  <c r="BG119"/>
  <c r="BF119"/>
  <c r="BE119"/>
  <c r="T119"/>
  <c r="R119"/>
  <c r="P119"/>
  <c r="P118" s="1"/>
  <c r="BK119"/>
  <c r="BK118" s="1"/>
  <c r="J118" s="1"/>
  <c r="J60" s="1"/>
  <c r="J119"/>
  <c r="BI116"/>
  <c r="BH116"/>
  <c r="BG116"/>
  <c r="BF116"/>
  <c r="T116"/>
  <c r="R116"/>
  <c r="P116"/>
  <c r="BK116"/>
  <c r="J116"/>
  <c r="BE116" s="1"/>
  <c r="BI113"/>
  <c r="BH113"/>
  <c r="BG113"/>
  <c r="BF113"/>
  <c r="BE113"/>
  <c r="T113"/>
  <c r="R113"/>
  <c r="R112" s="1"/>
  <c r="P113"/>
  <c r="P112" s="1"/>
  <c r="BK113"/>
  <c r="J113"/>
  <c r="BI109"/>
  <c r="BH109"/>
  <c r="BG109"/>
  <c r="BF109"/>
  <c r="BE109"/>
  <c r="T109"/>
  <c r="R109"/>
  <c r="P109"/>
  <c r="BK109"/>
  <c r="J109"/>
  <c r="BI107"/>
  <c r="BH107"/>
  <c r="BG107"/>
  <c r="F32" s="1"/>
  <c r="BB52" i="1" s="1"/>
  <c r="BF107" i="2"/>
  <c r="T107"/>
  <c r="R107"/>
  <c r="P107"/>
  <c r="BK107"/>
  <c r="J107"/>
  <c r="BE107" s="1"/>
  <c r="BI105"/>
  <c r="BH105"/>
  <c r="BG105"/>
  <c r="BF105"/>
  <c r="BE105"/>
  <c r="T105"/>
  <c r="R105"/>
  <c r="P105"/>
  <c r="BK105"/>
  <c r="J105"/>
  <c r="BI104"/>
  <c r="BH104"/>
  <c r="BG104"/>
  <c r="BF104"/>
  <c r="T104"/>
  <c r="R104"/>
  <c r="P104"/>
  <c r="BK104"/>
  <c r="J104"/>
  <c r="BE104" s="1"/>
  <c r="BI99"/>
  <c r="BH99"/>
  <c r="BG99"/>
  <c r="BF99"/>
  <c r="BE99"/>
  <c r="F30" s="1"/>
  <c r="AZ52" i="1" s="1"/>
  <c r="T99" i="2"/>
  <c r="R99"/>
  <c r="R98" s="1"/>
  <c r="P99"/>
  <c r="P98" s="1"/>
  <c r="BK99"/>
  <c r="J99"/>
  <c r="J92"/>
  <c r="F92"/>
  <c r="J90"/>
  <c r="F90"/>
  <c r="E88"/>
  <c r="F52"/>
  <c r="J51"/>
  <c r="F51"/>
  <c r="F49"/>
  <c r="E47"/>
  <c r="J18"/>
  <c r="E18"/>
  <c r="F93" s="1"/>
  <c r="J17"/>
  <c r="J12"/>
  <c r="J49" s="1"/>
  <c r="E7"/>
  <c r="AS51" i="1"/>
  <c r="L47"/>
  <c r="AM46"/>
  <c r="L46"/>
  <c r="AM44"/>
  <c r="L44"/>
  <c r="L42"/>
  <c r="L41"/>
  <c r="BB51" l="1"/>
  <c r="BK389" i="2"/>
  <c r="J389" s="1"/>
  <c r="J73" s="1"/>
  <c r="J390"/>
  <c r="J74" s="1"/>
  <c r="F30" i="3"/>
  <c r="AZ53" i="1" s="1"/>
  <c r="AZ51" s="1"/>
  <c r="J30" i="3"/>
  <c r="AV53" i="1" s="1"/>
  <c r="BK98" i="2"/>
  <c r="F34"/>
  <c r="BD52" i="1" s="1"/>
  <c r="T112" i="2"/>
  <c r="BK233"/>
  <c r="J233" s="1"/>
  <c r="J65" s="1"/>
  <c r="J31"/>
  <c r="AW52" i="1" s="1"/>
  <c r="F31" i="2"/>
  <c r="BA52" i="1" s="1"/>
  <c r="BK112" i="2"/>
  <c r="J112" s="1"/>
  <c r="J59" s="1"/>
  <c r="BK167"/>
  <c r="J167" s="1"/>
  <c r="J61" s="1"/>
  <c r="BK355"/>
  <c r="J355" s="1"/>
  <c r="J71" s="1"/>
  <c r="T390"/>
  <c r="T389" s="1"/>
  <c r="J31" i="3"/>
  <c r="AW53" i="1" s="1"/>
  <c r="P349" i="4"/>
  <c r="P87" s="1"/>
  <c r="P86" s="1"/>
  <c r="AU54" i="1" s="1"/>
  <c r="E76" i="4"/>
  <c r="E45"/>
  <c r="T98" i="2"/>
  <c r="F33"/>
  <c r="BC52" i="1" s="1"/>
  <c r="R118" i="2"/>
  <c r="R97" s="1"/>
  <c r="P225"/>
  <c r="P97" s="1"/>
  <c r="P96" s="1"/>
  <c r="AU52" i="1" s="1"/>
  <c r="AU51" s="1"/>
  <c r="P339" i="2"/>
  <c r="R355"/>
  <c r="R339" s="1"/>
  <c r="P405"/>
  <c r="F31" i="3"/>
  <c r="BA53" i="1" s="1"/>
  <c r="BK396" i="4"/>
  <c r="J396" s="1"/>
  <c r="J65" s="1"/>
  <c r="J397"/>
  <c r="J66" s="1"/>
  <c r="E86" i="2"/>
  <c r="E45"/>
  <c r="J83" i="3"/>
  <c r="J58" s="1"/>
  <c r="BK82"/>
  <c r="J30" i="2"/>
  <c r="AV52" i="1" s="1"/>
  <c r="T330" i="2"/>
  <c r="F78" i="3"/>
  <c r="R83"/>
  <c r="R82" s="1"/>
  <c r="R81" s="1"/>
  <c r="J49" i="5"/>
  <c r="J80" i="7"/>
  <c r="J58" s="1"/>
  <c r="BK79"/>
  <c r="J49" i="3"/>
  <c r="F32"/>
  <c r="BB53" i="1" s="1"/>
  <c r="T112" i="3"/>
  <c r="T82" s="1"/>
  <c r="T81" s="1"/>
  <c r="BK87" i="4"/>
  <c r="J88"/>
  <c r="J58" s="1"/>
  <c r="J30"/>
  <c r="AV54" i="1" s="1"/>
  <c r="F34" i="4"/>
  <c r="BD54" i="1" s="1"/>
  <c r="R292" i="4"/>
  <c r="R87" s="1"/>
  <c r="R86" s="1"/>
  <c r="BK321"/>
  <c r="J321" s="1"/>
  <c r="J61" s="1"/>
  <c r="T349"/>
  <c r="R377"/>
  <c r="F30"/>
  <c r="AZ54" i="1" s="1"/>
  <c r="J30" i="5"/>
  <c r="AV55" i="1" s="1"/>
  <c r="AT55" s="1"/>
  <c r="J30" i="6"/>
  <c r="AV56" i="1" s="1"/>
  <c r="AT56" s="1"/>
  <c r="T80" i="6"/>
  <c r="T79" s="1"/>
  <c r="T78" s="1"/>
  <c r="F30"/>
  <c r="AZ56" i="1" s="1"/>
  <c r="J49" i="7"/>
  <c r="F83" i="4"/>
  <c r="J31"/>
  <c r="AW54" i="1" s="1"/>
  <c r="F31" i="4"/>
  <c r="BA54" i="1" s="1"/>
  <c r="J79" i="5"/>
  <c r="J57" s="1"/>
  <c r="BK78"/>
  <c r="J78" s="1"/>
  <c r="BK79" i="6"/>
  <c r="J80"/>
  <c r="J58" s="1"/>
  <c r="J31"/>
  <c r="AW56" i="1" s="1"/>
  <c r="P83" i="3"/>
  <c r="P82" s="1"/>
  <c r="P81" s="1"/>
  <c r="AU53" i="1" s="1"/>
  <c r="T88" i="4"/>
  <c r="T87" s="1"/>
  <c r="T86" s="1"/>
  <c r="F33"/>
  <c r="BC54" i="1" s="1"/>
  <c r="F33" i="6"/>
  <c r="BC56" i="1" s="1"/>
  <c r="F75" i="5"/>
  <c r="F52" i="6"/>
  <c r="J72"/>
  <c r="F31"/>
  <c r="BA56" i="1" s="1"/>
  <c r="F75" i="7"/>
  <c r="J31"/>
  <c r="AW57" i="1" s="1"/>
  <c r="AT57" s="1"/>
  <c r="W26" l="1"/>
  <c r="AV51"/>
  <c r="R96" i="2"/>
  <c r="J79" i="6"/>
  <c r="J57" s="1"/>
  <c r="BK78"/>
  <c r="J78" s="1"/>
  <c r="J87" i="4"/>
  <c r="J57" s="1"/>
  <c r="BK86"/>
  <c r="J86" s="1"/>
  <c r="AT52" i="1"/>
  <c r="BK339" i="2"/>
  <c r="J339" s="1"/>
  <c r="J68" s="1"/>
  <c r="BA51" i="1"/>
  <c r="BD51"/>
  <c r="W30" s="1"/>
  <c r="J79" i="7"/>
  <c r="J57" s="1"/>
  <c r="BK78"/>
  <c r="J78" s="1"/>
  <c r="BK81" i="3"/>
  <c r="J81" s="1"/>
  <c r="J82"/>
  <c r="J57" s="1"/>
  <c r="BK97" i="2"/>
  <c r="J98"/>
  <c r="J58" s="1"/>
  <c r="AT54" i="1"/>
  <c r="BC51"/>
  <c r="AT53"/>
  <c r="W28"/>
  <c r="AX51"/>
  <c r="J56" i="5"/>
  <c r="J27"/>
  <c r="T97" i="2"/>
  <c r="T96" s="1"/>
  <c r="J27" i="4" l="1"/>
  <c r="J56"/>
  <c r="AG55" i="1"/>
  <c r="AN55" s="1"/>
  <c r="J36" i="5"/>
  <c r="J97" i="2"/>
  <c r="J57" s="1"/>
  <c r="BK96"/>
  <c r="J96" s="1"/>
  <c r="J56" i="3"/>
  <c r="J27"/>
  <c r="W27" i="1"/>
  <c r="AW51"/>
  <c r="AK27" s="1"/>
  <c r="AT51"/>
  <c r="AK26"/>
  <c r="W29"/>
  <c r="AY51"/>
  <c r="J56" i="7"/>
  <c r="J27"/>
  <c r="J27" i="6"/>
  <c r="J56"/>
  <c r="AG57" i="1" l="1"/>
  <c r="AN57" s="1"/>
  <c r="J36" i="7"/>
  <c r="AG53" i="1"/>
  <c r="AN53" s="1"/>
  <c r="J36" i="3"/>
  <c r="J27" i="2"/>
  <c r="J56"/>
  <c r="AG56" i="1"/>
  <c r="AN56" s="1"/>
  <c r="J36" i="6"/>
  <c r="AG54" i="1"/>
  <c r="AN54" s="1"/>
  <c r="J36" i="4"/>
  <c r="AG52" i="1" l="1"/>
  <c r="J36" i="2"/>
  <c r="AG51" i="1" l="1"/>
  <c r="AN52"/>
  <c r="AN51" l="1"/>
  <c r="AK23"/>
  <c r="AK32" s="1"/>
</calcChain>
</file>

<file path=xl/sharedStrings.xml><?xml version="1.0" encoding="utf-8"?>
<sst xmlns="http://schemas.openxmlformats.org/spreadsheetml/2006/main" count="9017" uniqueCount="1364">
  <si>
    <t>Export VZ</t>
  </si>
  <si>
    <t>List obsahuje:</t>
  </si>
  <si>
    <t>3.0</t>
  </si>
  <si>
    <t>ZAMOK</t>
  </si>
  <si>
    <t>False</t>
  </si>
  <si>
    <t>{b2eee050-0580-497a-9f72-fbd5a2094fee}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</si>
  <si>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</si>
  <si>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</si>
  <si>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</si>
  <si>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</si>
  <si>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</si>
  <si>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</si>
  <si>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</si>
  <si>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</si>
  <si>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16/2016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</si>
  <si>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</si>
  <si>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</si>
  <si>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RH Kružberk  – využití akumulační nádrže pro chov ryb</t>
  </si>
  <si>
    <t>0,1</t>
  </si>
  <si>
    <t>KSO:</t>
  </si>
  <si>
    <t>827 19</t>
  </si>
  <si>
    <t>CC-CZ:</t>
  </si>
  <si>
    <t>22221</t>
  </si>
  <si>
    <t>1</t>
  </si>
  <si>
    <t>Místo:</t>
  </si>
  <si>
    <t>Kružberk</t>
  </si>
  <si>
    <t>Datum:</t>
  </si>
  <si>
    <t>13. 12. 2016</t>
  </si>
  <si>
    <t>10</t>
  </si>
  <si>
    <t>100</t>
  </si>
  <si>
    <t>Zadavatel:</t>
  </si>
  <si>
    <t>IČ:</t>
  </si>
  <si>
    <t/>
  </si>
  <si>
    <t xml:space="preserve"> 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</si>
  <si>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</si>
  <si>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</si>
  <si>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</si>
  <si>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</si>
  <si>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</si>
  <si>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</si>
  <si>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</si>
  <si>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</si>
  <si>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</si>
  <si>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</si>
  <si>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</si>
  <si>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</si>
  <si>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</si>
  <si>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</si>
  <si>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</si>
  <si>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</si>
  <si>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</si>
  <si>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</si>
  <si>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</si>
  <si>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</si>
  <si>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</si>
  <si>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</si>
  <si>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</si>
  <si>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</si>
  <si>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</si>
  <si>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</si>
  <si>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</si>
  <si>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</si>
  <si>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</si>
  <si>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</si>
  <si>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</si>
  <si>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</si>
  <si>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</si>
  <si>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</si>
  <si>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</si>
  <si>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</si>
  <si>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</si>
  <si>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</si>
  <si>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</si>
  <si>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</si>
  <si>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</si>
  <si>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</si>
  <si>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</si>
  <si>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</si>
  <si>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</si>
  <si>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Akumulační nádrž pro chov ryb</t>
  </si>
  <si>
    <t>STA</t>
  </si>
  <si>
    <t>{ec997d35-368e-40b9-a2f3-16b5a9dab4d8}</t>
  </si>
  <si>
    <t>2</t>
  </si>
  <si>
    <t>SO 02</t>
  </si>
  <si>
    <t>Terénní úpravy</t>
  </si>
  <si>
    <t>ING</t>
  </si>
  <si>
    <t>{680cbebd-0eed-48ea-9c5e-166553657523}</t>
  </si>
  <si>
    <t>SO 03</t>
  </si>
  <si>
    <t>Vnější trubní rozvody</t>
  </si>
  <si>
    <t>{4bca31f7-28bb-4952-b1c5-e6d9ea68199b}</t>
  </si>
  <si>
    <t>PS 01</t>
  </si>
  <si>
    <t>Demontáž stávající technologie v AN</t>
  </si>
  <si>
    <t>PRO</t>
  </si>
  <si>
    <t>{b77d09bb-e7b5-46d1-8463-8829f981b178}</t>
  </si>
  <si>
    <t>PS 02</t>
  </si>
  <si>
    <t>Technologie v AN</t>
  </si>
  <si>
    <t>{bbd81785-7d86-44a6-b9b2-1808090f8e43}</t>
  </si>
  <si>
    <t>VN</t>
  </si>
  <si>
    <t>Vedlejší a ostatní náklady</t>
  </si>
  <si>
    <t>VON</t>
  </si>
  <si>
    <t>{f3fd2f7d-c1d7-4b7a-9042-076c7d1e5eb6}</t>
  </si>
  <si>
    <t>Zpět na list:</t>
  </si>
  <si>
    <t>odkop</t>
  </si>
  <si>
    <t>m3</t>
  </si>
  <si>
    <t>180</t>
  </si>
  <si>
    <t>dem_násyp</t>
  </si>
  <si>
    <t>m2</t>
  </si>
  <si>
    <t>58,855</t>
  </si>
  <si>
    <t>KRYCÍ LIST SOUPISU</t>
  </si>
  <si>
    <t>Plocha_dělící_stěny</t>
  </si>
  <si>
    <t>8</t>
  </si>
  <si>
    <t>stávající_strop_sana</t>
  </si>
  <si>
    <t>170,235</t>
  </si>
  <si>
    <t>ČS_omítka</t>
  </si>
  <si>
    <t>7,98</t>
  </si>
  <si>
    <t>Zazdění_otvoru_dveří</t>
  </si>
  <si>
    <t>3,075</t>
  </si>
  <si>
    <t>Objekt:</t>
  </si>
  <si>
    <t>Ostění</t>
  </si>
  <si>
    <t>6,675</t>
  </si>
  <si>
    <t>SO 01 - Akumulační nádrž pro chov ryb</t>
  </si>
  <si>
    <t>otvory_zazděn</t>
  </si>
  <si>
    <t>0,87</t>
  </si>
  <si>
    <t>2222</t>
  </si>
  <si>
    <t>POVODÍ ODRY, státní podnik, závod Frýdek - Místek</t>
  </si>
  <si>
    <t>VODEKO, s.r.o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</si>
  <si>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</si>
  <si>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</si>
  <si>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</si>
  <si>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</si>
  <si>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</si>
  <si>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</si>
  <si>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</si>
  <si>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</si>
  <si>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</si>
  <si>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</si>
  <si>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</si>
  <si>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</si>
  <si>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</si>
  <si>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</si>
  <si>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</si>
  <si>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</si>
  <si>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</si>
  <si>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</si>
  <si>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766 - Konstrukce truhlářské</t>
  </si>
  <si>
    <t xml:space="preserve">    767 - Konstrukce zámečnické</t>
  </si>
  <si>
    <t xml:space="preserve">    784 - Dokončovací práce - malby a tapety</t>
  </si>
  <si>
    <t>M - Práce a dodávky M</t>
  </si>
  <si>
    <t xml:space="preserve">    21-M - Elektromontáže, D+M</t>
  </si>
  <si>
    <t xml:space="preserve">    46-M - Zemní práce při extr.mont.pracích</t>
  </si>
  <si>
    <t>OST - Ostatní, D+M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</si>
  <si>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</si>
  <si>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</si>
  <si>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</si>
  <si>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</si>
  <si>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</si>
  <si>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</si>
  <si>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</si>
  <si>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</si>
  <si>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</si>
  <si>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</si>
  <si>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</si>
  <si>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</si>
  <si>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</si>
  <si>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</si>
  <si>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</si>
  <si>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</si>
  <si>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</si>
  <si>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</si>
  <si>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</si>
  <si>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122201102</t>
  </si>
  <si>
    <t>Odkopávky a prokopávky nezapažené v hornině tř. 3 objem do 1000 m3</t>
  </si>
  <si>
    <t>CS ÚRS 2016 02</t>
  </si>
  <si>
    <t>4</t>
  </si>
  <si>
    <t>1132135233</t>
  </si>
  <si>
    <t>VV</t>
  </si>
  <si>
    <t>demontáž 1</t>
  </si>
  <si>
    <t>odstranění stávajícího zemního násypu</t>
  </si>
  <si>
    <t>Mezisoučet</t>
  </si>
  <si>
    <t>3</t>
  </si>
  <si>
    <t>122201109</t>
  </si>
  <si>
    <t>Příplatek za lepivost u odkopávek v hornině tř. 1 až 3</t>
  </si>
  <si>
    <t>-908680700</t>
  </si>
  <si>
    <t>162701105</t>
  </si>
  <si>
    <t>Vodorovné přemístění do 10000 m výkopku/sypaniny z horniny tř. 1 až 4</t>
  </si>
  <si>
    <t>-1084007946</t>
  </si>
  <si>
    <t>167101102</t>
  </si>
  <si>
    <t>Nakládání výkopku z hornin tř. 1 až 4 přes 100 m3</t>
  </si>
  <si>
    <t>1187616431</t>
  </si>
  <si>
    <t>5</t>
  </si>
  <si>
    <t>171201211</t>
  </si>
  <si>
    <t>Poplatek za uložení odpadu ze sypaniny na skládce (skládkovné)</t>
  </si>
  <si>
    <t>t</t>
  </si>
  <si>
    <t>2068216284</t>
  </si>
  <si>
    <t>přepočteno koeficientem množství 1,8t/m3</t>
  </si>
  <si>
    <t>odkop*1,8</t>
  </si>
  <si>
    <t>Zakládání</t>
  </si>
  <si>
    <t>6</t>
  </si>
  <si>
    <t>273313811</t>
  </si>
  <si>
    <t>Základové desky z betonu tř. C 25/30</t>
  </si>
  <si>
    <t>1379628357</t>
  </si>
  <si>
    <t>zabetonování jímky v akumulačním objektu</t>
  </si>
  <si>
    <t>1,65*2,15*0,15</t>
  </si>
  <si>
    <t>7</t>
  </si>
  <si>
    <t>278231111</t>
  </si>
  <si>
    <t>Podezdívka do 2 m2 ze zdiva cihelného pod potrubí</t>
  </si>
  <si>
    <t>-1933596489</t>
  </si>
  <si>
    <t>0,4*0,15*0,15</t>
  </si>
  <si>
    <t>Svislé a kompletní konstrukce</t>
  </si>
  <si>
    <t>340238235</t>
  </si>
  <si>
    <t>Zazdívka otvorů pl do 1 m2 v příčkách nebo stěnách z příčkovek Ytong tl 150 mm</t>
  </si>
  <si>
    <t>-1453788855</t>
  </si>
  <si>
    <t>větrací otvor 300x300mm a otvor 650x1200mm po stávajícím vstupu do nádrže zazdít</t>
  </si>
  <si>
    <t>0,3*0,3+0,65*1,2</t>
  </si>
  <si>
    <t>9</t>
  </si>
  <si>
    <t>341272661R</t>
  </si>
  <si>
    <t xml:space="preserve">Stěny nosné tl do 500 mm z pórobetonových přesných hladkých tvárnic </t>
  </si>
  <si>
    <t>666128757</t>
  </si>
  <si>
    <t>zazdívka otvoru po vybouraných dveřích</t>
  </si>
  <si>
    <t>1,5*2,05*0,45</t>
  </si>
  <si>
    <t>341321610</t>
  </si>
  <si>
    <t>Stěny nosné ze ŽB tř. C 30/37 SC4, XF3 vč. upravení hran stěn</t>
  </si>
  <si>
    <t>-1736994886</t>
  </si>
  <si>
    <t>hrany stěn budou upraveny dle výkresu nových dělících stěn</t>
  </si>
  <si>
    <t>(3,95)*0,2*1,5</t>
  </si>
  <si>
    <t>(4)*0,2*1,5</t>
  </si>
  <si>
    <t>(2,65)*0,2*1,5</t>
  </si>
  <si>
    <t>(0,44)*0,2*1,5</t>
  </si>
  <si>
    <t>(1,3)*0,2*1,5</t>
  </si>
  <si>
    <t>Součet</t>
  </si>
  <si>
    <t>11</t>
  </si>
  <si>
    <t>341351101</t>
  </si>
  <si>
    <t>Zřízení bednění jednostranného stěn nosných</t>
  </si>
  <si>
    <t>-1383708535</t>
  </si>
  <si>
    <t>(3,95)*2*1,5</t>
  </si>
  <si>
    <t>(4)*2*1,5</t>
  </si>
  <si>
    <t>(2,65)*2*1,5</t>
  </si>
  <si>
    <t>(0,44+0,2+0,2)*1,5</t>
  </si>
  <si>
    <t>(1,3)*2*1,5+0,2*1,5</t>
  </si>
  <si>
    <t>12</t>
  </si>
  <si>
    <t>341351102</t>
  </si>
  <si>
    <t>Odstranění bednění jednostranného stěn nosných</t>
  </si>
  <si>
    <t>-553400292</t>
  </si>
  <si>
    <t>13</t>
  </si>
  <si>
    <t>341361821</t>
  </si>
  <si>
    <t>Výztuž stěn betonářskou ocelí 10 505</t>
  </si>
  <si>
    <t>334958014</t>
  </si>
  <si>
    <t>300/1000</t>
  </si>
  <si>
    <t>14</t>
  </si>
  <si>
    <t>341362021</t>
  </si>
  <si>
    <t>Výztuž stěn svařovanými sítěmi Kari</t>
  </si>
  <si>
    <t>-667901690</t>
  </si>
  <si>
    <t>700/1000</t>
  </si>
  <si>
    <t>Vodorovné konstrukce</t>
  </si>
  <si>
    <t>452313161</t>
  </si>
  <si>
    <t>Obetonování potrubí z betonu prostého tř. C 25/30</t>
  </si>
  <si>
    <t>-136893049</t>
  </si>
  <si>
    <t>PVC potrubíDN400 (odpad z nádrže)</t>
  </si>
  <si>
    <t>13*0,4</t>
  </si>
  <si>
    <t>zabetonování prostupu potrubí stěnou, plocha*obvod</t>
  </si>
  <si>
    <t>0,05*1,3</t>
  </si>
  <si>
    <t>16</t>
  </si>
  <si>
    <t>452353101</t>
  </si>
  <si>
    <t>Bednění pro obetonování potrubí, M+D</t>
  </si>
  <si>
    <t>654880878</t>
  </si>
  <si>
    <t>13*0,53</t>
  </si>
  <si>
    <t>17</t>
  </si>
  <si>
    <t>457311117</t>
  </si>
  <si>
    <t>Vyrovnávací nebo spádový beton C 25/30 včetně úpravy povrchu, tloušťka konstrukce 20-100 mm</t>
  </si>
  <si>
    <t>-1663381975</t>
  </si>
  <si>
    <t>(dem_násyp-1,3*1,5*4)*0,1</t>
  </si>
  <si>
    <t>Komunikace pozemní</t>
  </si>
  <si>
    <t>18</t>
  </si>
  <si>
    <t>564851111R</t>
  </si>
  <si>
    <t>Podklad z drobného kameniva tl 150 mm frakce 0-32</t>
  </si>
  <si>
    <t>-1467149362</t>
  </si>
  <si>
    <t>pod odvodňovací žlab</t>
  </si>
  <si>
    <t>25</t>
  </si>
  <si>
    <t>Úpravy povrchů, podlahy a osazování výplní</t>
  </si>
  <si>
    <t>19</t>
  </si>
  <si>
    <t>612321121</t>
  </si>
  <si>
    <t>Vápenocementová omítka hladká jednovrstvá vnitřních stěn nanášená ručně</t>
  </si>
  <si>
    <t>-1993210844</t>
  </si>
  <si>
    <t>ostění</t>
  </si>
  <si>
    <t>20</t>
  </si>
  <si>
    <t>612321141</t>
  </si>
  <si>
    <t>Vápenocementová omítka štuková dvouvrstvá vnitřních stěn nanášená ručně</t>
  </si>
  <si>
    <t>-943594844</t>
  </si>
  <si>
    <t>612331121</t>
  </si>
  <si>
    <t>Cementová omítka hladká jednovrstvá vnitřních stěn nanášená ručně</t>
  </si>
  <si>
    <t>1023660318</t>
  </si>
  <si>
    <t>dveře</t>
  </si>
  <si>
    <t>(0,8+1,97*2)*0,45</t>
  </si>
  <si>
    <t>22</t>
  </si>
  <si>
    <t>612331141</t>
  </si>
  <si>
    <t>Cementová omítka štuková dvouvrstvá vnitřních stěn nanášená ručně</t>
  </si>
  <si>
    <t>1302439935</t>
  </si>
  <si>
    <t>23</t>
  </si>
  <si>
    <t>622332121</t>
  </si>
  <si>
    <t>Škrábaná omítka (břízolitová) vnějších stěn nanášená ručně na neomítnutý podklad</t>
  </si>
  <si>
    <t>-955979095</t>
  </si>
  <si>
    <t>1,5*2,05</t>
  </si>
  <si>
    <t>ostění oken a dveří</t>
  </si>
  <si>
    <t>(1,5+2,05*2)*0,3</t>
  </si>
  <si>
    <t>(1,5*2+1,7*2)*0,3</t>
  </si>
  <si>
    <t>24</t>
  </si>
  <si>
    <t>632458321R</t>
  </si>
  <si>
    <t>Cementový pružný nátěr PCI barraseal 2K ve dvou vrstvách</t>
  </si>
  <si>
    <t>-1154882213</t>
  </si>
  <si>
    <t>nová stropní kce</t>
  </si>
  <si>
    <t>(3,95+4+4+3,95)*(3,95)</t>
  </si>
  <si>
    <t>(0,26+0,31+0,26)*5*(3,95)</t>
  </si>
  <si>
    <t>(0,26+0,31+0,26)*17,55</t>
  </si>
  <si>
    <t>"otvory" -1,3*1,5*4+5,6*0,32*4</t>
  </si>
  <si>
    <t>stávající stropní k ce</t>
  </si>
  <si>
    <t>9,7*17,55</t>
  </si>
  <si>
    <t>stěny čerpací stanice</t>
  </si>
  <si>
    <t>(9,6+1,8)*0,7</t>
  </si>
  <si>
    <t>637211122</t>
  </si>
  <si>
    <t>Okapový chodník z betonových dlaždic tl 50 mm kladených do štěrkopísku se zalitím spár MC</t>
  </si>
  <si>
    <t>-1715585426</t>
  </si>
  <si>
    <t>0,5*5</t>
  </si>
  <si>
    <t>Trubní vedení</t>
  </si>
  <si>
    <t>26</t>
  </si>
  <si>
    <t>871275211</t>
  </si>
  <si>
    <t>Kanalizační potrubí z tvrdého PVC-systém KG tuhost třídy SN4 DN125, vč. tvarovek</t>
  </si>
  <si>
    <t>m</t>
  </si>
  <si>
    <t>237866637</t>
  </si>
  <si>
    <t>pro odvod dešťové vody vč. kolen a kotevních objímek</t>
  </si>
  <si>
    <t>3*2</t>
  </si>
  <si>
    <t>27</t>
  </si>
  <si>
    <t>871395211</t>
  </si>
  <si>
    <t>Kanalizační potrubí z tvrdého PVC-systém KG tuhost třídy SN4 DN400, vč. tvarovek</t>
  </si>
  <si>
    <t>288059114</t>
  </si>
  <si>
    <t>28</t>
  </si>
  <si>
    <t>899643111</t>
  </si>
  <si>
    <t>Bednění pro obetonování potrubí</t>
  </si>
  <si>
    <t>-481374292</t>
  </si>
  <si>
    <t>1,3*0,3*4</t>
  </si>
  <si>
    <t>Ostatní konstrukce a práce, bourání</t>
  </si>
  <si>
    <t>29</t>
  </si>
  <si>
    <t>931994111R</t>
  </si>
  <si>
    <t>Těsnění styčné spáry bobtnajícím profilem</t>
  </si>
  <si>
    <t>-1315669633</t>
  </si>
  <si>
    <t>1,3*4</t>
  </si>
  <si>
    <t>(4+3+6*2)*(1,5)</t>
  </si>
  <si>
    <t>DN400 prostup stěnou</t>
  </si>
  <si>
    <t>1,3*2</t>
  </si>
  <si>
    <t>30</t>
  </si>
  <si>
    <t>935112211</t>
  </si>
  <si>
    <t>Osazení příkopového žlabu do betonu tl 100 mm z betonových tvárnic š do 800 mm</t>
  </si>
  <si>
    <t>-563627401</t>
  </si>
  <si>
    <t>31,5</t>
  </si>
  <si>
    <t>31</t>
  </si>
  <si>
    <t>M</t>
  </si>
  <si>
    <t>592275140</t>
  </si>
  <si>
    <t>žlabovka betonová TBM 1/65-33 33x63x15 cm</t>
  </si>
  <si>
    <t>kus</t>
  </si>
  <si>
    <t>-1255871251</t>
  </si>
  <si>
    <t>32</t>
  </si>
  <si>
    <t>961055111</t>
  </si>
  <si>
    <t>Bourání základů ze ŽB, vč. řezání</t>
  </si>
  <si>
    <t>-1235423160</t>
  </si>
  <si>
    <t>demontáž 11</t>
  </si>
  <si>
    <t>33</t>
  </si>
  <si>
    <t>962081141</t>
  </si>
  <si>
    <t>Bourání příček ze skleněných tvárnic tl do 150 mm</t>
  </si>
  <si>
    <t>-623298960</t>
  </si>
  <si>
    <t>demontáž 18</t>
  </si>
  <si>
    <t>1,7*1,5*2</t>
  </si>
  <si>
    <t>34</t>
  </si>
  <si>
    <t>965041441</t>
  </si>
  <si>
    <t>Bourání mazanin škvárobetonových tl přes 100 mm pl přes 4 m2</t>
  </si>
  <si>
    <t>-328708011</t>
  </si>
  <si>
    <t>demontáž 3</t>
  </si>
  <si>
    <t>1,1*3,95</t>
  </si>
  <si>
    <t>35</t>
  </si>
  <si>
    <t>965045113</t>
  </si>
  <si>
    <t>Bourání potěrů cementových tl do 50 mm pl přes 4 m2</t>
  </si>
  <si>
    <t>-1212859610</t>
  </si>
  <si>
    <t>17,55*3,95</t>
  </si>
  <si>
    <t>36</t>
  </si>
  <si>
    <t>965045113R</t>
  </si>
  <si>
    <t>Bourání pěnového betonu tl do 50 mm pl přes 4 m2</t>
  </si>
  <si>
    <t>-661251294</t>
  </si>
  <si>
    <t>37</t>
  </si>
  <si>
    <t>965082941</t>
  </si>
  <si>
    <t>Odstranění ochranného násypu na střechách tl. přes 200 mm jakékoliv plochy</t>
  </si>
  <si>
    <t>-632846542</t>
  </si>
  <si>
    <t>(3,95+4+4+3,95)*3,95*0,38</t>
  </si>
  <si>
    <t>38</t>
  </si>
  <si>
    <t>971033651</t>
  </si>
  <si>
    <t>Vybourání otvorů ve zdivu cihelném pl do 4 m2 na MVC nebo MV tl do 600 mm</t>
  </si>
  <si>
    <t>-613100757</t>
  </si>
  <si>
    <t>demontáž 19</t>
  </si>
  <si>
    <t>1,5*0,9*0,45</t>
  </si>
  <si>
    <t>39</t>
  </si>
  <si>
    <t>971052651</t>
  </si>
  <si>
    <t>Vybourání nebo prorážení otvorů v ŽB příčkách a zdech pl do 4 m2 tl do 600 mm, vč. řezání</t>
  </si>
  <si>
    <t>-2085521378</t>
  </si>
  <si>
    <t>demontáž 12</t>
  </si>
  <si>
    <t>2,05*0,85*0,45</t>
  </si>
  <si>
    <t>40</t>
  </si>
  <si>
    <t>972054691</t>
  </si>
  <si>
    <t>Vybourání otvorů v ŽB stropech nebo klenbách pl do 4 m2 tl přes 80 mm, vč. řezání</t>
  </si>
  <si>
    <t>1991748030</t>
  </si>
  <si>
    <t>demontáž 4</t>
  </si>
  <si>
    <t>1,5*1,3*0,12*4</t>
  </si>
  <si>
    <t>41</t>
  </si>
  <si>
    <t>977001R</t>
  </si>
  <si>
    <t>Příplatek  za ztížené demoliční práce v prostoru nádrže - omezení vibrací na minimum</t>
  </si>
  <si>
    <t>kpl</t>
  </si>
  <si>
    <t>-836012867</t>
  </si>
  <si>
    <t>42</t>
  </si>
  <si>
    <t>977151125</t>
  </si>
  <si>
    <t>Jádrové vrty diamantovými korunkami do D 200 mm do stavebních materiálů</t>
  </si>
  <si>
    <t>83242666</t>
  </si>
  <si>
    <t>demontáž 5</t>
  </si>
  <si>
    <t>0,3*2</t>
  </si>
  <si>
    <t>43</t>
  </si>
  <si>
    <t>977151128</t>
  </si>
  <si>
    <t>Jádrové vrty diamantovými korunkami do D 300 mm do stavebních materiálů</t>
  </si>
  <si>
    <t>1918236259</t>
  </si>
  <si>
    <t>demontáž 15</t>
  </si>
  <si>
    <t>0,45*2</t>
  </si>
  <si>
    <t>44</t>
  </si>
  <si>
    <t>977151132</t>
  </si>
  <si>
    <t>Jádrové vrty diamantovými korunkami do D 450 mm do stavebních materiálů</t>
  </si>
  <si>
    <t>-1548691649</t>
  </si>
  <si>
    <t>demontáž 14</t>
  </si>
  <si>
    <t>demontáž 16</t>
  </si>
  <si>
    <t>0,15</t>
  </si>
  <si>
    <t>demontáž 20</t>
  </si>
  <si>
    <t>0,45</t>
  </si>
  <si>
    <t>45</t>
  </si>
  <si>
    <t>977151133</t>
  </si>
  <si>
    <t>Jádrové vrty diamantovými korunkami do D 500 mm do stavebních materiálů</t>
  </si>
  <si>
    <t>-262769749</t>
  </si>
  <si>
    <t>demontáž 13</t>
  </si>
  <si>
    <t>46</t>
  </si>
  <si>
    <t>977211111</t>
  </si>
  <si>
    <t>Řezání ŽB kcí hl do 200 mm stěnovou pilou do průměru výztuže 16 mm</t>
  </si>
  <si>
    <t>-1960538160</t>
  </si>
  <si>
    <t>1,5</t>
  </si>
  <si>
    <t>47</t>
  </si>
  <si>
    <t>977211114</t>
  </si>
  <si>
    <t>Řezání ŽB kcí hl do 520 mm stěnovou pilou do průměru výztuže 16 mm</t>
  </si>
  <si>
    <t>-674925317</t>
  </si>
  <si>
    <t>demontáž 2</t>
  </si>
  <si>
    <t>8*0,3</t>
  </si>
  <si>
    <t>48</t>
  </si>
  <si>
    <t>978015391</t>
  </si>
  <si>
    <t>Otlučení vnější vápenné nebo vápenocementové vnější omítky stupně členitosti 1 a 2 rozsahu do 100%</t>
  </si>
  <si>
    <t>947157974</t>
  </si>
  <si>
    <t>49</t>
  </si>
  <si>
    <t>985131111</t>
  </si>
  <si>
    <t>Očištění ploch stěn, rubu kleneb a podlah tlakovou vodou</t>
  </si>
  <si>
    <t>1543986887</t>
  </si>
  <si>
    <t>podlaha pod novými delícími stěnami</t>
  </si>
  <si>
    <t>(3,95)*0,2</t>
  </si>
  <si>
    <t>(4)*0,2</t>
  </si>
  <si>
    <t>(2,65)*0,2</t>
  </si>
  <si>
    <t>(0,44)*0,2</t>
  </si>
  <si>
    <t>(1,3)*0,2</t>
  </si>
  <si>
    <t>50</t>
  </si>
  <si>
    <t>985131311</t>
  </si>
  <si>
    <t>Ruční dočištění ploch stěn, rubu kleneb a podlah ocelových kartáči</t>
  </si>
  <si>
    <t>216737072</t>
  </si>
  <si>
    <t>51</t>
  </si>
  <si>
    <t>985311115R</t>
  </si>
  <si>
    <t>Reprofilace střešní konstrukce cementovými sanačními maltami tl 5-50 mm (PCI nanocrete R4)</t>
  </si>
  <si>
    <t>-484913367</t>
  </si>
  <si>
    <t>stěrka pro nové vstupní dveře, malta tl. 5 mm</t>
  </si>
  <si>
    <t>(1,5+2,6+1,5+2,6)*0,45</t>
  </si>
  <si>
    <t>52</t>
  </si>
  <si>
    <t>985323112R</t>
  </si>
  <si>
    <t>Spojovací můstek na cementové bázi tl 2 mm</t>
  </si>
  <si>
    <t>1643020234</t>
  </si>
  <si>
    <t>dem_násyp-1,3*1,5*4</t>
  </si>
  <si>
    <t>53</t>
  </si>
  <si>
    <t>985331113</t>
  </si>
  <si>
    <t>Dodatečné vlepování betonářské výztuže D 12 mm do vysokopevnostní polymercementové malty včetně vyvrtání otvoru</t>
  </si>
  <si>
    <t>1572228373</t>
  </si>
  <si>
    <t>(8*4+460-8*6)*0,15</t>
  </si>
  <si>
    <t>(8*6)*0,1</t>
  </si>
  <si>
    <t>997</t>
  </si>
  <si>
    <t>Přesun sutě</t>
  </si>
  <si>
    <t>54</t>
  </si>
  <si>
    <t>997013151</t>
  </si>
  <si>
    <t>Vnitrostaveništní doprava suti a vybouraných hmot pro budovy v do 6 m s omezením mechanizace</t>
  </si>
  <si>
    <t>-1872283534</t>
  </si>
  <si>
    <t>55</t>
  </si>
  <si>
    <t>997013501</t>
  </si>
  <si>
    <t>Odvoz suti a vybouraných hmot na skládku nebo meziskládku do 1 km se složením</t>
  </si>
  <si>
    <t>-717222727</t>
  </si>
  <si>
    <t>56</t>
  </si>
  <si>
    <t>997013511</t>
  </si>
  <si>
    <t>Odvoz suti a vybouraných hmot z meziskládky na skládku do 1 km s naložením a se složením</t>
  </si>
  <si>
    <t>-996620818</t>
  </si>
  <si>
    <t>57</t>
  </si>
  <si>
    <t>997013509</t>
  </si>
  <si>
    <t>Příplatek k odvozu suti a vybouraných hmot na skládku ZKD 1 km přes 1 km</t>
  </si>
  <si>
    <t>-1577937598</t>
  </si>
  <si>
    <t>229,55*9 'Přepočtené koeficientem množství</t>
  </si>
  <si>
    <t>58</t>
  </si>
  <si>
    <t>997013831</t>
  </si>
  <si>
    <t>Poplatek za uložení stavebního směsného odpadu na skládce (skládkovné)</t>
  </si>
  <si>
    <t>-757880126</t>
  </si>
  <si>
    <t>998</t>
  </si>
  <si>
    <t>Přesun hmot</t>
  </si>
  <si>
    <t>59</t>
  </si>
  <si>
    <t>998331011</t>
  </si>
  <si>
    <t>Přesun hmot pro nádrže</t>
  </si>
  <si>
    <t>698663376</t>
  </si>
  <si>
    <t>PSV</t>
  </si>
  <si>
    <t>Práce a dodávky PSV</t>
  </si>
  <si>
    <t>712</t>
  </si>
  <si>
    <t>Povlakové krytiny</t>
  </si>
  <si>
    <t>60</t>
  </si>
  <si>
    <t>712300832</t>
  </si>
  <si>
    <t>Odstranění povlakové krytiny střech do 10° dvouvrstvé</t>
  </si>
  <si>
    <t>785277847</t>
  </si>
  <si>
    <t>demontáž 1´</t>
  </si>
  <si>
    <t>odstranění stávající asfaltové hydroizolace</t>
  </si>
  <si>
    <t>260</t>
  </si>
  <si>
    <t>61</t>
  </si>
  <si>
    <t>712300843</t>
  </si>
  <si>
    <t>Odstranění povlakové krytiny střech do 10° od zbytkového asfaltového pásu odsekáním</t>
  </si>
  <si>
    <t>-1760599523</t>
  </si>
  <si>
    <t>766</t>
  </si>
  <si>
    <t>Konstrukce truhlářské</t>
  </si>
  <si>
    <t>62</t>
  </si>
  <si>
    <t>766001R</t>
  </si>
  <si>
    <t>D+M plastových zateplených dveří 850x2050 mm, s plnou výplní, levé, otvíravé do nádrže, barva bílá, cylindrická vložka_x000D_
U/D max. 1,4 W/m2/.K</t>
  </si>
  <si>
    <t>1036297007</t>
  </si>
  <si>
    <t>63</t>
  </si>
  <si>
    <t>766002R</t>
  </si>
  <si>
    <t>D+M plastový dvojitých zateplených vstupních dveří1,5x2,6 m s nadsvětlíkem,  s plnou výplní, levé křídlo hlavní s možností aretace v otevřené poloze, pravé křídlo s možností aretace v zavřené poloze, barva bílá, cylindrická vložka, U/D max. 1,4 W/m2/.K</t>
  </si>
  <si>
    <t>632031378</t>
  </si>
  <si>
    <t>64</t>
  </si>
  <si>
    <t>766003R</t>
  </si>
  <si>
    <t>plastové dvoukřídlé okno 1,5x1,7 m s izolačním dvojsklem, otvíravé, jedno křídlo výklopné, celoobvodové kování s možností mikroventilace, barva bílá, U/W max. 1,2 W/m2/.K, (bez pevné středové dělící příčky)</t>
  </si>
  <si>
    <t>1263489374</t>
  </si>
  <si>
    <t>767</t>
  </si>
  <si>
    <t>Konstrukce zámečnické</t>
  </si>
  <si>
    <t>65</t>
  </si>
  <si>
    <t>767641800</t>
  </si>
  <si>
    <t>Demontáž zárubní dveří odřezáním plochy do 2,5 m2</t>
  </si>
  <si>
    <t>1198042839</t>
  </si>
  <si>
    <t>demontáž 7</t>
  </si>
  <si>
    <t>66</t>
  </si>
  <si>
    <t>767641805</t>
  </si>
  <si>
    <t>Demontáž zárubní dveří odřezáním plochy přes 2,5 do 4,5 m2</t>
  </si>
  <si>
    <t>976268044</t>
  </si>
  <si>
    <t>demontáž 17</t>
  </si>
  <si>
    <t>67</t>
  </si>
  <si>
    <t>767691822</t>
  </si>
  <si>
    <t>Vyvěšení nebo zavěšení kovových křídel dveří do 2 m2</t>
  </si>
  <si>
    <t>1648921295</t>
  </si>
  <si>
    <t>68</t>
  </si>
  <si>
    <t>767691833</t>
  </si>
  <si>
    <t>Vyvěšení nebo zavěšení kovových křídel vrat přes 4 m2</t>
  </si>
  <si>
    <t>755751376</t>
  </si>
  <si>
    <t>69</t>
  </si>
  <si>
    <t>767995111R</t>
  </si>
  <si>
    <t>M+D nerezových česlí, hrazení, vč. kotvení a dřevěných prken, více viz výkres "nerezové česle, hrazení"</t>
  </si>
  <si>
    <t>-1712752882</t>
  </si>
  <si>
    <t>70</t>
  </si>
  <si>
    <t>767996701R</t>
  </si>
  <si>
    <t>Demontáž žebříku dů. 4 m</t>
  </si>
  <si>
    <t>-1867073374</t>
  </si>
  <si>
    <t>demontáž 6</t>
  </si>
  <si>
    <t>71</t>
  </si>
  <si>
    <t>767996702R</t>
  </si>
  <si>
    <t>Demontáž krycích mřížek</t>
  </si>
  <si>
    <t>-1797369163</t>
  </si>
  <si>
    <t>demontáž 8</t>
  </si>
  <si>
    <t>72</t>
  </si>
  <si>
    <t>767996703R</t>
  </si>
  <si>
    <t>Demontáž stávajícího ocelového roštu vč. nosných podpůrných konstrukcí</t>
  </si>
  <si>
    <t>-1869871191</t>
  </si>
  <si>
    <t>demontáž 9</t>
  </si>
  <si>
    <t>73</t>
  </si>
  <si>
    <t>899103211</t>
  </si>
  <si>
    <t>Demontáž poklopů litinových nebo ocelových včetně rámů hmotnosti přes 100 do 150 kg</t>
  </si>
  <si>
    <t>-200699616</t>
  </si>
  <si>
    <t>demontáž 10</t>
  </si>
  <si>
    <t>784</t>
  </si>
  <si>
    <t>Dokončovací práce - malby a tapety</t>
  </si>
  <si>
    <t>74</t>
  </si>
  <si>
    <t>784181111R</t>
  </si>
  <si>
    <t>Základní jednonásobná penetrace podkladu v místnostech výšky do 3,80m</t>
  </si>
  <si>
    <t>1284966690</t>
  </si>
  <si>
    <t>otvory_zazděn*2</t>
  </si>
  <si>
    <t>75</t>
  </si>
  <si>
    <t>784311011</t>
  </si>
  <si>
    <t>Dvojnásobné bílé malby ze suchých směsí (práškových) v místnostech výšky do 3,80 m, výmalba v barvě dle okolních ploch</t>
  </si>
  <si>
    <t>-1047696903</t>
  </si>
  <si>
    <t>Práce a dodávky M</t>
  </si>
  <si>
    <t>21-M</t>
  </si>
  <si>
    <t>Elektromontáže, D+M</t>
  </si>
  <si>
    <t>76</t>
  </si>
  <si>
    <t>21M001R</t>
  </si>
  <si>
    <t>Rozvaděč R1, D+M</t>
  </si>
  <si>
    <t xml:space="preserve">kus </t>
  </si>
  <si>
    <t>1917682905</t>
  </si>
  <si>
    <t>77</t>
  </si>
  <si>
    <t>21M002R</t>
  </si>
  <si>
    <t>CYKY-J 4x6, D+M</t>
  </si>
  <si>
    <t>1953921902</t>
  </si>
  <si>
    <t>78</t>
  </si>
  <si>
    <t>21M003R</t>
  </si>
  <si>
    <t>Ochranné plastové trubky, příslušenství, D+M</t>
  </si>
  <si>
    <t>1423212713</t>
  </si>
  <si>
    <t>79</t>
  </si>
  <si>
    <t>21M004R</t>
  </si>
  <si>
    <t>Drátěný žlab 50x50 mm, D+M</t>
  </si>
  <si>
    <t>-1437000537</t>
  </si>
  <si>
    <t>80</t>
  </si>
  <si>
    <t>21M005R</t>
  </si>
  <si>
    <t>CYKY-J 5x1,5, D+M</t>
  </si>
  <si>
    <t>2032405948</t>
  </si>
  <si>
    <t>81</t>
  </si>
  <si>
    <t>21M006R</t>
  </si>
  <si>
    <t>CYKY-J 3x1,5, D+M</t>
  </si>
  <si>
    <t>-486705444</t>
  </si>
  <si>
    <t>82</t>
  </si>
  <si>
    <t>21M007R</t>
  </si>
  <si>
    <t>CYKY-O 2x1,5, D+M</t>
  </si>
  <si>
    <t>-1419566993</t>
  </si>
  <si>
    <t>83</t>
  </si>
  <si>
    <t>21M008R</t>
  </si>
  <si>
    <t>Svítidlo INDUSTRIAL LUCE</t>
  </si>
  <si>
    <t>594521760</t>
  </si>
  <si>
    <t>84</t>
  </si>
  <si>
    <t>21M009R</t>
  </si>
  <si>
    <t>Svítidlo PRIMA 236 AC EV6 TK 2X36W</t>
  </si>
  <si>
    <t>-1366249081</t>
  </si>
  <si>
    <t>85</t>
  </si>
  <si>
    <t>21M0010R</t>
  </si>
  <si>
    <t>Svítidlo PRIMA 258 AC EV6 TK 2X58W</t>
  </si>
  <si>
    <t>-1318335682</t>
  </si>
  <si>
    <t>86</t>
  </si>
  <si>
    <t>21M0011R</t>
  </si>
  <si>
    <t>Nosné konstrukce pro svítidla</t>
  </si>
  <si>
    <t>430455259</t>
  </si>
  <si>
    <t>87</t>
  </si>
  <si>
    <t>21M0012R</t>
  </si>
  <si>
    <t>Revize</t>
  </si>
  <si>
    <t>1527616332</t>
  </si>
  <si>
    <t>46-M</t>
  </si>
  <si>
    <t>Zemní práce při extr.mont.pracích</t>
  </si>
  <si>
    <t>88</t>
  </si>
  <si>
    <t>460010025R</t>
  </si>
  <si>
    <t>Vytyčení rohů nádrže</t>
  </si>
  <si>
    <t>-2077018889</t>
  </si>
  <si>
    <t>OST</t>
  </si>
  <si>
    <t>Ostatní, D+M</t>
  </si>
  <si>
    <t>89</t>
  </si>
  <si>
    <t>OST001R</t>
  </si>
  <si>
    <t>Kompozitní lávka vč. roštu a zábradlí, BEZ branek a žebříků, dodávka a montáž</t>
  </si>
  <si>
    <t>-807291440</t>
  </si>
  <si>
    <t>90</t>
  </si>
  <si>
    <t>OST002R</t>
  </si>
  <si>
    <t>Branka v zábradlí k požerákům, dodávka a montáž</t>
  </si>
  <si>
    <t>1970072453</t>
  </si>
  <si>
    <t>91</t>
  </si>
  <si>
    <t>OST003R</t>
  </si>
  <si>
    <t>Schodiště se zábradlím, dodávka a montáž</t>
  </si>
  <si>
    <t>-812337632</t>
  </si>
  <si>
    <t>92</t>
  </si>
  <si>
    <t>OST004R</t>
  </si>
  <si>
    <t>Zábradlí nad schodištěm, dodávka a montáž</t>
  </si>
  <si>
    <t>1997293023</t>
  </si>
  <si>
    <t>93</t>
  </si>
  <si>
    <t>OST005R</t>
  </si>
  <si>
    <t>Dvoukřídlý zvýšený poklop s křídly z roštu tl.50mm uzamykatelný, dodávka a montáž</t>
  </si>
  <si>
    <t>1638112559</t>
  </si>
  <si>
    <t>94</t>
  </si>
  <si>
    <t>OST006R</t>
  </si>
  <si>
    <t>Okapový rámeček pod poklop</t>
  </si>
  <si>
    <t>1149099013</t>
  </si>
  <si>
    <t>95</t>
  </si>
  <si>
    <t>OST007R</t>
  </si>
  <si>
    <t>Utěsnění spár mezi zdí a stropní konstrukcí vč. vyztužné tkaniny</t>
  </si>
  <si>
    <t>-1520965389</t>
  </si>
  <si>
    <t>96</t>
  </si>
  <si>
    <t>OST008R</t>
  </si>
  <si>
    <t>Utěsnění potrubí prostupu zafoukáním PU pěnou a utěsněním PU tmelem PCI ELRITAN 140, prostup 1x DN 450, 1x DN 300, tl. stěny 450 mm</t>
  </si>
  <si>
    <t>1337240568</t>
  </si>
  <si>
    <t>Zpevněná_plocha</t>
  </si>
  <si>
    <t>Zeleň_1</t>
  </si>
  <si>
    <t>Zeleň_2</t>
  </si>
  <si>
    <t>Výkopek</t>
  </si>
  <si>
    <t>8,5</t>
  </si>
  <si>
    <t>SO 02 - Terénní úpravy</t>
  </si>
  <si>
    <t>121101101R</t>
  </si>
  <si>
    <t>Sejmutí zeleně s přemístěním na vzdálenost do 50 m</t>
  </si>
  <si>
    <t>-1520991079</t>
  </si>
  <si>
    <t>Zpevněná_plocha*0,1</t>
  </si>
  <si>
    <t>(Zeleň_1+Zeleň_2)*0,1</t>
  </si>
  <si>
    <t>-1751662256</t>
  </si>
  <si>
    <t>výkopek</t>
  </si>
  <si>
    <t>167101101</t>
  </si>
  <si>
    <t>Nakládání výkopku z hornin tř. 1 až 4 do 100 m3</t>
  </si>
  <si>
    <t>1676428400</t>
  </si>
  <si>
    <t>281061488</t>
  </si>
  <si>
    <t>výkopek*1,8</t>
  </si>
  <si>
    <t>181111131</t>
  </si>
  <si>
    <t>Plošná úprava terénu do 500 m2 zemina tř 1 až 4 nerovnosti do 200 mm v rovinně a svahu do 1:5</t>
  </si>
  <si>
    <t>1706188165</t>
  </si>
  <si>
    <t>181111133</t>
  </si>
  <si>
    <t>Plošná úprava terénu do 500 m2 zemina tř 1 až 4 nerovnosti do 200 mm ve svahu do 1:1</t>
  </si>
  <si>
    <t>1795874026</t>
  </si>
  <si>
    <t>40-15</t>
  </si>
  <si>
    <t>181301103R</t>
  </si>
  <si>
    <t>Rozprostření zeleně tl vrstvy do 200 mm pl do 500 m2 v rovině nebo ve svahu do 1:5</t>
  </si>
  <si>
    <t>1530991449</t>
  </si>
  <si>
    <t>181411131</t>
  </si>
  <si>
    <t>Založení parkového trávníku výsevem plochy do 1000 m2 v rovině a ve svahu do 1:5</t>
  </si>
  <si>
    <t>1543470239</t>
  </si>
  <si>
    <t>181411133</t>
  </si>
  <si>
    <t>Založení parkového trávníku výsevem plochy do 1000 m2 ve svahu do 1:1</t>
  </si>
  <si>
    <t>-530367779</t>
  </si>
  <si>
    <t>005724100</t>
  </si>
  <si>
    <t>osivo směs travní parková</t>
  </si>
  <si>
    <t>kg</t>
  </si>
  <si>
    <t>712285142</t>
  </si>
  <si>
    <t>15*0,03 'Přepočtené koeficientem množství</t>
  </si>
  <si>
    <t>181951102</t>
  </si>
  <si>
    <t>Úprava pláně v hornině tř. 1 až 4 se zhutněním</t>
  </si>
  <si>
    <t>-1641826112</t>
  </si>
  <si>
    <t>564861111</t>
  </si>
  <si>
    <t>Podklad ze štěrkodrtě ŠD tl 200 mm</t>
  </si>
  <si>
    <t>-1769621982</t>
  </si>
  <si>
    <t>nová plocha mezi stávající asfaltovou komunikací a mezi stěnou stávajícího akumulačního objektu</t>
  </si>
  <si>
    <t>564952114</t>
  </si>
  <si>
    <t>Podklad z mechanicky zpevněného kameniva MZK tl 180 mm, bude proveden 1% spád na terénu</t>
  </si>
  <si>
    <t>1924697559</t>
  </si>
  <si>
    <t>599141111</t>
  </si>
  <si>
    <t>Vyplnění spár mezi silničními dílci živičnou zálivkou</t>
  </si>
  <si>
    <t>1637543518</t>
  </si>
  <si>
    <t>22,2</t>
  </si>
  <si>
    <t>919735114</t>
  </si>
  <si>
    <t>Řezání stávajícího živičného krytu hl do 200 mm</t>
  </si>
  <si>
    <t>-1199864569</t>
  </si>
  <si>
    <t>úprava krajnice</t>
  </si>
  <si>
    <t>998225111</t>
  </si>
  <si>
    <t>Přesun hmot pro pozemní komunikace s krytem z kamene, monolitickým betonovým nebo živičným</t>
  </si>
  <si>
    <t>-1427949668</t>
  </si>
  <si>
    <t>hrázka</t>
  </si>
  <si>
    <t>40,5</t>
  </si>
  <si>
    <t>Komunikace_potrubí</t>
  </si>
  <si>
    <t>19,5</t>
  </si>
  <si>
    <t>Komunikace_žumpa</t>
  </si>
  <si>
    <t>9,3</t>
  </si>
  <si>
    <t>řezání</t>
  </si>
  <si>
    <t>46,2</t>
  </si>
  <si>
    <t>Zeleň</t>
  </si>
  <si>
    <t>46,84</t>
  </si>
  <si>
    <t>Dlažba</t>
  </si>
  <si>
    <t>13,2</t>
  </si>
  <si>
    <t>Rozebrání_dlažby</t>
  </si>
  <si>
    <t>18,2</t>
  </si>
  <si>
    <t>SO 03 - Vnější trubní rozvody</t>
  </si>
  <si>
    <t>Dlažba_VO</t>
  </si>
  <si>
    <t>Výkop</t>
  </si>
  <si>
    <t>149,6</t>
  </si>
  <si>
    <t>DN_250</t>
  </si>
  <si>
    <t>32,6</t>
  </si>
  <si>
    <t>DN_400</t>
  </si>
  <si>
    <t>52,3</t>
  </si>
  <si>
    <t>Lože_ŠP</t>
  </si>
  <si>
    <t>9,536</t>
  </si>
  <si>
    <t>Obsyp</t>
  </si>
  <si>
    <t>53,532</t>
  </si>
  <si>
    <t>Zásyp_zeminou</t>
  </si>
  <si>
    <t>93,141</t>
  </si>
  <si>
    <t>56,459</t>
  </si>
  <si>
    <t>113105113</t>
  </si>
  <si>
    <t>Rozebrání dlažeb z lomového kamene kladených na MC vyspárované MC</t>
  </si>
  <si>
    <t>-1596427270</t>
  </si>
  <si>
    <t>oprava dlažby u odpadního potrubí</t>
  </si>
  <si>
    <t>dlažba</t>
  </si>
  <si>
    <t>dlažba v místě opevnění paty břehu a obetonování potrubí</t>
  </si>
  <si>
    <t>113107032</t>
  </si>
  <si>
    <t>Odstranění podkladu plochy do 15 m2 z betonu prostého tl 300 mm při překopech inž sítí</t>
  </si>
  <si>
    <t>176135108</t>
  </si>
  <si>
    <t>dlažba_VO</t>
  </si>
  <si>
    <t>113107123</t>
  </si>
  <si>
    <t>Odstranění podkladu pl do 50 m2 z kameniva drceného tl 300 mm</t>
  </si>
  <si>
    <t>-42369865</t>
  </si>
  <si>
    <t>Odpadní potrubí</t>
  </si>
  <si>
    <t>1,2*2,8</t>
  </si>
  <si>
    <t>Přívodní potrubí v souběhu s rybovodem</t>
  </si>
  <si>
    <t>1,2*(8,9+0,8)</t>
  </si>
  <si>
    <t>Rybovod v souběhu s přívodním potrubím</t>
  </si>
  <si>
    <t>0,5*(3,6)+1*(2,7)</t>
  </si>
  <si>
    <t>komunikace nad stávající žumpou</t>
  </si>
  <si>
    <t>113107142</t>
  </si>
  <si>
    <t>Odstranění podkladu pl do 50 m2 živičných tl 100 mm</t>
  </si>
  <si>
    <t>-538519347</t>
  </si>
  <si>
    <t>Komunikace_potrubí+Komunikace_žumpa</t>
  </si>
  <si>
    <t>115101201</t>
  </si>
  <si>
    <t>Čerpání vody na dopravní výšku do 10 m průměrný přítok do 500 l/min</t>
  </si>
  <si>
    <t>hod</t>
  </si>
  <si>
    <t>-1373607804</t>
  </si>
  <si>
    <t>7*24</t>
  </si>
  <si>
    <t>115101301</t>
  </si>
  <si>
    <t>Pohotovost čerpací soupravy pro dopravní výšku do 10 m přítok do 500 l/min</t>
  </si>
  <si>
    <t>den</t>
  </si>
  <si>
    <t>1430117746</t>
  </si>
  <si>
    <t>119001412R</t>
  </si>
  <si>
    <t>Dočasné zajištění potrubí plastového DN do 500</t>
  </si>
  <si>
    <t>961913053</t>
  </si>
  <si>
    <t>přívodní potrubí</t>
  </si>
  <si>
    <t>2*1,2</t>
  </si>
  <si>
    <t>odpadní potrubí</t>
  </si>
  <si>
    <t>rybovod</t>
  </si>
  <si>
    <t>119001423</t>
  </si>
  <si>
    <t>Dočasné zajištění kabelů a kabelových tratí z volně ložených kabelů</t>
  </si>
  <si>
    <t>929883913</t>
  </si>
  <si>
    <t>1,2</t>
  </si>
  <si>
    <t>0,5</t>
  </si>
  <si>
    <t>120001101</t>
  </si>
  <si>
    <t>Příplatek za ztížení vykopávky v blízkosti podzemního vedení</t>
  </si>
  <si>
    <t>-651557816</t>
  </si>
  <si>
    <t>1,2*1*1,5+2*1,2*1*1,5</t>
  </si>
  <si>
    <t>2*1,2*1*1,5</t>
  </si>
  <si>
    <t>1*1*1,5+0,5*1*1,5</t>
  </si>
  <si>
    <t>-374640799</t>
  </si>
  <si>
    <t>zeleň*0,1</t>
  </si>
  <si>
    <t>124203101</t>
  </si>
  <si>
    <t>Vykopávky do 1000 m3 pro koryta vodotečí v hornině tř. 3 (použití lopatového rypadla na kráčivém podvozku)</t>
  </si>
  <si>
    <t>97636380</t>
  </si>
  <si>
    <t>Zeminová hrázka, použití zeminy v korytě</t>
  </si>
  <si>
    <t>plocha v řezu * délka</t>
  </si>
  <si>
    <t>1,5*27</t>
  </si>
  <si>
    <t>124203109</t>
  </si>
  <si>
    <t>Příplatek k vykopávkám pro koryta vodotečí v hornině tř. 3 za lepivost</t>
  </si>
  <si>
    <t>-443925152</t>
  </si>
  <si>
    <t>132201202</t>
  </si>
  <si>
    <t>Hloubení rýh š do 2000 mm v hornině tř. 3 objemu do 1000 m3</t>
  </si>
  <si>
    <t>-874091841</t>
  </si>
  <si>
    <t>1,2*((0+1,07)/2)*(2,68-0,0)</t>
  </si>
  <si>
    <t>1,2*((1,07+2,43)/2)*(5,05-2,68)</t>
  </si>
  <si>
    <t>1,2*((2,43+2,33)/2)*(7-5,05)</t>
  </si>
  <si>
    <t>1,2*((2,33+4,08)/2)*(10,85-7)</t>
  </si>
  <si>
    <t>1,2*((4,08+4,28)/2)*(16,2-13,44)</t>
  </si>
  <si>
    <t>1,2*((4,08+4,08)/2)*(18,32-16,2)</t>
  </si>
  <si>
    <t>1,2*((2,3+2,29)/2)*(1,26-0,0)</t>
  </si>
  <si>
    <t>1,2*((2,29+2,33)/2)*(16,53-1,26)</t>
  </si>
  <si>
    <t>1,2*((2,33+2,33)/2)*(17,38-16,53)</t>
  </si>
  <si>
    <t>1,2*((2,33+2,18)/2)*(30,89-17,38)</t>
  </si>
  <si>
    <t>1,2*((2,14+2,3)/2)*(34,08-33,38)</t>
  </si>
  <si>
    <t>připojení z líhně</t>
  </si>
  <si>
    <t>1*2,33*1,5</t>
  </si>
  <si>
    <t>0,5*((1,73+1,72)/2)*(0,66-0,0)</t>
  </si>
  <si>
    <t>0,5*((1,72+1,64)/2)*(16,17-0,66)</t>
  </si>
  <si>
    <t>0,5*((1,64+1,16)/2)*(26,59-16,17)</t>
  </si>
  <si>
    <t>0,5*((1,16+1,01)/2)*(30,17-26,59)</t>
  </si>
  <si>
    <t>1*((0,96+0,85)/2)*(34,09-31,43)</t>
  </si>
  <si>
    <t>odečet tl. 60 mm živice + 250 mm  ŠD = 310 mm</t>
  </si>
  <si>
    <t>-Komunikace_potrubí*0,31</t>
  </si>
  <si>
    <t>odečet odkopu zeleně tl. 150 mm</t>
  </si>
  <si>
    <t>-Zeleň*0,15</t>
  </si>
  <si>
    <t>odečet kamenné dlažby</t>
  </si>
  <si>
    <t>-dlažba*0,3</t>
  </si>
  <si>
    <t>132201209</t>
  </si>
  <si>
    <t>Příplatek za lepivost k hloubení rýh š do 2000 mm v hornině tř. 3</t>
  </si>
  <si>
    <t>-1271232635</t>
  </si>
  <si>
    <t>151101101</t>
  </si>
  <si>
    <t>Zřízení příložného pažení a rozepření stěn rýh hl do 2 m</t>
  </si>
  <si>
    <t>-19288357</t>
  </si>
  <si>
    <t>2*((1,07+2,43)/2)*(5,05-2,68)</t>
  </si>
  <si>
    <t>1*((1,73+1,72)/2)*(0,66-0,0)</t>
  </si>
  <si>
    <t>1*((1,72+1,64)/2)*(16,17-0,66)</t>
  </si>
  <si>
    <t>1*((1,64+1,16)/2)*(26,59-16,17)</t>
  </si>
  <si>
    <t>151101102</t>
  </si>
  <si>
    <t>Zřízení příložného pažení a rozepření stěn rýh hl do 4 m</t>
  </si>
  <si>
    <t>63676777</t>
  </si>
  <si>
    <t>2*((2,43+2,33)/2)*(7-5,05)</t>
  </si>
  <si>
    <t>2*((2,33+4,08)/2)*(10,85-7)</t>
  </si>
  <si>
    <t>2*((2,3+2,29)/2)*(1,26-0,0)</t>
  </si>
  <si>
    <t>2*((2,29+2,33)/2)*(16,53-1,26)</t>
  </si>
  <si>
    <t>2*((2,33+2,33)/2)*(17,38-16,53)</t>
  </si>
  <si>
    <t>2*((2,33+2,18)/2)*(30,89-17,38)</t>
  </si>
  <si>
    <t>2*((2,14+2,3)/2)*(34,08-33,38)</t>
  </si>
  <si>
    <t>2*2,33*1,5</t>
  </si>
  <si>
    <t>151101103</t>
  </si>
  <si>
    <t>Zřízení příložného pažení a rozepření stěn rýh hl do 8 m</t>
  </si>
  <si>
    <t>1349618008</t>
  </si>
  <si>
    <t>2*((4,08+4,28)/2)*(16,2-13,44)</t>
  </si>
  <si>
    <t>2*((4,08+4,08)/2)*(18,32-16,2)</t>
  </si>
  <si>
    <t>151101111</t>
  </si>
  <si>
    <t>Odstranění příložného pažení a rozepření stěn rýh hl do 2 m</t>
  </si>
  <si>
    <t>-277946295</t>
  </si>
  <si>
    <t>151101112</t>
  </si>
  <si>
    <t>Odstranění příložného pažení a rozepření stěn rýh hl do 4 m</t>
  </si>
  <si>
    <t>1038330552</t>
  </si>
  <si>
    <t>151101113</t>
  </si>
  <si>
    <t>Odstranění příložného pažení a rozepření stěn rýh hl do 8 m</t>
  </si>
  <si>
    <t>-321429703</t>
  </si>
  <si>
    <t>161101103</t>
  </si>
  <si>
    <t>Svislé přemístění výkopku z horniny tř. 1 až 4 hl výkopu do 6 m</t>
  </si>
  <si>
    <t>-2016747528</t>
  </si>
  <si>
    <t>výkop*0,6</t>
  </si>
  <si>
    <t>1228804073</t>
  </si>
  <si>
    <t>-Zásyp_zeminou</t>
  </si>
  <si>
    <t>-137929082</t>
  </si>
  <si>
    <t>1552723524</t>
  </si>
  <si>
    <t>171103101</t>
  </si>
  <si>
    <t>Zemní hrázky z horniny tř. 1 až 4</t>
  </si>
  <si>
    <t>204139774</t>
  </si>
  <si>
    <t>174101101</t>
  </si>
  <si>
    <t>Zásyp jam, šachet rýh nebo kolem objektů sypaninou se zhutněním</t>
  </si>
  <si>
    <t>-905814293</t>
  </si>
  <si>
    <t>1,2*((0+1,07)/2))*(2,68-0,0)</t>
  </si>
  <si>
    <t>odpočet lože</t>
  </si>
  <si>
    <t>-Lože_ŠP</t>
  </si>
  <si>
    <t>-obsyp</t>
  </si>
  <si>
    <t>přípočet vytlačené horniny potrubím</t>
  </si>
  <si>
    <t>(DN_250)*0,0338</t>
  </si>
  <si>
    <t>(DN_400)*0,1382</t>
  </si>
  <si>
    <t>175151101</t>
  </si>
  <si>
    <t>Obsypání potrubí strojně sypaninou bez prohození, uloženou do 3 m</t>
  </si>
  <si>
    <t>-1417611401</t>
  </si>
  <si>
    <t>1*0,55*DN_250</t>
  </si>
  <si>
    <t>1,2*0,7*DN_400</t>
  </si>
  <si>
    <t>odpočet vytlačené horniny potrubím</t>
  </si>
  <si>
    <t>-(DN_250)*0,0338</t>
  </si>
  <si>
    <t>-(DN_400)*0,1382</t>
  </si>
  <si>
    <t>583373030</t>
  </si>
  <si>
    <t>štěrkopísek frakce 0-8</t>
  </si>
  <si>
    <t>-35568160</t>
  </si>
  <si>
    <t>Přepočet koeficientem množství 2,0 t/m3</t>
  </si>
  <si>
    <t>Obsyp*2</t>
  </si>
  <si>
    <t>181301101</t>
  </si>
  <si>
    <t>Rozprostření ornice tl vrstvy do 100 mm pl do 500 m2 v rovině nebo ve svahu do 1:5</t>
  </si>
  <si>
    <t>821881618</t>
  </si>
  <si>
    <t>1,2*(2,6+2)</t>
  </si>
  <si>
    <t>1,2*(22,1)</t>
  </si>
  <si>
    <t>1*1,5</t>
  </si>
  <si>
    <t>0,5*(26,6)</t>
  </si>
  <si>
    <t>-1745731059</t>
  </si>
  <si>
    <t>1393225360</t>
  </si>
  <si>
    <t>46,84*0,03 'Přepočtené koeficientem množství</t>
  </si>
  <si>
    <t>181951101</t>
  </si>
  <si>
    <t>Úprava pláně v hornině tř. 1 až 4 bez zhutnění</t>
  </si>
  <si>
    <t>1564794263</t>
  </si>
  <si>
    <t xml:space="preserve"> náklady na úpravy pláně na koruně hrázek </t>
  </si>
  <si>
    <t>0,5*27</t>
  </si>
  <si>
    <t>182201101</t>
  </si>
  <si>
    <t>Svahování násypů</t>
  </si>
  <si>
    <t>-467059919</t>
  </si>
  <si>
    <t xml:space="preserve"> náklady na úpravy pláně na svahování na bocích</t>
  </si>
  <si>
    <t>1,5*27+1,5*27</t>
  </si>
  <si>
    <t>183403153</t>
  </si>
  <si>
    <t>Obdělání půdy hrabáním v rovině a svahu do 1:5</t>
  </si>
  <si>
    <t>-2018683692</t>
  </si>
  <si>
    <t>451313531</t>
  </si>
  <si>
    <t>Podkladní vrstva z betonu prostého se zvýšenými nároky na prostředí pod dlažbu tl do 200 mm</t>
  </si>
  <si>
    <t>894770395</t>
  </si>
  <si>
    <t>451573111</t>
  </si>
  <si>
    <t>Lože pod potrubí otevřený výkop ze štěrkopísku</t>
  </si>
  <si>
    <t>-758961816</t>
  </si>
  <si>
    <t>ŠP lože pod potrubí, šířka x výška x délka, 15% materiálu navíc na zhutnění</t>
  </si>
  <si>
    <t>1*0,1*DN_250</t>
  </si>
  <si>
    <t>1,2*0,1*DN_400</t>
  </si>
  <si>
    <t>9,536*1,15 'Přepočtené koeficientem množství</t>
  </si>
  <si>
    <t>465511428</t>
  </si>
  <si>
    <t>Dlažba z lomového kamene na sucho s vyklínováním spár tl 400 mm</t>
  </si>
  <si>
    <t>-1027128708</t>
  </si>
  <si>
    <t>opevnění paty svahu</t>
  </si>
  <si>
    <t>2,1+1,7/2</t>
  </si>
  <si>
    <t>465513328</t>
  </si>
  <si>
    <t>Dlažba z lomového kamene na cementovou maltu s vyspárováním tl 300 mm pro hráze</t>
  </si>
  <si>
    <t>1349821435</t>
  </si>
  <si>
    <t>1,2*11</t>
  </si>
  <si>
    <t>583807600R</t>
  </si>
  <si>
    <t>kámen lomový frakce 300 mm</t>
  </si>
  <si>
    <t>-2047647702</t>
  </si>
  <si>
    <t>1 m3 =1,7 t</t>
  </si>
  <si>
    <t>dlažba*0,3*1,7</t>
  </si>
  <si>
    <t>564871111</t>
  </si>
  <si>
    <t>Podklad ze štěrkodrtě ŠD tl 250 mm</t>
  </si>
  <si>
    <t>-17512628</t>
  </si>
  <si>
    <t>577155111</t>
  </si>
  <si>
    <t>Asfaltový beton vrstva obrusná ACO 16 (ABH) tl 60 mm š do 3 m z nemodifikovaného asfaltu</t>
  </si>
  <si>
    <t>789491678</t>
  </si>
  <si>
    <t>-1782179181</t>
  </si>
  <si>
    <t>871365221R</t>
  </si>
  <si>
    <t>Kanalizační potrubí z tvrdého PVC-systém KG tuhost třídy SN8 DN250, vč. tvarovek</t>
  </si>
  <si>
    <t>1277595939</t>
  </si>
  <si>
    <t>Rybovod</t>
  </si>
  <si>
    <t>31,1</t>
  </si>
  <si>
    <t>Přípojka z líhně</t>
  </si>
  <si>
    <t>871395221R</t>
  </si>
  <si>
    <t>Kanalizační potrubí z tvrdého PVC-systém KG tuhost třídy SN8 DN400, vč. tvarovek</t>
  </si>
  <si>
    <t>1786714374</t>
  </si>
  <si>
    <t>Přívodní potrubí</t>
  </si>
  <si>
    <t>34,1</t>
  </si>
  <si>
    <t>892362121</t>
  </si>
  <si>
    <t>Tlaková zkouška vzduchem potrubí DN 250 těsnícím vakem ucpávkovým</t>
  </si>
  <si>
    <t>úsek</t>
  </si>
  <si>
    <t>-744437183</t>
  </si>
  <si>
    <t>892392121</t>
  </si>
  <si>
    <t>Tlaková zkouška vzduchem potrubí DN 400 těsnícím vakem ucpávkovým</t>
  </si>
  <si>
    <t>-1570924963</t>
  </si>
  <si>
    <t>892392121R</t>
  </si>
  <si>
    <t>Kamerové zkoušky kanalizace DN 250-400</t>
  </si>
  <si>
    <t>-463782762</t>
  </si>
  <si>
    <t>DN_250+DN_400</t>
  </si>
  <si>
    <t>892392125R</t>
  </si>
  <si>
    <t>Napojení přípojky DN 250 do přívodního potrubí DN 400</t>
  </si>
  <si>
    <t>1654775882</t>
  </si>
  <si>
    <t>899623181R</t>
  </si>
  <si>
    <t xml:space="preserve">Obetonování potrubí nebo zdiva stok betonem prostým tř. C 30/37 XC4 v otevřeném výkopu, vč. bednění </t>
  </si>
  <si>
    <t>2009036095</t>
  </si>
  <si>
    <t>894001R</t>
  </si>
  <si>
    <t>Dočasné potrubí PVC KG DN 250 pro převedené odtoku vody ze stávajícího potrubí líhně za dočasnou hrázku, dodávka a montáž potrubí a tvarovek, demontáž</t>
  </si>
  <si>
    <t>-1739281298</t>
  </si>
  <si>
    <t>899722111</t>
  </si>
  <si>
    <t>Krytí potrubí z plastů výstražnou fólií z PVC 20 cm</t>
  </si>
  <si>
    <t>-1517143913</t>
  </si>
  <si>
    <t>899722113</t>
  </si>
  <si>
    <t>Krytí potrubí z plastů výstražnou fólií z PVC 34cm</t>
  </si>
  <si>
    <t>706381675</t>
  </si>
  <si>
    <t>K022</t>
  </si>
  <si>
    <t>Těsnící řetěz (segmentové těsnění) – GONAP LU-3/22 A2, D+M</t>
  </si>
  <si>
    <t>1729419874</t>
  </si>
  <si>
    <t>181102302</t>
  </si>
  <si>
    <t>Úprava pláně v zářezech se zhutněním</t>
  </si>
  <si>
    <t>2015272071</t>
  </si>
  <si>
    <t>úprava plochy před obnovou komunikace</t>
  </si>
  <si>
    <t xml:space="preserve">podklad pod komunikaci </t>
  </si>
  <si>
    <t>919735112</t>
  </si>
  <si>
    <t>Řezání stávajícího živičného krytu hl do 100 mm</t>
  </si>
  <si>
    <t>576037310</t>
  </si>
  <si>
    <t>2*2,8</t>
  </si>
  <si>
    <t>2*(8,9+0,8)</t>
  </si>
  <si>
    <t>1*(3,6)+2*(2,7)</t>
  </si>
  <si>
    <t>12,2</t>
  </si>
  <si>
    <t>-476349369</t>
  </si>
  <si>
    <t>přípojka z líhně</t>
  </si>
  <si>
    <t>1*0,3</t>
  </si>
  <si>
    <t>rybovod v armaturní komoře</t>
  </si>
  <si>
    <t>2*0,2</t>
  </si>
  <si>
    <t>647445956</t>
  </si>
  <si>
    <t>přívodní potrubí v armaturní komoře</t>
  </si>
  <si>
    <t>Úprava stávající žumpy, více viz TZ</t>
  </si>
  <si>
    <t>1373094625</t>
  </si>
  <si>
    <t>977002R</t>
  </si>
  <si>
    <t>Armaturní komora, bourání dle potřeby, více viz TZ</t>
  </si>
  <si>
    <t>-1489902440</t>
  </si>
  <si>
    <t>997221551</t>
  </si>
  <si>
    <t>Vodorovná doprava suti ze sypkých materiálů do 1 km</t>
  </si>
  <si>
    <t>1186235432</t>
  </si>
  <si>
    <t>997221559</t>
  </si>
  <si>
    <t>Příplatek ZKD 1 km u vodorovné dopravy suti ze sypkých materiálů</t>
  </si>
  <si>
    <t>1292041421</t>
  </si>
  <si>
    <t>997221611</t>
  </si>
  <si>
    <t>Nakládání suti na dopravní prostředky pro vodorovnou dopravu</t>
  </si>
  <si>
    <t>1776310520</t>
  </si>
  <si>
    <t>997221815</t>
  </si>
  <si>
    <t>Poplatek za uložení betonového odpadu na skládce (skládkovné)</t>
  </si>
  <si>
    <t>475669844</t>
  </si>
  <si>
    <t>beton pod dlažbou</t>
  </si>
  <si>
    <t>0,5*dlažba_VO</t>
  </si>
  <si>
    <t>997221825</t>
  </si>
  <si>
    <t>Poplatek za uložení železobetonového odpadu na skládce (skládkovné)</t>
  </si>
  <si>
    <t>-899785849</t>
  </si>
  <si>
    <t>0,02</t>
  </si>
  <si>
    <t>997221845</t>
  </si>
  <si>
    <t>Poplatek za uložení odpadu z asfaltových povrchů na skládce (skládkovné)</t>
  </si>
  <si>
    <t>-608161584</t>
  </si>
  <si>
    <t>0,181*(Komunikace_potrubí+Komunikace_žumpa)</t>
  </si>
  <si>
    <t>997221855</t>
  </si>
  <si>
    <t>Poplatek za uložení odpadu z kameniva na skládce (skládkovné)</t>
  </si>
  <si>
    <t>-952976079</t>
  </si>
  <si>
    <t>dlažba z kamene</t>
  </si>
  <si>
    <t>0,58600*Rozebrání_dlažby</t>
  </si>
  <si>
    <t>kamenivo</t>
  </si>
  <si>
    <t>0,40000*(Komunikace_potrubí+Komunikace_žumpa)</t>
  </si>
  <si>
    <t>998276101</t>
  </si>
  <si>
    <t>Přesun hmot pro trubní vedení z trub z plastických hmot otevřený výkop</t>
  </si>
  <si>
    <t>-1473350613</t>
  </si>
  <si>
    <t>460010025</t>
  </si>
  <si>
    <t xml:space="preserve">Vytyčení trasy inženýrských sítí </t>
  </si>
  <si>
    <t>-1009466181</t>
  </si>
  <si>
    <t>Geodetické zaměření trasy</t>
  </si>
  <si>
    <t>-616754499</t>
  </si>
  <si>
    <t>PS 01 - Demontáž stávající technologie v AN</t>
  </si>
  <si>
    <t xml:space="preserve">    23-M - Montáže potrubí</t>
  </si>
  <si>
    <t>23-M</t>
  </si>
  <si>
    <t>Montáže potrubí</t>
  </si>
  <si>
    <t>230082100</t>
  </si>
  <si>
    <t>Demontáž potrubí do šrotu do 50 kg D 219 mm, tl 6,3 mm</t>
  </si>
  <si>
    <t>-386055823</t>
  </si>
  <si>
    <t>"1 kus je dlouhý 1,5 m" 32/1,5</t>
  </si>
  <si>
    <t>PS 02 - Technologie v AN</t>
  </si>
  <si>
    <t xml:space="preserve">    23-M - Montáže potrubí a tvarovek - dodávka a montáž</t>
  </si>
  <si>
    <t>Montáže potrubí a tvarovek - dodávka a montáž</t>
  </si>
  <si>
    <t>K001</t>
  </si>
  <si>
    <t>Třmenové šoupátko DN 250  PN 6</t>
  </si>
  <si>
    <t>-1712373581</t>
  </si>
  <si>
    <t>K002</t>
  </si>
  <si>
    <t>Trubka Ø 406,4 x 3,0 (DN 400), mat. 1.4301 (potravinářská nerez)</t>
  </si>
  <si>
    <t>850446739</t>
  </si>
  <si>
    <t>K003</t>
  </si>
  <si>
    <t>T-kus DN 400 / DN 250 s kolenem, mat. 1.4301 (potravinářská nerez)</t>
  </si>
  <si>
    <t>441857684</t>
  </si>
  <si>
    <t>K004</t>
  </si>
  <si>
    <t>Koleno  DN 400 / 90° (Ø 406,4 x 3,0)</t>
  </si>
  <si>
    <t>-1227151651</t>
  </si>
  <si>
    <t>K005</t>
  </si>
  <si>
    <t>Koleno  DN 250 / 90° (Ø 254 x 2,0)</t>
  </si>
  <si>
    <t>1799291190</t>
  </si>
  <si>
    <t>K006</t>
  </si>
  <si>
    <t>Plochá přivařovací příruba  DN 400  PN 6, mat. 1.4301</t>
  </si>
  <si>
    <t>561121751</t>
  </si>
  <si>
    <t>K007</t>
  </si>
  <si>
    <t>Zaslepovací příruba  DN 400  PN 6, mat. 1.4301</t>
  </si>
  <si>
    <t>1415722827</t>
  </si>
  <si>
    <t>K008</t>
  </si>
  <si>
    <t>Plochá přivařovací příruba  DN 250  PN 6, mat. 1.4301</t>
  </si>
  <si>
    <t>-859135630</t>
  </si>
  <si>
    <t>K009</t>
  </si>
  <si>
    <t>Přírubový spoj  DN 400  PN 6, mat. pozink (1ks těsnění, 16 ks šroub M 20 x 80, 16 ks matice M 20, 16 ks podložka Ø 22)</t>
  </si>
  <si>
    <t>1243299090</t>
  </si>
  <si>
    <t>K010</t>
  </si>
  <si>
    <t>Přírubový spoj  DN 250  PN 6, mat. pozink (1ks těsnění, 12 ks šroub M 16 x 80, 12 ks matice M 16, 12 ks podložka Ø 18)</t>
  </si>
  <si>
    <t>-1251521819</t>
  </si>
  <si>
    <t>K011</t>
  </si>
  <si>
    <t>Přivařovací nátrubek s vnitřním závitem 1“, mat. 1.4301</t>
  </si>
  <si>
    <t>1566101236</t>
  </si>
  <si>
    <t>K012</t>
  </si>
  <si>
    <t>Nátrubek - vnější závit 1“ / připojení pro hadičku 1“, mat. 1.4301</t>
  </si>
  <si>
    <t>1045717239</t>
  </si>
  <si>
    <t>K013</t>
  </si>
  <si>
    <t>Hadička (průhledná) 1“</t>
  </si>
  <si>
    <t>-548942253</t>
  </si>
  <si>
    <t>K014</t>
  </si>
  <si>
    <t>Kotvení I. 132 kg, více viz výkres tvaru kotvení I</t>
  </si>
  <si>
    <t>1957815675</t>
  </si>
  <si>
    <t>K015</t>
  </si>
  <si>
    <t>Kotvení II. 84 kg, více viz výkres tvaru kotvení II</t>
  </si>
  <si>
    <t>228619115</t>
  </si>
  <si>
    <t>K016</t>
  </si>
  <si>
    <t>Potrubní spojka – GONAP GZ 450 (potrubí 400/406)</t>
  </si>
  <si>
    <t>1508063089</t>
  </si>
  <si>
    <t>K017</t>
  </si>
  <si>
    <t>Těsnící řetěz (segmentové těsnění) – GONAP LU-7BIS/17 A2</t>
  </si>
  <si>
    <t>1903639828</t>
  </si>
  <si>
    <t>K018</t>
  </si>
  <si>
    <t>Trubka Ø 254 x 2,0 (DN 250), mat. 1.4301</t>
  </si>
  <si>
    <t>1707355241</t>
  </si>
  <si>
    <t>K019</t>
  </si>
  <si>
    <t>Koleno DN 250 / 90° (Ø 254 x 2,0)</t>
  </si>
  <si>
    <t>2089751869</t>
  </si>
  <si>
    <t>K020</t>
  </si>
  <si>
    <t>Vzpěra</t>
  </si>
  <si>
    <t>1121555877</t>
  </si>
  <si>
    <t>K021</t>
  </si>
  <si>
    <t>Potrubní spojka – GONAP GZ 260</t>
  </si>
  <si>
    <t>-1415208530</t>
  </si>
  <si>
    <t>Těsnící řetěz (segmentové těsnění) – GONAP LU-3/22 A2</t>
  </si>
  <si>
    <t>1608155435</t>
  </si>
  <si>
    <t>VN - Vedlejší a ostatní náklady</t>
  </si>
  <si>
    <t>VRN - Vedlejší rozpočtové náklady</t>
  </si>
  <si>
    <t xml:space="preserve">    VRN3 - Zařízení staveniště</t>
  </si>
  <si>
    <t>VRN</t>
  </si>
  <si>
    <t>Vedlejší rozpočtové náklady</t>
  </si>
  <si>
    <t>VRN3</t>
  </si>
  <si>
    <t>Zařízení staveniště</t>
  </si>
  <si>
    <t>030001000</t>
  </si>
  <si>
    <t>Kč</t>
  </si>
  <si>
    <t>1024</t>
  </si>
  <si>
    <t>-1695689998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</si>
  <si>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</si>
  <si>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</si>
  <si>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</si>
  <si>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</si>
  <si>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</si>
  <si>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</si>
  <si>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</si>
  <si>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</si>
  <si>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</si>
  <si>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</si>
  <si>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</si>
  <si>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</si>
  <si>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</si>
  <si>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</si>
  <si>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</si>
  <si>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</si>
  <si>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</si>
  <si>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</si>
  <si>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Stavební objekt inženýrský</t>
  </si>
  <si>
    <t>Provozní soubor</t>
  </si>
  <si>
    <t>Ostatní</t>
  </si>
  <si>
    <t>Soupis</t>
  </si>
  <si>
    <t>Soupis prací pro daný typ objektu</t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</si>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</sst>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0000A8"/>
      <name val="Trebuchet MS"/>
    </font>
    <font>
      <sz val="8"/>
      <color rgb="FFFF0000"/>
      <name val="Trebuchet MS"/>
    </font>
    <font>
      <sz val="8"/>
      <color rgb="FFFAE682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8"/>
      <color rgb="FF00000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8"/>
      <color rgb="FF800080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  <font>
      <sz val="8"/>
      <name val="Trebuchet MS"/>
      <charset val="238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i/>
      <sz val="9"/>
      <name val="Trebuchet MS"/>
      <family val="2"/>
      <charset val="238"/>
    </font>
    <font>
      <b/>
      <sz val="9"/>
      <name val="Trebuchet MS"/>
      <family val="2"/>
      <charset val="238"/>
    </font>
    <font>
      <sz val="10"/>
      <name val="Trebuchet MS"/>
      <family val="2"/>
      <charset val="238"/>
    </font>
    <font>
      <sz val="11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6" fillId="0" borderId="0" applyNumberFormat="0" applyFill="0" applyBorder="0" applyAlignment="0" applyProtection="0"/>
    <xf numFmtId="0" fontId="41" fillId="0" borderId="0" applyAlignment="0">
      <alignment vertical="top" wrapText="1"/>
      <protection locked="0"/>
    </xf>
  </cellStyleXfs>
  <cellXfs count="41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0" fillId="2" borderId="0" xfId="0" applyFill="1"/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13" fillId="0" borderId="0" xfId="0" applyFont="1" applyBorder="1" applyAlignment="1" applyProtection="1">
      <alignment horizontal="left" vertical="center"/>
    </xf>
    <xf numFmtId="0" fontId="0" fillId="0" borderId="5" xfId="0" applyBorder="1" applyProtection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6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8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8" xfId="0" applyFont="1" applyFill="1" applyBorder="1" applyAlignment="1" applyProtection="1">
      <alignment horizontal="left" vertical="center"/>
    </xf>
    <xf numFmtId="0" fontId="0" fillId="4" borderId="9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center" vertical="center"/>
    </xf>
    <xf numFmtId="0" fontId="0" fillId="4" borderId="5" xfId="0" applyFont="1" applyFill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 applyProtection="1">
      <alignment vertical="center"/>
    </xf>
    <xf numFmtId="0" fontId="0" fillId="5" borderId="9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16" fillId="0" borderId="21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0" fillId="0" borderId="17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8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4" fillId="0" borderId="4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6" fillId="0" borderId="17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8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6" fillId="0" borderId="22" xfId="0" applyNumberFormat="1" applyFont="1" applyBorder="1" applyAlignment="1" applyProtection="1">
      <alignment vertical="center"/>
    </xf>
    <xf numFmtId="4" fontId="26" fillId="0" borderId="23" xfId="0" applyNumberFormat="1" applyFont="1" applyBorder="1" applyAlignment="1" applyProtection="1">
      <alignment vertical="center"/>
    </xf>
    <xf numFmtId="166" fontId="26" fillId="0" borderId="23" xfId="0" applyNumberFormat="1" applyFont="1" applyBorder="1" applyAlignment="1" applyProtection="1">
      <alignment vertical="center"/>
    </xf>
    <xf numFmtId="4" fontId="26" fillId="0" borderId="24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4" fontId="2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3" fillId="5" borderId="9" xfId="0" applyFont="1" applyFill="1" applyBorder="1" applyAlignment="1" applyProtection="1">
      <alignment horizontal="right" vertical="center"/>
    </xf>
    <xf numFmtId="0" fontId="3" fillId="5" borderId="9" xfId="0" applyFont="1" applyFill="1" applyBorder="1" applyAlignment="1" applyProtection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2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5" xfId="0" applyFont="1" applyFill="1" applyBorder="1" applyAlignment="1" applyProtection="1">
      <alignment vertical="center"/>
    </xf>
    <xf numFmtId="0" fontId="28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3" xfId="0" applyFont="1" applyBorder="1" applyAlignment="1" applyProtection="1">
      <alignment horizontal="left" vertical="center"/>
    </xf>
    <xf numFmtId="0" fontId="5" fillId="0" borderId="23" xfId="0" applyFont="1" applyBorder="1" applyAlignment="1" applyProtection="1">
      <alignment vertical="center"/>
    </xf>
    <xf numFmtId="0" fontId="5" fillId="0" borderId="23" xfId="0" applyFont="1" applyBorder="1" applyAlignment="1" applyProtection="1">
      <alignment vertical="center"/>
      <protection locked="0"/>
    </xf>
    <xf numFmtId="4" fontId="5" fillId="0" borderId="23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9" fillId="5" borderId="20" xfId="0" applyFont="1" applyFill="1" applyBorder="1" applyAlignment="1" applyProtection="1">
      <alignment horizontal="center" vertical="center" wrapText="1"/>
      <protection locked="0"/>
    </xf>
    <xf numFmtId="0" fontId="2" fillId="5" borderId="21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/>
    <xf numFmtId="166" fontId="30" fillId="0" borderId="15" xfId="0" applyNumberFormat="1" applyFont="1" applyBorder="1" applyAlignment="1" applyProtection="1"/>
    <xf numFmtId="166" fontId="30" fillId="0" borderId="16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4" xfId="0" applyFont="1" applyBorder="1" applyAlignment="1"/>
    <xf numFmtId="0" fontId="7" fillId="0" borderId="17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8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7" xfId="0" applyFont="1" applyBorder="1" applyAlignment="1" applyProtection="1">
      <alignment horizontal="center" vertical="center"/>
    </xf>
    <xf numFmtId="49" fontId="0" fillId="0" borderId="27" xfId="0" applyNumberFormat="1" applyFont="1" applyBorder="1" applyAlignment="1" applyProtection="1">
      <alignment horizontal="left" vertical="center" wrapText="1"/>
    </xf>
    <xf numFmtId="0" fontId="0" fillId="0" borderId="27" xfId="0" applyFont="1" applyBorder="1" applyAlignment="1" applyProtection="1">
      <alignment horizontal="left" vertical="center" wrapText="1"/>
    </xf>
    <xf numFmtId="0" fontId="0" fillId="0" borderId="27" xfId="0" applyFont="1" applyBorder="1" applyAlignment="1" applyProtection="1">
      <alignment horizontal="center" vertical="center" wrapText="1"/>
    </xf>
    <xf numFmtId="167" fontId="0" fillId="0" borderId="27" xfId="0" applyNumberFormat="1" applyFont="1" applyBorder="1" applyAlignment="1" applyProtection="1">
      <alignment vertical="center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</xf>
    <xf numFmtId="0" fontId="1" fillId="3" borderId="27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8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/>
    </xf>
    <xf numFmtId="0" fontId="33" fillId="0" borderId="0" xfId="0" applyFont="1" applyAlignment="1" applyProtection="1">
      <alignment horizontal="left" vertical="center"/>
    </xf>
    <xf numFmtId="0" fontId="33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4" xfId="0" applyFont="1" applyBorder="1" applyAlignment="1">
      <alignment vertical="center"/>
    </xf>
    <xf numFmtId="0" fontId="8" fillId="0" borderId="17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 wrapText="1"/>
    </xf>
    <xf numFmtId="167" fontId="10" fillId="0" borderId="0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 wrapText="1"/>
    </xf>
    <xf numFmtId="167" fontId="9" fillId="0" borderId="0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34" fillId="0" borderId="0" xfId="0" applyFont="1" applyBorder="1" applyAlignment="1" applyProtection="1">
      <alignment horizontal="left" vertical="center"/>
    </xf>
    <xf numFmtId="0" fontId="34" fillId="0" borderId="0" xfId="0" applyFont="1" applyBorder="1" applyAlignment="1" applyProtection="1">
      <alignment horizontal="left" vertical="center" wrapText="1"/>
    </xf>
    <xf numFmtId="167" fontId="11" fillId="0" borderId="0" xfId="0" applyNumberFormat="1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5" fillId="0" borderId="27" xfId="0" applyFont="1" applyBorder="1" applyAlignment="1" applyProtection="1">
      <alignment horizontal="center" vertical="center"/>
    </xf>
    <xf numFmtId="49" fontId="35" fillId="0" borderId="27" xfId="0" applyNumberFormat="1" applyFont="1" applyBorder="1" applyAlignment="1" applyProtection="1">
      <alignment horizontal="left" vertical="center" wrapText="1"/>
    </xf>
    <xf numFmtId="0" fontId="35" fillId="0" borderId="27" xfId="0" applyFont="1" applyBorder="1" applyAlignment="1" applyProtection="1">
      <alignment horizontal="left" vertical="center" wrapText="1"/>
    </xf>
    <xf numFmtId="0" fontId="35" fillId="0" borderId="27" xfId="0" applyFont="1" applyBorder="1" applyAlignment="1" applyProtection="1">
      <alignment horizontal="center" vertical="center" wrapText="1"/>
    </xf>
    <xf numFmtId="167" fontId="35" fillId="0" borderId="27" xfId="0" applyNumberFormat="1" applyFont="1" applyBorder="1" applyAlignment="1" applyProtection="1">
      <alignment vertical="center"/>
    </xf>
    <xf numFmtId="4" fontId="35" fillId="3" borderId="27" xfId="0" applyNumberFormat="1" applyFont="1" applyFill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</xf>
    <xf numFmtId="0" fontId="35" fillId="0" borderId="4" xfId="0" applyFont="1" applyBorder="1" applyAlignment="1">
      <alignment vertical="center"/>
    </xf>
    <xf numFmtId="0" fontId="35" fillId="3" borderId="2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34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4" fontId="5" fillId="0" borderId="0" xfId="0" applyNumberFormat="1" applyFont="1" applyBorder="1" applyAlignment="1" applyProtection="1"/>
    <xf numFmtId="0" fontId="1" fillId="0" borderId="23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vertical="center"/>
    </xf>
    <xf numFmtId="166" fontId="1" fillId="0" borderId="23" xfId="0" applyNumberFormat="1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0" fontId="9" fillId="0" borderId="22" xfId="0" applyFont="1" applyBorder="1" applyAlignment="1" applyProtection="1">
      <alignment vertical="center"/>
    </xf>
    <xf numFmtId="0" fontId="9" fillId="0" borderId="23" xfId="0" applyFont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36" fillId="2" borderId="0" xfId="1" applyFill="1"/>
    <xf numFmtId="0" fontId="37" fillId="0" borderId="0" xfId="1" applyFont="1" applyAlignment="1">
      <alignment horizontal="center" vertical="center"/>
    </xf>
    <xf numFmtId="0" fontId="38" fillId="2" borderId="0" xfId="0" applyFont="1" applyFill="1" applyAlignment="1">
      <alignment horizontal="left" vertical="center"/>
    </xf>
    <xf numFmtId="0" fontId="39" fillId="2" borderId="0" xfId="0" applyFont="1" applyFill="1" applyAlignment="1">
      <alignment vertical="center"/>
    </xf>
    <xf numFmtId="0" fontId="40" fillId="2" borderId="0" xfId="1" applyFont="1" applyFill="1" applyAlignment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39" fillId="2" borderId="0" xfId="0" applyFont="1" applyFill="1" applyAlignment="1" applyProtection="1">
      <alignment vertical="center"/>
    </xf>
    <xf numFmtId="0" fontId="38" fillId="2" borderId="0" xfId="0" applyFont="1" applyFill="1" applyAlignment="1" applyProtection="1">
      <alignment horizontal="left" vertical="center"/>
    </xf>
    <xf numFmtId="0" fontId="40" fillId="2" borderId="0" xfId="1" applyFont="1" applyFill="1" applyAlignment="1" applyProtection="1">
      <alignment vertical="center"/>
    </xf>
    <xf numFmtId="0" fontId="39" fillId="2" borderId="0" xfId="0" applyFont="1" applyFill="1" applyAlignment="1" applyProtection="1">
      <alignment vertical="center"/>
      <protection locked="0"/>
    </xf>
    <xf numFmtId="0" fontId="41" fillId="0" borderId="0" xfId="2" applyAlignment="1">
      <alignment vertical="top"/>
      <protection locked="0"/>
    </xf>
    <xf numFmtId="0" fontId="42" fillId="0" borderId="28" xfId="2" applyFont="1" applyBorder="1" applyAlignment="1">
      <alignment vertical="center" wrapText="1"/>
      <protection locked="0"/>
    </xf>
    <xf numFmtId="0" fontId="42" fillId="0" borderId="29" xfId="2" applyFont="1" applyBorder="1" applyAlignment="1">
      <alignment vertical="center" wrapText="1"/>
      <protection locked="0"/>
    </xf>
    <xf numFmtId="0" fontId="42" fillId="0" borderId="30" xfId="2" applyFont="1" applyBorder="1" applyAlignment="1">
      <alignment vertical="center" wrapText="1"/>
      <protection locked="0"/>
    </xf>
    <xf numFmtId="0" fontId="42" fillId="0" borderId="31" xfId="2" applyFont="1" applyBorder="1" applyAlignment="1">
      <alignment horizontal="center" vertical="center" wrapText="1"/>
      <protection locked="0"/>
    </xf>
    <xf numFmtId="0" fontId="42" fillId="0" borderId="32" xfId="2" applyFont="1" applyBorder="1" applyAlignment="1">
      <alignment horizontal="center" vertical="center" wrapText="1"/>
      <protection locked="0"/>
    </xf>
    <xf numFmtId="0" fontId="41" fillId="0" borderId="0" xfId="2" applyAlignment="1">
      <alignment horizontal="center" vertical="center"/>
      <protection locked="0"/>
    </xf>
    <xf numFmtId="0" fontId="42" fillId="0" borderId="31" xfId="2" applyFont="1" applyBorder="1" applyAlignment="1">
      <alignment vertical="center" wrapText="1"/>
      <protection locked="0"/>
    </xf>
    <xf numFmtId="0" fontId="42" fillId="0" borderId="32" xfId="2" applyFont="1" applyBorder="1" applyAlignment="1">
      <alignment vertical="center" wrapText="1"/>
      <protection locked="0"/>
    </xf>
    <xf numFmtId="0" fontId="44" fillId="0" borderId="0" xfId="2" applyFont="1" applyBorder="1" applyAlignment="1">
      <alignment horizontal="left" vertical="center" wrapText="1"/>
      <protection locked="0"/>
    </xf>
    <xf numFmtId="0" fontId="45" fillId="0" borderId="31" xfId="2" applyFont="1" applyBorder="1" applyAlignment="1">
      <alignment vertical="center" wrapText="1"/>
      <protection locked="0"/>
    </xf>
    <xf numFmtId="0" fontId="45" fillId="0" borderId="0" xfId="2" applyFont="1" applyBorder="1" applyAlignment="1">
      <alignment horizontal="left" vertical="center" wrapText="1"/>
      <protection locked="0"/>
    </xf>
    <xf numFmtId="0" fontId="45" fillId="0" borderId="0" xfId="2" applyFont="1" applyBorder="1" applyAlignment="1">
      <alignment vertical="center" wrapText="1"/>
      <protection locked="0"/>
    </xf>
    <xf numFmtId="0" fontId="45" fillId="0" borderId="0" xfId="2" applyFont="1" applyBorder="1" applyAlignment="1">
      <alignment vertical="center"/>
      <protection locked="0"/>
    </xf>
    <xf numFmtId="0" fontId="45" fillId="0" borderId="0" xfId="2" applyFont="1" applyBorder="1" applyAlignment="1">
      <alignment horizontal="left" vertical="center"/>
      <protection locked="0"/>
    </xf>
    <xf numFmtId="49" fontId="45" fillId="0" borderId="0" xfId="2" applyNumberFormat="1" applyFont="1" applyBorder="1" applyAlignment="1">
      <alignment vertical="center" wrapText="1"/>
      <protection locked="0"/>
    </xf>
    <xf numFmtId="0" fontId="42" fillId="0" borderId="34" xfId="2" applyFont="1" applyBorder="1" applyAlignment="1">
      <alignment vertical="center" wrapText="1"/>
      <protection locked="0"/>
    </xf>
    <xf numFmtId="0" fontId="48" fillId="0" borderId="33" xfId="2" applyFont="1" applyBorder="1" applyAlignment="1">
      <alignment vertical="center" wrapText="1"/>
      <protection locked="0"/>
    </xf>
    <xf numFmtId="0" fontId="42" fillId="0" borderId="35" xfId="2" applyFont="1" applyBorder="1" applyAlignment="1">
      <alignment vertical="center" wrapText="1"/>
      <protection locked="0"/>
    </xf>
    <xf numFmtId="0" fontId="42" fillId="0" borderId="0" xfId="2" applyFont="1" applyBorder="1" applyAlignment="1">
      <alignment vertical="top"/>
      <protection locked="0"/>
    </xf>
    <xf numFmtId="0" fontId="42" fillId="0" borderId="0" xfId="2" applyFont="1" applyAlignment="1">
      <alignment vertical="top"/>
      <protection locked="0"/>
    </xf>
    <xf numFmtId="0" fontId="42" fillId="0" borderId="28" xfId="2" applyFont="1" applyBorder="1" applyAlignment="1">
      <alignment horizontal="left" vertical="center"/>
      <protection locked="0"/>
    </xf>
    <xf numFmtId="0" fontId="42" fillId="0" borderId="29" xfId="2" applyFont="1" applyBorder="1" applyAlignment="1">
      <alignment horizontal="left" vertical="center"/>
      <protection locked="0"/>
    </xf>
    <xf numFmtId="0" fontId="42" fillId="0" borderId="30" xfId="2" applyFont="1" applyBorder="1" applyAlignment="1">
      <alignment horizontal="left" vertical="center"/>
      <protection locked="0"/>
    </xf>
    <xf numFmtId="0" fontId="42" fillId="0" borderId="31" xfId="2" applyFont="1" applyBorder="1" applyAlignment="1">
      <alignment horizontal="left" vertical="center"/>
      <protection locked="0"/>
    </xf>
    <xf numFmtId="0" fontId="42" fillId="0" borderId="32" xfId="2" applyFont="1" applyBorder="1" applyAlignment="1">
      <alignment horizontal="left" vertical="center"/>
      <protection locked="0"/>
    </xf>
    <xf numFmtId="0" fontId="44" fillId="0" borderId="0" xfId="2" applyFont="1" applyBorder="1" applyAlignment="1">
      <alignment horizontal="left" vertical="center"/>
      <protection locked="0"/>
    </xf>
    <xf numFmtId="0" fontId="49" fillId="0" borderId="0" xfId="2" applyFont="1" applyAlignment="1">
      <alignment horizontal="left" vertical="center"/>
      <protection locked="0"/>
    </xf>
    <xf numFmtId="0" fontId="44" fillId="0" borderId="33" xfId="2" applyFont="1" applyBorder="1" applyAlignment="1">
      <alignment horizontal="left" vertical="center"/>
      <protection locked="0"/>
    </xf>
    <xf numFmtId="0" fontId="44" fillId="0" borderId="33" xfId="2" applyFont="1" applyBorder="1" applyAlignment="1">
      <alignment horizontal="center" vertical="center"/>
      <protection locked="0"/>
    </xf>
    <xf numFmtId="0" fontId="49" fillId="0" borderId="33" xfId="2" applyFont="1" applyBorder="1" applyAlignment="1">
      <alignment horizontal="left" vertical="center"/>
      <protection locked="0"/>
    </xf>
    <xf numFmtId="0" fontId="47" fillId="0" borderId="0" xfId="2" applyFont="1" applyBorder="1" applyAlignment="1">
      <alignment horizontal="left" vertical="center"/>
      <protection locked="0"/>
    </xf>
    <xf numFmtId="0" fontId="45" fillId="0" borderId="0" xfId="2" applyFont="1" applyAlignment="1">
      <alignment horizontal="left" vertical="center"/>
      <protection locked="0"/>
    </xf>
    <xf numFmtId="0" fontId="45" fillId="0" borderId="0" xfId="2" applyFont="1" applyBorder="1" applyAlignment="1">
      <alignment horizontal="center" vertical="center"/>
      <protection locked="0"/>
    </xf>
    <xf numFmtId="0" fontId="45" fillId="0" borderId="31" xfId="2" applyFont="1" applyBorder="1" applyAlignment="1">
      <alignment horizontal="left" vertical="center"/>
      <protection locked="0"/>
    </xf>
    <xf numFmtId="0" fontId="45" fillId="0" borderId="0" xfId="2" applyFont="1" applyFill="1" applyBorder="1" applyAlignment="1">
      <alignment horizontal="left" vertical="center"/>
      <protection locked="0"/>
    </xf>
    <xf numFmtId="0" fontId="45" fillId="0" borderId="0" xfId="2" applyFont="1" applyFill="1" applyBorder="1" applyAlignment="1">
      <alignment horizontal="center" vertical="center"/>
      <protection locked="0"/>
    </xf>
    <xf numFmtId="0" fontId="42" fillId="0" borderId="34" xfId="2" applyFont="1" applyBorder="1" applyAlignment="1">
      <alignment horizontal="left" vertical="center"/>
      <protection locked="0"/>
    </xf>
    <xf numFmtId="0" fontId="48" fillId="0" borderId="33" xfId="2" applyFont="1" applyBorder="1" applyAlignment="1">
      <alignment horizontal="left" vertical="center"/>
      <protection locked="0"/>
    </xf>
    <xf numFmtId="0" fontId="42" fillId="0" borderId="35" xfId="2" applyFont="1" applyBorder="1" applyAlignment="1">
      <alignment horizontal="left" vertical="center"/>
      <protection locked="0"/>
    </xf>
    <xf numFmtId="0" fontId="42" fillId="0" borderId="0" xfId="2" applyFont="1" applyBorder="1" applyAlignment="1">
      <alignment horizontal="left" vertical="center"/>
      <protection locked="0"/>
    </xf>
    <xf numFmtId="0" fontId="48" fillId="0" borderId="0" xfId="2" applyFont="1" applyBorder="1" applyAlignment="1">
      <alignment horizontal="left" vertical="center"/>
      <protection locked="0"/>
    </xf>
    <xf numFmtId="0" fontId="49" fillId="0" borderId="0" xfId="2" applyFont="1" applyBorder="1" applyAlignment="1">
      <alignment horizontal="left" vertical="center"/>
      <protection locked="0"/>
    </xf>
    <xf numFmtId="0" fontId="45" fillId="0" borderId="33" xfId="2" applyFont="1" applyBorder="1" applyAlignment="1">
      <alignment horizontal="left" vertical="center"/>
      <protection locked="0"/>
    </xf>
    <xf numFmtId="0" fontId="42" fillId="0" borderId="0" xfId="2" applyFont="1" applyBorder="1" applyAlignment="1">
      <alignment horizontal="left" vertical="center" wrapText="1"/>
      <protection locked="0"/>
    </xf>
    <xf numFmtId="0" fontId="45" fillId="0" borderId="0" xfId="2" applyFont="1" applyBorder="1" applyAlignment="1">
      <alignment horizontal="center" vertical="center" wrapText="1"/>
      <protection locked="0"/>
    </xf>
    <xf numFmtId="0" fontId="42" fillId="0" borderId="28" xfId="2" applyFont="1" applyBorder="1" applyAlignment="1">
      <alignment horizontal="left" vertical="center" wrapText="1"/>
      <protection locked="0"/>
    </xf>
    <xf numFmtId="0" fontId="42" fillId="0" borderId="29" xfId="2" applyFont="1" applyBorder="1" applyAlignment="1">
      <alignment horizontal="left" vertical="center" wrapText="1"/>
      <protection locked="0"/>
    </xf>
    <xf numFmtId="0" fontId="42" fillId="0" borderId="30" xfId="2" applyFont="1" applyBorder="1" applyAlignment="1">
      <alignment horizontal="left" vertical="center" wrapText="1"/>
      <protection locked="0"/>
    </xf>
    <xf numFmtId="0" fontId="42" fillId="0" borderId="31" xfId="2" applyFont="1" applyBorder="1" applyAlignment="1">
      <alignment horizontal="left" vertical="center" wrapText="1"/>
      <protection locked="0"/>
    </xf>
    <xf numFmtId="0" fontId="42" fillId="0" borderId="32" xfId="2" applyFont="1" applyBorder="1" applyAlignment="1">
      <alignment horizontal="left" vertical="center" wrapText="1"/>
      <protection locked="0"/>
    </xf>
    <xf numFmtId="0" fontId="49" fillId="0" borderId="31" xfId="2" applyFont="1" applyBorder="1" applyAlignment="1">
      <alignment horizontal="left" vertical="center" wrapText="1"/>
      <protection locked="0"/>
    </xf>
    <xf numFmtId="0" fontId="49" fillId="0" borderId="32" xfId="2" applyFont="1" applyBorder="1" applyAlignment="1">
      <alignment horizontal="left" vertical="center" wrapText="1"/>
      <protection locked="0"/>
    </xf>
    <xf numFmtId="0" fontId="45" fillId="0" borderId="31" xfId="2" applyFont="1" applyBorder="1" applyAlignment="1">
      <alignment horizontal="left" vertical="center" wrapText="1"/>
      <protection locked="0"/>
    </xf>
    <xf numFmtId="0" fontId="45" fillId="0" borderId="32" xfId="2" applyFont="1" applyBorder="1" applyAlignment="1">
      <alignment horizontal="left" vertical="center" wrapText="1"/>
      <protection locked="0"/>
    </xf>
    <xf numFmtId="0" fontId="45" fillId="0" borderId="32" xfId="2" applyFont="1" applyBorder="1" applyAlignment="1">
      <alignment horizontal="left" vertical="center"/>
      <protection locked="0"/>
    </xf>
    <xf numFmtId="0" fontId="45" fillId="0" borderId="34" xfId="2" applyFont="1" applyBorder="1" applyAlignment="1">
      <alignment horizontal="left" vertical="center" wrapText="1"/>
      <protection locked="0"/>
    </xf>
    <xf numFmtId="0" fontId="45" fillId="0" borderId="33" xfId="2" applyFont="1" applyBorder="1" applyAlignment="1">
      <alignment horizontal="left" vertical="center" wrapText="1"/>
      <protection locked="0"/>
    </xf>
    <xf numFmtId="0" fontId="45" fillId="0" borderId="35" xfId="2" applyFont="1" applyBorder="1" applyAlignment="1">
      <alignment horizontal="left" vertical="center" wrapText="1"/>
      <protection locked="0"/>
    </xf>
    <xf numFmtId="0" fontId="45" fillId="0" borderId="0" xfId="2" applyFont="1" applyBorder="1" applyAlignment="1">
      <alignment horizontal="left" vertical="top"/>
      <protection locked="0"/>
    </xf>
    <xf numFmtId="0" fontId="45" fillId="0" borderId="0" xfId="2" applyFont="1" applyBorder="1" applyAlignment="1">
      <alignment horizontal="center" vertical="top"/>
      <protection locked="0"/>
    </xf>
    <xf numFmtId="0" fontId="45" fillId="0" borderId="34" xfId="2" applyFont="1" applyBorder="1" applyAlignment="1">
      <alignment horizontal="left" vertical="center"/>
      <protection locked="0"/>
    </xf>
    <xf numFmtId="0" fontId="45" fillId="0" borderId="35" xfId="2" applyFont="1" applyBorder="1" applyAlignment="1">
      <alignment horizontal="left" vertical="center"/>
      <protection locked="0"/>
    </xf>
    <xf numFmtId="0" fontId="49" fillId="0" borderId="0" xfId="2" applyFont="1" applyAlignment="1">
      <alignment vertical="center"/>
      <protection locked="0"/>
    </xf>
    <xf numFmtId="0" fontId="44" fillId="0" borderId="0" xfId="2" applyFont="1" applyBorder="1" applyAlignment="1">
      <alignment vertical="center"/>
      <protection locked="0"/>
    </xf>
    <xf numFmtId="0" fontId="49" fillId="0" borderId="33" xfId="2" applyFont="1" applyBorder="1" applyAlignment="1">
      <alignment vertical="center"/>
      <protection locked="0"/>
    </xf>
    <xf numFmtId="0" fontId="44" fillId="0" borderId="33" xfId="2" applyFont="1" applyBorder="1" applyAlignment="1">
      <alignment vertical="center"/>
      <protection locked="0"/>
    </xf>
    <xf numFmtId="0" fontId="41" fillId="0" borderId="0" xfId="2" applyBorder="1" applyAlignment="1">
      <alignment vertical="top"/>
      <protection locked="0"/>
    </xf>
    <xf numFmtId="49" fontId="45" fillId="0" borderId="0" xfId="2" applyNumberFormat="1" applyFont="1" applyBorder="1" applyAlignment="1">
      <alignment horizontal="left" vertical="center"/>
      <protection locked="0"/>
    </xf>
    <xf numFmtId="0" fontId="41" fillId="0" borderId="33" xfId="2" applyBorder="1" applyAlignment="1">
      <alignment vertical="top"/>
      <protection locked="0"/>
    </xf>
    <xf numFmtId="0" fontId="44" fillId="0" borderId="33" xfId="2" applyFont="1" applyBorder="1" applyAlignment="1">
      <alignment horizontal="left"/>
      <protection locked="0"/>
    </xf>
    <xf numFmtId="0" fontId="49" fillId="0" borderId="33" xfId="2" applyFont="1" applyBorder="1" applyAlignment="1">
      <protection locked="0"/>
    </xf>
    <xf numFmtId="0" fontId="42" fillId="0" borderId="31" xfId="2" applyFont="1" applyBorder="1" applyAlignment="1">
      <alignment vertical="top"/>
      <protection locked="0"/>
    </xf>
    <xf numFmtId="0" fontId="42" fillId="0" borderId="32" xfId="2" applyFont="1" applyBorder="1" applyAlignment="1">
      <alignment vertical="top"/>
      <protection locked="0"/>
    </xf>
    <xf numFmtId="0" fontId="42" fillId="0" borderId="0" xfId="2" applyFont="1" applyBorder="1" applyAlignment="1">
      <alignment horizontal="center" vertical="center"/>
      <protection locked="0"/>
    </xf>
    <xf numFmtId="0" fontId="42" fillId="0" borderId="0" xfId="2" applyFont="1" applyBorder="1" applyAlignment="1">
      <alignment horizontal="left" vertical="top"/>
      <protection locked="0"/>
    </xf>
    <xf numFmtId="0" fontId="42" fillId="0" borderId="34" xfId="2" applyFont="1" applyBorder="1" applyAlignment="1">
      <alignment vertical="top"/>
      <protection locked="0"/>
    </xf>
    <xf numFmtId="0" fontId="42" fillId="0" borderId="33" xfId="2" applyFont="1" applyBorder="1" applyAlignment="1">
      <alignment vertical="top"/>
      <protection locked="0"/>
    </xf>
    <xf numFmtId="0" fontId="42" fillId="0" borderId="35" xfId="2" applyFont="1" applyBorder="1" applyAlignment="1">
      <alignment vertical="top"/>
      <protection locked="0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0" fillId="0" borderId="0" xfId="0"/>
    <xf numFmtId="4" fontId="24" fillId="0" borderId="0" xfId="0" applyNumberFormat="1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center" vertical="center"/>
    </xf>
    <xf numFmtId="0" fontId="0" fillId="5" borderId="9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9" xfId="0" applyFont="1" applyFill="1" applyBorder="1" applyAlignment="1" applyProtection="1">
      <alignment vertical="center"/>
    </xf>
    <xf numFmtId="4" fontId="3" fillId="4" borderId="9" xfId="0" applyNumberFormat="1" applyFont="1" applyFill="1" applyBorder="1" applyAlignment="1" applyProtection="1">
      <alignment vertical="center"/>
    </xf>
    <xf numFmtId="0" fontId="0" fillId="4" borderId="10" xfId="0" applyFont="1" applyFill="1" applyBorder="1" applyAlignment="1" applyProtection="1">
      <alignment vertical="center"/>
    </xf>
    <xf numFmtId="0" fontId="2" fillId="5" borderId="8" xfId="0" applyFont="1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right" vertical="center"/>
    </xf>
    <xf numFmtId="0" fontId="17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4" fontId="18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6" fillId="0" borderId="0" xfId="0" applyFont="1" applyAlignment="1" applyProtection="1">
      <alignment horizontal="left" vertical="center" wrapText="1"/>
    </xf>
    <xf numFmtId="0" fontId="40" fillId="2" borderId="0" xfId="1" applyFont="1" applyFill="1" applyAlignment="1">
      <alignment vertical="center"/>
    </xf>
    <xf numFmtId="0" fontId="16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 wrapText="1"/>
    </xf>
    <xf numFmtId="0" fontId="45" fillId="0" borderId="0" xfId="2" applyFont="1" applyBorder="1" applyAlignment="1">
      <alignment horizontal="left" vertical="top"/>
      <protection locked="0"/>
    </xf>
    <xf numFmtId="0" fontId="43" fillId="0" borderId="0" xfId="2" applyFont="1" applyBorder="1" applyAlignment="1">
      <alignment horizontal="center" vertical="center" wrapText="1"/>
      <protection locked="0"/>
    </xf>
    <xf numFmtId="0" fontId="44" fillId="0" borderId="33" xfId="2" applyFont="1" applyBorder="1" applyAlignment="1">
      <alignment horizontal="left"/>
      <protection locked="0"/>
    </xf>
    <xf numFmtId="0" fontId="45" fillId="0" borderId="0" xfId="2" applyFont="1" applyBorder="1" applyAlignment="1">
      <alignment horizontal="left" vertical="center"/>
      <protection locked="0"/>
    </xf>
    <xf numFmtId="0" fontId="43" fillId="0" borderId="0" xfId="2" applyFont="1" applyBorder="1" applyAlignment="1">
      <alignment horizontal="center" vertical="center"/>
      <protection locked="0"/>
    </xf>
    <xf numFmtId="49" fontId="45" fillId="0" borderId="0" xfId="2" applyNumberFormat="1" applyFont="1" applyBorder="1" applyAlignment="1">
      <alignment horizontal="left" vertical="center" wrapText="1"/>
      <protection locked="0"/>
    </xf>
    <xf numFmtId="0" fontId="45" fillId="0" borderId="0" xfId="2" applyFont="1" applyBorder="1" applyAlignment="1">
      <alignment horizontal="left" vertical="center" wrapText="1"/>
      <protection locked="0"/>
    </xf>
    <xf numFmtId="0" fontId="44" fillId="0" borderId="33" xfId="2" applyFont="1" applyBorder="1" applyAlignment="1">
      <alignment horizontal="left" wrapText="1"/>
      <protection locked="0"/>
    </xf>
  </cellXfs>
  <cellStyles count="3">
    <cellStyle name="Hypertextový odkaz" xfId="1" builtinId="8"/>
    <cellStyle name="normální" xfId="0" builtinId="0" customBuiltin="1"/>
    <cellStyle name="Normální 2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F0B87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D2C77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4AE8B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0582F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33B1E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C57CD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C4030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274" t="s">
        <v>0</v>
      </c>
      <c r="B1" s="275"/>
      <c r="C1" s="275"/>
      <c r="D1" s="276" t="s">
        <v>1</v>
      </c>
      <c r="E1" s="275"/>
      <c r="F1" s="275"/>
      <c r="G1" s="275"/>
      <c r="H1" s="275"/>
      <c r="I1" s="275"/>
      <c r="J1" s="275"/>
      <c r="K1" s="277" t="s">
        <v>1179</v>
      </c>
      <c r="L1" s="277"/>
      <c r="M1" s="277"/>
      <c r="N1" s="277"/>
      <c r="O1" s="277"/>
      <c r="P1" s="277"/>
      <c r="Q1" s="277"/>
      <c r="R1" s="277"/>
      <c r="S1" s="277"/>
      <c r="T1" s="275"/>
      <c r="U1" s="275"/>
      <c r="V1" s="275"/>
      <c r="W1" s="277" t="s">
        <v>1180</v>
      </c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69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</v>
      </c>
      <c r="BU1" s="17" t="s">
        <v>4</v>
      </c>
      <c r="BV1" s="17" t="s">
        <v>5</v>
      </c>
    </row>
    <row r="2" spans="1:74" ht="36.950000000000003" customHeight="1">
      <c r="AR2" s="360"/>
      <c r="AS2" s="360"/>
      <c r="AT2" s="360"/>
      <c r="AU2" s="360"/>
      <c r="AV2" s="360"/>
      <c r="AW2" s="360"/>
      <c r="AX2" s="360"/>
      <c r="AY2" s="360"/>
      <c r="AZ2" s="360"/>
      <c r="BA2" s="360"/>
      <c r="BB2" s="360"/>
      <c r="BC2" s="360"/>
      <c r="BD2" s="360"/>
      <c r="BE2" s="360"/>
      <c r="BS2" s="18" t="s">
        <v>6</v>
      </c>
      <c r="BT2" s="18" t="s">
        <v>7</v>
      </c>
    </row>
    <row r="3" spans="1:74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6</v>
      </c>
      <c r="BT3" s="18" t="s">
        <v>8</v>
      </c>
    </row>
    <row r="4" spans="1:74" ht="36.950000000000003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10</v>
      </c>
      <c r="BE4" s="27" t="s">
        <v>11</v>
      </c>
      <c r="BS4" s="18" t="s">
        <v>12</v>
      </c>
    </row>
    <row r="5" spans="1:74" ht="14.45" customHeight="1">
      <c r="B5" s="22"/>
      <c r="C5" s="23"/>
      <c r="D5" s="28" t="s">
        <v>13</v>
      </c>
      <c r="E5" s="23"/>
      <c r="F5" s="23"/>
      <c r="G5" s="23"/>
      <c r="H5" s="23"/>
      <c r="I5" s="23"/>
      <c r="J5" s="23"/>
      <c r="K5" s="389" t="s">
        <v>14</v>
      </c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23"/>
      <c r="AQ5" s="25"/>
      <c r="BE5" s="386" t="s">
        <v>15</v>
      </c>
      <c r="BS5" s="18" t="s">
        <v>6</v>
      </c>
    </row>
    <row r="6" spans="1:74" ht="36.950000000000003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91" t="s">
        <v>17</v>
      </c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  <c r="AI6" s="390"/>
      <c r="AJ6" s="390"/>
      <c r="AK6" s="390"/>
      <c r="AL6" s="390"/>
      <c r="AM6" s="390"/>
      <c r="AN6" s="390"/>
      <c r="AO6" s="390"/>
      <c r="AP6" s="23"/>
      <c r="AQ6" s="25"/>
      <c r="BE6" s="360"/>
      <c r="BS6" s="18" t="s">
        <v>18</v>
      </c>
    </row>
    <row r="7" spans="1:74" ht="14.45" customHeight="1">
      <c r="B7" s="22"/>
      <c r="C7" s="23"/>
      <c r="D7" s="31" t="s">
        <v>19</v>
      </c>
      <c r="E7" s="23"/>
      <c r="F7" s="23"/>
      <c r="G7" s="23"/>
      <c r="H7" s="23"/>
      <c r="I7" s="23"/>
      <c r="J7" s="23"/>
      <c r="K7" s="29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21</v>
      </c>
      <c r="AL7" s="23"/>
      <c r="AM7" s="23"/>
      <c r="AN7" s="29" t="s">
        <v>22</v>
      </c>
      <c r="AO7" s="23"/>
      <c r="AP7" s="23"/>
      <c r="AQ7" s="25"/>
      <c r="BE7" s="360"/>
      <c r="BS7" s="18" t="s">
        <v>23</v>
      </c>
    </row>
    <row r="8" spans="1:74" ht="14.45" customHeight="1">
      <c r="B8" s="22"/>
      <c r="C8" s="23"/>
      <c r="D8" s="31" t="s">
        <v>24</v>
      </c>
      <c r="E8" s="23"/>
      <c r="F8" s="23"/>
      <c r="G8" s="23"/>
      <c r="H8" s="23"/>
      <c r="I8" s="23"/>
      <c r="J8" s="23"/>
      <c r="K8" s="29" t="s">
        <v>25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26</v>
      </c>
      <c r="AL8" s="23"/>
      <c r="AM8" s="23"/>
      <c r="AN8" s="32" t="s">
        <v>27</v>
      </c>
      <c r="AO8" s="23"/>
      <c r="AP8" s="23"/>
      <c r="AQ8" s="25"/>
      <c r="BE8" s="360"/>
      <c r="BS8" s="18" t="s">
        <v>28</v>
      </c>
    </row>
    <row r="9" spans="1:74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360"/>
      <c r="BS9" s="18" t="s">
        <v>29</v>
      </c>
    </row>
    <row r="10" spans="1:74" ht="14.45" customHeight="1">
      <c r="B10" s="22"/>
      <c r="C10" s="23"/>
      <c r="D10" s="31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31</v>
      </c>
      <c r="AL10" s="23"/>
      <c r="AM10" s="23"/>
      <c r="AN10" s="29" t="s">
        <v>32</v>
      </c>
      <c r="AO10" s="23"/>
      <c r="AP10" s="23"/>
      <c r="AQ10" s="25"/>
      <c r="BE10" s="360"/>
      <c r="BS10" s="18" t="s">
        <v>18</v>
      </c>
    </row>
    <row r="11" spans="1:74" ht="18.399999999999999" customHeight="1">
      <c r="B11" s="22"/>
      <c r="C11" s="23"/>
      <c r="D11" s="23"/>
      <c r="E11" s="29" t="s">
        <v>33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34</v>
      </c>
      <c r="AL11" s="23"/>
      <c r="AM11" s="23"/>
      <c r="AN11" s="29" t="s">
        <v>32</v>
      </c>
      <c r="AO11" s="23"/>
      <c r="AP11" s="23"/>
      <c r="AQ11" s="25"/>
      <c r="BE11" s="360"/>
      <c r="BS11" s="18" t="s">
        <v>18</v>
      </c>
    </row>
    <row r="12" spans="1:74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360"/>
      <c r="BS12" s="18" t="s">
        <v>18</v>
      </c>
    </row>
    <row r="13" spans="1:74" ht="14.45" customHeight="1">
      <c r="B13" s="22"/>
      <c r="C13" s="23"/>
      <c r="D13" s="31" t="s">
        <v>35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31</v>
      </c>
      <c r="AL13" s="23"/>
      <c r="AM13" s="23"/>
      <c r="AN13" s="33" t="s">
        <v>36</v>
      </c>
      <c r="AO13" s="23"/>
      <c r="AP13" s="23"/>
      <c r="AQ13" s="25"/>
      <c r="BE13" s="360"/>
      <c r="BS13" s="18" t="s">
        <v>18</v>
      </c>
    </row>
    <row r="14" spans="1:74" ht="15">
      <c r="B14" s="22"/>
      <c r="C14" s="23"/>
      <c r="D14" s="23"/>
      <c r="E14" s="392" t="s">
        <v>36</v>
      </c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390"/>
      <c r="AD14" s="390"/>
      <c r="AE14" s="390"/>
      <c r="AF14" s="390"/>
      <c r="AG14" s="390"/>
      <c r="AH14" s="390"/>
      <c r="AI14" s="390"/>
      <c r="AJ14" s="390"/>
      <c r="AK14" s="31" t="s">
        <v>34</v>
      </c>
      <c r="AL14" s="23"/>
      <c r="AM14" s="23"/>
      <c r="AN14" s="33" t="s">
        <v>36</v>
      </c>
      <c r="AO14" s="23"/>
      <c r="AP14" s="23"/>
      <c r="AQ14" s="25"/>
      <c r="BE14" s="360"/>
      <c r="BS14" s="18" t="s">
        <v>18</v>
      </c>
    </row>
    <row r="15" spans="1:74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360"/>
      <c r="BS15" s="18" t="s">
        <v>4</v>
      </c>
    </row>
    <row r="16" spans="1:74" ht="14.45" customHeight="1">
      <c r="B16" s="22"/>
      <c r="C16" s="23"/>
      <c r="D16" s="31" t="s">
        <v>37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31</v>
      </c>
      <c r="AL16" s="23"/>
      <c r="AM16" s="23"/>
      <c r="AN16" s="29" t="s">
        <v>32</v>
      </c>
      <c r="AO16" s="23"/>
      <c r="AP16" s="23"/>
      <c r="AQ16" s="25"/>
      <c r="BE16" s="360"/>
      <c r="BS16" s="18" t="s">
        <v>4</v>
      </c>
    </row>
    <row r="17" spans="2:71" ht="18.399999999999999" customHeight="1">
      <c r="B17" s="22"/>
      <c r="C17" s="23"/>
      <c r="D17" s="23"/>
      <c r="E17" s="29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34</v>
      </c>
      <c r="AL17" s="23"/>
      <c r="AM17" s="23"/>
      <c r="AN17" s="29" t="s">
        <v>32</v>
      </c>
      <c r="AO17" s="23"/>
      <c r="AP17" s="23"/>
      <c r="AQ17" s="25"/>
      <c r="BE17" s="360"/>
      <c r="BS17" s="18" t="s">
        <v>38</v>
      </c>
    </row>
    <row r="18" spans="2:7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360"/>
      <c r="BS18" s="18" t="s">
        <v>6</v>
      </c>
    </row>
    <row r="19" spans="2:71" ht="14.45" customHeight="1">
      <c r="B19" s="22"/>
      <c r="C19" s="23"/>
      <c r="D19" s="31" t="s">
        <v>39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360"/>
      <c r="BS19" s="18" t="s">
        <v>6</v>
      </c>
    </row>
    <row r="20" spans="2:71" ht="22.5" customHeight="1">
      <c r="B20" s="22"/>
      <c r="C20" s="23"/>
      <c r="D20" s="23"/>
      <c r="E20" s="393" t="s">
        <v>32</v>
      </c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C20" s="390"/>
      <c r="AD20" s="390"/>
      <c r="AE20" s="390"/>
      <c r="AF20" s="390"/>
      <c r="AG20" s="390"/>
      <c r="AH20" s="390"/>
      <c r="AI20" s="390"/>
      <c r="AJ20" s="390"/>
      <c r="AK20" s="390"/>
      <c r="AL20" s="390"/>
      <c r="AM20" s="390"/>
      <c r="AN20" s="390"/>
      <c r="AO20" s="23"/>
      <c r="AP20" s="23"/>
      <c r="AQ20" s="25"/>
      <c r="BE20" s="360"/>
      <c r="BS20" s="18" t="s">
        <v>38</v>
      </c>
    </row>
    <row r="21" spans="2:7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360"/>
    </row>
    <row r="22" spans="2:71" ht="6.95" customHeight="1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360"/>
    </row>
    <row r="23" spans="2:71" s="1" customFormat="1" ht="25.9" customHeight="1">
      <c r="B23" s="35"/>
      <c r="C23" s="36"/>
      <c r="D23" s="37" t="s">
        <v>40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94">
        <f>ROUND(AG51,2)</f>
        <v>0</v>
      </c>
      <c r="AL23" s="395"/>
      <c r="AM23" s="395"/>
      <c r="AN23" s="395"/>
      <c r="AO23" s="395"/>
      <c r="AP23" s="36"/>
      <c r="AQ23" s="39"/>
      <c r="BE23" s="387"/>
    </row>
    <row r="24" spans="2:71" s="1" customFormat="1" ht="6.9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387"/>
    </row>
    <row r="25" spans="2:71" s="1" customForma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96" t="s">
        <v>41</v>
      </c>
      <c r="M25" s="373"/>
      <c r="N25" s="373"/>
      <c r="O25" s="373"/>
      <c r="P25" s="36"/>
      <c r="Q25" s="36"/>
      <c r="R25" s="36"/>
      <c r="S25" s="36"/>
      <c r="T25" s="36"/>
      <c r="U25" s="36"/>
      <c r="V25" s="36"/>
      <c r="W25" s="396" t="s">
        <v>42</v>
      </c>
      <c r="X25" s="373"/>
      <c r="Y25" s="373"/>
      <c r="Z25" s="373"/>
      <c r="AA25" s="373"/>
      <c r="AB25" s="373"/>
      <c r="AC25" s="373"/>
      <c r="AD25" s="373"/>
      <c r="AE25" s="373"/>
      <c r="AF25" s="36"/>
      <c r="AG25" s="36"/>
      <c r="AH25" s="36"/>
      <c r="AI25" s="36"/>
      <c r="AJ25" s="36"/>
      <c r="AK25" s="396" t="s">
        <v>43</v>
      </c>
      <c r="AL25" s="373"/>
      <c r="AM25" s="373"/>
      <c r="AN25" s="373"/>
      <c r="AO25" s="373"/>
      <c r="AP25" s="36"/>
      <c r="AQ25" s="39"/>
      <c r="BE25" s="387"/>
    </row>
    <row r="26" spans="2:71" s="2" customFormat="1" ht="14.45" customHeight="1">
      <c r="B26" s="41"/>
      <c r="C26" s="42"/>
      <c r="D26" s="43" t="s">
        <v>44</v>
      </c>
      <c r="E26" s="42"/>
      <c r="F26" s="43" t="s">
        <v>45</v>
      </c>
      <c r="G26" s="42"/>
      <c r="H26" s="42"/>
      <c r="I26" s="42"/>
      <c r="J26" s="42"/>
      <c r="K26" s="42"/>
      <c r="L26" s="376">
        <v>0.21</v>
      </c>
      <c r="M26" s="375"/>
      <c r="N26" s="375"/>
      <c r="O26" s="375"/>
      <c r="P26" s="42"/>
      <c r="Q26" s="42"/>
      <c r="R26" s="42"/>
      <c r="S26" s="42"/>
      <c r="T26" s="42"/>
      <c r="U26" s="42"/>
      <c r="V26" s="42"/>
      <c r="W26" s="374">
        <f>ROUND(AZ51,2)</f>
        <v>0</v>
      </c>
      <c r="X26" s="375"/>
      <c r="Y26" s="375"/>
      <c r="Z26" s="375"/>
      <c r="AA26" s="375"/>
      <c r="AB26" s="375"/>
      <c r="AC26" s="375"/>
      <c r="AD26" s="375"/>
      <c r="AE26" s="375"/>
      <c r="AF26" s="42"/>
      <c r="AG26" s="42"/>
      <c r="AH26" s="42"/>
      <c r="AI26" s="42"/>
      <c r="AJ26" s="42"/>
      <c r="AK26" s="374">
        <f>ROUND(AV51,2)</f>
        <v>0</v>
      </c>
      <c r="AL26" s="375"/>
      <c r="AM26" s="375"/>
      <c r="AN26" s="375"/>
      <c r="AO26" s="375"/>
      <c r="AP26" s="42"/>
      <c r="AQ26" s="44"/>
      <c r="BE26" s="388"/>
    </row>
    <row r="27" spans="2:71" s="2" customFormat="1" ht="14.45" customHeight="1">
      <c r="B27" s="41"/>
      <c r="C27" s="42"/>
      <c r="D27" s="42"/>
      <c r="E27" s="42"/>
      <c r="F27" s="43" t="s">
        <v>46</v>
      </c>
      <c r="G27" s="42"/>
      <c r="H27" s="42"/>
      <c r="I27" s="42"/>
      <c r="J27" s="42"/>
      <c r="K27" s="42"/>
      <c r="L27" s="376">
        <v>0.15</v>
      </c>
      <c r="M27" s="375"/>
      <c r="N27" s="375"/>
      <c r="O27" s="375"/>
      <c r="P27" s="42"/>
      <c r="Q27" s="42"/>
      <c r="R27" s="42"/>
      <c r="S27" s="42"/>
      <c r="T27" s="42"/>
      <c r="U27" s="42"/>
      <c r="V27" s="42"/>
      <c r="W27" s="374">
        <f>ROUND(BA51,2)</f>
        <v>0</v>
      </c>
      <c r="X27" s="375"/>
      <c r="Y27" s="375"/>
      <c r="Z27" s="375"/>
      <c r="AA27" s="375"/>
      <c r="AB27" s="375"/>
      <c r="AC27" s="375"/>
      <c r="AD27" s="375"/>
      <c r="AE27" s="375"/>
      <c r="AF27" s="42"/>
      <c r="AG27" s="42"/>
      <c r="AH27" s="42"/>
      <c r="AI27" s="42"/>
      <c r="AJ27" s="42"/>
      <c r="AK27" s="374">
        <f>ROUND(AW51,2)</f>
        <v>0</v>
      </c>
      <c r="AL27" s="375"/>
      <c r="AM27" s="375"/>
      <c r="AN27" s="375"/>
      <c r="AO27" s="375"/>
      <c r="AP27" s="42"/>
      <c r="AQ27" s="44"/>
      <c r="BE27" s="388"/>
    </row>
    <row r="28" spans="2:71" s="2" customFormat="1" ht="14.45" hidden="1" customHeight="1">
      <c r="B28" s="41"/>
      <c r="C28" s="42"/>
      <c r="D28" s="42"/>
      <c r="E28" s="42"/>
      <c r="F28" s="43" t="s">
        <v>47</v>
      </c>
      <c r="G28" s="42"/>
      <c r="H28" s="42"/>
      <c r="I28" s="42"/>
      <c r="J28" s="42"/>
      <c r="K28" s="42"/>
      <c r="L28" s="376">
        <v>0.21</v>
      </c>
      <c r="M28" s="375"/>
      <c r="N28" s="375"/>
      <c r="O28" s="375"/>
      <c r="P28" s="42"/>
      <c r="Q28" s="42"/>
      <c r="R28" s="42"/>
      <c r="S28" s="42"/>
      <c r="T28" s="42"/>
      <c r="U28" s="42"/>
      <c r="V28" s="42"/>
      <c r="W28" s="374">
        <f>ROUND(BB51,2)</f>
        <v>0</v>
      </c>
      <c r="X28" s="375"/>
      <c r="Y28" s="375"/>
      <c r="Z28" s="375"/>
      <c r="AA28" s="375"/>
      <c r="AB28" s="375"/>
      <c r="AC28" s="375"/>
      <c r="AD28" s="375"/>
      <c r="AE28" s="375"/>
      <c r="AF28" s="42"/>
      <c r="AG28" s="42"/>
      <c r="AH28" s="42"/>
      <c r="AI28" s="42"/>
      <c r="AJ28" s="42"/>
      <c r="AK28" s="374">
        <v>0</v>
      </c>
      <c r="AL28" s="375"/>
      <c r="AM28" s="375"/>
      <c r="AN28" s="375"/>
      <c r="AO28" s="375"/>
      <c r="AP28" s="42"/>
      <c r="AQ28" s="44"/>
      <c r="BE28" s="388"/>
    </row>
    <row r="29" spans="2:71" s="2" customFormat="1" ht="14.45" hidden="1" customHeight="1">
      <c r="B29" s="41"/>
      <c r="C29" s="42"/>
      <c r="D29" s="42"/>
      <c r="E29" s="42"/>
      <c r="F29" s="43" t="s">
        <v>48</v>
      </c>
      <c r="G29" s="42"/>
      <c r="H29" s="42"/>
      <c r="I29" s="42"/>
      <c r="J29" s="42"/>
      <c r="K29" s="42"/>
      <c r="L29" s="376">
        <v>0.15</v>
      </c>
      <c r="M29" s="375"/>
      <c r="N29" s="375"/>
      <c r="O29" s="375"/>
      <c r="P29" s="42"/>
      <c r="Q29" s="42"/>
      <c r="R29" s="42"/>
      <c r="S29" s="42"/>
      <c r="T29" s="42"/>
      <c r="U29" s="42"/>
      <c r="V29" s="42"/>
      <c r="W29" s="374">
        <f>ROUND(BC51,2)</f>
        <v>0</v>
      </c>
      <c r="X29" s="375"/>
      <c r="Y29" s="375"/>
      <c r="Z29" s="375"/>
      <c r="AA29" s="375"/>
      <c r="AB29" s="375"/>
      <c r="AC29" s="375"/>
      <c r="AD29" s="375"/>
      <c r="AE29" s="375"/>
      <c r="AF29" s="42"/>
      <c r="AG29" s="42"/>
      <c r="AH29" s="42"/>
      <c r="AI29" s="42"/>
      <c r="AJ29" s="42"/>
      <c r="AK29" s="374">
        <v>0</v>
      </c>
      <c r="AL29" s="375"/>
      <c r="AM29" s="375"/>
      <c r="AN29" s="375"/>
      <c r="AO29" s="375"/>
      <c r="AP29" s="42"/>
      <c r="AQ29" s="44"/>
      <c r="BE29" s="388"/>
    </row>
    <row r="30" spans="2:71" s="2" customFormat="1" ht="14.45" hidden="1" customHeight="1">
      <c r="B30" s="41"/>
      <c r="C30" s="42"/>
      <c r="D30" s="42"/>
      <c r="E30" s="42"/>
      <c r="F30" s="43" t="s">
        <v>49</v>
      </c>
      <c r="G30" s="42"/>
      <c r="H30" s="42"/>
      <c r="I30" s="42"/>
      <c r="J30" s="42"/>
      <c r="K30" s="42"/>
      <c r="L30" s="376">
        <v>0</v>
      </c>
      <c r="M30" s="375"/>
      <c r="N30" s="375"/>
      <c r="O30" s="375"/>
      <c r="P30" s="42"/>
      <c r="Q30" s="42"/>
      <c r="R30" s="42"/>
      <c r="S30" s="42"/>
      <c r="T30" s="42"/>
      <c r="U30" s="42"/>
      <c r="V30" s="42"/>
      <c r="W30" s="374">
        <f>ROUND(BD51,2)</f>
        <v>0</v>
      </c>
      <c r="X30" s="375"/>
      <c r="Y30" s="375"/>
      <c r="Z30" s="375"/>
      <c r="AA30" s="375"/>
      <c r="AB30" s="375"/>
      <c r="AC30" s="375"/>
      <c r="AD30" s="375"/>
      <c r="AE30" s="375"/>
      <c r="AF30" s="42"/>
      <c r="AG30" s="42"/>
      <c r="AH30" s="42"/>
      <c r="AI30" s="42"/>
      <c r="AJ30" s="42"/>
      <c r="AK30" s="374">
        <v>0</v>
      </c>
      <c r="AL30" s="375"/>
      <c r="AM30" s="375"/>
      <c r="AN30" s="375"/>
      <c r="AO30" s="375"/>
      <c r="AP30" s="42"/>
      <c r="AQ30" s="44"/>
      <c r="BE30" s="388"/>
    </row>
    <row r="31" spans="2:71" s="1" customFormat="1" ht="6.9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387"/>
    </row>
    <row r="32" spans="2:71" s="1" customFormat="1" ht="25.9" customHeight="1">
      <c r="B32" s="35"/>
      <c r="C32" s="45"/>
      <c r="D32" s="46" t="s">
        <v>50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51</v>
      </c>
      <c r="U32" s="47"/>
      <c r="V32" s="47"/>
      <c r="W32" s="47"/>
      <c r="X32" s="380" t="s">
        <v>52</v>
      </c>
      <c r="Y32" s="381"/>
      <c r="Z32" s="381"/>
      <c r="AA32" s="381"/>
      <c r="AB32" s="381"/>
      <c r="AC32" s="47"/>
      <c r="AD32" s="47"/>
      <c r="AE32" s="47"/>
      <c r="AF32" s="47"/>
      <c r="AG32" s="47"/>
      <c r="AH32" s="47"/>
      <c r="AI32" s="47"/>
      <c r="AJ32" s="47"/>
      <c r="AK32" s="382">
        <f>SUM(AK23:AK30)</f>
        <v>0</v>
      </c>
      <c r="AL32" s="381"/>
      <c r="AM32" s="381"/>
      <c r="AN32" s="381"/>
      <c r="AO32" s="383"/>
      <c r="AP32" s="45"/>
      <c r="AQ32" s="49"/>
      <c r="BE32" s="387"/>
    </row>
    <row r="33" spans="2:56" s="1" customFormat="1" ht="6.9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56" s="1" customFormat="1" ht="6.9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56" s="1" customFormat="1" ht="6.9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5"/>
    </row>
    <row r="39" spans="2:56" s="1" customFormat="1" ht="36.950000000000003" customHeight="1">
      <c r="B39" s="35"/>
      <c r="C39" s="56" t="s">
        <v>53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5"/>
    </row>
    <row r="40" spans="2:56" s="1" customFormat="1" ht="6.95" customHeight="1">
      <c r="B40" s="35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5"/>
    </row>
    <row r="41" spans="2:56" s="3" customFormat="1" ht="14.45" customHeight="1">
      <c r="B41" s="58"/>
      <c r="C41" s="59" t="s">
        <v>13</v>
      </c>
      <c r="D41" s="60"/>
      <c r="E41" s="60"/>
      <c r="F41" s="60"/>
      <c r="G41" s="60"/>
      <c r="H41" s="60"/>
      <c r="I41" s="60"/>
      <c r="J41" s="60"/>
      <c r="K41" s="60"/>
      <c r="L41" s="60" t="str">
        <f>K5</f>
        <v>16/2016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1"/>
    </row>
    <row r="42" spans="2:56" s="4" customFormat="1" ht="36.950000000000003" customHeight="1">
      <c r="B42" s="62"/>
      <c r="C42" s="63" t="s">
        <v>16</v>
      </c>
      <c r="D42" s="64"/>
      <c r="E42" s="64"/>
      <c r="F42" s="64"/>
      <c r="G42" s="64"/>
      <c r="H42" s="64"/>
      <c r="I42" s="64"/>
      <c r="J42" s="64"/>
      <c r="K42" s="64"/>
      <c r="L42" s="363" t="str">
        <f>K6</f>
        <v>RH Kružberk  – využití akumulační nádrže pro chov ryb</v>
      </c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4"/>
      <c r="X42" s="364"/>
      <c r="Y42" s="364"/>
      <c r="Z42" s="364"/>
      <c r="AA42" s="364"/>
      <c r="AB42" s="364"/>
      <c r="AC42" s="364"/>
      <c r="AD42" s="364"/>
      <c r="AE42" s="364"/>
      <c r="AF42" s="364"/>
      <c r="AG42" s="364"/>
      <c r="AH42" s="364"/>
      <c r="AI42" s="364"/>
      <c r="AJ42" s="364"/>
      <c r="AK42" s="364"/>
      <c r="AL42" s="364"/>
      <c r="AM42" s="364"/>
      <c r="AN42" s="364"/>
      <c r="AO42" s="364"/>
      <c r="AP42" s="64"/>
      <c r="AQ42" s="64"/>
      <c r="AR42" s="65"/>
    </row>
    <row r="43" spans="2:56" s="1" customFormat="1" ht="6.95" customHeight="1">
      <c r="B43" s="35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5"/>
    </row>
    <row r="44" spans="2:56" s="1" customFormat="1" ht="15">
      <c r="B44" s="35"/>
      <c r="C44" s="59" t="s">
        <v>24</v>
      </c>
      <c r="D44" s="57"/>
      <c r="E44" s="57"/>
      <c r="F44" s="57"/>
      <c r="G44" s="57"/>
      <c r="H44" s="57"/>
      <c r="I44" s="57"/>
      <c r="J44" s="57"/>
      <c r="K44" s="57"/>
      <c r="L44" s="66" t="str">
        <f>IF(K8="","",K8)</f>
        <v>Kružberk</v>
      </c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9" t="s">
        <v>26</v>
      </c>
      <c r="AJ44" s="57"/>
      <c r="AK44" s="57"/>
      <c r="AL44" s="57"/>
      <c r="AM44" s="365" t="str">
        <f>IF(AN8= "","",AN8)</f>
        <v>13. 12. 2016</v>
      </c>
      <c r="AN44" s="366"/>
      <c r="AO44" s="57"/>
      <c r="AP44" s="57"/>
      <c r="AQ44" s="57"/>
      <c r="AR44" s="55"/>
    </row>
    <row r="45" spans="2:56" s="1" customFormat="1" ht="6.95" customHeight="1">
      <c r="B45" s="35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5"/>
    </row>
    <row r="46" spans="2:56" s="1" customFormat="1" ht="15">
      <c r="B46" s="35"/>
      <c r="C46" s="59" t="s">
        <v>30</v>
      </c>
      <c r="D46" s="57"/>
      <c r="E46" s="57"/>
      <c r="F46" s="57"/>
      <c r="G46" s="57"/>
      <c r="H46" s="57"/>
      <c r="I46" s="57"/>
      <c r="J46" s="57"/>
      <c r="K46" s="57"/>
      <c r="L46" s="60" t="str">
        <f>IF(E11= "","",E11)</f>
        <v xml:space="preserve"> </v>
      </c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9" t="s">
        <v>37</v>
      </c>
      <c r="AJ46" s="57"/>
      <c r="AK46" s="57"/>
      <c r="AL46" s="57"/>
      <c r="AM46" s="367" t="str">
        <f>IF(E17="","",E17)</f>
        <v xml:space="preserve"> </v>
      </c>
      <c r="AN46" s="366"/>
      <c r="AO46" s="366"/>
      <c r="AP46" s="366"/>
      <c r="AQ46" s="57"/>
      <c r="AR46" s="55"/>
      <c r="AS46" s="368" t="s">
        <v>54</v>
      </c>
      <c r="AT46" s="369"/>
      <c r="AU46" s="68"/>
      <c r="AV46" s="68"/>
      <c r="AW46" s="68"/>
      <c r="AX46" s="68"/>
      <c r="AY46" s="68"/>
      <c r="AZ46" s="68"/>
      <c r="BA46" s="68"/>
      <c r="BB46" s="68"/>
      <c r="BC46" s="68"/>
      <c r="BD46" s="69"/>
    </row>
    <row r="47" spans="2:56" s="1" customFormat="1" ht="15">
      <c r="B47" s="35"/>
      <c r="C47" s="59" t="s">
        <v>35</v>
      </c>
      <c r="D47" s="57"/>
      <c r="E47" s="57"/>
      <c r="F47" s="57"/>
      <c r="G47" s="57"/>
      <c r="H47" s="57"/>
      <c r="I47" s="57"/>
      <c r="J47" s="57"/>
      <c r="K47" s="57"/>
      <c r="L47" s="60" t="str">
        <f>IF(E14= "Vyplň údaj","",E14)</f>
        <v/>
      </c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5"/>
      <c r="AS47" s="370"/>
      <c r="AT47" s="371"/>
      <c r="AU47" s="70"/>
      <c r="AV47" s="70"/>
      <c r="AW47" s="70"/>
      <c r="AX47" s="70"/>
      <c r="AY47" s="70"/>
      <c r="AZ47" s="70"/>
      <c r="BA47" s="70"/>
      <c r="BB47" s="70"/>
      <c r="BC47" s="70"/>
      <c r="BD47" s="71"/>
    </row>
    <row r="48" spans="2:56" s="1" customFormat="1" ht="10.9" customHeight="1">
      <c r="B48" s="35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5"/>
      <c r="AS48" s="372"/>
      <c r="AT48" s="373"/>
      <c r="AU48" s="36"/>
      <c r="AV48" s="36"/>
      <c r="AW48" s="36"/>
      <c r="AX48" s="36"/>
      <c r="AY48" s="36"/>
      <c r="AZ48" s="36"/>
      <c r="BA48" s="36"/>
      <c r="BB48" s="36"/>
      <c r="BC48" s="36"/>
      <c r="BD48" s="72"/>
    </row>
    <row r="49" spans="1:91" s="1" customFormat="1" ht="29.25" customHeight="1">
      <c r="B49" s="35"/>
      <c r="C49" s="384" t="s">
        <v>55</v>
      </c>
      <c r="D49" s="379"/>
      <c r="E49" s="379"/>
      <c r="F49" s="379"/>
      <c r="G49" s="379"/>
      <c r="H49" s="73"/>
      <c r="I49" s="378" t="s">
        <v>56</v>
      </c>
      <c r="J49" s="379"/>
      <c r="K49" s="379"/>
      <c r="L49" s="379"/>
      <c r="M49" s="379"/>
      <c r="N49" s="379"/>
      <c r="O49" s="379"/>
      <c r="P49" s="379"/>
      <c r="Q49" s="379"/>
      <c r="R49" s="379"/>
      <c r="S49" s="379"/>
      <c r="T49" s="379"/>
      <c r="U49" s="379"/>
      <c r="V49" s="379"/>
      <c r="W49" s="379"/>
      <c r="X49" s="379"/>
      <c r="Y49" s="379"/>
      <c r="Z49" s="379"/>
      <c r="AA49" s="379"/>
      <c r="AB49" s="379"/>
      <c r="AC49" s="379"/>
      <c r="AD49" s="379"/>
      <c r="AE49" s="379"/>
      <c r="AF49" s="379"/>
      <c r="AG49" s="385" t="s">
        <v>57</v>
      </c>
      <c r="AH49" s="379"/>
      <c r="AI49" s="379"/>
      <c r="AJ49" s="379"/>
      <c r="AK49" s="379"/>
      <c r="AL49" s="379"/>
      <c r="AM49" s="379"/>
      <c r="AN49" s="378" t="s">
        <v>58</v>
      </c>
      <c r="AO49" s="379"/>
      <c r="AP49" s="379"/>
      <c r="AQ49" s="74" t="s">
        <v>59</v>
      </c>
      <c r="AR49" s="55"/>
      <c r="AS49" s="75" t="s">
        <v>60</v>
      </c>
      <c r="AT49" s="76" t="s">
        <v>61</v>
      </c>
      <c r="AU49" s="76" t="s">
        <v>62</v>
      </c>
      <c r="AV49" s="76" t="s">
        <v>63</v>
      </c>
      <c r="AW49" s="76" t="s">
        <v>64</v>
      </c>
      <c r="AX49" s="76" t="s">
        <v>65</v>
      </c>
      <c r="AY49" s="76" t="s">
        <v>66</v>
      </c>
      <c r="AZ49" s="76" t="s">
        <v>67</v>
      </c>
      <c r="BA49" s="76" t="s">
        <v>68</v>
      </c>
      <c r="BB49" s="76" t="s">
        <v>69</v>
      </c>
      <c r="BC49" s="76" t="s">
        <v>70</v>
      </c>
      <c r="BD49" s="77" t="s">
        <v>71</v>
      </c>
    </row>
    <row r="50" spans="1:91" s="1" customFormat="1" ht="10.9" customHeight="1">
      <c r="B50" s="35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5"/>
      <c r="AS50" s="78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80"/>
    </row>
    <row r="51" spans="1:91" s="4" customFormat="1" ht="32.450000000000003" customHeight="1">
      <c r="B51" s="62"/>
      <c r="C51" s="81" t="s">
        <v>72</v>
      </c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358">
        <f>ROUND(SUM(AG52:AG57),2)</f>
        <v>0</v>
      </c>
      <c r="AH51" s="358"/>
      <c r="AI51" s="358"/>
      <c r="AJ51" s="358"/>
      <c r="AK51" s="358"/>
      <c r="AL51" s="358"/>
      <c r="AM51" s="358"/>
      <c r="AN51" s="359">
        <f t="shared" ref="AN51:AN57" si="0">SUM(AG51,AT51)</f>
        <v>0</v>
      </c>
      <c r="AO51" s="359"/>
      <c r="AP51" s="359"/>
      <c r="AQ51" s="83" t="s">
        <v>32</v>
      </c>
      <c r="AR51" s="65"/>
      <c r="AS51" s="84">
        <f>ROUND(SUM(AS52:AS57),2)</f>
        <v>0</v>
      </c>
      <c r="AT51" s="85">
        <f t="shared" ref="AT51:AT57" si="1">ROUND(SUM(AV51:AW51),2)</f>
        <v>0</v>
      </c>
      <c r="AU51" s="86">
        <f>ROUND(SUM(AU52:AU57),5)</f>
        <v>0</v>
      </c>
      <c r="AV51" s="85">
        <f>ROUND(AZ51*L26,2)</f>
        <v>0</v>
      </c>
      <c r="AW51" s="85">
        <f>ROUND(BA51*L27,2)</f>
        <v>0</v>
      </c>
      <c r="AX51" s="85">
        <f>ROUND(BB51*L26,2)</f>
        <v>0</v>
      </c>
      <c r="AY51" s="85">
        <f>ROUND(BC51*L27,2)</f>
        <v>0</v>
      </c>
      <c r="AZ51" s="85">
        <f>ROUND(SUM(AZ52:AZ57),2)</f>
        <v>0</v>
      </c>
      <c r="BA51" s="85">
        <f>ROUND(SUM(BA52:BA57),2)</f>
        <v>0</v>
      </c>
      <c r="BB51" s="85">
        <f>ROUND(SUM(BB52:BB57),2)</f>
        <v>0</v>
      </c>
      <c r="BC51" s="85">
        <f>ROUND(SUM(BC52:BC57),2)</f>
        <v>0</v>
      </c>
      <c r="BD51" s="87">
        <f>ROUND(SUM(BD52:BD57),2)</f>
        <v>0</v>
      </c>
      <c r="BS51" s="88" t="s">
        <v>73</v>
      </c>
      <c r="BT51" s="88" t="s">
        <v>74</v>
      </c>
      <c r="BU51" s="89" t="s">
        <v>75</v>
      </c>
      <c r="BV51" s="88" t="s">
        <v>76</v>
      </c>
      <c r="BW51" s="88" t="s">
        <v>5</v>
      </c>
      <c r="BX51" s="88" t="s">
        <v>77</v>
      </c>
      <c r="CL51" s="88" t="s">
        <v>20</v>
      </c>
    </row>
    <row r="52" spans="1:91" s="5" customFormat="1" ht="22.5" customHeight="1">
      <c r="A52" s="270" t="s">
        <v>1181</v>
      </c>
      <c r="B52" s="90"/>
      <c r="C52" s="91"/>
      <c r="D52" s="377" t="s">
        <v>78</v>
      </c>
      <c r="E52" s="362"/>
      <c r="F52" s="362"/>
      <c r="G52" s="362"/>
      <c r="H52" s="362"/>
      <c r="I52" s="92"/>
      <c r="J52" s="377" t="s">
        <v>79</v>
      </c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61">
        <f>'SO 01 - Akumulační nádrž ...'!J27</f>
        <v>0</v>
      </c>
      <c r="AH52" s="362"/>
      <c r="AI52" s="362"/>
      <c r="AJ52" s="362"/>
      <c r="AK52" s="362"/>
      <c r="AL52" s="362"/>
      <c r="AM52" s="362"/>
      <c r="AN52" s="361">
        <f t="shared" si="0"/>
        <v>0</v>
      </c>
      <c r="AO52" s="362"/>
      <c r="AP52" s="362"/>
      <c r="AQ52" s="93" t="s">
        <v>80</v>
      </c>
      <c r="AR52" s="94"/>
      <c r="AS52" s="95">
        <v>0</v>
      </c>
      <c r="AT52" s="96">
        <f t="shared" si="1"/>
        <v>0</v>
      </c>
      <c r="AU52" s="97">
        <f>'SO 01 - Akumulační nádrž ...'!P96</f>
        <v>0</v>
      </c>
      <c r="AV52" s="96">
        <f>'SO 01 - Akumulační nádrž ...'!J30</f>
        <v>0</v>
      </c>
      <c r="AW52" s="96">
        <f>'SO 01 - Akumulační nádrž ...'!J31</f>
        <v>0</v>
      </c>
      <c r="AX52" s="96">
        <f>'SO 01 - Akumulační nádrž ...'!J32</f>
        <v>0</v>
      </c>
      <c r="AY52" s="96">
        <f>'SO 01 - Akumulační nádrž ...'!J33</f>
        <v>0</v>
      </c>
      <c r="AZ52" s="96">
        <f>'SO 01 - Akumulační nádrž ...'!F30</f>
        <v>0</v>
      </c>
      <c r="BA52" s="96">
        <f>'SO 01 - Akumulační nádrž ...'!F31</f>
        <v>0</v>
      </c>
      <c r="BB52" s="96">
        <f>'SO 01 - Akumulační nádrž ...'!F32</f>
        <v>0</v>
      </c>
      <c r="BC52" s="96">
        <f>'SO 01 - Akumulační nádrž ...'!F33</f>
        <v>0</v>
      </c>
      <c r="BD52" s="98">
        <f>'SO 01 - Akumulační nádrž ...'!F34</f>
        <v>0</v>
      </c>
      <c r="BT52" s="99" t="s">
        <v>23</v>
      </c>
      <c r="BV52" s="99" t="s">
        <v>76</v>
      </c>
      <c r="BW52" s="99" t="s">
        <v>81</v>
      </c>
      <c r="BX52" s="99" t="s">
        <v>5</v>
      </c>
      <c r="CL52" s="99" t="s">
        <v>20</v>
      </c>
      <c r="CM52" s="99" t="s">
        <v>82</v>
      </c>
    </row>
    <row r="53" spans="1:91" s="5" customFormat="1" ht="22.5" customHeight="1">
      <c r="A53" s="270" t="s">
        <v>1181</v>
      </c>
      <c r="B53" s="90"/>
      <c r="C53" s="91"/>
      <c r="D53" s="377" t="s">
        <v>83</v>
      </c>
      <c r="E53" s="362"/>
      <c r="F53" s="362"/>
      <c r="G53" s="362"/>
      <c r="H53" s="362"/>
      <c r="I53" s="92"/>
      <c r="J53" s="377" t="s">
        <v>84</v>
      </c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2"/>
      <c r="Y53" s="362"/>
      <c r="Z53" s="362"/>
      <c r="AA53" s="362"/>
      <c r="AB53" s="362"/>
      <c r="AC53" s="362"/>
      <c r="AD53" s="362"/>
      <c r="AE53" s="362"/>
      <c r="AF53" s="362"/>
      <c r="AG53" s="361">
        <f>'SO 02 - Terénní úpravy'!J27</f>
        <v>0</v>
      </c>
      <c r="AH53" s="362"/>
      <c r="AI53" s="362"/>
      <c r="AJ53" s="362"/>
      <c r="AK53" s="362"/>
      <c r="AL53" s="362"/>
      <c r="AM53" s="362"/>
      <c r="AN53" s="361">
        <f t="shared" si="0"/>
        <v>0</v>
      </c>
      <c r="AO53" s="362"/>
      <c r="AP53" s="362"/>
      <c r="AQ53" s="93" t="s">
        <v>85</v>
      </c>
      <c r="AR53" s="94"/>
      <c r="AS53" s="95">
        <v>0</v>
      </c>
      <c r="AT53" s="96">
        <f t="shared" si="1"/>
        <v>0</v>
      </c>
      <c r="AU53" s="97">
        <f>'SO 02 - Terénní úpravy'!P81</f>
        <v>0</v>
      </c>
      <c r="AV53" s="96">
        <f>'SO 02 - Terénní úpravy'!J30</f>
        <v>0</v>
      </c>
      <c r="AW53" s="96">
        <f>'SO 02 - Terénní úpravy'!J31</f>
        <v>0</v>
      </c>
      <c r="AX53" s="96">
        <f>'SO 02 - Terénní úpravy'!J32</f>
        <v>0</v>
      </c>
      <c r="AY53" s="96">
        <f>'SO 02 - Terénní úpravy'!J33</f>
        <v>0</v>
      </c>
      <c r="AZ53" s="96">
        <f>'SO 02 - Terénní úpravy'!F30</f>
        <v>0</v>
      </c>
      <c r="BA53" s="96">
        <f>'SO 02 - Terénní úpravy'!F31</f>
        <v>0</v>
      </c>
      <c r="BB53" s="96">
        <f>'SO 02 - Terénní úpravy'!F32</f>
        <v>0</v>
      </c>
      <c r="BC53" s="96">
        <f>'SO 02 - Terénní úpravy'!F33</f>
        <v>0</v>
      </c>
      <c r="BD53" s="98">
        <f>'SO 02 - Terénní úpravy'!F34</f>
        <v>0</v>
      </c>
      <c r="BT53" s="99" t="s">
        <v>23</v>
      </c>
      <c r="BV53" s="99" t="s">
        <v>76</v>
      </c>
      <c r="BW53" s="99" t="s">
        <v>86</v>
      </c>
      <c r="BX53" s="99" t="s">
        <v>5</v>
      </c>
      <c r="CL53" s="99" t="s">
        <v>20</v>
      </c>
      <c r="CM53" s="99" t="s">
        <v>82</v>
      </c>
    </row>
    <row r="54" spans="1:91" s="5" customFormat="1" ht="22.5" customHeight="1">
      <c r="A54" s="270" t="s">
        <v>1181</v>
      </c>
      <c r="B54" s="90"/>
      <c r="C54" s="91"/>
      <c r="D54" s="377" t="s">
        <v>87</v>
      </c>
      <c r="E54" s="362"/>
      <c r="F54" s="362"/>
      <c r="G54" s="362"/>
      <c r="H54" s="362"/>
      <c r="I54" s="92"/>
      <c r="J54" s="377" t="s">
        <v>88</v>
      </c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Z54" s="362"/>
      <c r="AA54" s="362"/>
      <c r="AB54" s="362"/>
      <c r="AC54" s="362"/>
      <c r="AD54" s="362"/>
      <c r="AE54" s="362"/>
      <c r="AF54" s="362"/>
      <c r="AG54" s="361">
        <f>'SO 03 - Vnější trubní roz...'!J27</f>
        <v>0</v>
      </c>
      <c r="AH54" s="362"/>
      <c r="AI54" s="362"/>
      <c r="AJ54" s="362"/>
      <c r="AK54" s="362"/>
      <c r="AL54" s="362"/>
      <c r="AM54" s="362"/>
      <c r="AN54" s="361">
        <f t="shared" si="0"/>
        <v>0</v>
      </c>
      <c r="AO54" s="362"/>
      <c r="AP54" s="362"/>
      <c r="AQ54" s="93" t="s">
        <v>85</v>
      </c>
      <c r="AR54" s="94"/>
      <c r="AS54" s="95">
        <v>0</v>
      </c>
      <c r="AT54" s="96">
        <f t="shared" si="1"/>
        <v>0</v>
      </c>
      <c r="AU54" s="97">
        <f>'SO 03 - Vnější trubní roz...'!P86</f>
        <v>0</v>
      </c>
      <c r="AV54" s="96">
        <f>'SO 03 - Vnější trubní roz...'!J30</f>
        <v>0</v>
      </c>
      <c r="AW54" s="96">
        <f>'SO 03 - Vnější trubní roz...'!J31</f>
        <v>0</v>
      </c>
      <c r="AX54" s="96">
        <f>'SO 03 - Vnější trubní roz...'!J32</f>
        <v>0</v>
      </c>
      <c r="AY54" s="96">
        <f>'SO 03 - Vnější trubní roz...'!J33</f>
        <v>0</v>
      </c>
      <c r="AZ54" s="96">
        <f>'SO 03 - Vnější trubní roz...'!F30</f>
        <v>0</v>
      </c>
      <c r="BA54" s="96">
        <f>'SO 03 - Vnější trubní roz...'!F31</f>
        <v>0</v>
      </c>
      <c r="BB54" s="96">
        <f>'SO 03 - Vnější trubní roz...'!F32</f>
        <v>0</v>
      </c>
      <c r="BC54" s="96">
        <f>'SO 03 - Vnější trubní roz...'!F33</f>
        <v>0</v>
      </c>
      <c r="BD54" s="98">
        <f>'SO 03 - Vnější trubní roz...'!F34</f>
        <v>0</v>
      </c>
      <c r="BT54" s="99" t="s">
        <v>23</v>
      </c>
      <c r="BV54" s="99" t="s">
        <v>76</v>
      </c>
      <c r="BW54" s="99" t="s">
        <v>89</v>
      </c>
      <c r="BX54" s="99" t="s">
        <v>5</v>
      </c>
      <c r="CL54" s="99" t="s">
        <v>20</v>
      </c>
      <c r="CM54" s="99" t="s">
        <v>82</v>
      </c>
    </row>
    <row r="55" spans="1:91" s="5" customFormat="1" ht="22.5" customHeight="1">
      <c r="A55" s="270" t="s">
        <v>1181</v>
      </c>
      <c r="B55" s="90"/>
      <c r="C55" s="91"/>
      <c r="D55" s="377" t="s">
        <v>90</v>
      </c>
      <c r="E55" s="362"/>
      <c r="F55" s="362"/>
      <c r="G55" s="362"/>
      <c r="H55" s="362"/>
      <c r="I55" s="92"/>
      <c r="J55" s="377" t="s">
        <v>91</v>
      </c>
      <c r="K55" s="362"/>
      <c r="L55" s="362"/>
      <c r="M55" s="362"/>
      <c r="N55" s="362"/>
      <c r="O55" s="362"/>
      <c r="P55" s="362"/>
      <c r="Q55" s="362"/>
      <c r="R55" s="362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362"/>
      <c r="AG55" s="361">
        <f>'PS 01 - Demontáž stávajíc...'!J27</f>
        <v>0</v>
      </c>
      <c r="AH55" s="362"/>
      <c r="AI55" s="362"/>
      <c r="AJ55" s="362"/>
      <c r="AK55" s="362"/>
      <c r="AL55" s="362"/>
      <c r="AM55" s="362"/>
      <c r="AN55" s="361">
        <f t="shared" si="0"/>
        <v>0</v>
      </c>
      <c r="AO55" s="362"/>
      <c r="AP55" s="362"/>
      <c r="AQ55" s="93" t="s">
        <v>92</v>
      </c>
      <c r="AR55" s="94"/>
      <c r="AS55" s="95">
        <v>0</v>
      </c>
      <c r="AT55" s="96">
        <f t="shared" si="1"/>
        <v>0</v>
      </c>
      <c r="AU55" s="97">
        <f>'PS 01 - Demontáž stávajíc...'!P78</f>
        <v>0</v>
      </c>
      <c r="AV55" s="96">
        <f>'PS 01 - Demontáž stávajíc...'!J30</f>
        <v>0</v>
      </c>
      <c r="AW55" s="96">
        <f>'PS 01 - Demontáž stávajíc...'!J31</f>
        <v>0</v>
      </c>
      <c r="AX55" s="96">
        <f>'PS 01 - Demontáž stávajíc...'!J32</f>
        <v>0</v>
      </c>
      <c r="AY55" s="96">
        <f>'PS 01 - Demontáž stávajíc...'!J33</f>
        <v>0</v>
      </c>
      <c r="AZ55" s="96">
        <f>'PS 01 - Demontáž stávajíc...'!F30</f>
        <v>0</v>
      </c>
      <c r="BA55" s="96">
        <f>'PS 01 - Demontáž stávajíc...'!F31</f>
        <v>0</v>
      </c>
      <c r="BB55" s="96">
        <f>'PS 01 - Demontáž stávajíc...'!F32</f>
        <v>0</v>
      </c>
      <c r="BC55" s="96">
        <f>'PS 01 - Demontáž stávajíc...'!F33</f>
        <v>0</v>
      </c>
      <c r="BD55" s="98">
        <f>'PS 01 - Demontáž stávajíc...'!F34</f>
        <v>0</v>
      </c>
      <c r="BT55" s="99" t="s">
        <v>23</v>
      </c>
      <c r="BV55" s="99" t="s">
        <v>76</v>
      </c>
      <c r="BW55" s="99" t="s">
        <v>93</v>
      </c>
      <c r="BX55" s="99" t="s">
        <v>5</v>
      </c>
      <c r="CL55" s="99" t="s">
        <v>20</v>
      </c>
      <c r="CM55" s="99" t="s">
        <v>82</v>
      </c>
    </row>
    <row r="56" spans="1:91" s="5" customFormat="1" ht="22.5" customHeight="1">
      <c r="A56" s="270" t="s">
        <v>1181</v>
      </c>
      <c r="B56" s="90"/>
      <c r="C56" s="91"/>
      <c r="D56" s="377" t="s">
        <v>94</v>
      </c>
      <c r="E56" s="362"/>
      <c r="F56" s="362"/>
      <c r="G56" s="362"/>
      <c r="H56" s="362"/>
      <c r="I56" s="92"/>
      <c r="J56" s="377" t="s">
        <v>95</v>
      </c>
      <c r="K56" s="362"/>
      <c r="L56" s="362"/>
      <c r="M56" s="362"/>
      <c r="N56" s="362"/>
      <c r="O56" s="362"/>
      <c r="P56" s="362"/>
      <c r="Q56" s="362"/>
      <c r="R56" s="362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362"/>
      <c r="AG56" s="361">
        <f>'PS 02 - Technologie v AN'!J27</f>
        <v>0</v>
      </c>
      <c r="AH56" s="362"/>
      <c r="AI56" s="362"/>
      <c r="AJ56" s="362"/>
      <c r="AK56" s="362"/>
      <c r="AL56" s="362"/>
      <c r="AM56" s="362"/>
      <c r="AN56" s="361">
        <f t="shared" si="0"/>
        <v>0</v>
      </c>
      <c r="AO56" s="362"/>
      <c r="AP56" s="362"/>
      <c r="AQ56" s="93" t="s">
        <v>92</v>
      </c>
      <c r="AR56" s="94"/>
      <c r="AS56" s="95">
        <v>0</v>
      </c>
      <c r="AT56" s="96">
        <f t="shared" si="1"/>
        <v>0</v>
      </c>
      <c r="AU56" s="97">
        <f>'PS 02 - Technologie v AN'!P78</f>
        <v>0</v>
      </c>
      <c r="AV56" s="96">
        <f>'PS 02 - Technologie v AN'!J30</f>
        <v>0</v>
      </c>
      <c r="AW56" s="96">
        <f>'PS 02 - Technologie v AN'!J31</f>
        <v>0</v>
      </c>
      <c r="AX56" s="96">
        <f>'PS 02 - Technologie v AN'!J32</f>
        <v>0</v>
      </c>
      <c r="AY56" s="96">
        <f>'PS 02 - Technologie v AN'!J33</f>
        <v>0</v>
      </c>
      <c r="AZ56" s="96">
        <f>'PS 02 - Technologie v AN'!F30</f>
        <v>0</v>
      </c>
      <c r="BA56" s="96">
        <f>'PS 02 - Technologie v AN'!F31</f>
        <v>0</v>
      </c>
      <c r="BB56" s="96">
        <f>'PS 02 - Technologie v AN'!F32</f>
        <v>0</v>
      </c>
      <c r="BC56" s="96">
        <f>'PS 02 - Technologie v AN'!F33</f>
        <v>0</v>
      </c>
      <c r="BD56" s="98">
        <f>'PS 02 - Technologie v AN'!F34</f>
        <v>0</v>
      </c>
      <c r="BT56" s="99" t="s">
        <v>23</v>
      </c>
      <c r="BV56" s="99" t="s">
        <v>76</v>
      </c>
      <c r="BW56" s="99" t="s">
        <v>96</v>
      </c>
      <c r="BX56" s="99" t="s">
        <v>5</v>
      </c>
      <c r="CL56" s="99" t="s">
        <v>20</v>
      </c>
      <c r="CM56" s="99" t="s">
        <v>82</v>
      </c>
    </row>
    <row r="57" spans="1:91" s="5" customFormat="1" ht="22.5" customHeight="1">
      <c r="A57" s="270" t="s">
        <v>1181</v>
      </c>
      <c r="B57" s="90"/>
      <c r="C57" s="91"/>
      <c r="D57" s="377" t="s">
        <v>97</v>
      </c>
      <c r="E57" s="362"/>
      <c r="F57" s="362"/>
      <c r="G57" s="362"/>
      <c r="H57" s="362"/>
      <c r="I57" s="92"/>
      <c r="J57" s="377" t="s">
        <v>98</v>
      </c>
      <c r="K57" s="362"/>
      <c r="L57" s="362"/>
      <c r="M57" s="362"/>
      <c r="N57" s="362"/>
      <c r="O57" s="362"/>
      <c r="P57" s="362"/>
      <c r="Q57" s="362"/>
      <c r="R57" s="362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362"/>
      <c r="AG57" s="361">
        <f>'VN - Vedlejší a ostatní n...'!J27</f>
        <v>0</v>
      </c>
      <c r="AH57" s="362"/>
      <c r="AI57" s="362"/>
      <c r="AJ57" s="362"/>
      <c r="AK57" s="362"/>
      <c r="AL57" s="362"/>
      <c r="AM57" s="362"/>
      <c r="AN57" s="361">
        <f t="shared" si="0"/>
        <v>0</v>
      </c>
      <c r="AO57" s="362"/>
      <c r="AP57" s="362"/>
      <c r="AQ57" s="93" t="s">
        <v>99</v>
      </c>
      <c r="AR57" s="94"/>
      <c r="AS57" s="100">
        <v>0</v>
      </c>
      <c r="AT57" s="101">
        <f t="shared" si="1"/>
        <v>0</v>
      </c>
      <c r="AU57" s="102">
        <f>'VN - Vedlejší a ostatní n...'!P78</f>
        <v>0</v>
      </c>
      <c r="AV57" s="101">
        <f>'VN - Vedlejší a ostatní n...'!J30</f>
        <v>0</v>
      </c>
      <c r="AW57" s="101">
        <f>'VN - Vedlejší a ostatní n...'!J31</f>
        <v>0</v>
      </c>
      <c r="AX57" s="101">
        <f>'VN - Vedlejší a ostatní n...'!J32</f>
        <v>0</v>
      </c>
      <c r="AY57" s="101">
        <f>'VN - Vedlejší a ostatní n...'!J33</f>
        <v>0</v>
      </c>
      <c r="AZ57" s="101">
        <f>'VN - Vedlejší a ostatní n...'!F30</f>
        <v>0</v>
      </c>
      <c r="BA57" s="101">
        <f>'VN - Vedlejší a ostatní n...'!F31</f>
        <v>0</v>
      </c>
      <c r="BB57" s="101">
        <f>'VN - Vedlejší a ostatní n...'!F32</f>
        <v>0</v>
      </c>
      <c r="BC57" s="101">
        <f>'VN - Vedlejší a ostatní n...'!F33</f>
        <v>0</v>
      </c>
      <c r="BD57" s="103">
        <f>'VN - Vedlejší a ostatní n...'!F34</f>
        <v>0</v>
      </c>
      <c r="BT57" s="99" t="s">
        <v>23</v>
      </c>
      <c r="BV57" s="99" t="s">
        <v>76</v>
      </c>
      <c r="BW57" s="99" t="s">
        <v>100</v>
      </c>
      <c r="BX57" s="99" t="s">
        <v>5</v>
      </c>
      <c r="CL57" s="99" t="s">
        <v>20</v>
      </c>
      <c r="CM57" s="99" t="s">
        <v>82</v>
      </c>
    </row>
    <row r="58" spans="1:91" s="1" customFormat="1" ht="30" customHeight="1">
      <c r="B58" s="35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5"/>
    </row>
    <row r="59" spans="1:91" s="1" customFormat="1" ht="6.95" customHeight="1">
      <c r="B59" s="50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5"/>
    </row>
  </sheetData>
  <sheetProtection algorithmName="SHA-512" hashValue="zsqIsOy/O0QBr5u+ab7QqvJOzvPQ8/T6M8KwKfin++s0qOenIIUO51ccfFf8mCjYc6Xdy0N/aleUNu6BaNVpAw==" saltValue="q5Z3eJ8AbejYz9VnlFb3Fg==" spinCount="100000" sheet="1" objects="1" scenarios="1" formatColumns="0" formatRows="0" sort="0" autoFilter="0"/>
  <mergeCells count="6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C49:G49"/>
    <mergeCell ref="I49:AF49"/>
    <mergeCell ref="AG49:AM49"/>
    <mergeCell ref="AK27:AO27"/>
    <mergeCell ref="L28:O28"/>
    <mergeCell ref="W29:AE29"/>
    <mergeCell ref="AK29:AO2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D54:H54"/>
    <mergeCell ref="J54:AF54"/>
    <mergeCell ref="AN55:AP55"/>
    <mergeCell ref="AG55:AM55"/>
    <mergeCell ref="D55:H55"/>
    <mergeCell ref="J55:AF55"/>
    <mergeCell ref="D56:H56"/>
    <mergeCell ref="J56:AF56"/>
    <mergeCell ref="AN57:AP57"/>
    <mergeCell ref="AG57:AM57"/>
    <mergeCell ref="D57:H57"/>
    <mergeCell ref="J57:AF57"/>
    <mergeCell ref="AG51:AM51"/>
    <mergeCell ref="AN51:AP51"/>
    <mergeCell ref="AR2:BE2"/>
    <mergeCell ref="AN56:AP56"/>
    <mergeCell ref="AG56:AM56"/>
    <mergeCell ref="AN54:AP54"/>
    <mergeCell ref="AG54:AM54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01 - Akumulační nádrž ...'!C2" tooltip="SO 01 - Akumulační nádrž ..." display="/"/>
    <hyperlink ref="A53" location="'SO 02 - Terénní úpravy'!C2" tooltip="SO 02 - Terénní úpravy" display="/"/>
    <hyperlink ref="A54" location="'SO 03 - Vnější trubní roz...'!C2" tooltip="SO 03 - Vnější trubní roz..." display="/"/>
    <hyperlink ref="A55" location="'PS 01 - Demontáž stávajíc...'!C2" tooltip="PS 01 - Demontáž stávajíc..." display="/"/>
    <hyperlink ref="A56" location="'PS 02 - Technologie v AN'!C2" tooltip="PS 02 - Technologie v AN" display="/"/>
    <hyperlink ref="A57" location="'VN - Vedlejší a ostatní n...'!C2" tooltip="VN - Vedlejší a ostatní n...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14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4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6"/>
      <c r="B1" s="272"/>
      <c r="C1" s="272"/>
      <c r="D1" s="271" t="s">
        <v>1</v>
      </c>
      <c r="E1" s="272"/>
      <c r="F1" s="273" t="s">
        <v>1182</v>
      </c>
      <c r="G1" s="398" t="s">
        <v>1183</v>
      </c>
      <c r="H1" s="398"/>
      <c r="I1" s="278"/>
      <c r="J1" s="273" t="s">
        <v>1184</v>
      </c>
      <c r="K1" s="271" t="s">
        <v>101</v>
      </c>
      <c r="L1" s="273" t="s">
        <v>1185</v>
      </c>
      <c r="M1" s="273"/>
      <c r="N1" s="273"/>
      <c r="O1" s="273"/>
      <c r="P1" s="273"/>
      <c r="Q1" s="273"/>
      <c r="R1" s="273"/>
      <c r="S1" s="273"/>
      <c r="T1" s="273"/>
      <c r="U1" s="269"/>
      <c r="V1" s="26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AT2" s="18" t="s">
        <v>81</v>
      </c>
      <c r="AZ2" s="105" t="s">
        <v>102</v>
      </c>
      <c r="BA2" s="105" t="s">
        <v>32</v>
      </c>
      <c r="BB2" s="105" t="s">
        <v>103</v>
      </c>
      <c r="BC2" s="105" t="s">
        <v>104</v>
      </c>
      <c r="BD2" s="105" t="s">
        <v>82</v>
      </c>
    </row>
    <row r="3" spans="1:70" ht="6.95" customHeight="1">
      <c r="B3" s="19"/>
      <c r="C3" s="20"/>
      <c r="D3" s="20"/>
      <c r="E3" s="20"/>
      <c r="F3" s="20"/>
      <c r="G3" s="20"/>
      <c r="H3" s="20"/>
      <c r="I3" s="106"/>
      <c r="J3" s="20"/>
      <c r="K3" s="21"/>
      <c r="AT3" s="18" t="s">
        <v>82</v>
      </c>
      <c r="AZ3" s="105" t="s">
        <v>105</v>
      </c>
      <c r="BA3" s="105" t="s">
        <v>32</v>
      </c>
      <c r="BB3" s="105" t="s">
        <v>106</v>
      </c>
      <c r="BC3" s="105" t="s">
        <v>107</v>
      </c>
      <c r="BD3" s="105" t="s">
        <v>82</v>
      </c>
    </row>
    <row r="4" spans="1:70" ht="36.950000000000003" customHeight="1">
      <c r="B4" s="22"/>
      <c r="C4" s="23"/>
      <c r="D4" s="24" t="s">
        <v>108</v>
      </c>
      <c r="E4" s="23"/>
      <c r="F4" s="23"/>
      <c r="G4" s="23"/>
      <c r="H4" s="23"/>
      <c r="I4" s="107"/>
      <c r="J4" s="23"/>
      <c r="K4" s="25"/>
      <c r="M4" s="26" t="s">
        <v>10</v>
      </c>
      <c r="AT4" s="18" t="s">
        <v>4</v>
      </c>
      <c r="AZ4" s="105" t="s">
        <v>109</v>
      </c>
      <c r="BA4" s="105" t="s">
        <v>32</v>
      </c>
      <c r="BB4" s="105" t="s">
        <v>106</v>
      </c>
      <c r="BC4" s="105" t="s">
        <v>110</v>
      </c>
      <c r="BD4" s="105" t="s">
        <v>82</v>
      </c>
    </row>
    <row r="5" spans="1:70" ht="6.95" customHeight="1">
      <c r="B5" s="22"/>
      <c r="C5" s="23"/>
      <c r="D5" s="23"/>
      <c r="E5" s="23"/>
      <c r="F5" s="23"/>
      <c r="G5" s="23"/>
      <c r="H5" s="23"/>
      <c r="I5" s="107"/>
      <c r="J5" s="23"/>
      <c r="K5" s="25"/>
      <c r="AZ5" s="105" t="s">
        <v>111</v>
      </c>
      <c r="BA5" s="105" t="s">
        <v>32</v>
      </c>
      <c r="BB5" s="105" t="s">
        <v>106</v>
      </c>
      <c r="BC5" s="105" t="s">
        <v>112</v>
      </c>
      <c r="BD5" s="105" t="s">
        <v>82</v>
      </c>
    </row>
    <row r="6" spans="1:70" ht="15">
      <c r="B6" s="22"/>
      <c r="C6" s="23"/>
      <c r="D6" s="31" t="s">
        <v>16</v>
      </c>
      <c r="E6" s="23"/>
      <c r="F6" s="23"/>
      <c r="G6" s="23"/>
      <c r="H6" s="23"/>
      <c r="I6" s="107"/>
      <c r="J6" s="23"/>
      <c r="K6" s="25"/>
      <c r="AZ6" s="105" t="s">
        <v>113</v>
      </c>
      <c r="BA6" s="105" t="s">
        <v>32</v>
      </c>
      <c r="BB6" s="105" t="s">
        <v>106</v>
      </c>
      <c r="BC6" s="105" t="s">
        <v>114</v>
      </c>
      <c r="BD6" s="105" t="s">
        <v>82</v>
      </c>
    </row>
    <row r="7" spans="1:70" ht="22.5" customHeight="1">
      <c r="B7" s="22"/>
      <c r="C7" s="23"/>
      <c r="D7" s="23"/>
      <c r="E7" s="399" t="str">
        <f>'Rekapitulace stavby'!K6</f>
        <v>RH Kružberk  – využití akumulační nádrže pro chov ryb</v>
      </c>
      <c r="F7" s="390"/>
      <c r="G7" s="390"/>
      <c r="H7" s="390"/>
      <c r="I7" s="107"/>
      <c r="J7" s="23"/>
      <c r="K7" s="25"/>
      <c r="AZ7" s="105" t="s">
        <v>115</v>
      </c>
      <c r="BA7" s="105" t="s">
        <v>32</v>
      </c>
      <c r="BB7" s="105" t="s">
        <v>106</v>
      </c>
      <c r="BC7" s="105" t="s">
        <v>116</v>
      </c>
      <c r="BD7" s="105" t="s">
        <v>82</v>
      </c>
    </row>
    <row r="8" spans="1:70" s="1" customFormat="1" ht="15">
      <c r="B8" s="35"/>
      <c r="C8" s="36"/>
      <c r="D8" s="31" t="s">
        <v>117</v>
      </c>
      <c r="E8" s="36"/>
      <c r="F8" s="36"/>
      <c r="G8" s="36"/>
      <c r="H8" s="36"/>
      <c r="I8" s="108"/>
      <c r="J8" s="36"/>
      <c r="K8" s="39"/>
      <c r="AZ8" s="105" t="s">
        <v>118</v>
      </c>
      <c r="BA8" s="105" t="s">
        <v>32</v>
      </c>
      <c r="BB8" s="105" t="s">
        <v>106</v>
      </c>
      <c r="BC8" s="105" t="s">
        <v>119</v>
      </c>
      <c r="BD8" s="105" t="s">
        <v>82</v>
      </c>
    </row>
    <row r="9" spans="1:70" s="1" customFormat="1" ht="36.950000000000003" customHeight="1">
      <c r="B9" s="35"/>
      <c r="C9" s="36"/>
      <c r="D9" s="36"/>
      <c r="E9" s="400" t="s">
        <v>120</v>
      </c>
      <c r="F9" s="373"/>
      <c r="G9" s="373"/>
      <c r="H9" s="373"/>
      <c r="I9" s="108"/>
      <c r="J9" s="36"/>
      <c r="K9" s="39"/>
      <c r="AZ9" s="105" t="s">
        <v>121</v>
      </c>
      <c r="BA9" s="105" t="s">
        <v>32</v>
      </c>
      <c r="BB9" s="105" t="s">
        <v>106</v>
      </c>
      <c r="BC9" s="105" t="s">
        <v>122</v>
      </c>
      <c r="BD9" s="105" t="s">
        <v>82</v>
      </c>
    </row>
    <row r="10" spans="1:70" s="1" customFormat="1">
      <c r="B10" s="35"/>
      <c r="C10" s="36"/>
      <c r="D10" s="36"/>
      <c r="E10" s="36"/>
      <c r="F10" s="36"/>
      <c r="G10" s="36"/>
      <c r="H10" s="36"/>
      <c r="I10" s="108"/>
      <c r="J10" s="36"/>
      <c r="K10" s="39"/>
    </row>
    <row r="11" spans="1:70" s="1" customFormat="1" ht="14.4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109" t="s">
        <v>21</v>
      </c>
      <c r="J11" s="29" t="s">
        <v>123</v>
      </c>
      <c r="K11" s="39"/>
    </row>
    <row r="12" spans="1:70" s="1" customFormat="1" ht="14.45" customHeight="1">
      <c r="B12" s="35"/>
      <c r="C12" s="36"/>
      <c r="D12" s="31" t="s">
        <v>24</v>
      </c>
      <c r="E12" s="36"/>
      <c r="F12" s="29" t="s">
        <v>25</v>
      </c>
      <c r="G12" s="36"/>
      <c r="H12" s="36"/>
      <c r="I12" s="109" t="s">
        <v>26</v>
      </c>
      <c r="J12" s="110" t="str">
        <f>'Rekapitulace stavby'!AN8</f>
        <v>13. 12. 2016</v>
      </c>
      <c r="K12" s="39"/>
    </row>
    <row r="13" spans="1:70" s="1" customFormat="1" ht="10.9" customHeight="1">
      <c r="B13" s="35"/>
      <c r="C13" s="36"/>
      <c r="D13" s="36"/>
      <c r="E13" s="36"/>
      <c r="F13" s="36"/>
      <c r="G13" s="36"/>
      <c r="H13" s="36"/>
      <c r="I13" s="108"/>
      <c r="J13" s="36"/>
      <c r="K13" s="39"/>
    </row>
    <row r="14" spans="1:70" s="1" customFormat="1" ht="14.45" customHeight="1">
      <c r="B14" s="35"/>
      <c r="C14" s="36"/>
      <c r="D14" s="31" t="s">
        <v>30</v>
      </c>
      <c r="E14" s="36"/>
      <c r="F14" s="36"/>
      <c r="G14" s="36"/>
      <c r="H14" s="36"/>
      <c r="I14" s="109" t="s">
        <v>31</v>
      </c>
      <c r="J14" s="29" t="s">
        <v>32</v>
      </c>
      <c r="K14" s="39"/>
    </row>
    <row r="15" spans="1:70" s="1" customFormat="1" ht="18" customHeight="1">
      <c r="B15" s="35"/>
      <c r="C15" s="36"/>
      <c r="D15" s="36"/>
      <c r="E15" s="29" t="s">
        <v>124</v>
      </c>
      <c r="F15" s="36"/>
      <c r="G15" s="36"/>
      <c r="H15" s="36"/>
      <c r="I15" s="109" t="s">
        <v>34</v>
      </c>
      <c r="J15" s="29" t="s">
        <v>32</v>
      </c>
      <c r="K15" s="39"/>
    </row>
    <row r="16" spans="1:70" s="1" customFormat="1" ht="6.95" customHeight="1">
      <c r="B16" s="35"/>
      <c r="C16" s="36"/>
      <c r="D16" s="36"/>
      <c r="E16" s="36"/>
      <c r="F16" s="36"/>
      <c r="G16" s="36"/>
      <c r="H16" s="36"/>
      <c r="I16" s="108"/>
      <c r="J16" s="36"/>
      <c r="K16" s="39"/>
    </row>
    <row r="17" spans="2:11" s="1" customFormat="1" ht="14.45" customHeight="1">
      <c r="B17" s="35"/>
      <c r="C17" s="36"/>
      <c r="D17" s="31" t="s">
        <v>35</v>
      </c>
      <c r="E17" s="36"/>
      <c r="F17" s="36"/>
      <c r="G17" s="36"/>
      <c r="H17" s="36"/>
      <c r="I17" s="109" t="s">
        <v>31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109" t="s">
        <v>34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08"/>
      <c r="J19" s="36"/>
      <c r="K19" s="39"/>
    </row>
    <row r="20" spans="2:11" s="1" customFormat="1" ht="14.45" customHeight="1">
      <c r="B20" s="35"/>
      <c r="C20" s="36"/>
      <c r="D20" s="31" t="s">
        <v>37</v>
      </c>
      <c r="E20" s="36"/>
      <c r="F20" s="36"/>
      <c r="G20" s="36"/>
      <c r="H20" s="36"/>
      <c r="I20" s="109" t="s">
        <v>31</v>
      </c>
      <c r="J20" s="29" t="s">
        <v>32</v>
      </c>
      <c r="K20" s="39"/>
    </row>
    <row r="21" spans="2:11" s="1" customFormat="1" ht="18" customHeight="1">
      <c r="B21" s="35"/>
      <c r="C21" s="36"/>
      <c r="D21" s="36"/>
      <c r="E21" s="29" t="s">
        <v>125</v>
      </c>
      <c r="F21" s="36"/>
      <c r="G21" s="36"/>
      <c r="H21" s="36"/>
      <c r="I21" s="109" t="s">
        <v>34</v>
      </c>
      <c r="J21" s="29" t="s">
        <v>32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08"/>
      <c r="J22" s="36"/>
      <c r="K22" s="39"/>
    </row>
    <row r="23" spans="2:11" s="1" customFormat="1" ht="14.45" customHeight="1">
      <c r="B23" s="35"/>
      <c r="C23" s="36"/>
      <c r="D23" s="31" t="s">
        <v>39</v>
      </c>
      <c r="E23" s="36"/>
      <c r="F23" s="36"/>
      <c r="G23" s="36"/>
      <c r="H23" s="36"/>
      <c r="I23" s="108"/>
      <c r="J23" s="36"/>
      <c r="K23" s="39"/>
    </row>
    <row r="24" spans="2:11" s="6" customFormat="1" ht="22.5" customHeight="1">
      <c r="B24" s="111"/>
      <c r="C24" s="112"/>
      <c r="D24" s="112"/>
      <c r="E24" s="393" t="s">
        <v>32</v>
      </c>
      <c r="F24" s="401"/>
      <c r="G24" s="401"/>
      <c r="H24" s="401"/>
      <c r="I24" s="113"/>
      <c r="J24" s="112"/>
      <c r="K24" s="114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08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15"/>
      <c r="J26" s="79"/>
      <c r="K26" s="116"/>
    </row>
    <row r="27" spans="2:11" s="1" customFormat="1" ht="25.35" customHeight="1">
      <c r="B27" s="35"/>
      <c r="C27" s="36"/>
      <c r="D27" s="117" t="s">
        <v>40</v>
      </c>
      <c r="E27" s="36"/>
      <c r="F27" s="36"/>
      <c r="G27" s="36"/>
      <c r="H27" s="36"/>
      <c r="I27" s="108"/>
      <c r="J27" s="118">
        <f>ROUND(J96,2)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15"/>
      <c r="J28" s="79"/>
      <c r="K28" s="116"/>
    </row>
    <row r="29" spans="2:11" s="1" customFormat="1" ht="14.45" customHeight="1">
      <c r="B29" s="35"/>
      <c r="C29" s="36"/>
      <c r="D29" s="36"/>
      <c r="E29" s="36"/>
      <c r="F29" s="40" t="s">
        <v>42</v>
      </c>
      <c r="G29" s="36"/>
      <c r="H29" s="36"/>
      <c r="I29" s="119" t="s">
        <v>41</v>
      </c>
      <c r="J29" s="40" t="s">
        <v>43</v>
      </c>
      <c r="K29" s="39"/>
    </row>
    <row r="30" spans="2:11" s="1" customFormat="1" ht="14.45" customHeight="1">
      <c r="B30" s="35"/>
      <c r="C30" s="36"/>
      <c r="D30" s="43" t="s">
        <v>44</v>
      </c>
      <c r="E30" s="43" t="s">
        <v>45</v>
      </c>
      <c r="F30" s="120">
        <f>ROUND(SUM(BE96:BE413), 2)</f>
        <v>0</v>
      </c>
      <c r="G30" s="36"/>
      <c r="H30" s="36"/>
      <c r="I30" s="121">
        <v>0.21</v>
      </c>
      <c r="J30" s="120">
        <f>ROUND(ROUND((SUM(BE96:BE413)), 2)*I30, 2)</f>
        <v>0</v>
      </c>
      <c r="K30" s="39"/>
    </row>
    <row r="31" spans="2:11" s="1" customFormat="1" ht="14.45" customHeight="1">
      <c r="B31" s="35"/>
      <c r="C31" s="36"/>
      <c r="D31" s="36"/>
      <c r="E31" s="43" t="s">
        <v>46</v>
      </c>
      <c r="F31" s="120">
        <f>ROUND(SUM(BF96:BF413), 2)</f>
        <v>0</v>
      </c>
      <c r="G31" s="36"/>
      <c r="H31" s="36"/>
      <c r="I31" s="121">
        <v>0.15</v>
      </c>
      <c r="J31" s="120">
        <f>ROUND(ROUND((SUM(BF96:BF413)), 2)*I31, 2)</f>
        <v>0</v>
      </c>
      <c r="K31" s="39"/>
    </row>
    <row r="32" spans="2:11" s="1" customFormat="1" ht="14.45" hidden="1" customHeight="1">
      <c r="B32" s="35"/>
      <c r="C32" s="36"/>
      <c r="D32" s="36"/>
      <c r="E32" s="43" t="s">
        <v>47</v>
      </c>
      <c r="F32" s="120">
        <f>ROUND(SUM(BG96:BG413), 2)</f>
        <v>0</v>
      </c>
      <c r="G32" s="36"/>
      <c r="H32" s="36"/>
      <c r="I32" s="121">
        <v>0.21</v>
      </c>
      <c r="J32" s="120">
        <v>0</v>
      </c>
      <c r="K32" s="39"/>
    </row>
    <row r="33" spans="2:11" s="1" customFormat="1" ht="14.45" hidden="1" customHeight="1">
      <c r="B33" s="35"/>
      <c r="C33" s="36"/>
      <c r="D33" s="36"/>
      <c r="E33" s="43" t="s">
        <v>48</v>
      </c>
      <c r="F33" s="120">
        <f>ROUND(SUM(BH96:BH413), 2)</f>
        <v>0</v>
      </c>
      <c r="G33" s="36"/>
      <c r="H33" s="36"/>
      <c r="I33" s="121">
        <v>0.15</v>
      </c>
      <c r="J33" s="120">
        <v>0</v>
      </c>
      <c r="K33" s="39"/>
    </row>
    <row r="34" spans="2:11" s="1" customFormat="1" ht="14.45" hidden="1" customHeight="1">
      <c r="B34" s="35"/>
      <c r="C34" s="36"/>
      <c r="D34" s="36"/>
      <c r="E34" s="43" t="s">
        <v>49</v>
      </c>
      <c r="F34" s="120">
        <f>ROUND(SUM(BI96:BI413), 2)</f>
        <v>0</v>
      </c>
      <c r="G34" s="36"/>
      <c r="H34" s="36"/>
      <c r="I34" s="121">
        <v>0</v>
      </c>
      <c r="J34" s="120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08"/>
      <c r="J35" s="36"/>
      <c r="K35" s="39"/>
    </row>
    <row r="36" spans="2:11" s="1" customFormat="1" ht="25.35" customHeight="1">
      <c r="B36" s="35"/>
      <c r="C36" s="122"/>
      <c r="D36" s="123" t="s">
        <v>50</v>
      </c>
      <c r="E36" s="73"/>
      <c r="F36" s="73"/>
      <c r="G36" s="124" t="s">
        <v>51</v>
      </c>
      <c r="H36" s="125" t="s">
        <v>52</v>
      </c>
      <c r="I36" s="126"/>
      <c r="J36" s="127">
        <f>SUM(J27:J34)</f>
        <v>0</v>
      </c>
      <c r="K36" s="128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29"/>
      <c r="J37" s="51"/>
      <c r="K37" s="52"/>
    </row>
    <row r="41" spans="2:11" s="1" customFormat="1" ht="6.95" customHeight="1">
      <c r="B41" s="130"/>
      <c r="C41" s="131"/>
      <c r="D41" s="131"/>
      <c r="E41" s="131"/>
      <c r="F41" s="131"/>
      <c r="G41" s="131"/>
      <c r="H41" s="131"/>
      <c r="I41" s="132"/>
      <c r="J41" s="131"/>
      <c r="K41" s="133"/>
    </row>
    <row r="42" spans="2:11" s="1" customFormat="1" ht="36.950000000000003" customHeight="1">
      <c r="B42" s="35"/>
      <c r="C42" s="24" t="s">
        <v>126</v>
      </c>
      <c r="D42" s="36"/>
      <c r="E42" s="36"/>
      <c r="F42" s="36"/>
      <c r="G42" s="36"/>
      <c r="H42" s="36"/>
      <c r="I42" s="108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08"/>
      <c r="J43" s="36"/>
      <c r="K43" s="39"/>
    </row>
    <row r="44" spans="2:11" s="1" customFormat="1" ht="14.45" customHeight="1">
      <c r="B44" s="35"/>
      <c r="C44" s="31" t="s">
        <v>16</v>
      </c>
      <c r="D44" s="36"/>
      <c r="E44" s="36"/>
      <c r="F44" s="36"/>
      <c r="G44" s="36"/>
      <c r="H44" s="36"/>
      <c r="I44" s="108"/>
      <c r="J44" s="36"/>
      <c r="K44" s="39"/>
    </row>
    <row r="45" spans="2:11" s="1" customFormat="1" ht="22.5" customHeight="1">
      <c r="B45" s="35"/>
      <c r="C45" s="36"/>
      <c r="D45" s="36"/>
      <c r="E45" s="399" t="str">
        <f>E7</f>
        <v>RH Kružberk  – využití akumulační nádrže pro chov ryb</v>
      </c>
      <c r="F45" s="373"/>
      <c r="G45" s="373"/>
      <c r="H45" s="373"/>
      <c r="I45" s="108"/>
      <c r="J45" s="36"/>
      <c r="K45" s="39"/>
    </row>
    <row r="46" spans="2:11" s="1" customFormat="1" ht="14.45" customHeight="1">
      <c r="B46" s="35"/>
      <c r="C46" s="31" t="s">
        <v>117</v>
      </c>
      <c r="D46" s="36"/>
      <c r="E46" s="36"/>
      <c r="F46" s="36"/>
      <c r="G46" s="36"/>
      <c r="H46" s="36"/>
      <c r="I46" s="108"/>
      <c r="J46" s="36"/>
      <c r="K46" s="39"/>
    </row>
    <row r="47" spans="2:11" s="1" customFormat="1" ht="23.25" customHeight="1">
      <c r="B47" s="35"/>
      <c r="C47" s="36"/>
      <c r="D47" s="36"/>
      <c r="E47" s="400" t="str">
        <f>E9</f>
        <v>SO 01 - Akumulační nádrž pro chov ryb</v>
      </c>
      <c r="F47" s="373"/>
      <c r="G47" s="373"/>
      <c r="H47" s="373"/>
      <c r="I47" s="108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08"/>
      <c r="J48" s="36"/>
      <c r="K48" s="39"/>
    </row>
    <row r="49" spans="2:47" s="1" customFormat="1" ht="18" customHeight="1">
      <c r="B49" s="35"/>
      <c r="C49" s="31" t="s">
        <v>24</v>
      </c>
      <c r="D49" s="36"/>
      <c r="E49" s="36"/>
      <c r="F49" s="29" t="str">
        <f>F12</f>
        <v>Kružberk</v>
      </c>
      <c r="G49" s="36"/>
      <c r="H49" s="36"/>
      <c r="I49" s="109" t="s">
        <v>26</v>
      </c>
      <c r="J49" s="110" t="str">
        <f>IF(J12="","",J12)</f>
        <v>13. 12. 2016</v>
      </c>
      <c r="K49" s="39"/>
    </row>
    <row r="50" spans="2:47" s="1" customFormat="1" ht="6.95" customHeight="1">
      <c r="B50" s="35"/>
      <c r="C50" s="36"/>
      <c r="D50" s="36"/>
      <c r="E50" s="36"/>
      <c r="F50" s="36"/>
      <c r="G50" s="36"/>
      <c r="H50" s="36"/>
      <c r="I50" s="108"/>
      <c r="J50" s="36"/>
      <c r="K50" s="39"/>
    </row>
    <row r="51" spans="2:47" s="1" customFormat="1" ht="15">
      <c r="B51" s="35"/>
      <c r="C51" s="31" t="s">
        <v>30</v>
      </c>
      <c r="D51" s="36"/>
      <c r="E51" s="36"/>
      <c r="F51" s="29" t="str">
        <f>E15</f>
        <v>POVODÍ ODRY, státní podnik, závod Frýdek - Místek</v>
      </c>
      <c r="G51" s="36"/>
      <c r="H51" s="36"/>
      <c r="I51" s="109" t="s">
        <v>37</v>
      </c>
      <c r="J51" s="29" t="str">
        <f>E21</f>
        <v>VODEKO, s.r.o</v>
      </c>
      <c r="K51" s="39"/>
    </row>
    <row r="52" spans="2:47" s="1" customFormat="1" ht="14.45" customHeight="1">
      <c r="B52" s="35"/>
      <c r="C52" s="31" t="s">
        <v>35</v>
      </c>
      <c r="D52" s="36"/>
      <c r="E52" s="36"/>
      <c r="F52" s="29" t="str">
        <f>IF(E18="","",E18)</f>
        <v/>
      </c>
      <c r="G52" s="36"/>
      <c r="H52" s="36"/>
      <c r="I52" s="108"/>
      <c r="J52" s="36"/>
      <c r="K52" s="39"/>
    </row>
    <row r="53" spans="2:47" s="1" customFormat="1" ht="10.35" customHeight="1">
      <c r="B53" s="35"/>
      <c r="C53" s="36"/>
      <c r="D53" s="36"/>
      <c r="E53" s="36"/>
      <c r="F53" s="36"/>
      <c r="G53" s="36"/>
      <c r="H53" s="36"/>
      <c r="I53" s="108"/>
      <c r="J53" s="36"/>
      <c r="K53" s="39"/>
    </row>
    <row r="54" spans="2:47" s="1" customFormat="1" ht="29.25" customHeight="1">
      <c r="B54" s="35"/>
      <c r="C54" s="134" t="s">
        <v>127</v>
      </c>
      <c r="D54" s="122"/>
      <c r="E54" s="122"/>
      <c r="F54" s="122"/>
      <c r="G54" s="122"/>
      <c r="H54" s="122"/>
      <c r="I54" s="135"/>
      <c r="J54" s="136" t="s">
        <v>128</v>
      </c>
      <c r="K54" s="137"/>
    </row>
    <row r="55" spans="2:47" s="1" customFormat="1" ht="10.35" customHeight="1">
      <c r="B55" s="35"/>
      <c r="C55" s="36"/>
      <c r="D55" s="36"/>
      <c r="E55" s="36"/>
      <c r="F55" s="36"/>
      <c r="G55" s="36"/>
      <c r="H55" s="36"/>
      <c r="I55" s="108"/>
      <c r="J55" s="36"/>
      <c r="K55" s="39"/>
    </row>
    <row r="56" spans="2:47" s="1" customFormat="1" ht="29.25" customHeight="1">
      <c r="B56" s="35"/>
      <c r="C56" s="138" t="s">
        <v>129</v>
      </c>
      <c r="D56" s="36"/>
      <c r="E56" s="36"/>
      <c r="F56" s="36"/>
      <c r="G56" s="36"/>
      <c r="H56" s="36"/>
      <c r="I56" s="108"/>
      <c r="J56" s="118">
        <f>J96</f>
        <v>0</v>
      </c>
      <c r="K56" s="39"/>
      <c r="AU56" s="18" t="s">
        <v>130</v>
      </c>
    </row>
    <row r="57" spans="2:47" s="7" customFormat="1" ht="24.95" customHeight="1">
      <c r="B57" s="139"/>
      <c r="C57" s="140"/>
      <c r="D57" s="141" t="s">
        <v>131</v>
      </c>
      <c r="E57" s="142"/>
      <c r="F57" s="142"/>
      <c r="G57" s="142"/>
      <c r="H57" s="142"/>
      <c r="I57" s="143"/>
      <c r="J57" s="144">
        <f>J97</f>
        <v>0</v>
      </c>
      <c r="K57" s="145"/>
    </row>
    <row r="58" spans="2:47" s="8" customFormat="1" ht="19.899999999999999" customHeight="1">
      <c r="B58" s="146"/>
      <c r="C58" s="147"/>
      <c r="D58" s="148" t="s">
        <v>132</v>
      </c>
      <c r="E58" s="149"/>
      <c r="F58" s="149"/>
      <c r="G58" s="149"/>
      <c r="H58" s="149"/>
      <c r="I58" s="150"/>
      <c r="J58" s="151">
        <f>J98</f>
        <v>0</v>
      </c>
      <c r="K58" s="152"/>
    </row>
    <row r="59" spans="2:47" s="8" customFormat="1" ht="19.899999999999999" customHeight="1">
      <c r="B59" s="146"/>
      <c r="C59" s="147"/>
      <c r="D59" s="148" t="s">
        <v>133</v>
      </c>
      <c r="E59" s="149"/>
      <c r="F59" s="149"/>
      <c r="G59" s="149"/>
      <c r="H59" s="149"/>
      <c r="I59" s="150"/>
      <c r="J59" s="151">
        <f>J112</f>
        <v>0</v>
      </c>
      <c r="K59" s="152"/>
    </row>
    <row r="60" spans="2:47" s="8" customFormat="1" ht="19.899999999999999" customHeight="1">
      <c r="B60" s="146"/>
      <c r="C60" s="147"/>
      <c r="D60" s="148" t="s">
        <v>134</v>
      </c>
      <c r="E60" s="149"/>
      <c r="F60" s="149"/>
      <c r="G60" s="149"/>
      <c r="H60" s="149"/>
      <c r="I60" s="150"/>
      <c r="J60" s="151">
        <f>J118</f>
        <v>0</v>
      </c>
      <c r="K60" s="152"/>
    </row>
    <row r="61" spans="2:47" s="8" customFormat="1" ht="19.899999999999999" customHeight="1">
      <c r="B61" s="146"/>
      <c r="C61" s="147"/>
      <c r="D61" s="148" t="s">
        <v>135</v>
      </c>
      <c r="E61" s="149"/>
      <c r="F61" s="149"/>
      <c r="G61" s="149"/>
      <c r="H61" s="149"/>
      <c r="I61" s="150"/>
      <c r="J61" s="151">
        <f>J167</f>
        <v>0</v>
      </c>
      <c r="K61" s="152"/>
    </row>
    <row r="62" spans="2:47" s="8" customFormat="1" ht="19.899999999999999" customHeight="1">
      <c r="B62" s="146"/>
      <c r="C62" s="147"/>
      <c r="D62" s="148" t="s">
        <v>136</v>
      </c>
      <c r="E62" s="149"/>
      <c r="F62" s="149"/>
      <c r="G62" s="149"/>
      <c r="H62" s="149"/>
      <c r="I62" s="150"/>
      <c r="J62" s="151">
        <f>J178</f>
        <v>0</v>
      </c>
      <c r="K62" s="152"/>
    </row>
    <row r="63" spans="2:47" s="8" customFormat="1" ht="19.899999999999999" customHeight="1">
      <c r="B63" s="146"/>
      <c r="C63" s="147"/>
      <c r="D63" s="148" t="s">
        <v>137</v>
      </c>
      <c r="E63" s="149"/>
      <c r="F63" s="149"/>
      <c r="G63" s="149"/>
      <c r="H63" s="149"/>
      <c r="I63" s="150"/>
      <c r="J63" s="151">
        <f>J182</f>
        <v>0</v>
      </c>
      <c r="K63" s="152"/>
    </row>
    <row r="64" spans="2:47" s="8" customFormat="1" ht="19.899999999999999" customHeight="1">
      <c r="B64" s="146"/>
      <c r="C64" s="147"/>
      <c r="D64" s="148" t="s">
        <v>138</v>
      </c>
      <c r="E64" s="149"/>
      <c r="F64" s="149"/>
      <c r="G64" s="149"/>
      <c r="H64" s="149"/>
      <c r="I64" s="150"/>
      <c r="J64" s="151">
        <f>J225</f>
        <v>0</v>
      </c>
      <c r="K64" s="152"/>
    </row>
    <row r="65" spans="2:11" s="8" customFormat="1" ht="19.899999999999999" customHeight="1">
      <c r="B65" s="146"/>
      <c r="C65" s="147"/>
      <c r="D65" s="148" t="s">
        <v>139</v>
      </c>
      <c r="E65" s="149"/>
      <c r="F65" s="149"/>
      <c r="G65" s="149"/>
      <c r="H65" s="149"/>
      <c r="I65" s="150"/>
      <c r="J65" s="151">
        <f>J233</f>
        <v>0</v>
      </c>
      <c r="K65" s="152"/>
    </row>
    <row r="66" spans="2:11" s="8" customFormat="1" ht="19.899999999999999" customHeight="1">
      <c r="B66" s="146"/>
      <c r="C66" s="147"/>
      <c r="D66" s="148" t="s">
        <v>140</v>
      </c>
      <c r="E66" s="149"/>
      <c r="F66" s="149"/>
      <c r="G66" s="149"/>
      <c r="H66" s="149"/>
      <c r="I66" s="150"/>
      <c r="J66" s="151">
        <f>J330</f>
        <v>0</v>
      </c>
      <c r="K66" s="152"/>
    </row>
    <row r="67" spans="2:11" s="8" customFormat="1" ht="19.899999999999999" customHeight="1">
      <c r="B67" s="146"/>
      <c r="C67" s="147"/>
      <c r="D67" s="148" t="s">
        <v>141</v>
      </c>
      <c r="E67" s="149"/>
      <c r="F67" s="149"/>
      <c r="G67" s="149"/>
      <c r="H67" s="149"/>
      <c r="I67" s="150"/>
      <c r="J67" s="151">
        <f>J337</f>
        <v>0</v>
      </c>
      <c r="K67" s="152"/>
    </row>
    <row r="68" spans="2:11" s="7" customFormat="1" ht="24.95" customHeight="1">
      <c r="B68" s="139"/>
      <c r="C68" s="140"/>
      <c r="D68" s="141" t="s">
        <v>142</v>
      </c>
      <c r="E68" s="142"/>
      <c r="F68" s="142"/>
      <c r="G68" s="142"/>
      <c r="H68" s="142"/>
      <c r="I68" s="143"/>
      <c r="J68" s="144">
        <f>J339</f>
        <v>0</v>
      </c>
      <c r="K68" s="145"/>
    </row>
    <row r="69" spans="2:11" s="8" customFormat="1" ht="19.899999999999999" customHeight="1">
      <c r="B69" s="146"/>
      <c r="C69" s="147"/>
      <c r="D69" s="148" t="s">
        <v>143</v>
      </c>
      <c r="E69" s="149"/>
      <c r="F69" s="149"/>
      <c r="G69" s="149"/>
      <c r="H69" s="149"/>
      <c r="I69" s="150"/>
      <c r="J69" s="151">
        <f>J340</f>
        <v>0</v>
      </c>
      <c r="K69" s="152"/>
    </row>
    <row r="70" spans="2:11" s="8" customFormat="1" ht="19.899999999999999" customHeight="1">
      <c r="B70" s="146"/>
      <c r="C70" s="147"/>
      <c r="D70" s="148" t="s">
        <v>144</v>
      </c>
      <c r="E70" s="149"/>
      <c r="F70" s="149"/>
      <c r="G70" s="149"/>
      <c r="H70" s="149"/>
      <c r="I70" s="150"/>
      <c r="J70" s="151">
        <f>J351</f>
        <v>0</v>
      </c>
      <c r="K70" s="152"/>
    </row>
    <row r="71" spans="2:11" s="8" customFormat="1" ht="19.899999999999999" customHeight="1">
      <c r="B71" s="146"/>
      <c r="C71" s="147"/>
      <c r="D71" s="148" t="s">
        <v>145</v>
      </c>
      <c r="E71" s="149"/>
      <c r="F71" s="149"/>
      <c r="G71" s="149"/>
      <c r="H71" s="149"/>
      <c r="I71" s="150"/>
      <c r="J71" s="151">
        <f>J355</f>
        <v>0</v>
      </c>
      <c r="K71" s="152"/>
    </row>
    <row r="72" spans="2:11" s="8" customFormat="1" ht="19.899999999999999" customHeight="1">
      <c r="B72" s="146"/>
      <c r="C72" s="147"/>
      <c r="D72" s="148" t="s">
        <v>146</v>
      </c>
      <c r="E72" s="149"/>
      <c r="F72" s="149"/>
      <c r="G72" s="149"/>
      <c r="H72" s="149"/>
      <c r="I72" s="150"/>
      <c r="J72" s="151">
        <f>J378</f>
        <v>0</v>
      </c>
      <c r="K72" s="152"/>
    </row>
    <row r="73" spans="2:11" s="7" customFormat="1" ht="24.95" customHeight="1">
      <c r="B73" s="139"/>
      <c r="C73" s="140"/>
      <c r="D73" s="141" t="s">
        <v>147</v>
      </c>
      <c r="E73" s="142"/>
      <c r="F73" s="142"/>
      <c r="G73" s="142"/>
      <c r="H73" s="142"/>
      <c r="I73" s="143"/>
      <c r="J73" s="144">
        <f>J389</f>
        <v>0</v>
      </c>
      <c r="K73" s="145"/>
    </row>
    <row r="74" spans="2:11" s="8" customFormat="1" ht="19.899999999999999" customHeight="1">
      <c r="B74" s="146"/>
      <c r="C74" s="147"/>
      <c r="D74" s="148" t="s">
        <v>148</v>
      </c>
      <c r="E74" s="149"/>
      <c r="F74" s="149"/>
      <c r="G74" s="149"/>
      <c r="H74" s="149"/>
      <c r="I74" s="150"/>
      <c r="J74" s="151">
        <f>J390</f>
        <v>0</v>
      </c>
      <c r="K74" s="152"/>
    </row>
    <row r="75" spans="2:11" s="8" customFormat="1" ht="19.899999999999999" customHeight="1">
      <c r="B75" s="146"/>
      <c r="C75" s="147"/>
      <c r="D75" s="148" t="s">
        <v>149</v>
      </c>
      <c r="E75" s="149"/>
      <c r="F75" s="149"/>
      <c r="G75" s="149"/>
      <c r="H75" s="149"/>
      <c r="I75" s="150"/>
      <c r="J75" s="151">
        <f>J403</f>
        <v>0</v>
      </c>
      <c r="K75" s="152"/>
    </row>
    <row r="76" spans="2:11" s="7" customFormat="1" ht="24.95" customHeight="1">
      <c r="B76" s="139"/>
      <c r="C76" s="140"/>
      <c r="D76" s="141" t="s">
        <v>150</v>
      </c>
      <c r="E76" s="142"/>
      <c r="F76" s="142"/>
      <c r="G76" s="142"/>
      <c r="H76" s="142"/>
      <c r="I76" s="143"/>
      <c r="J76" s="144">
        <f>J405</f>
        <v>0</v>
      </c>
      <c r="K76" s="145"/>
    </row>
    <row r="77" spans="2:11" s="1" customFormat="1" ht="21.75" customHeight="1">
      <c r="B77" s="35"/>
      <c r="C77" s="36"/>
      <c r="D77" s="36"/>
      <c r="E77" s="36"/>
      <c r="F77" s="36"/>
      <c r="G77" s="36"/>
      <c r="H77" s="36"/>
      <c r="I77" s="108"/>
      <c r="J77" s="36"/>
      <c r="K77" s="39"/>
    </row>
    <row r="78" spans="2:11" s="1" customFormat="1" ht="6.95" customHeight="1">
      <c r="B78" s="50"/>
      <c r="C78" s="51"/>
      <c r="D78" s="51"/>
      <c r="E78" s="51"/>
      <c r="F78" s="51"/>
      <c r="G78" s="51"/>
      <c r="H78" s="51"/>
      <c r="I78" s="129"/>
      <c r="J78" s="51"/>
      <c r="K78" s="52"/>
    </row>
    <row r="82" spans="2:63" s="1" customFormat="1" ht="6.95" customHeight="1">
      <c r="B82" s="53"/>
      <c r="C82" s="54"/>
      <c r="D82" s="54"/>
      <c r="E82" s="54"/>
      <c r="F82" s="54"/>
      <c r="G82" s="54"/>
      <c r="H82" s="54"/>
      <c r="I82" s="132"/>
      <c r="J82" s="54"/>
      <c r="K82" s="54"/>
      <c r="L82" s="55"/>
    </row>
    <row r="83" spans="2:63" s="1" customFormat="1" ht="36.950000000000003" customHeight="1">
      <c r="B83" s="35"/>
      <c r="C83" s="56" t="s">
        <v>151</v>
      </c>
      <c r="D83" s="57"/>
      <c r="E83" s="57"/>
      <c r="F83" s="57"/>
      <c r="G83" s="57"/>
      <c r="H83" s="57"/>
      <c r="I83" s="153"/>
      <c r="J83" s="57"/>
      <c r="K83" s="57"/>
      <c r="L83" s="55"/>
    </row>
    <row r="84" spans="2:63" s="1" customFormat="1" ht="6.95" customHeight="1">
      <c r="B84" s="35"/>
      <c r="C84" s="57"/>
      <c r="D84" s="57"/>
      <c r="E84" s="57"/>
      <c r="F84" s="57"/>
      <c r="G84" s="57"/>
      <c r="H84" s="57"/>
      <c r="I84" s="153"/>
      <c r="J84" s="57"/>
      <c r="K84" s="57"/>
      <c r="L84" s="55"/>
    </row>
    <row r="85" spans="2:63" s="1" customFormat="1" ht="14.45" customHeight="1">
      <c r="B85" s="35"/>
      <c r="C85" s="59" t="s">
        <v>16</v>
      </c>
      <c r="D85" s="57"/>
      <c r="E85" s="57"/>
      <c r="F85" s="57"/>
      <c r="G85" s="57"/>
      <c r="H85" s="57"/>
      <c r="I85" s="153"/>
      <c r="J85" s="57"/>
      <c r="K85" s="57"/>
      <c r="L85" s="55"/>
    </row>
    <row r="86" spans="2:63" s="1" customFormat="1" ht="22.5" customHeight="1">
      <c r="B86" s="35"/>
      <c r="C86" s="57"/>
      <c r="D86" s="57"/>
      <c r="E86" s="397" t="str">
        <f>E7</f>
        <v>RH Kružberk  – využití akumulační nádrže pro chov ryb</v>
      </c>
      <c r="F86" s="366"/>
      <c r="G86" s="366"/>
      <c r="H86" s="366"/>
      <c r="I86" s="153"/>
      <c r="J86" s="57"/>
      <c r="K86" s="57"/>
      <c r="L86" s="55"/>
    </row>
    <row r="87" spans="2:63" s="1" customFormat="1" ht="14.45" customHeight="1">
      <c r="B87" s="35"/>
      <c r="C87" s="59" t="s">
        <v>117</v>
      </c>
      <c r="D87" s="57"/>
      <c r="E87" s="57"/>
      <c r="F87" s="57"/>
      <c r="G87" s="57"/>
      <c r="H87" s="57"/>
      <c r="I87" s="153"/>
      <c r="J87" s="57"/>
      <c r="K87" s="57"/>
      <c r="L87" s="55"/>
    </row>
    <row r="88" spans="2:63" s="1" customFormat="1" ht="23.25" customHeight="1">
      <c r="B88" s="35"/>
      <c r="C88" s="57"/>
      <c r="D88" s="57"/>
      <c r="E88" s="363" t="str">
        <f>E9</f>
        <v>SO 01 - Akumulační nádrž pro chov ryb</v>
      </c>
      <c r="F88" s="366"/>
      <c r="G88" s="366"/>
      <c r="H88" s="366"/>
      <c r="I88" s="153"/>
      <c r="J88" s="57"/>
      <c r="K88" s="57"/>
      <c r="L88" s="55"/>
    </row>
    <row r="89" spans="2:63" s="1" customFormat="1" ht="6.95" customHeight="1">
      <c r="B89" s="35"/>
      <c r="C89" s="57"/>
      <c r="D89" s="57"/>
      <c r="E89" s="57"/>
      <c r="F89" s="57"/>
      <c r="G89" s="57"/>
      <c r="H89" s="57"/>
      <c r="I89" s="153"/>
      <c r="J89" s="57"/>
      <c r="K89" s="57"/>
      <c r="L89" s="55"/>
    </row>
    <row r="90" spans="2:63" s="1" customFormat="1" ht="18" customHeight="1">
      <c r="B90" s="35"/>
      <c r="C90" s="59" t="s">
        <v>24</v>
      </c>
      <c r="D90" s="57"/>
      <c r="E90" s="57"/>
      <c r="F90" s="154" t="str">
        <f>F12</f>
        <v>Kružberk</v>
      </c>
      <c r="G90" s="57"/>
      <c r="H90" s="57"/>
      <c r="I90" s="155" t="s">
        <v>26</v>
      </c>
      <c r="J90" s="67" t="str">
        <f>IF(J12="","",J12)</f>
        <v>13. 12. 2016</v>
      </c>
      <c r="K90" s="57"/>
      <c r="L90" s="55"/>
    </row>
    <row r="91" spans="2:63" s="1" customFormat="1" ht="6.95" customHeight="1">
      <c r="B91" s="35"/>
      <c r="C91" s="57"/>
      <c r="D91" s="57"/>
      <c r="E91" s="57"/>
      <c r="F91" s="57"/>
      <c r="G91" s="57"/>
      <c r="H91" s="57"/>
      <c r="I91" s="153"/>
      <c r="J91" s="57"/>
      <c r="K91" s="57"/>
      <c r="L91" s="55"/>
    </row>
    <row r="92" spans="2:63" s="1" customFormat="1" ht="15">
      <c r="B92" s="35"/>
      <c r="C92" s="59" t="s">
        <v>30</v>
      </c>
      <c r="D92" s="57"/>
      <c r="E92" s="57"/>
      <c r="F92" s="154" t="str">
        <f>E15</f>
        <v>POVODÍ ODRY, státní podnik, závod Frýdek - Místek</v>
      </c>
      <c r="G92" s="57"/>
      <c r="H92" s="57"/>
      <c r="I92" s="155" t="s">
        <v>37</v>
      </c>
      <c r="J92" s="154" t="str">
        <f>E21</f>
        <v>VODEKO, s.r.o</v>
      </c>
      <c r="K92" s="57"/>
      <c r="L92" s="55"/>
    </row>
    <row r="93" spans="2:63" s="1" customFormat="1" ht="14.45" customHeight="1">
      <c r="B93" s="35"/>
      <c r="C93" s="59" t="s">
        <v>35</v>
      </c>
      <c r="D93" s="57"/>
      <c r="E93" s="57"/>
      <c r="F93" s="154" t="str">
        <f>IF(E18="","",E18)</f>
        <v/>
      </c>
      <c r="G93" s="57"/>
      <c r="H93" s="57"/>
      <c r="I93" s="153"/>
      <c r="J93" s="57"/>
      <c r="K93" s="57"/>
      <c r="L93" s="55"/>
    </row>
    <row r="94" spans="2:63" s="1" customFormat="1" ht="10.35" customHeight="1">
      <c r="B94" s="35"/>
      <c r="C94" s="57"/>
      <c r="D94" s="57"/>
      <c r="E94" s="57"/>
      <c r="F94" s="57"/>
      <c r="G94" s="57"/>
      <c r="H94" s="57"/>
      <c r="I94" s="153"/>
      <c r="J94" s="57"/>
      <c r="K94" s="57"/>
      <c r="L94" s="55"/>
    </row>
    <row r="95" spans="2:63" s="9" customFormat="1" ht="29.25" customHeight="1">
      <c r="B95" s="156"/>
      <c r="C95" s="157" t="s">
        <v>152</v>
      </c>
      <c r="D95" s="158" t="s">
        <v>59</v>
      </c>
      <c r="E95" s="158" t="s">
        <v>55</v>
      </c>
      <c r="F95" s="158" t="s">
        <v>153</v>
      </c>
      <c r="G95" s="158" t="s">
        <v>154</v>
      </c>
      <c r="H95" s="158" t="s">
        <v>155</v>
      </c>
      <c r="I95" s="159" t="s">
        <v>156</v>
      </c>
      <c r="J95" s="158" t="s">
        <v>128</v>
      </c>
      <c r="K95" s="160" t="s">
        <v>157</v>
      </c>
      <c r="L95" s="161"/>
      <c r="M95" s="75" t="s">
        <v>158</v>
      </c>
      <c r="N95" s="76" t="s">
        <v>44</v>
      </c>
      <c r="O95" s="76" t="s">
        <v>159</v>
      </c>
      <c r="P95" s="76" t="s">
        <v>160</v>
      </c>
      <c r="Q95" s="76" t="s">
        <v>161</v>
      </c>
      <c r="R95" s="76" t="s">
        <v>162</v>
      </c>
      <c r="S95" s="76" t="s">
        <v>163</v>
      </c>
      <c r="T95" s="77" t="s">
        <v>164</v>
      </c>
    </row>
    <row r="96" spans="2:63" s="1" customFormat="1" ht="29.25" customHeight="1">
      <c r="B96" s="35"/>
      <c r="C96" s="81" t="s">
        <v>129</v>
      </c>
      <c r="D96" s="57"/>
      <c r="E96" s="57"/>
      <c r="F96" s="57"/>
      <c r="G96" s="57"/>
      <c r="H96" s="57"/>
      <c r="I96" s="153"/>
      <c r="J96" s="162">
        <f>BK96</f>
        <v>0</v>
      </c>
      <c r="K96" s="57"/>
      <c r="L96" s="55"/>
      <c r="M96" s="78"/>
      <c r="N96" s="79"/>
      <c r="O96" s="79"/>
      <c r="P96" s="163">
        <f>P97+P339+P389+P405</f>
        <v>0</v>
      </c>
      <c r="Q96" s="79"/>
      <c r="R96" s="163">
        <f>R97+R339+R389+R405</f>
        <v>74.554513860984002</v>
      </c>
      <c r="S96" s="79"/>
      <c r="T96" s="164">
        <f>T97+T339+T389+T405</f>
        <v>229.54951000000003</v>
      </c>
      <c r="AT96" s="18" t="s">
        <v>73</v>
      </c>
      <c r="AU96" s="18" t="s">
        <v>130</v>
      </c>
      <c r="BK96" s="165">
        <f>BK97+BK339+BK389+BK405</f>
        <v>0</v>
      </c>
    </row>
    <row r="97" spans="2:65" s="10" customFormat="1" ht="37.35" customHeight="1">
      <c r="B97" s="166"/>
      <c r="C97" s="167"/>
      <c r="D97" s="168" t="s">
        <v>73</v>
      </c>
      <c r="E97" s="169" t="s">
        <v>165</v>
      </c>
      <c r="F97" s="169" t="s">
        <v>166</v>
      </c>
      <c r="G97" s="167"/>
      <c r="H97" s="167"/>
      <c r="I97" s="170"/>
      <c r="J97" s="171">
        <f>BK97</f>
        <v>0</v>
      </c>
      <c r="K97" s="167"/>
      <c r="L97" s="172"/>
      <c r="M97" s="173"/>
      <c r="N97" s="174"/>
      <c r="O97" s="174"/>
      <c r="P97" s="175">
        <f>P98+P112+P118+P167+P178+P182+P225+P233+P330+P337</f>
        <v>0</v>
      </c>
      <c r="Q97" s="174"/>
      <c r="R97" s="175">
        <f>R98+R112+R118+R167+R178+R182+R225+R233+R330+R337</f>
        <v>74.530430960984006</v>
      </c>
      <c r="S97" s="174"/>
      <c r="T97" s="176">
        <f>T98+T112+T118+T167+T178+T182+T225+T233+T330+T337</f>
        <v>62.991509999999998</v>
      </c>
      <c r="AR97" s="177" t="s">
        <v>23</v>
      </c>
      <c r="AT97" s="178" t="s">
        <v>73</v>
      </c>
      <c r="AU97" s="178" t="s">
        <v>74</v>
      </c>
      <c r="AY97" s="177" t="s">
        <v>167</v>
      </c>
      <c r="BK97" s="179">
        <f>BK98+BK112+BK118+BK167+BK178+BK182+BK225+BK233+BK330+BK337</f>
        <v>0</v>
      </c>
    </row>
    <row r="98" spans="2:65" s="10" customFormat="1" ht="19.899999999999999" customHeight="1">
      <c r="B98" s="166"/>
      <c r="C98" s="167"/>
      <c r="D98" s="180" t="s">
        <v>73</v>
      </c>
      <c r="E98" s="181" t="s">
        <v>23</v>
      </c>
      <c r="F98" s="181" t="s">
        <v>168</v>
      </c>
      <c r="G98" s="167"/>
      <c r="H98" s="167"/>
      <c r="I98" s="170"/>
      <c r="J98" s="182">
        <f>BK98</f>
        <v>0</v>
      </c>
      <c r="K98" s="167"/>
      <c r="L98" s="172"/>
      <c r="M98" s="173"/>
      <c r="N98" s="174"/>
      <c r="O98" s="174"/>
      <c r="P98" s="175">
        <f>SUM(P99:P111)</f>
        <v>0</v>
      </c>
      <c r="Q98" s="174"/>
      <c r="R98" s="175">
        <f>SUM(R99:R111)</f>
        <v>0</v>
      </c>
      <c r="S98" s="174"/>
      <c r="T98" s="176">
        <f>SUM(T99:T111)</f>
        <v>0</v>
      </c>
      <c r="AR98" s="177" t="s">
        <v>23</v>
      </c>
      <c r="AT98" s="178" t="s">
        <v>73</v>
      </c>
      <c r="AU98" s="178" t="s">
        <v>23</v>
      </c>
      <c r="AY98" s="177" t="s">
        <v>167</v>
      </c>
      <c r="BK98" s="179">
        <f>SUM(BK99:BK111)</f>
        <v>0</v>
      </c>
    </row>
    <row r="99" spans="2:65" s="1" customFormat="1" ht="22.5" customHeight="1">
      <c r="B99" s="35"/>
      <c r="C99" s="183" t="s">
        <v>23</v>
      </c>
      <c r="D99" s="183" t="s">
        <v>169</v>
      </c>
      <c r="E99" s="184" t="s">
        <v>170</v>
      </c>
      <c r="F99" s="185" t="s">
        <v>171</v>
      </c>
      <c r="G99" s="186" t="s">
        <v>103</v>
      </c>
      <c r="H99" s="187">
        <v>180</v>
      </c>
      <c r="I99" s="188"/>
      <c r="J99" s="189">
        <f>ROUND(I99*H99,2)</f>
        <v>0</v>
      </c>
      <c r="K99" s="185" t="s">
        <v>172</v>
      </c>
      <c r="L99" s="55"/>
      <c r="M99" s="190" t="s">
        <v>32</v>
      </c>
      <c r="N99" s="191" t="s">
        <v>45</v>
      </c>
      <c r="O99" s="36"/>
      <c r="P99" s="192">
        <f>O99*H99</f>
        <v>0</v>
      </c>
      <c r="Q99" s="192">
        <v>0</v>
      </c>
      <c r="R99" s="192">
        <f>Q99*H99</f>
        <v>0</v>
      </c>
      <c r="S99" s="192">
        <v>0</v>
      </c>
      <c r="T99" s="193">
        <f>S99*H99</f>
        <v>0</v>
      </c>
      <c r="AR99" s="18" t="s">
        <v>173</v>
      </c>
      <c r="AT99" s="18" t="s">
        <v>169</v>
      </c>
      <c r="AU99" s="18" t="s">
        <v>82</v>
      </c>
      <c r="AY99" s="18" t="s">
        <v>167</v>
      </c>
      <c r="BE99" s="194">
        <f>IF(N99="základní",J99,0)</f>
        <v>0</v>
      </c>
      <c r="BF99" s="194">
        <f>IF(N99="snížená",J99,0)</f>
        <v>0</v>
      </c>
      <c r="BG99" s="194">
        <f>IF(N99="zákl. přenesená",J99,0)</f>
        <v>0</v>
      </c>
      <c r="BH99" s="194">
        <f>IF(N99="sníž. přenesená",J99,0)</f>
        <v>0</v>
      </c>
      <c r="BI99" s="194">
        <f>IF(N99="nulová",J99,0)</f>
        <v>0</v>
      </c>
      <c r="BJ99" s="18" t="s">
        <v>23</v>
      </c>
      <c r="BK99" s="194">
        <f>ROUND(I99*H99,2)</f>
        <v>0</v>
      </c>
      <c r="BL99" s="18" t="s">
        <v>173</v>
      </c>
      <c r="BM99" s="18" t="s">
        <v>174</v>
      </c>
    </row>
    <row r="100" spans="2:65" s="11" customFormat="1">
      <c r="B100" s="195"/>
      <c r="C100" s="196"/>
      <c r="D100" s="197" t="s">
        <v>175</v>
      </c>
      <c r="E100" s="198" t="s">
        <v>32</v>
      </c>
      <c r="F100" s="199" t="s">
        <v>176</v>
      </c>
      <c r="G100" s="196"/>
      <c r="H100" s="200" t="s">
        <v>32</v>
      </c>
      <c r="I100" s="201"/>
      <c r="J100" s="196"/>
      <c r="K100" s="196"/>
      <c r="L100" s="202"/>
      <c r="M100" s="203"/>
      <c r="N100" s="204"/>
      <c r="O100" s="204"/>
      <c r="P100" s="204"/>
      <c r="Q100" s="204"/>
      <c r="R100" s="204"/>
      <c r="S100" s="204"/>
      <c r="T100" s="205"/>
      <c r="AT100" s="206" t="s">
        <v>175</v>
      </c>
      <c r="AU100" s="206" t="s">
        <v>82</v>
      </c>
      <c r="AV100" s="11" t="s">
        <v>23</v>
      </c>
      <c r="AW100" s="11" t="s">
        <v>38</v>
      </c>
      <c r="AX100" s="11" t="s">
        <v>74</v>
      </c>
      <c r="AY100" s="206" t="s">
        <v>167</v>
      </c>
    </row>
    <row r="101" spans="2:65" s="11" customFormat="1">
      <c r="B101" s="195"/>
      <c r="C101" s="196"/>
      <c r="D101" s="197" t="s">
        <v>175</v>
      </c>
      <c r="E101" s="198" t="s">
        <v>32</v>
      </c>
      <c r="F101" s="199" t="s">
        <v>177</v>
      </c>
      <c r="G101" s="196"/>
      <c r="H101" s="200" t="s">
        <v>32</v>
      </c>
      <c r="I101" s="201"/>
      <c r="J101" s="196"/>
      <c r="K101" s="196"/>
      <c r="L101" s="202"/>
      <c r="M101" s="203"/>
      <c r="N101" s="204"/>
      <c r="O101" s="204"/>
      <c r="P101" s="204"/>
      <c r="Q101" s="204"/>
      <c r="R101" s="204"/>
      <c r="S101" s="204"/>
      <c r="T101" s="205"/>
      <c r="AT101" s="206" t="s">
        <v>175</v>
      </c>
      <c r="AU101" s="206" t="s">
        <v>82</v>
      </c>
      <c r="AV101" s="11" t="s">
        <v>23</v>
      </c>
      <c r="AW101" s="11" t="s">
        <v>38</v>
      </c>
      <c r="AX101" s="11" t="s">
        <v>74</v>
      </c>
      <c r="AY101" s="206" t="s">
        <v>167</v>
      </c>
    </row>
    <row r="102" spans="2:65" s="12" customFormat="1">
      <c r="B102" s="207"/>
      <c r="C102" s="208"/>
      <c r="D102" s="197" t="s">
        <v>175</v>
      </c>
      <c r="E102" s="209" t="s">
        <v>32</v>
      </c>
      <c r="F102" s="210" t="s">
        <v>104</v>
      </c>
      <c r="G102" s="208"/>
      <c r="H102" s="211">
        <v>180</v>
      </c>
      <c r="I102" s="212"/>
      <c r="J102" s="208"/>
      <c r="K102" s="208"/>
      <c r="L102" s="213"/>
      <c r="M102" s="214"/>
      <c r="N102" s="215"/>
      <c r="O102" s="215"/>
      <c r="P102" s="215"/>
      <c r="Q102" s="215"/>
      <c r="R102" s="215"/>
      <c r="S102" s="215"/>
      <c r="T102" s="216"/>
      <c r="AT102" s="217" t="s">
        <v>175</v>
      </c>
      <c r="AU102" s="217" t="s">
        <v>82</v>
      </c>
      <c r="AV102" s="12" t="s">
        <v>82</v>
      </c>
      <c r="AW102" s="12" t="s">
        <v>38</v>
      </c>
      <c r="AX102" s="12" t="s">
        <v>74</v>
      </c>
      <c r="AY102" s="217" t="s">
        <v>167</v>
      </c>
    </row>
    <row r="103" spans="2:65" s="13" customFormat="1">
      <c r="B103" s="218"/>
      <c r="C103" s="219"/>
      <c r="D103" s="220" t="s">
        <v>175</v>
      </c>
      <c r="E103" s="221" t="s">
        <v>102</v>
      </c>
      <c r="F103" s="222" t="s">
        <v>178</v>
      </c>
      <c r="G103" s="219"/>
      <c r="H103" s="223">
        <v>180</v>
      </c>
      <c r="I103" s="224"/>
      <c r="J103" s="219"/>
      <c r="K103" s="219"/>
      <c r="L103" s="225"/>
      <c r="M103" s="226"/>
      <c r="N103" s="227"/>
      <c r="O103" s="227"/>
      <c r="P103" s="227"/>
      <c r="Q103" s="227"/>
      <c r="R103" s="227"/>
      <c r="S103" s="227"/>
      <c r="T103" s="228"/>
      <c r="AT103" s="229" t="s">
        <v>175</v>
      </c>
      <c r="AU103" s="229" t="s">
        <v>82</v>
      </c>
      <c r="AV103" s="13" t="s">
        <v>179</v>
      </c>
      <c r="AW103" s="13" t="s">
        <v>38</v>
      </c>
      <c r="AX103" s="13" t="s">
        <v>23</v>
      </c>
      <c r="AY103" s="229" t="s">
        <v>167</v>
      </c>
    </row>
    <row r="104" spans="2:65" s="1" customFormat="1" ht="22.5" customHeight="1">
      <c r="B104" s="35"/>
      <c r="C104" s="183" t="s">
        <v>82</v>
      </c>
      <c r="D104" s="183" t="s">
        <v>169</v>
      </c>
      <c r="E104" s="184" t="s">
        <v>180</v>
      </c>
      <c r="F104" s="185" t="s">
        <v>181</v>
      </c>
      <c r="G104" s="186" t="s">
        <v>103</v>
      </c>
      <c r="H104" s="187">
        <v>180</v>
      </c>
      <c r="I104" s="188"/>
      <c r="J104" s="189">
        <f>ROUND(I104*H104,2)</f>
        <v>0</v>
      </c>
      <c r="K104" s="185" t="s">
        <v>172</v>
      </c>
      <c r="L104" s="55"/>
      <c r="M104" s="190" t="s">
        <v>32</v>
      </c>
      <c r="N104" s="191" t="s">
        <v>45</v>
      </c>
      <c r="O104" s="36"/>
      <c r="P104" s="192">
        <f>O104*H104</f>
        <v>0</v>
      </c>
      <c r="Q104" s="192">
        <v>0</v>
      </c>
      <c r="R104" s="192">
        <f>Q104*H104</f>
        <v>0</v>
      </c>
      <c r="S104" s="192">
        <v>0</v>
      </c>
      <c r="T104" s="193">
        <f>S104*H104</f>
        <v>0</v>
      </c>
      <c r="AR104" s="18" t="s">
        <v>173</v>
      </c>
      <c r="AT104" s="18" t="s">
        <v>169</v>
      </c>
      <c r="AU104" s="18" t="s">
        <v>82</v>
      </c>
      <c r="AY104" s="18" t="s">
        <v>167</v>
      </c>
      <c r="BE104" s="194">
        <f>IF(N104="základní",J104,0)</f>
        <v>0</v>
      </c>
      <c r="BF104" s="194">
        <f>IF(N104="snížená",J104,0)</f>
        <v>0</v>
      </c>
      <c r="BG104" s="194">
        <f>IF(N104="zákl. přenesená",J104,0)</f>
        <v>0</v>
      </c>
      <c r="BH104" s="194">
        <f>IF(N104="sníž. přenesená",J104,0)</f>
        <v>0</v>
      </c>
      <c r="BI104" s="194">
        <f>IF(N104="nulová",J104,0)</f>
        <v>0</v>
      </c>
      <c r="BJ104" s="18" t="s">
        <v>23</v>
      </c>
      <c r="BK104" s="194">
        <f>ROUND(I104*H104,2)</f>
        <v>0</v>
      </c>
      <c r="BL104" s="18" t="s">
        <v>173</v>
      </c>
      <c r="BM104" s="18" t="s">
        <v>182</v>
      </c>
    </row>
    <row r="105" spans="2:65" s="1" customFormat="1" ht="22.5" customHeight="1">
      <c r="B105" s="35"/>
      <c r="C105" s="183" t="s">
        <v>179</v>
      </c>
      <c r="D105" s="183" t="s">
        <v>169</v>
      </c>
      <c r="E105" s="184" t="s">
        <v>183</v>
      </c>
      <c r="F105" s="185" t="s">
        <v>184</v>
      </c>
      <c r="G105" s="186" t="s">
        <v>103</v>
      </c>
      <c r="H105" s="187">
        <v>180</v>
      </c>
      <c r="I105" s="188"/>
      <c r="J105" s="189">
        <f>ROUND(I105*H105,2)</f>
        <v>0</v>
      </c>
      <c r="K105" s="185" t="s">
        <v>172</v>
      </c>
      <c r="L105" s="55"/>
      <c r="M105" s="190" t="s">
        <v>32</v>
      </c>
      <c r="N105" s="191" t="s">
        <v>45</v>
      </c>
      <c r="O105" s="36"/>
      <c r="P105" s="192">
        <f>O105*H105</f>
        <v>0</v>
      </c>
      <c r="Q105" s="192">
        <v>0</v>
      </c>
      <c r="R105" s="192">
        <f>Q105*H105</f>
        <v>0</v>
      </c>
      <c r="S105" s="192">
        <v>0</v>
      </c>
      <c r="T105" s="193">
        <f>S105*H105</f>
        <v>0</v>
      </c>
      <c r="AR105" s="18" t="s">
        <v>173</v>
      </c>
      <c r="AT105" s="18" t="s">
        <v>169</v>
      </c>
      <c r="AU105" s="18" t="s">
        <v>82</v>
      </c>
      <c r="AY105" s="18" t="s">
        <v>167</v>
      </c>
      <c r="BE105" s="194">
        <f>IF(N105="základní",J105,0)</f>
        <v>0</v>
      </c>
      <c r="BF105" s="194">
        <f>IF(N105="snížená",J105,0)</f>
        <v>0</v>
      </c>
      <c r="BG105" s="194">
        <f>IF(N105="zákl. přenesená",J105,0)</f>
        <v>0</v>
      </c>
      <c r="BH105" s="194">
        <f>IF(N105="sníž. přenesená",J105,0)</f>
        <v>0</v>
      </c>
      <c r="BI105" s="194">
        <f>IF(N105="nulová",J105,0)</f>
        <v>0</v>
      </c>
      <c r="BJ105" s="18" t="s">
        <v>23</v>
      </c>
      <c r="BK105" s="194">
        <f>ROUND(I105*H105,2)</f>
        <v>0</v>
      </c>
      <c r="BL105" s="18" t="s">
        <v>173</v>
      </c>
      <c r="BM105" s="18" t="s">
        <v>185</v>
      </c>
    </row>
    <row r="106" spans="2:65" s="12" customFormat="1">
      <c r="B106" s="207"/>
      <c r="C106" s="208"/>
      <c r="D106" s="220" t="s">
        <v>175</v>
      </c>
      <c r="E106" s="230" t="s">
        <v>32</v>
      </c>
      <c r="F106" s="231" t="s">
        <v>102</v>
      </c>
      <c r="G106" s="208"/>
      <c r="H106" s="232">
        <v>180</v>
      </c>
      <c r="I106" s="212"/>
      <c r="J106" s="208"/>
      <c r="K106" s="208"/>
      <c r="L106" s="213"/>
      <c r="M106" s="214"/>
      <c r="N106" s="215"/>
      <c r="O106" s="215"/>
      <c r="P106" s="215"/>
      <c r="Q106" s="215"/>
      <c r="R106" s="215"/>
      <c r="S106" s="215"/>
      <c r="T106" s="216"/>
      <c r="AT106" s="217" t="s">
        <v>175</v>
      </c>
      <c r="AU106" s="217" t="s">
        <v>82</v>
      </c>
      <c r="AV106" s="12" t="s">
        <v>82</v>
      </c>
      <c r="AW106" s="12" t="s">
        <v>38</v>
      </c>
      <c r="AX106" s="12" t="s">
        <v>23</v>
      </c>
      <c r="AY106" s="217" t="s">
        <v>167</v>
      </c>
    </row>
    <row r="107" spans="2:65" s="1" customFormat="1" ht="22.5" customHeight="1">
      <c r="B107" s="35"/>
      <c r="C107" s="183" t="s">
        <v>173</v>
      </c>
      <c r="D107" s="183" t="s">
        <v>169</v>
      </c>
      <c r="E107" s="184" t="s">
        <v>186</v>
      </c>
      <c r="F107" s="185" t="s">
        <v>187</v>
      </c>
      <c r="G107" s="186" t="s">
        <v>103</v>
      </c>
      <c r="H107" s="187">
        <v>180</v>
      </c>
      <c r="I107" s="188"/>
      <c r="J107" s="189">
        <f>ROUND(I107*H107,2)</f>
        <v>0</v>
      </c>
      <c r="K107" s="185" t="s">
        <v>172</v>
      </c>
      <c r="L107" s="55"/>
      <c r="M107" s="190" t="s">
        <v>32</v>
      </c>
      <c r="N107" s="191" t="s">
        <v>45</v>
      </c>
      <c r="O107" s="36"/>
      <c r="P107" s="192">
        <f>O107*H107</f>
        <v>0</v>
      </c>
      <c r="Q107" s="192">
        <v>0</v>
      </c>
      <c r="R107" s="192">
        <f>Q107*H107</f>
        <v>0</v>
      </c>
      <c r="S107" s="192">
        <v>0</v>
      </c>
      <c r="T107" s="193">
        <f>S107*H107</f>
        <v>0</v>
      </c>
      <c r="AR107" s="18" t="s">
        <v>173</v>
      </c>
      <c r="AT107" s="18" t="s">
        <v>169</v>
      </c>
      <c r="AU107" s="18" t="s">
        <v>82</v>
      </c>
      <c r="AY107" s="18" t="s">
        <v>167</v>
      </c>
      <c r="BE107" s="194">
        <f>IF(N107="základní",J107,0)</f>
        <v>0</v>
      </c>
      <c r="BF107" s="194">
        <f>IF(N107="snížená",J107,0)</f>
        <v>0</v>
      </c>
      <c r="BG107" s="194">
        <f>IF(N107="zákl. přenesená",J107,0)</f>
        <v>0</v>
      </c>
      <c r="BH107" s="194">
        <f>IF(N107="sníž. přenesená",J107,0)</f>
        <v>0</v>
      </c>
      <c r="BI107" s="194">
        <f>IF(N107="nulová",J107,0)</f>
        <v>0</v>
      </c>
      <c r="BJ107" s="18" t="s">
        <v>23</v>
      </c>
      <c r="BK107" s="194">
        <f>ROUND(I107*H107,2)</f>
        <v>0</v>
      </c>
      <c r="BL107" s="18" t="s">
        <v>173</v>
      </c>
      <c r="BM107" s="18" t="s">
        <v>188</v>
      </c>
    </row>
    <row r="108" spans="2:65" s="12" customFormat="1">
      <c r="B108" s="207"/>
      <c r="C108" s="208"/>
      <c r="D108" s="220" t="s">
        <v>175</v>
      </c>
      <c r="E108" s="230" t="s">
        <v>32</v>
      </c>
      <c r="F108" s="231" t="s">
        <v>102</v>
      </c>
      <c r="G108" s="208"/>
      <c r="H108" s="232">
        <v>180</v>
      </c>
      <c r="I108" s="212"/>
      <c r="J108" s="208"/>
      <c r="K108" s="208"/>
      <c r="L108" s="213"/>
      <c r="M108" s="214"/>
      <c r="N108" s="215"/>
      <c r="O108" s="215"/>
      <c r="P108" s="215"/>
      <c r="Q108" s="215"/>
      <c r="R108" s="215"/>
      <c r="S108" s="215"/>
      <c r="T108" s="216"/>
      <c r="AT108" s="217" t="s">
        <v>175</v>
      </c>
      <c r="AU108" s="217" t="s">
        <v>82</v>
      </c>
      <c r="AV108" s="12" t="s">
        <v>82</v>
      </c>
      <c r="AW108" s="12" t="s">
        <v>38</v>
      </c>
      <c r="AX108" s="12" t="s">
        <v>23</v>
      </c>
      <c r="AY108" s="217" t="s">
        <v>167</v>
      </c>
    </row>
    <row r="109" spans="2:65" s="1" customFormat="1" ht="22.5" customHeight="1">
      <c r="B109" s="35"/>
      <c r="C109" s="183" t="s">
        <v>189</v>
      </c>
      <c r="D109" s="183" t="s">
        <v>169</v>
      </c>
      <c r="E109" s="184" t="s">
        <v>190</v>
      </c>
      <c r="F109" s="185" t="s">
        <v>191</v>
      </c>
      <c r="G109" s="186" t="s">
        <v>192</v>
      </c>
      <c r="H109" s="187">
        <v>324</v>
      </c>
      <c r="I109" s="188"/>
      <c r="J109" s="189">
        <f>ROUND(I109*H109,2)</f>
        <v>0</v>
      </c>
      <c r="K109" s="185" t="s">
        <v>172</v>
      </c>
      <c r="L109" s="55"/>
      <c r="M109" s="190" t="s">
        <v>32</v>
      </c>
      <c r="N109" s="191" t="s">
        <v>45</v>
      </c>
      <c r="O109" s="36"/>
      <c r="P109" s="192">
        <f>O109*H109</f>
        <v>0</v>
      </c>
      <c r="Q109" s="192">
        <v>0</v>
      </c>
      <c r="R109" s="192">
        <f>Q109*H109</f>
        <v>0</v>
      </c>
      <c r="S109" s="192">
        <v>0</v>
      </c>
      <c r="T109" s="193">
        <f>S109*H109</f>
        <v>0</v>
      </c>
      <c r="AR109" s="18" t="s">
        <v>173</v>
      </c>
      <c r="AT109" s="18" t="s">
        <v>169</v>
      </c>
      <c r="AU109" s="18" t="s">
        <v>82</v>
      </c>
      <c r="AY109" s="18" t="s">
        <v>167</v>
      </c>
      <c r="BE109" s="194">
        <f>IF(N109="základní",J109,0)</f>
        <v>0</v>
      </c>
      <c r="BF109" s="194">
        <f>IF(N109="snížená",J109,0)</f>
        <v>0</v>
      </c>
      <c r="BG109" s="194">
        <f>IF(N109="zákl. přenesená",J109,0)</f>
        <v>0</v>
      </c>
      <c r="BH109" s="194">
        <f>IF(N109="sníž. přenesená",J109,0)</f>
        <v>0</v>
      </c>
      <c r="BI109" s="194">
        <f>IF(N109="nulová",J109,0)</f>
        <v>0</v>
      </c>
      <c r="BJ109" s="18" t="s">
        <v>23</v>
      </c>
      <c r="BK109" s="194">
        <f>ROUND(I109*H109,2)</f>
        <v>0</v>
      </c>
      <c r="BL109" s="18" t="s">
        <v>173</v>
      </c>
      <c r="BM109" s="18" t="s">
        <v>193</v>
      </c>
    </row>
    <row r="110" spans="2:65" s="11" customFormat="1">
      <c r="B110" s="195"/>
      <c r="C110" s="196"/>
      <c r="D110" s="197" t="s">
        <v>175</v>
      </c>
      <c r="E110" s="198" t="s">
        <v>32</v>
      </c>
      <c r="F110" s="199" t="s">
        <v>194</v>
      </c>
      <c r="G110" s="196"/>
      <c r="H110" s="200" t="s">
        <v>32</v>
      </c>
      <c r="I110" s="201"/>
      <c r="J110" s="196"/>
      <c r="K110" s="196"/>
      <c r="L110" s="202"/>
      <c r="M110" s="203"/>
      <c r="N110" s="204"/>
      <c r="O110" s="204"/>
      <c r="P110" s="204"/>
      <c r="Q110" s="204"/>
      <c r="R110" s="204"/>
      <c r="S110" s="204"/>
      <c r="T110" s="205"/>
      <c r="AT110" s="206" t="s">
        <v>175</v>
      </c>
      <c r="AU110" s="206" t="s">
        <v>82</v>
      </c>
      <c r="AV110" s="11" t="s">
        <v>23</v>
      </c>
      <c r="AW110" s="11" t="s">
        <v>38</v>
      </c>
      <c r="AX110" s="11" t="s">
        <v>74</v>
      </c>
      <c r="AY110" s="206" t="s">
        <v>167</v>
      </c>
    </row>
    <row r="111" spans="2:65" s="12" customFormat="1">
      <c r="B111" s="207"/>
      <c r="C111" s="208"/>
      <c r="D111" s="197" t="s">
        <v>175</v>
      </c>
      <c r="E111" s="209" t="s">
        <v>32</v>
      </c>
      <c r="F111" s="210" t="s">
        <v>195</v>
      </c>
      <c r="G111" s="208"/>
      <c r="H111" s="211">
        <v>324</v>
      </c>
      <c r="I111" s="212"/>
      <c r="J111" s="208"/>
      <c r="K111" s="208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175</v>
      </c>
      <c r="AU111" s="217" t="s">
        <v>82</v>
      </c>
      <c r="AV111" s="12" t="s">
        <v>82</v>
      </c>
      <c r="AW111" s="12" t="s">
        <v>38</v>
      </c>
      <c r="AX111" s="12" t="s">
        <v>23</v>
      </c>
      <c r="AY111" s="217" t="s">
        <v>167</v>
      </c>
    </row>
    <row r="112" spans="2:65" s="10" customFormat="1" ht="29.85" customHeight="1">
      <c r="B112" s="166"/>
      <c r="C112" s="167"/>
      <c r="D112" s="180" t="s">
        <v>73</v>
      </c>
      <c r="E112" s="181" t="s">
        <v>82</v>
      </c>
      <c r="F112" s="181" t="s">
        <v>196</v>
      </c>
      <c r="G112" s="167"/>
      <c r="H112" s="167"/>
      <c r="I112" s="170"/>
      <c r="J112" s="182">
        <f>BK112</f>
        <v>0</v>
      </c>
      <c r="K112" s="167"/>
      <c r="L112" s="172"/>
      <c r="M112" s="173"/>
      <c r="N112" s="174"/>
      <c r="O112" s="174"/>
      <c r="P112" s="175">
        <f>SUM(P113:P117)</f>
        <v>0</v>
      </c>
      <c r="Q112" s="174"/>
      <c r="R112" s="175">
        <f>SUM(R113:R117)</f>
        <v>1.3244208100000001</v>
      </c>
      <c r="S112" s="174"/>
      <c r="T112" s="176">
        <f>SUM(T113:T117)</f>
        <v>0</v>
      </c>
      <c r="AR112" s="177" t="s">
        <v>23</v>
      </c>
      <c r="AT112" s="178" t="s">
        <v>73</v>
      </c>
      <c r="AU112" s="178" t="s">
        <v>23</v>
      </c>
      <c r="AY112" s="177" t="s">
        <v>167</v>
      </c>
      <c r="BK112" s="179">
        <f>SUM(BK113:BK117)</f>
        <v>0</v>
      </c>
    </row>
    <row r="113" spans="2:65" s="1" customFormat="1" ht="22.5" customHeight="1">
      <c r="B113" s="35"/>
      <c r="C113" s="183" t="s">
        <v>197</v>
      </c>
      <c r="D113" s="183" t="s">
        <v>169</v>
      </c>
      <c r="E113" s="184" t="s">
        <v>198</v>
      </c>
      <c r="F113" s="185" t="s">
        <v>199</v>
      </c>
      <c r="G113" s="186" t="s">
        <v>103</v>
      </c>
      <c r="H113" s="187">
        <v>0.53200000000000003</v>
      </c>
      <c r="I113" s="188"/>
      <c r="J113" s="189">
        <f>ROUND(I113*H113,2)</f>
        <v>0</v>
      </c>
      <c r="K113" s="185" t="s">
        <v>172</v>
      </c>
      <c r="L113" s="55"/>
      <c r="M113" s="190" t="s">
        <v>32</v>
      </c>
      <c r="N113" s="191" t="s">
        <v>45</v>
      </c>
      <c r="O113" s="36"/>
      <c r="P113" s="192">
        <f>O113*H113</f>
        <v>0</v>
      </c>
      <c r="Q113" s="192">
        <v>2.45329</v>
      </c>
      <c r="R113" s="192">
        <f>Q113*H113</f>
        <v>1.3051502800000001</v>
      </c>
      <c r="S113" s="192">
        <v>0</v>
      </c>
      <c r="T113" s="193">
        <f>S113*H113</f>
        <v>0</v>
      </c>
      <c r="AR113" s="18" t="s">
        <v>173</v>
      </c>
      <c r="AT113" s="18" t="s">
        <v>169</v>
      </c>
      <c r="AU113" s="18" t="s">
        <v>82</v>
      </c>
      <c r="AY113" s="18" t="s">
        <v>167</v>
      </c>
      <c r="BE113" s="194">
        <f>IF(N113="základní",J113,0)</f>
        <v>0</v>
      </c>
      <c r="BF113" s="194">
        <f>IF(N113="snížená",J113,0)</f>
        <v>0</v>
      </c>
      <c r="BG113" s="194">
        <f>IF(N113="zákl. přenesená",J113,0)</f>
        <v>0</v>
      </c>
      <c r="BH113" s="194">
        <f>IF(N113="sníž. přenesená",J113,0)</f>
        <v>0</v>
      </c>
      <c r="BI113" s="194">
        <f>IF(N113="nulová",J113,0)</f>
        <v>0</v>
      </c>
      <c r="BJ113" s="18" t="s">
        <v>23</v>
      </c>
      <c r="BK113" s="194">
        <f>ROUND(I113*H113,2)</f>
        <v>0</v>
      </c>
      <c r="BL113" s="18" t="s">
        <v>173</v>
      </c>
      <c r="BM113" s="18" t="s">
        <v>200</v>
      </c>
    </row>
    <row r="114" spans="2:65" s="11" customFormat="1">
      <c r="B114" s="195"/>
      <c r="C114" s="196"/>
      <c r="D114" s="197" t="s">
        <v>175</v>
      </c>
      <c r="E114" s="198" t="s">
        <v>32</v>
      </c>
      <c r="F114" s="199" t="s">
        <v>201</v>
      </c>
      <c r="G114" s="196"/>
      <c r="H114" s="200" t="s">
        <v>32</v>
      </c>
      <c r="I114" s="201"/>
      <c r="J114" s="196"/>
      <c r="K114" s="196"/>
      <c r="L114" s="202"/>
      <c r="M114" s="203"/>
      <c r="N114" s="204"/>
      <c r="O114" s="204"/>
      <c r="P114" s="204"/>
      <c r="Q114" s="204"/>
      <c r="R114" s="204"/>
      <c r="S114" s="204"/>
      <c r="T114" s="205"/>
      <c r="AT114" s="206" t="s">
        <v>175</v>
      </c>
      <c r="AU114" s="206" t="s">
        <v>82</v>
      </c>
      <c r="AV114" s="11" t="s">
        <v>23</v>
      </c>
      <c r="AW114" s="11" t="s">
        <v>38</v>
      </c>
      <c r="AX114" s="11" t="s">
        <v>74</v>
      </c>
      <c r="AY114" s="206" t="s">
        <v>167</v>
      </c>
    </row>
    <row r="115" spans="2:65" s="12" customFormat="1">
      <c r="B115" s="207"/>
      <c r="C115" s="208"/>
      <c r="D115" s="220" t="s">
        <v>175</v>
      </c>
      <c r="E115" s="230" t="s">
        <v>32</v>
      </c>
      <c r="F115" s="231" t="s">
        <v>202</v>
      </c>
      <c r="G115" s="208"/>
      <c r="H115" s="232">
        <v>0.53200000000000003</v>
      </c>
      <c r="I115" s="212"/>
      <c r="J115" s="208"/>
      <c r="K115" s="208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175</v>
      </c>
      <c r="AU115" s="217" t="s">
        <v>82</v>
      </c>
      <c r="AV115" s="12" t="s">
        <v>82</v>
      </c>
      <c r="AW115" s="12" t="s">
        <v>38</v>
      </c>
      <c r="AX115" s="12" t="s">
        <v>23</v>
      </c>
      <c r="AY115" s="217" t="s">
        <v>167</v>
      </c>
    </row>
    <row r="116" spans="2:65" s="1" customFormat="1" ht="22.5" customHeight="1">
      <c r="B116" s="35"/>
      <c r="C116" s="183" t="s">
        <v>203</v>
      </c>
      <c r="D116" s="183" t="s">
        <v>169</v>
      </c>
      <c r="E116" s="184" t="s">
        <v>204</v>
      </c>
      <c r="F116" s="185" t="s">
        <v>205</v>
      </c>
      <c r="G116" s="186" t="s">
        <v>103</v>
      </c>
      <c r="H116" s="187">
        <v>8.9999999999999993E-3</v>
      </c>
      <c r="I116" s="188"/>
      <c r="J116" s="189">
        <f>ROUND(I116*H116,2)</f>
        <v>0</v>
      </c>
      <c r="K116" s="185" t="s">
        <v>172</v>
      </c>
      <c r="L116" s="55"/>
      <c r="M116" s="190" t="s">
        <v>32</v>
      </c>
      <c r="N116" s="191" t="s">
        <v>45</v>
      </c>
      <c r="O116" s="36"/>
      <c r="P116" s="192">
        <f>O116*H116</f>
        <v>0</v>
      </c>
      <c r="Q116" s="192">
        <v>2.1411699999999998</v>
      </c>
      <c r="R116" s="192">
        <f>Q116*H116</f>
        <v>1.9270529999999998E-2</v>
      </c>
      <c r="S116" s="192">
        <v>0</v>
      </c>
      <c r="T116" s="193">
        <f>S116*H116</f>
        <v>0</v>
      </c>
      <c r="AR116" s="18" t="s">
        <v>173</v>
      </c>
      <c r="AT116" s="18" t="s">
        <v>169</v>
      </c>
      <c r="AU116" s="18" t="s">
        <v>82</v>
      </c>
      <c r="AY116" s="18" t="s">
        <v>167</v>
      </c>
      <c r="BE116" s="194">
        <f>IF(N116="základní",J116,0)</f>
        <v>0</v>
      </c>
      <c r="BF116" s="194">
        <f>IF(N116="snížená",J116,0)</f>
        <v>0</v>
      </c>
      <c r="BG116" s="194">
        <f>IF(N116="zákl. přenesená",J116,0)</f>
        <v>0</v>
      </c>
      <c r="BH116" s="194">
        <f>IF(N116="sníž. přenesená",J116,0)</f>
        <v>0</v>
      </c>
      <c r="BI116" s="194">
        <f>IF(N116="nulová",J116,0)</f>
        <v>0</v>
      </c>
      <c r="BJ116" s="18" t="s">
        <v>23</v>
      </c>
      <c r="BK116" s="194">
        <f>ROUND(I116*H116,2)</f>
        <v>0</v>
      </c>
      <c r="BL116" s="18" t="s">
        <v>173</v>
      </c>
      <c r="BM116" s="18" t="s">
        <v>206</v>
      </c>
    </row>
    <row r="117" spans="2:65" s="12" customFormat="1">
      <c r="B117" s="207"/>
      <c r="C117" s="208"/>
      <c r="D117" s="197" t="s">
        <v>175</v>
      </c>
      <c r="E117" s="209" t="s">
        <v>32</v>
      </c>
      <c r="F117" s="210" t="s">
        <v>207</v>
      </c>
      <c r="G117" s="208"/>
      <c r="H117" s="211">
        <v>8.9999999999999993E-3</v>
      </c>
      <c r="I117" s="212"/>
      <c r="J117" s="208"/>
      <c r="K117" s="208"/>
      <c r="L117" s="213"/>
      <c r="M117" s="214"/>
      <c r="N117" s="215"/>
      <c r="O117" s="215"/>
      <c r="P117" s="215"/>
      <c r="Q117" s="215"/>
      <c r="R117" s="215"/>
      <c r="S117" s="215"/>
      <c r="T117" s="216"/>
      <c r="AT117" s="217" t="s">
        <v>175</v>
      </c>
      <c r="AU117" s="217" t="s">
        <v>82</v>
      </c>
      <c r="AV117" s="12" t="s">
        <v>82</v>
      </c>
      <c r="AW117" s="12" t="s">
        <v>38</v>
      </c>
      <c r="AX117" s="12" t="s">
        <v>23</v>
      </c>
      <c r="AY117" s="217" t="s">
        <v>167</v>
      </c>
    </row>
    <row r="118" spans="2:65" s="10" customFormat="1" ht="29.85" customHeight="1">
      <c r="B118" s="166"/>
      <c r="C118" s="167"/>
      <c r="D118" s="180" t="s">
        <v>73</v>
      </c>
      <c r="E118" s="181" t="s">
        <v>179</v>
      </c>
      <c r="F118" s="181" t="s">
        <v>208</v>
      </c>
      <c r="G118" s="167"/>
      <c r="H118" s="167"/>
      <c r="I118" s="170"/>
      <c r="J118" s="182">
        <f>BK118</f>
        <v>0</v>
      </c>
      <c r="K118" s="167"/>
      <c r="L118" s="172"/>
      <c r="M118" s="173"/>
      <c r="N118" s="174"/>
      <c r="O118" s="174"/>
      <c r="P118" s="175">
        <f>SUM(P119:P166)</f>
        <v>0</v>
      </c>
      <c r="Q118" s="174"/>
      <c r="R118" s="175">
        <f>SUM(R119:R166)</f>
        <v>30.460290610984</v>
      </c>
      <c r="S118" s="174"/>
      <c r="T118" s="176">
        <f>SUM(T119:T166)</f>
        <v>0</v>
      </c>
      <c r="AR118" s="177" t="s">
        <v>23</v>
      </c>
      <c r="AT118" s="178" t="s">
        <v>73</v>
      </c>
      <c r="AU118" s="178" t="s">
        <v>23</v>
      </c>
      <c r="AY118" s="177" t="s">
        <v>167</v>
      </c>
      <c r="BK118" s="179">
        <f>SUM(BK119:BK166)</f>
        <v>0</v>
      </c>
    </row>
    <row r="119" spans="2:65" s="1" customFormat="1" ht="22.5" customHeight="1">
      <c r="B119" s="35"/>
      <c r="C119" s="183" t="s">
        <v>110</v>
      </c>
      <c r="D119" s="183" t="s">
        <v>169</v>
      </c>
      <c r="E119" s="184" t="s">
        <v>209</v>
      </c>
      <c r="F119" s="185" t="s">
        <v>210</v>
      </c>
      <c r="G119" s="186" t="s">
        <v>106</v>
      </c>
      <c r="H119" s="187">
        <v>0.87</v>
      </c>
      <c r="I119" s="188"/>
      <c r="J119" s="189">
        <f>ROUND(I119*H119,2)</f>
        <v>0</v>
      </c>
      <c r="K119" s="185" t="s">
        <v>172</v>
      </c>
      <c r="L119" s="55"/>
      <c r="M119" s="190" t="s">
        <v>32</v>
      </c>
      <c r="N119" s="191" t="s">
        <v>45</v>
      </c>
      <c r="O119" s="36"/>
      <c r="P119" s="192">
        <f>O119*H119</f>
        <v>0</v>
      </c>
      <c r="Q119" s="192">
        <v>0.10212</v>
      </c>
      <c r="R119" s="192">
        <f>Q119*H119</f>
        <v>8.8844400000000004E-2</v>
      </c>
      <c r="S119" s="192">
        <v>0</v>
      </c>
      <c r="T119" s="193">
        <f>S119*H119</f>
        <v>0</v>
      </c>
      <c r="AR119" s="18" t="s">
        <v>173</v>
      </c>
      <c r="AT119" s="18" t="s">
        <v>169</v>
      </c>
      <c r="AU119" s="18" t="s">
        <v>82</v>
      </c>
      <c r="AY119" s="18" t="s">
        <v>167</v>
      </c>
      <c r="BE119" s="194">
        <f>IF(N119="základní",J119,0)</f>
        <v>0</v>
      </c>
      <c r="BF119" s="194">
        <f>IF(N119="snížená",J119,0)</f>
        <v>0</v>
      </c>
      <c r="BG119" s="194">
        <f>IF(N119="zákl. přenesená",J119,0)</f>
        <v>0</v>
      </c>
      <c r="BH119" s="194">
        <f>IF(N119="sníž. přenesená",J119,0)</f>
        <v>0</v>
      </c>
      <c r="BI119" s="194">
        <f>IF(N119="nulová",J119,0)</f>
        <v>0</v>
      </c>
      <c r="BJ119" s="18" t="s">
        <v>23</v>
      </c>
      <c r="BK119" s="194">
        <f>ROUND(I119*H119,2)</f>
        <v>0</v>
      </c>
      <c r="BL119" s="18" t="s">
        <v>173</v>
      </c>
      <c r="BM119" s="18" t="s">
        <v>211</v>
      </c>
    </row>
    <row r="120" spans="2:65" s="11" customFormat="1" ht="27">
      <c r="B120" s="195"/>
      <c r="C120" s="196"/>
      <c r="D120" s="197" t="s">
        <v>175</v>
      </c>
      <c r="E120" s="198" t="s">
        <v>32</v>
      </c>
      <c r="F120" s="199" t="s">
        <v>212</v>
      </c>
      <c r="G120" s="196"/>
      <c r="H120" s="200" t="s">
        <v>32</v>
      </c>
      <c r="I120" s="201"/>
      <c r="J120" s="196"/>
      <c r="K120" s="196"/>
      <c r="L120" s="202"/>
      <c r="M120" s="203"/>
      <c r="N120" s="204"/>
      <c r="O120" s="204"/>
      <c r="P120" s="204"/>
      <c r="Q120" s="204"/>
      <c r="R120" s="204"/>
      <c r="S120" s="204"/>
      <c r="T120" s="205"/>
      <c r="AT120" s="206" t="s">
        <v>175</v>
      </c>
      <c r="AU120" s="206" t="s">
        <v>82</v>
      </c>
      <c r="AV120" s="11" t="s">
        <v>23</v>
      </c>
      <c r="AW120" s="11" t="s">
        <v>38</v>
      </c>
      <c r="AX120" s="11" t="s">
        <v>74</v>
      </c>
      <c r="AY120" s="206" t="s">
        <v>167</v>
      </c>
    </row>
    <row r="121" spans="2:65" s="12" customFormat="1">
      <c r="B121" s="207"/>
      <c r="C121" s="208"/>
      <c r="D121" s="220" t="s">
        <v>175</v>
      </c>
      <c r="E121" s="230" t="s">
        <v>121</v>
      </c>
      <c r="F121" s="231" t="s">
        <v>213</v>
      </c>
      <c r="G121" s="208"/>
      <c r="H121" s="232">
        <v>0.87</v>
      </c>
      <c r="I121" s="212"/>
      <c r="J121" s="208"/>
      <c r="K121" s="208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175</v>
      </c>
      <c r="AU121" s="217" t="s">
        <v>82</v>
      </c>
      <c r="AV121" s="12" t="s">
        <v>82</v>
      </c>
      <c r="AW121" s="12" t="s">
        <v>38</v>
      </c>
      <c r="AX121" s="12" t="s">
        <v>23</v>
      </c>
      <c r="AY121" s="217" t="s">
        <v>167</v>
      </c>
    </row>
    <row r="122" spans="2:65" s="1" customFormat="1" ht="22.5" customHeight="1">
      <c r="B122" s="35"/>
      <c r="C122" s="183" t="s">
        <v>214</v>
      </c>
      <c r="D122" s="183" t="s">
        <v>169</v>
      </c>
      <c r="E122" s="184" t="s">
        <v>215</v>
      </c>
      <c r="F122" s="185" t="s">
        <v>216</v>
      </c>
      <c r="G122" s="186" t="s">
        <v>106</v>
      </c>
      <c r="H122" s="187">
        <v>1.3839999999999999</v>
      </c>
      <c r="I122" s="188"/>
      <c r="J122" s="189">
        <f>ROUND(I122*H122,2)</f>
        <v>0</v>
      </c>
      <c r="K122" s="185" t="s">
        <v>32</v>
      </c>
      <c r="L122" s="55"/>
      <c r="M122" s="190" t="s">
        <v>32</v>
      </c>
      <c r="N122" s="191" t="s">
        <v>45</v>
      </c>
      <c r="O122" s="36"/>
      <c r="P122" s="192">
        <f>O122*H122</f>
        <v>0</v>
      </c>
      <c r="Q122" s="192">
        <v>0.22572999999999999</v>
      </c>
      <c r="R122" s="192">
        <f>Q122*H122</f>
        <v>0.31241031999999996</v>
      </c>
      <c r="S122" s="192">
        <v>0</v>
      </c>
      <c r="T122" s="193">
        <f>S122*H122</f>
        <v>0</v>
      </c>
      <c r="AR122" s="18" t="s">
        <v>173</v>
      </c>
      <c r="AT122" s="18" t="s">
        <v>169</v>
      </c>
      <c r="AU122" s="18" t="s">
        <v>82</v>
      </c>
      <c r="AY122" s="18" t="s">
        <v>167</v>
      </c>
      <c r="BE122" s="194">
        <f>IF(N122="základní",J122,0)</f>
        <v>0</v>
      </c>
      <c r="BF122" s="194">
        <f>IF(N122="snížená",J122,0)</f>
        <v>0</v>
      </c>
      <c r="BG122" s="194">
        <f>IF(N122="zákl. přenesená",J122,0)</f>
        <v>0</v>
      </c>
      <c r="BH122" s="194">
        <f>IF(N122="sníž. přenesená",J122,0)</f>
        <v>0</v>
      </c>
      <c r="BI122" s="194">
        <f>IF(N122="nulová",J122,0)</f>
        <v>0</v>
      </c>
      <c r="BJ122" s="18" t="s">
        <v>23</v>
      </c>
      <c r="BK122" s="194">
        <f>ROUND(I122*H122,2)</f>
        <v>0</v>
      </c>
      <c r="BL122" s="18" t="s">
        <v>173</v>
      </c>
      <c r="BM122" s="18" t="s">
        <v>217</v>
      </c>
    </row>
    <row r="123" spans="2:65" s="11" customFormat="1">
      <c r="B123" s="195"/>
      <c r="C123" s="196"/>
      <c r="D123" s="197" t="s">
        <v>175</v>
      </c>
      <c r="E123" s="198" t="s">
        <v>32</v>
      </c>
      <c r="F123" s="199" t="s">
        <v>218</v>
      </c>
      <c r="G123" s="196"/>
      <c r="H123" s="200" t="s">
        <v>32</v>
      </c>
      <c r="I123" s="201"/>
      <c r="J123" s="196"/>
      <c r="K123" s="196"/>
      <c r="L123" s="202"/>
      <c r="M123" s="203"/>
      <c r="N123" s="204"/>
      <c r="O123" s="204"/>
      <c r="P123" s="204"/>
      <c r="Q123" s="204"/>
      <c r="R123" s="204"/>
      <c r="S123" s="204"/>
      <c r="T123" s="205"/>
      <c r="AT123" s="206" t="s">
        <v>175</v>
      </c>
      <c r="AU123" s="206" t="s">
        <v>82</v>
      </c>
      <c r="AV123" s="11" t="s">
        <v>23</v>
      </c>
      <c r="AW123" s="11" t="s">
        <v>38</v>
      </c>
      <c r="AX123" s="11" t="s">
        <v>74</v>
      </c>
      <c r="AY123" s="206" t="s">
        <v>167</v>
      </c>
    </row>
    <row r="124" spans="2:65" s="12" customFormat="1">
      <c r="B124" s="207"/>
      <c r="C124" s="208"/>
      <c r="D124" s="220" t="s">
        <v>175</v>
      </c>
      <c r="E124" s="230" t="s">
        <v>32</v>
      </c>
      <c r="F124" s="231" t="s">
        <v>219</v>
      </c>
      <c r="G124" s="208"/>
      <c r="H124" s="232">
        <v>1.3839999999999999</v>
      </c>
      <c r="I124" s="212"/>
      <c r="J124" s="208"/>
      <c r="K124" s="208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175</v>
      </c>
      <c r="AU124" s="217" t="s">
        <v>82</v>
      </c>
      <c r="AV124" s="12" t="s">
        <v>82</v>
      </c>
      <c r="AW124" s="12" t="s">
        <v>38</v>
      </c>
      <c r="AX124" s="12" t="s">
        <v>23</v>
      </c>
      <c r="AY124" s="217" t="s">
        <v>167</v>
      </c>
    </row>
    <row r="125" spans="2:65" s="1" customFormat="1" ht="22.5" customHeight="1">
      <c r="B125" s="35"/>
      <c r="C125" s="183" t="s">
        <v>28</v>
      </c>
      <c r="D125" s="183" t="s">
        <v>169</v>
      </c>
      <c r="E125" s="184" t="s">
        <v>220</v>
      </c>
      <c r="F125" s="185" t="s">
        <v>221</v>
      </c>
      <c r="G125" s="186" t="s">
        <v>103</v>
      </c>
      <c r="H125" s="187">
        <v>11.754</v>
      </c>
      <c r="I125" s="188"/>
      <c r="J125" s="189">
        <f>ROUND(I125*H125,2)</f>
        <v>0</v>
      </c>
      <c r="K125" s="185" t="s">
        <v>172</v>
      </c>
      <c r="L125" s="55"/>
      <c r="M125" s="190" t="s">
        <v>32</v>
      </c>
      <c r="N125" s="191" t="s">
        <v>45</v>
      </c>
      <c r="O125" s="36"/>
      <c r="P125" s="192">
        <f>O125*H125</f>
        <v>0</v>
      </c>
      <c r="Q125" s="192">
        <v>2.4532969960000002</v>
      </c>
      <c r="R125" s="192">
        <f>Q125*H125</f>
        <v>28.836052890984</v>
      </c>
      <c r="S125" s="192">
        <v>0</v>
      </c>
      <c r="T125" s="193">
        <f>S125*H125</f>
        <v>0</v>
      </c>
      <c r="AR125" s="18" t="s">
        <v>173</v>
      </c>
      <c r="AT125" s="18" t="s">
        <v>169</v>
      </c>
      <c r="AU125" s="18" t="s">
        <v>82</v>
      </c>
      <c r="AY125" s="18" t="s">
        <v>167</v>
      </c>
      <c r="BE125" s="194">
        <f>IF(N125="základní",J125,0)</f>
        <v>0</v>
      </c>
      <c r="BF125" s="194">
        <f>IF(N125="snížená",J125,0)</f>
        <v>0</v>
      </c>
      <c r="BG125" s="194">
        <f>IF(N125="zákl. přenesená",J125,0)</f>
        <v>0</v>
      </c>
      <c r="BH125" s="194">
        <f>IF(N125="sníž. přenesená",J125,0)</f>
        <v>0</v>
      </c>
      <c r="BI125" s="194">
        <f>IF(N125="nulová",J125,0)</f>
        <v>0</v>
      </c>
      <c r="BJ125" s="18" t="s">
        <v>23</v>
      </c>
      <c r="BK125" s="194">
        <f>ROUND(I125*H125,2)</f>
        <v>0</v>
      </c>
      <c r="BL125" s="18" t="s">
        <v>173</v>
      </c>
      <c r="BM125" s="18" t="s">
        <v>222</v>
      </c>
    </row>
    <row r="126" spans="2:65" s="11" customFormat="1">
      <c r="B126" s="195"/>
      <c r="C126" s="196"/>
      <c r="D126" s="197" t="s">
        <v>175</v>
      </c>
      <c r="E126" s="198" t="s">
        <v>32</v>
      </c>
      <c r="F126" s="199" t="s">
        <v>223</v>
      </c>
      <c r="G126" s="196"/>
      <c r="H126" s="200" t="s">
        <v>32</v>
      </c>
      <c r="I126" s="201"/>
      <c r="J126" s="196"/>
      <c r="K126" s="196"/>
      <c r="L126" s="202"/>
      <c r="M126" s="203"/>
      <c r="N126" s="204"/>
      <c r="O126" s="204"/>
      <c r="P126" s="204"/>
      <c r="Q126" s="204"/>
      <c r="R126" s="204"/>
      <c r="S126" s="204"/>
      <c r="T126" s="205"/>
      <c r="AT126" s="206" t="s">
        <v>175</v>
      </c>
      <c r="AU126" s="206" t="s">
        <v>82</v>
      </c>
      <c r="AV126" s="11" t="s">
        <v>23</v>
      </c>
      <c r="AW126" s="11" t="s">
        <v>38</v>
      </c>
      <c r="AX126" s="11" t="s">
        <v>74</v>
      </c>
      <c r="AY126" s="206" t="s">
        <v>167</v>
      </c>
    </row>
    <row r="127" spans="2:65" s="12" customFormat="1">
      <c r="B127" s="207"/>
      <c r="C127" s="208"/>
      <c r="D127" s="197" t="s">
        <v>175</v>
      </c>
      <c r="E127" s="209" t="s">
        <v>32</v>
      </c>
      <c r="F127" s="210" t="s">
        <v>224</v>
      </c>
      <c r="G127" s="208"/>
      <c r="H127" s="211">
        <v>1.1850000000000001</v>
      </c>
      <c r="I127" s="212"/>
      <c r="J127" s="208"/>
      <c r="K127" s="208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175</v>
      </c>
      <c r="AU127" s="217" t="s">
        <v>82</v>
      </c>
      <c r="AV127" s="12" t="s">
        <v>82</v>
      </c>
      <c r="AW127" s="12" t="s">
        <v>38</v>
      </c>
      <c r="AX127" s="12" t="s">
        <v>74</v>
      </c>
      <c r="AY127" s="217" t="s">
        <v>167</v>
      </c>
    </row>
    <row r="128" spans="2:65" s="12" customFormat="1">
      <c r="B128" s="207"/>
      <c r="C128" s="208"/>
      <c r="D128" s="197" t="s">
        <v>175</v>
      </c>
      <c r="E128" s="209" t="s">
        <v>32</v>
      </c>
      <c r="F128" s="210" t="s">
        <v>224</v>
      </c>
      <c r="G128" s="208"/>
      <c r="H128" s="211">
        <v>1.1850000000000001</v>
      </c>
      <c r="I128" s="212"/>
      <c r="J128" s="208"/>
      <c r="K128" s="208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175</v>
      </c>
      <c r="AU128" s="217" t="s">
        <v>82</v>
      </c>
      <c r="AV128" s="12" t="s">
        <v>82</v>
      </c>
      <c r="AW128" s="12" t="s">
        <v>38</v>
      </c>
      <c r="AX128" s="12" t="s">
        <v>74</v>
      </c>
      <c r="AY128" s="217" t="s">
        <v>167</v>
      </c>
    </row>
    <row r="129" spans="2:65" s="12" customFormat="1">
      <c r="B129" s="207"/>
      <c r="C129" s="208"/>
      <c r="D129" s="197" t="s">
        <v>175</v>
      </c>
      <c r="E129" s="209" t="s">
        <v>32</v>
      </c>
      <c r="F129" s="210" t="s">
        <v>224</v>
      </c>
      <c r="G129" s="208"/>
      <c r="H129" s="211">
        <v>1.1850000000000001</v>
      </c>
      <c r="I129" s="212"/>
      <c r="J129" s="208"/>
      <c r="K129" s="208"/>
      <c r="L129" s="213"/>
      <c r="M129" s="214"/>
      <c r="N129" s="215"/>
      <c r="O129" s="215"/>
      <c r="P129" s="215"/>
      <c r="Q129" s="215"/>
      <c r="R129" s="215"/>
      <c r="S129" s="215"/>
      <c r="T129" s="216"/>
      <c r="AT129" s="217" t="s">
        <v>175</v>
      </c>
      <c r="AU129" s="217" t="s">
        <v>82</v>
      </c>
      <c r="AV129" s="12" t="s">
        <v>82</v>
      </c>
      <c r="AW129" s="12" t="s">
        <v>38</v>
      </c>
      <c r="AX129" s="12" t="s">
        <v>74</v>
      </c>
      <c r="AY129" s="217" t="s">
        <v>167</v>
      </c>
    </row>
    <row r="130" spans="2:65" s="12" customFormat="1">
      <c r="B130" s="207"/>
      <c r="C130" s="208"/>
      <c r="D130" s="197" t="s">
        <v>175</v>
      </c>
      <c r="E130" s="209" t="s">
        <v>32</v>
      </c>
      <c r="F130" s="210" t="s">
        <v>225</v>
      </c>
      <c r="G130" s="208"/>
      <c r="H130" s="211">
        <v>1.2</v>
      </c>
      <c r="I130" s="212"/>
      <c r="J130" s="208"/>
      <c r="K130" s="208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175</v>
      </c>
      <c r="AU130" s="217" t="s">
        <v>82</v>
      </c>
      <c r="AV130" s="12" t="s">
        <v>82</v>
      </c>
      <c r="AW130" s="12" t="s">
        <v>38</v>
      </c>
      <c r="AX130" s="12" t="s">
        <v>74</v>
      </c>
      <c r="AY130" s="217" t="s">
        <v>167</v>
      </c>
    </row>
    <row r="131" spans="2:65" s="12" customFormat="1">
      <c r="B131" s="207"/>
      <c r="C131" s="208"/>
      <c r="D131" s="197" t="s">
        <v>175</v>
      </c>
      <c r="E131" s="209" t="s">
        <v>32</v>
      </c>
      <c r="F131" s="210" t="s">
        <v>225</v>
      </c>
      <c r="G131" s="208"/>
      <c r="H131" s="211">
        <v>1.2</v>
      </c>
      <c r="I131" s="212"/>
      <c r="J131" s="208"/>
      <c r="K131" s="208"/>
      <c r="L131" s="213"/>
      <c r="M131" s="214"/>
      <c r="N131" s="215"/>
      <c r="O131" s="215"/>
      <c r="P131" s="215"/>
      <c r="Q131" s="215"/>
      <c r="R131" s="215"/>
      <c r="S131" s="215"/>
      <c r="T131" s="216"/>
      <c r="AT131" s="217" t="s">
        <v>175</v>
      </c>
      <c r="AU131" s="217" t="s">
        <v>82</v>
      </c>
      <c r="AV131" s="12" t="s">
        <v>82</v>
      </c>
      <c r="AW131" s="12" t="s">
        <v>38</v>
      </c>
      <c r="AX131" s="12" t="s">
        <v>74</v>
      </c>
      <c r="AY131" s="217" t="s">
        <v>167</v>
      </c>
    </row>
    <row r="132" spans="2:65" s="12" customFormat="1">
      <c r="B132" s="207"/>
      <c r="C132" s="208"/>
      <c r="D132" s="197" t="s">
        <v>175</v>
      </c>
      <c r="E132" s="209" t="s">
        <v>32</v>
      </c>
      <c r="F132" s="210" t="s">
        <v>225</v>
      </c>
      <c r="G132" s="208"/>
      <c r="H132" s="211">
        <v>1.2</v>
      </c>
      <c r="I132" s="212"/>
      <c r="J132" s="208"/>
      <c r="K132" s="208"/>
      <c r="L132" s="213"/>
      <c r="M132" s="214"/>
      <c r="N132" s="215"/>
      <c r="O132" s="215"/>
      <c r="P132" s="215"/>
      <c r="Q132" s="215"/>
      <c r="R132" s="215"/>
      <c r="S132" s="215"/>
      <c r="T132" s="216"/>
      <c r="AT132" s="217" t="s">
        <v>175</v>
      </c>
      <c r="AU132" s="217" t="s">
        <v>82</v>
      </c>
      <c r="AV132" s="12" t="s">
        <v>82</v>
      </c>
      <c r="AW132" s="12" t="s">
        <v>38</v>
      </c>
      <c r="AX132" s="12" t="s">
        <v>74</v>
      </c>
      <c r="AY132" s="217" t="s">
        <v>167</v>
      </c>
    </row>
    <row r="133" spans="2:65" s="12" customFormat="1">
      <c r="B133" s="207"/>
      <c r="C133" s="208"/>
      <c r="D133" s="197" t="s">
        <v>175</v>
      </c>
      <c r="E133" s="209" t="s">
        <v>32</v>
      </c>
      <c r="F133" s="210" t="s">
        <v>226</v>
      </c>
      <c r="G133" s="208"/>
      <c r="H133" s="211">
        <v>0.79500000000000004</v>
      </c>
      <c r="I133" s="212"/>
      <c r="J133" s="208"/>
      <c r="K133" s="208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175</v>
      </c>
      <c r="AU133" s="217" t="s">
        <v>82</v>
      </c>
      <c r="AV133" s="12" t="s">
        <v>82</v>
      </c>
      <c r="AW133" s="12" t="s">
        <v>38</v>
      </c>
      <c r="AX133" s="12" t="s">
        <v>74</v>
      </c>
      <c r="AY133" s="217" t="s">
        <v>167</v>
      </c>
    </row>
    <row r="134" spans="2:65" s="12" customFormat="1">
      <c r="B134" s="207"/>
      <c r="C134" s="208"/>
      <c r="D134" s="197" t="s">
        <v>175</v>
      </c>
      <c r="E134" s="209" t="s">
        <v>32</v>
      </c>
      <c r="F134" s="210" t="s">
        <v>227</v>
      </c>
      <c r="G134" s="208"/>
      <c r="H134" s="211">
        <v>0.13200000000000001</v>
      </c>
      <c r="I134" s="212"/>
      <c r="J134" s="208"/>
      <c r="K134" s="208"/>
      <c r="L134" s="213"/>
      <c r="M134" s="214"/>
      <c r="N134" s="215"/>
      <c r="O134" s="215"/>
      <c r="P134" s="215"/>
      <c r="Q134" s="215"/>
      <c r="R134" s="215"/>
      <c r="S134" s="215"/>
      <c r="T134" s="216"/>
      <c r="AT134" s="217" t="s">
        <v>175</v>
      </c>
      <c r="AU134" s="217" t="s">
        <v>82</v>
      </c>
      <c r="AV134" s="12" t="s">
        <v>82</v>
      </c>
      <c r="AW134" s="12" t="s">
        <v>38</v>
      </c>
      <c r="AX134" s="12" t="s">
        <v>74</v>
      </c>
      <c r="AY134" s="217" t="s">
        <v>167</v>
      </c>
    </row>
    <row r="135" spans="2:65" s="12" customFormat="1">
      <c r="B135" s="207"/>
      <c r="C135" s="208"/>
      <c r="D135" s="197" t="s">
        <v>175</v>
      </c>
      <c r="E135" s="209" t="s">
        <v>32</v>
      </c>
      <c r="F135" s="210" t="s">
        <v>224</v>
      </c>
      <c r="G135" s="208"/>
      <c r="H135" s="211">
        <v>1.1850000000000001</v>
      </c>
      <c r="I135" s="212"/>
      <c r="J135" s="208"/>
      <c r="K135" s="208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175</v>
      </c>
      <c r="AU135" s="217" t="s">
        <v>82</v>
      </c>
      <c r="AV135" s="12" t="s">
        <v>82</v>
      </c>
      <c r="AW135" s="12" t="s">
        <v>38</v>
      </c>
      <c r="AX135" s="12" t="s">
        <v>74</v>
      </c>
      <c r="AY135" s="217" t="s">
        <v>167</v>
      </c>
    </row>
    <row r="136" spans="2:65" s="12" customFormat="1">
      <c r="B136" s="207"/>
      <c r="C136" s="208"/>
      <c r="D136" s="197" t="s">
        <v>175</v>
      </c>
      <c r="E136" s="209" t="s">
        <v>32</v>
      </c>
      <c r="F136" s="210" t="s">
        <v>226</v>
      </c>
      <c r="G136" s="208"/>
      <c r="H136" s="211">
        <v>0.79500000000000004</v>
      </c>
      <c r="I136" s="212"/>
      <c r="J136" s="208"/>
      <c r="K136" s="208"/>
      <c r="L136" s="213"/>
      <c r="M136" s="214"/>
      <c r="N136" s="215"/>
      <c r="O136" s="215"/>
      <c r="P136" s="215"/>
      <c r="Q136" s="215"/>
      <c r="R136" s="215"/>
      <c r="S136" s="215"/>
      <c r="T136" s="216"/>
      <c r="AT136" s="217" t="s">
        <v>175</v>
      </c>
      <c r="AU136" s="217" t="s">
        <v>82</v>
      </c>
      <c r="AV136" s="12" t="s">
        <v>82</v>
      </c>
      <c r="AW136" s="12" t="s">
        <v>38</v>
      </c>
      <c r="AX136" s="12" t="s">
        <v>74</v>
      </c>
      <c r="AY136" s="217" t="s">
        <v>167</v>
      </c>
    </row>
    <row r="137" spans="2:65" s="12" customFormat="1">
      <c r="B137" s="207"/>
      <c r="C137" s="208"/>
      <c r="D137" s="197" t="s">
        <v>175</v>
      </c>
      <c r="E137" s="209" t="s">
        <v>32</v>
      </c>
      <c r="F137" s="210" t="s">
        <v>227</v>
      </c>
      <c r="G137" s="208"/>
      <c r="H137" s="211">
        <v>0.13200000000000001</v>
      </c>
      <c r="I137" s="212"/>
      <c r="J137" s="208"/>
      <c r="K137" s="208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175</v>
      </c>
      <c r="AU137" s="217" t="s">
        <v>82</v>
      </c>
      <c r="AV137" s="12" t="s">
        <v>82</v>
      </c>
      <c r="AW137" s="12" t="s">
        <v>38</v>
      </c>
      <c r="AX137" s="12" t="s">
        <v>74</v>
      </c>
      <c r="AY137" s="217" t="s">
        <v>167</v>
      </c>
    </row>
    <row r="138" spans="2:65" s="12" customFormat="1">
      <c r="B138" s="207"/>
      <c r="C138" s="208"/>
      <c r="D138" s="197" t="s">
        <v>175</v>
      </c>
      <c r="E138" s="209" t="s">
        <v>32</v>
      </c>
      <c r="F138" s="210" t="s">
        <v>228</v>
      </c>
      <c r="G138" s="208"/>
      <c r="H138" s="211">
        <v>0.39</v>
      </c>
      <c r="I138" s="212"/>
      <c r="J138" s="208"/>
      <c r="K138" s="208"/>
      <c r="L138" s="213"/>
      <c r="M138" s="214"/>
      <c r="N138" s="215"/>
      <c r="O138" s="215"/>
      <c r="P138" s="215"/>
      <c r="Q138" s="215"/>
      <c r="R138" s="215"/>
      <c r="S138" s="215"/>
      <c r="T138" s="216"/>
      <c r="AT138" s="217" t="s">
        <v>175</v>
      </c>
      <c r="AU138" s="217" t="s">
        <v>82</v>
      </c>
      <c r="AV138" s="12" t="s">
        <v>82</v>
      </c>
      <c r="AW138" s="12" t="s">
        <v>38</v>
      </c>
      <c r="AX138" s="12" t="s">
        <v>74</v>
      </c>
      <c r="AY138" s="217" t="s">
        <v>167</v>
      </c>
    </row>
    <row r="139" spans="2:65" s="12" customFormat="1">
      <c r="B139" s="207"/>
      <c r="C139" s="208"/>
      <c r="D139" s="197" t="s">
        <v>175</v>
      </c>
      <c r="E139" s="209" t="s">
        <v>32</v>
      </c>
      <c r="F139" s="210" t="s">
        <v>228</v>
      </c>
      <c r="G139" s="208"/>
      <c r="H139" s="211">
        <v>0.39</v>
      </c>
      <c r="I139" s="212"/>
      <c r="J139" s="208"/>
      <c r="K139" s="208"/>
      <c r="L139" s="213"/>
      <c r="M139" s="214"/>
      <c r="N139" s="215"/>
      <c r="O139" s="215"/>
      <c r="P139" s="215"/>
      <c r="Q139" s="215"/>
      <c r="R139" s="215"/>
      <c r="S139" s="215"/>
      <c r="T139" s="216"/>
      <c r="AT139" s="217" t="s">
        <v>175</v>
      </c>
      <c r="AU139" s="217" t="s">
        <v>82</v>
      </c>
      <c r="AV139" s="12" t="s">
        <v>82</v>
      </c>
      <c r="AW139" s="12" t="s">
        <v>38</v>
      </c>
      <c r="AX139" s="12" t="s">
        <v>74</v>
      </c>
      <c r="AY139" s="217" t="s">
        <v>167</v>
      </c>
    </row>
    <row r="140" spans="2:65" s="12" customFormat="1">
      <c r="B140" s="207"/>
      <c r="C140" s="208"/>
      <c r="D140" s="197" t="s">
        <v>175</v>
      </c>
      <c r="E140" s="209" t="s">
        <v>32</v>
      </c>
      <c r="F140" s="210" t="s">
        <v>228</v>
      </c>
      <c r="G140" s="208"/>
      <c r="H140" s="211">
        <v>0.39</v>
      </c>
      <c r="I140" s="212"/>
      <c r="J140" s="208"/>
      <c r="K140" s="208"/>
      <c r="L140" s="213"/>
      <c r="M140" s="214"/>
      <c r="N140" s="215"/>
      <c r="O140" s="215"/>
      <c r="P140" s="215"/>
      <c r="Q140" s="215"/>
      <c r="R140" s="215"/>
      <c r="S140" s="215"/>
      <c r="T140" s="216"/>
      <c r="AT140" s="217" t="s">
        <v>175</v>
      </c>
      <c r="AU140" s="217" t="s">
        <v>82</v>
      </c>
      <c r="AV140" s="12" t="s">
        <v>82</v>
      </c>
      <c r="AW140" s="12" t="s">
        <v>38</v>
      </c>
      <c r="AX140" s="12" t="s">
        <v>74</v>
      </c>
      <c r="AY140" s="217" t="s">
        <v>167</v>
      </c>
    </row>
    <row r="141" spans="2:65" s="12" customFormat="1">
      <c r="B141" s="207"/>
      <c r="C141" s="208"/>
      <c r="D141" s="197" t="s">
        <v>175</v>
      </c>
      <c r="E141" s="209" t="s">
        <v>32</v>
      </c>
      <c r="F141" s="210" t="s">
        <v>228</v>
      </c>
      <c r="G141" s="208"/>
      <c r="H141" s="211">
        <v>0.39</v>
      </c>
      <c r="I141" s="212"/>
      <c r="J141" s="208"/>
      <c r="K141" s="208"/>
      <c r="L141" s="213"/>
      <c r="M141" s="214"/>
      <c r="N141" s="215"/>
      <c r="O141" s="215"/>
      <c r="P141" s="215"/>
      <c r="Q141" s="215"/>
      <c r="R141" s="215"/>
      <c r="S141" s="215"/>
      <c r="T141" s="216"/>
      <c r="AT141" s="217" t="s">
        <v>175</v>
      </c>
      <c r="AU141" s="217" t="s">
        <v>82</v>
      </c>
      <c r="AV141" s="12" t="s">
        <v>82</v>
      </c>
      <c r="AW141" s="12" t="s">
        <v>38</v>
      </c>
      <c r="AX141" s="12" t="s">
        <v>74</v>
      </c>
      <c r="AY141" s="217" t="s">
        <v>167</v>
      </c>
    </row>
    <row r="142" spans="2:65" s="13" customFormat="1">
      <c r="B142" s="218"/>
      <c r="C142" s="219"/>
      <c r="D142" s="197" t="s">
        <v>175</v>
      </c>
      <c r="E142" s="233" t="s">
        <v>32</v>
      </c>
      <c r="F142" s="234" t="s">
        <v>178</v>
      </c>
      <c r="G142" s="219"/>
      <c r="H142" s="235">
        <v>11.754</v>
      </c>
      <c r="I142" s="224"/>
      <c r="J142" s="219"/>
      <c r="K142" s="219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175</v>
      </c>
      <c r="AU142" s="229" t="s">
        <v>82</v>
      </c>
      <c r="AV142" s="13" t="s">
        <v>179</v>
      </c>
      <c r="AW142" s="13" t="s">
        <v>38</v>
      </c>
      <c r="AX142" s="13" t="s">
        <v>74</v>
      </c>
      <c r="AY142" s="229" t="s">
        <v>167</v>
      </c>
    </row>
    <row r="143" spans="2:65" s="14" customFormat="1">
      <c r="B143" s="236"/>
      <c r="C143" s="237"/>
      <c r="D143" s="220" t="s">
        <v>175</v>
      </c>
      <c r="E143" s="238" t="s">
        <v>32</v>
      </c>
      <c r="F143" s="239" t="s">
        <v>229</v>
      </c>
      <c r="G143" s="237"/>
      <c r="H143" s="240">
        <v>11.754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AT143" s="246" t="s">
        <v>175</v>
      </c>
      <c r="AU143" s="246" t="s">
        <v>82</v>
      </c>
      <c r="AV143" s="14" t="s">
        <v>173</v>
      </c>
      <c r="AW143" s="14" t="s">
        <v>38</v>
      </c>
      <c r="AX143" s="14" t="s">
        <v>23</v>
      </c>
      <c r="AY143" s="246" t="s">
        <v>167</v>
      </c>
    </row>
    <row r="144" spans="2:65" s="1" customFormat="1" ht="22.5" customHeight="1">
      <c r="B144" s="35"/>
      <c r="C144" s="183" t="s">
        <v>230</v>
      </c>
      <c r="D144" s="183" t="s">
        <v>169</v>
      </c>
      <c r="E144" s="184" t="s">
        <v>231</v>
      </c>
      <c r="F144" s="185" t="s">
        <v>232</v>
      </c>
      <c r="G144" s="186" t="s">
        <v>106</v>
      </c>
      <c r="H144" s="187">
        <v>118.62</v>
      </c>
      <c r="I144" s="188"/>
      <c r="J144" s="189">
        <f>ROUND(I144*H144,2)</f>
        <v>0</v>
      </c>
      <c r="K144" s="185" t="s">
        <v>172</v>
      </c>
      <c r="L144" s="55"/>
      <c r="M144" s="190" t="s">
        <v>32</v>
      </c>
      <c r="N144" s="191" t="s">
        <v>45</v>
      </c>
      <c r="O144" s="36"/>
      <c r="P144" s="192">
        <f>O144*H144</f>
        <v>0</v>
      </c>
      <c r="Q144" s="192">
        <v>1.4499999999999999E-3</v>
      </c>
      <c r="R144" s="192">
        <f>Q144*H144</f>
        <v>0.17199899999999999</v>
      </c>
      <c r="S144" s="192">
        <v>0</v>
      </c>
      <c r="T144" s="193">
        <f>S144*H144</f>
        <v>0</v>
      </c>
      <c r="AR144" s="18" t="s">
        <v>173</v>
      </c>
      <c r="AT144" s="18" t="s">
        <v>169</v>
      </c>
      <c r="AU144" s="18" t="s">
        <v>82</v>
      </c>
      <c r="AY144" s="18" t="s">
        <v>167</v>
      </c>
      <c r="BE144" s="194">
        <f>IF(N144="základní",J144,0)</f>
        <v>0</v>
      </c>
      <c r="BF144" s="194">
        <f>IF(N144="snížená",J144,0)</f>
        <v>0</v>
      </c>
      <c r="BG144" s="194">
        <f>IF(N144="zákl. přenesená",J144,0)</f>
        <v>0</v>
      </c>
      <c r="BH144" s="194">
        <f>IF(N144="sníž. přenesená",J144,0)</f>
        <v>0</v>
      </c>
      <c r="BI144" s="194">
        <f>IF(N144="nulová",J144,0)</f>
        <v>0</v>
      </c>
      <c r="BJ144" s="18" t="s">
        <v>23</v>
      </c>
      <c r="BK144" s="194">
        <f>ROUND(I144*H144,2)</f>
        <v>0</v>
      </c>
      <c r="BL144" s="18" t="s">
        <v>173</v>
      </c>
      <c r="BM144" s="18" t="s">
        <v>233</v>
      </c>
    </row>
    <row r="145" spans="2:51" s="12" customFormat="1">
      <c r="B145" s="207"/>
      <c r="C145" s="208"/>
      <c r="D145" s="197" t="s">
        <v>175</v>
      </c>
      <c r="E145" s="209" t="s">
        <v>32</v>
      </c>
      <c r="F145" s="210" t="s">
        <v>234</v>
      </c>
      <c r="G145" s="208"/>
      <c r="H145" s="211">
        <v>11.85</v>
      </c>
      <c r="I145" s="212"/>
      <c r="J145" s="208"/>
      <c r="K145" s="208"/>
      <c r="L145" s="213"/>
      <c r="M145" s="214"/>
      <c r="N145" s="215"/>
      <c r="O145" s="215"/>
      <c r="P145" s="215"/>
      <c r="Q145" s="215"/>
      <c r="R145" s="215"/>
      <c r="S145" s="215"/>
      <c r="T145" s="216"/>
      <c r="AT145" s="217" t="s">
        <v>175</v>
      </c>
      <c r="AU145" s="217" t="s">
        <v>82</v>
      </c>
      <c r="AV145" s="12" t="s">
        <v>82</v>
      </c>
      <c r="AW145" s="12" t="s">
        <v>38</v>
      </c>
      <c r="AX145" s="12" t="s">
        <v>74</v>
      </c>
      <c r="AY145" s="217" t="s">
        <v>167</v>
      </c>
    </row>
    <row r="146" spans="2:51" s="12" customFormat="1">
      <c r="B146" s="207"/>
      <c r="C146" s="208"/>
      <c r="D146" s="197" t="s">
        <v>175</v>
      </c>
      <c r="E146" s="209" t="s">
        <v>32</v>
      </c>
      <c r="F146" s="210" t="s">
        <v>234</v>
      </c>
      <c r="G146" s="208"/>
      <c r="H146" s="211">
        <v>11.85</v>
      </c>
      <c r="I146" s="212"/>
      <c r="J146" s="208"/>
      <c r="K146" s="208"/>
      <c r="L146" s="213"/>
      <c r="M146" s="214"/>
      <c r="N146" s="215"/>
      <c r="O146" s="215"/>
      <c r="P146" s="215"/>
      <c r="Q146" s="215"/>
      <c r="R146" s="215"/>
      <c r="S146" s="215"/>
      <c r="T146" s="216"/>
      <c r="AT146" s="217" t="s">
        <v>175</v>
      </c>
      <c r="AU146" s="217" t="s">
        <v>82</v>
      </c>
      <c r="AV146" s="12" t="s">
        <v>82</v>
      </c>
      <c r="AW146" s="12" t="s">
        <v>38</v>
      </c>
      <c r="AX146" s="12" t="s">
        <v>74</v>
      </c>
      <c r="AY146" s="217" t="s">
        <v>167</v>
      </c>
    </row>
    <row r="147" spans="2:51" s="12" customFormat="1">
      <c r="B147" s="207"/>
      <c r="C147" s="208"/>
      <c r="D147" s="197" t="s">
        <v>175</v>
      </c>
      <c r="E147" s="209" t="s">
        <v>32</v>
      </c>
      <c r="F147" s="210" t="s">
        <v>234</v>
      </c>
      <c r="G147" s="208"/>
      <c r="H147" s="211">
        <v>11.85</v>
      </c>
      <c r="I147" s="212"/>
      <c r="J147" s="208"/>
      <c r="K147" s="208"/>
      <c r="L147" s="213"/>
      <c r="M147" s="214"/>
      <c r="N147" s="215"/>
      <c r="O147" s="215"/>
      <c r="P147" s="215"/>
      <c r="Q147" s="215"/>
      <c r="R147" s="215"/>
      <c r="S147" s="215"/>
      <c r="T147" s="216"/>
      <c r="AT147" s="217" t="s">
        <v>175</v>
      </c>
      <c r="AU147" s="217" t="s">
        <v>82</v>
      </c>
      <c r="AV147" s="12" t="s">
        <v>82</v>
      </c>
      <c r="AW147" s="12" t="s">
        <v>38</v>
      </c>
      <c r="AX147" s="12" t="s">
        <v>74</v>
      </c>
      <c r="AY147" s="217" t="s">
        <v>167</v>
      </c>
    </row>
    <row r="148" spans="2:51" s="12" customFormat="1">
      <c r="B148" s="207"/>
      <c r="C148" s="208"/>
      <c r="D148" s="197" t="s">
        <v>175</v>
      </c>
      <c r="E148" s="209" t="s">
        <v>32</v>
      </c>
      <c r="F148" s="210" t="s">
        <v>235</v>
      </c>
      <c r="G148" s="208"/>
      <c r="H148" s="211">
        <v>12</v>
      </c>
      <c r="I148" s="212"/>
      <c r="J148" s="208"/>
      <c r="K148" s="208"/>
      <c r="L148" s="213"/>
      <c r="M148" s="214"/>
      <c r="N148" s="215"/>
      <c r="O148" s="215"/>
      <c r="P148" s="215"/>
      <c r="Q148" s="215"/>
      <c r="R148" s="215"/>
      <c r="S148" s="215"/>
      <c r="T148" s="216"/>
      <c r="AT148" s="217" t="s">
        <v>175</v>
      </c>
      <c r="AU148" s="217" t="s">
        <v>82</v>
      </c>
      <c r="AV148" s="12" t="s">
        <v>82</v>
      </c>
      <c r="AW148" s="12" t="s">
        <v>38</v>
      </c>
      <c r="AX148" s="12" t="s">
        <v>74</v>
      </c>
      <c r="AY148" s="217" t="s">
        <v>167</v>
      </c>
    </row>
    <row r="149" spans="2:51" s="12" customFormat="1">
      <c r="B149" s="207"/>
      <c r="C149" s="208"/>
      <c r="D149" s="197" t="s">
        <v>175</v>
      </c>
      <c r="E149" s="209" t="s">
        <v>32</v>
      </c>
      <c r="F149" s="210" t="s">
        <v>235</v>
      </c>
      <c r="G149" s="208"/>
      <c r="H149" s="211">
        <v>12</v>
      </c>
      <c r="I149" s="212"/>
      <c r="J149" s="208"/>
      <c r="K149" s="208"/>
      <c r="L149" s="213"/>
      <c r="M149" s="214"/>
      <c r="N149" s="215"/>
      <c r="O149" s="215"/>
      <c r="P149" s="215"/>
      <c r="Q149" s="215"/>
      <c r="R149" s="215"/>
      <c r="S149" s="215"/>
      <c r="T149" s="216"/>
      <c r="AT149" s="217" t="s">
        <v>175</v>
      </c>
      <c r="AU149" s="217" t="s">
        <v>82</v>
      </c>
      <c r="AV149" s="12" t="s">
        <v>82</v>
      </c>
      <c r="AW149" s="12" t="s">
        <v>38</v>
      </c>
      <c r="AX149" s="12" t="s">
        <v>74</v>
      </c>
      <c r="AY149" s="217" t="s">
        <v>167</v>
      </c>
    </row>
    <row r="150" spans="2:51" s="12" customFormat="1">
      <c r="B150" s="207"/>
      <c r="C150" s="208"/>
      <c r="D150" s="197" t="s">
        <v>175</v>
      </c>
      <c r="E150" s="209" t="s">
        <v>32</v>
      </c>
      <c r="F150" s="210" t="s">
        <v>235</v>
      </c>
      <c r="G150" s="208"/>
      <c r="H150" s="211">
        <v>12</v>
      </c>
      <c r="I150" s="212"/>
      <c r="J150" s="208"/>
      <c r="K150" s="208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175</v>
      </c>
      <c r="AU150" s="217" t="s">
        <v>82</v>
      </c>
      <c r="AV150" s="12" t="s">
        <v>82</v>
      </c>
      <c r="AW150" s="12" t="s">
        <v>38</v>
      </c>
      <c r="AX150" s="12" t="s">
        <v>74</v>
      </c>
      <c r="AY150" s="217" t="s">
        <v>167</v>
      </c>
    </row>
    <row r="151" spans="2:51" s="12" customFormat="1">
      <c r="B151" s="207"/>
      <c r="C151" s="208"/>
      <c r="D151" s="197" t="s">
        <v>175</v>
      </c>
      <c r="E151" s="209" t="s">
        <v>32</v>
      </c>
      <c r="F151" s="210" t="s">
        <v>236</v>
      </c>
      <c r="G151" s="208"/>
      <c r="H151" s="211">
        <v>7.95</v>
      </c>
      <c r="I151" s="212"/>
      <c r="J151" s="208"/>
      <c r="K151" s="208"/>
      <c r="L151" s="213"/>
      <c r="M151" s="214"/>
      <c r="N151" s="215"/>
      <c r="O151" s="215"/>
      <c r="P151" s="215"/>
      <c r="Q151" s="215"/>
      <c r="R151" s="215"/>
      <c r="S151" s="215"/>
      <c r="T151" s="216"/>
      <c r="AT151" s="217" t="s">
        <v>175</v>
      </c>
      <c r="AU151" s="217" t="s">
        <v>82</v>
      </c>
      <c r="AV151" s="12" t="s">
        <v>82</v>
      </c>
      <c r="AW151" s="12" t="s">
        <v>38</v>
      </c>
      <c r="AX151" s="12" t="s">
        <v>74</v>
      </c>
      <c r="AY151" s="217" t="s">
        <v>167</v>
      </c>
    </row>
    <row r="152" spans="2:51" s="12" customFormat="1">
      <c r="B152" s="207"/>
      <c r="C152" s="208"/>
      <c r="D152" s="197" t="s">
        <v>175</v>
      </c>
      <c r="E152" s="209" t="s">
        <v>32</v>
      </c>
      <c r="F152" s="210" t="s">
        <v>237</v>
      </c>
      <c r="G152" s="208"/>
      <c r="H152" s="211">
        <v>1.26</v>
      </c>
      <c r="I152" s="212"/>
      <c r="J152" s="208"/>
      <c r="K152" s="208"/>
      <c r="L152" s="213"/>
      <c r="M152" s="214"/>
      <c r="N152" s="215"/>
      <c r="O152" s="215"/>
      <c r="P152" s="215"/>
      <c r="Q152" s="215"/>
      <c r="R152" s="215"/>
      <c r="S152" s="215"/>
      <c r="T152" s="216"/>
      <c r="AT152" s="217" t="s">
        <v>175</v>
      </c>
      <c r="AU152" s="217" t="s">
        <v>82</v>
      </c>
      <c r="AV152" s="12" t="s">
        <v>82</v>
      </c>
      <c r="AW152" s="12" t="s">
        <v>38</v>
      </c>
      <c r="AX152" s="12" t="s">
        <v>74</v>
      </c>
      <c r="AY152" s="217" t="s">
        <v>167</v>
      </c>
    </row>
    <row r="153" spans="2:51" s="12" customFormat="1">
      <c r="B153" s="207"/>
      <c r="C153" s="208"/>
      <c r="D153" s="197" t="s">
        <v>175</v>
      </c>
      <c r="E153" s="209" t="s">
        <v>32</v>
      </c>
      <c r="F153" s="210" t="s">
        <v>234</v>
      </c>
      <c r="G153" s="208"/>
      <c r="H153" s="211">
        <v>11.85</v>
      </c>
      <c r="I153" s="212"/>
      <c r="J153" s="208"/>
      <c r="K153" s="208"/>
      <c r="L153" s="213"/>
      <c r="M153" s="214"/>
      <c r="N153" s="215"/>
      <c r="O153" s="215"/>
      <c r="P153" s="215"/>
      <c r="Q153" s="215"/>
      <c r="R153" s="215"/>
      <c r="S153" s="215"/>
      <c r="T153" s="216"/>
      <c r="AT153" s="217" t="s">
        <v>175</v>
      </c>
      <c r="AU153" s="217" t="s">
        <v>82</v>
      </c>
      <c r="AV153" s="12" t="s">
        <v>82</v>
      </c>
      <c r="AW153" s="12" t="s">
        <v>38</v>
      </c>
      <c r="AX153" s="12" t="s">
        <v>74</v>
      </c>
      <c r="AY153" s="217" t="s">
        <v>167</v>
      </c>
    </row>
    <row r="154" spans="2:51" s="12" customFormat="1">
      <c r="B154" s="207"/>
      <c r="C154" s="208"/>
      <c r="D154" s="197" t="s">
        <v>175</v>
      </c>
      <c r="E154" s="209" t="s">
        <v>32</v>
      </c>
      <c r="F154" s="210" t="s">
        <v>236</v>
      </c>
      <c r="G154" s="208"/>
      <c r="H154" s="211">
        <v>7.95</v>
      </c>
      <c r="I154" s="212"/>
      <c r="J154" s="208"/>
      <c r="K154" s="208"/>
      <c r="L154" s="213"/>
      <c r="M154" s="214"/>
      <c r="N154" s="215"/>
      <c r="O154" s="215"/>
      <c r="P154" s="215"/>
      <c r="Q154" s="215"/>
      <c r="R154" s="215"/>
      <c r="S154" s="215"/>
      <c r="T154" s="216"/>
      <c r="AT154" s="217" t="s">
        <v>175</v>
      </c>
      <c r="AU154" s="217" t="s">
        <v>82</v>
      </c>
      <c r="AV154" s="12" t="s">
        <v>82</v>
      </c>
      <c r="AW154" s="12" t="s">
        <v>38</v>
      </c>
      <c r="AX154" s="12" t="s">
        <v>74</v>
      </c>
      <c r="AY154" s="217" t="s">
        <v>167</v>
      </c>
    </row>
    <row r="155" spans="2:51" s="12" customFormat="1">
      <c r="B155" s="207"/>
      <c r="C155" s="208"/>
      <c r="D155" s="197" t="s">
        <v>175</v>
      </c>
      <c r="E155" s="209" t="s">
        <v>32</v>
      </c>
      <c r="F155" s="210" t="s">
        <v>237</v>
      </c>
      <c r="G155" s="208"/>
      <c r="H155" s="211">
        <v>1.26</v>
      </c>
      <c r="I155" s="212"/>
      <c r="J155" s="208"/>
      <c r="K155" s="208"/>
      <c r="L155" s="213"/>
      <c r="M155" s="214"/>
      <c r="N155" s="215"/>
      <c r="O155" s="215"/>
      <c r="P155" s="215"/>
      <c r="Q155" s="215"/>
      <c r="R155" s="215"/>
      <c r="S155" s="215"/>
      <c r="T155" s="216"/>
      <c r="AT155" s="217" t="s">
        <v>175</v>
      </c>
      <c r="AU155" s="217" t="s">
        <v>82</v>
      </c>
      <c r="AV155" s="12" t="s">
        <v>82</v>
      </c>
      <c r="AW155" s="12" t="s">
        <v>38</v>
      </c>
      <c r="AX155" s="12" t="s">
        <v>74</v>
      </c>
      <c r="AY155" s="217" t="s">
        <v>167</v>
      </c>
    </row>
    <row r="156" spans="2:51" s="12" customFormat="1">
      <c r="B156" s="207"/>
      <c r="C156" s="208"/>
      <c r="D156" s="197" t="s">
        <v>175</v>
      </c>
      <c r="E156" s="209" t="s">
        <v>32</v>
      </c>
      <c r="F156" s="210" t="s">
        <v>238</v>
      </c>
      <c r="G156" s="208"/>
      <c r="H156" s="211">
        <v>4.2</v>
      </c>
      <c r="I156" s="212"/>
      <c r="J156" s="208"/>
      <c r="K156" s="208"/>
      <c r="L156" s="213"/>
      <c r="M156" s="214"/>
      <c r="N156" s="215"/>
      <c r="O156" s="215"/>
      <c r="P156" s="215"/>
      <c r="Q156" s="215"/>
      <c r="R156" s="215"/>
      <c r="S156" s="215"/>
      <c r="T156" s="216"/>
      <c r="AT156" s="217" t="s">
        <v>175</v>
      </c>
      <c r="AU156" s="217" t="s">
        <v>82</v>
      </c>
      <c r="AV156" s="12" t="s">
        <v>82</v>
      </c>
      <c r="AW156" s="12" t="s">
        <v>38</v>
      </c>
      <c r="AX156" s="12" t="s">
        <v>74</v>
      </c>
      <c r="AY156" s="217" t="s">
        <v>167</v>
      </c>
    </row>
    <row r="157" spans="2:51" s="12" customFormat="1">
      <c r="B157" s="207"/>
      <c r="C157" s="208"/>
      <c r="D157" s="197" t="s">
        <v>175</v>
      </c>
      <c r="E157" s="209" t="s">
        <v>32</v>
      </c>
      <c r="F157" s="210" t="s">
        <v>238</v>
      </c>
      <c r="G157" s="208"/>
      <c r="H157" s="211">
        <v>4.2</v>
      </c>
      <c r="I157" s="212"/>
      <c r="J157" s="208"/>
      <c r="K157" s="208"/>
      <c r="L157" s="213"/>
      <c r="M157" s="214"/>
      <c r="N157" s="215"/>
      <c r="O157" s="215"/>
      <c r="P157" s="215"/>
      <c r="Q157" s="215"/>
      <c r="R157" s="215"/>
      <c r="S157" s="215"/>
      <c r="T157" s="216"/>
      <c r="AT157" s="217" t="s">
        <v>175</v>
      </c>
      <c r="AU157" s="217" t="s">
        <v>82</v>
      </c>
      <c r="AV157" s="12" t="s">
        <v>82</v>
      </c>
      <c r="AW157" s="12" t="s">
        <v>38</v>
      </c>
      <c r="AX157" s="12" t="s">
        <v>74</v>
      </c>
      <c r="AY157" s="217" t="s">
        <v>167</v>
      </c>
    </row>
    <row r="158" spans="2:51" s="12" customFormat="1">
      <c r="B158" s="207"/>
      <c r="C158" s="208"/>
      <c r="D158" s="197" t="s">
        <v>175</v>
      </c>
      <c r="E158" s="209" t="s">
        <v>32</v>
      </c>
      <c r="F158" s="210" t="s">
        <v>238</v>
      </c>
      <c r="G158" s="208"/>
      <c r="H158" s="211">
        <v>4.2</v>
      </c>
      <c r="I158" s="212"/>
      <c r="J158" s="208"/>
      <c r="K158" s="208"/>
      <c r="L158" s="213"/>
      <c r="M158" s="214"/>
      <c r="N158" s="215"/>
      <c r="O158" s="215"/>
      <c r="P158" s="215"/>
      <c r="Q158" s="215"/>
      <c r="R158" s="215"/>
      <c r="S158" s="215"/>
      <c r="T158" s="216"/>
      <c r="AT158" s="217" t="s">
        <v>175</v>
      </c>
      <c r="AU158" s="217" t="s">
        <v>82</v>
      </c>
      <c r="AV158" s="12" t="s">
        <v>82</v>
      </c>
      <c r="AW158" s="12" t="s">
        <v>38</v>
      </c>
      <c r="AX158" s="12" t="s">
        <v>74</v>
      </c>
      <c r="AY158" s="217" t="s">
        <v>167</v>
      </c>
    </row>
    <row r="159" spans="2:51" s="12" customFormat="1">
      <c r="B159" s="207"/>
      <c r="C159" s="208"/>
      <c r="D159" s="197" t="s">
        <v>175</v>
      </c>
      <c r="E159" s="209" t="s">
        <v>32</v>
      </c>
      <c r="F159" s="210" t="s">
        <v>238</v>
      </c>
      <c r="G159" s="208"/>
      <c r="H159" s="211">
        <v>4.2</v>
      </c>
      <c r="I159" s="212"/>
      <c r="J159" s="208"/>
      <c r="K159" s="208"/>
      <c r="L159" s="213"/>
      <c r="M159" s="214"/>
      <c r="N159" s="215"/>
      <c r="O159" s="215"/>
      <c r="P159" s="215"/>
      <c r="Q159" s="215"/>
      <c r="R159" s="215"/>
      <c r="S159" s="215"/>
      <c r="T159" s="216"/>
      <c r="AT159" s="217" t="s">
        <v>175</v>
      </c>
      <c r="AU159" s="217" t="s">
        <v>82</v>
      </c>
      <c r="AV159" s="12" t="s">
        <v>82</v>
      </c>
      <c r="AW159" s="12" t="s">
        <v>38</v>
      </c>
      <c r="AX159" s="12" t="s">
        <v>74</v>
      </c>
      <c r="AY159" s="217" t="s">
        <v>167</v>
      </c>
    </row>
    <row r="160" spans="2:51" s="13" customFormat="1">
      <c r="B160" s="218"/>
      <c r="C160" s="219"/>
      <c r="D160" s="197" t="s">
        <v>175</v>
      </c>
      <c r="E160" s="233" t="s">
        <v>32</v>
      </c>
      <c r="F160" s="234" t="s">
        <v>178</v>
      </c>
      <c r="G160" s="219"/>
      <c r="H160" s="235">
        <v>118.62</v>
      </c>
      <c r="I160" s="224"/>
      <c r="J160" s="219"/>
      <c r="K160" s="219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175</v>
      </c>
      <c r="AU160" s="229" t="s">
        <v>82</v>
      </c>
      <c r="AV160" s="13" t="s">
        <v>179</v>
      </c>
      <c r="AW160" s="13" t="s">
        <v>38</v>
      </c>
      <c r="AX160" s="13" t="s">
        <v>74</v>
      </c>
      <c r="AY160" s="229" t="s">
        <v>167</v>
      </c>
    </row>
    <row r="161" spans="2:65" s="14" customFormat="1">
      <c r="B161" s="236"/>
      <c r="C161" s="237"/>
      <c r="D161" s="220" t="s">
        <v>175</v>
      </c>
      <c r="E161" s="238" t="s">
        <v>32</v>
      </c>
      <c r="F161" s="239" t="s">
        <v>229</v>
      </c>
      <c r="G161" s="237"/>
      <c r="H161" s="240">
        <v>118.62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AT161" s="246" t="s">
        <v>175</v>
      </c>
      <c r="AU161" s="246" t="s">
        <v>82</v>
      </c>
      <c r="AV161" s="14" t="s">
        <v>173</v>
      </c>
      <c r="AW161" s="14" t="s">
        <v>38</v>
      </c>
      <c r="AX161" s="14" t="s">
        <v>23</v>
      </c>
      <c r="AY161" s="246" t="s">
        <v>167</v>
      </c>
    </row>
    <row r="162" spans="2:65" s="1" customFormat="1" ht="22.5" customHeight="1">
      <c r="B162" s="35"/>
      <c r="C162" s="183" t="s">
        <v>239</v>
      </c>
      <c r="D162" s="183" t="s">
        <v>169</v>
      </c>
      <c r="E162" s="184" t="s">
        <v>240</v>
      </c>
      <c r="F162" s="185" t="s">
        <v>241</v>
      </c>
      <c r="G162" s="186" t="s">
        <v>106</v>
      </c>
      <c r="H162" s="187">
        <v>118.62</v>
      </c>
      <c r="I162" s="188"/>
      <c r="J162" s="189">
        <f>ROUND(I162*H162,2)</f>
        <v>0</v>
      </c>
      <c r="K162" s="185" t="s">
        <v>172</v>
      </c>
      <c r="L162" s="55"/>
      <c r="M162" s="190" t="s">
        <v>32</v>
      </c>
      <c r="N162" s="191" t="s">
        <v>45</v>
      </c>
      <c r="O162" s="36"/>
      <c r="P162" s="192">
        <f>O162*H162</f>
        <v>0</v>
      </c>
      <c r="Q162" s="192">
        <v>0</v>
      </c>
      <c r="R162" s="192">
        <f>Q162*H162</f>
        <v>0</v>
      </c>
      <c r="S162" s="192">
        <v>0</v>
      </c>
      <c r="T162" s="193">
        <f>S162*H162</f>
        <v>0</v>
      </c>
      <c r="AR162" s="18" t="s">
        <v>173</v>
      </c>
      <c r="AT162" s="18" t="s">
        <v>169</v>
      </c>
      <c r="AU162" s="18" t="s">
        <v>82</v>
      </c>
      <c r="AY162" s="18" t="s">
        <v>167</v>
      </c>
      <c r="BE162" s="194">
        <f>IF(N162="základní",J162,0)</f>
        <v>0</v>
      </c>
      <c r="BF162" s="194">
        <f>IF(N162="snížená",J162,0)</f>
        <v>0</v>
      </c>
      <c r="BG162" s="194">
        <f>IF(N162="zákl. přenesená",J162,0)</f>
        <v>0</v>
      </c>
      <c r="BH162" s="194">
        <f>IF(N162="sníž. přenesená",J162,0)</f>
        <v>0</v>
      </c>
      <c r="BI162" s="194">
        <f>IF(N162="nulová",J162,0)</f>
        <v>0</v>
      </c>
      <c r="BJ162" s="18" t="s">
        <v>23</v>
      </c>
      <c r="BK162" s="194">
        <f>ROUND(I162*H162,2)</f>
        <v>0</v>
      </c>
      <c r="BL162" s="18" t="s">
        <v>173</v>
      </c>
      <c r="BM162" s="18" t="s">
        <v>242</v>
      </c>
    </row>
    <row r="163" spans="2:65" s="1" customFormat="1" ht="22.5" customHeight="1">
      <c r="B163" s="35"/>
      <c r="C163" s="183" t="s">
        <v>243</v>
      </c>
      <c r="D163" s="183" t="s">
        <v>169</v>
      </c>
      <c r="E163" s="184" t="s">
        <v>244</v>
      </c>
      <c r="F163" s="185" t="s">
        <v>245</v>
      </c>
      <c r="G163" s="186" t="s">
        <v>192</v>
      </c>
      <c r="H163" s="187">
        <v>0.3</v>
      </c>
      <c r="I163" s="188"/>
      <c r="J163" s="189">
        <f>ROUND(I163*H163,2)</f>
        <v>0</v>
      </c>
      <c r="K163" s="185" t="s">
        <v>172</v>
      </c>
      <c r="L163" s="55"/>
      <c r="M163" s="190" t="s">
        <v>32</v>
      </c>
      <c r="N163" s="191" t="s">
        <v>45</v>
      </c>
      <c r="O163" s="36"/>
      <c r="P163" s="192">
        <f>O163*H163</f>
        <v>0</v>
      </c>
      <c r="Q163" s="192">
        <v>1.0461400000000001</v>
      </c>
      <c r="R163" s="192">
        <f>Q163*H163</f>
        <v>0.31384200000000001</v>
      </c>
      <c r="S163" s="192">
        <v>0</v>
      </c>
      <c r="T163" s="193">
        <f>S163*H163</f>
        <v>0</v>
      </c>
      <c r="AR163" s="18" t="s">
        <v>173</v>
      </c>
      <c r="AT163" s="18" t="s">
        <v>169</v>
      </c>
      <c r="AU163" s="18" t="s">
        <v>82</v>
      </c>
      <c r="AY163" s="18" t="s">
        <v>167</v>
      </c>
      <c r="BE163" s="194">
        <f>IF(N163="základní",J163,0)</f>
        <v>0</v>
      </c>
      <c r="BF163" s="194">
        <f>IF(N163="snížená",J163,0)</f>
        <v>0</v>
      </c>
      <c r="BG163" s="194">
        <f>IF(N163="zákl. přenesená",J163,0)</f>
        <v>0</v>
      </c>
      <c r="BH163" s="194">
        <f>IF(N163="sníž. přenesená",J163,0)</f>
        <v>0</v>
      </c>
      <c r="BI163" s="194">
        <f>IF(N163="nulová",J163,0)</f>
        <v>0</v>
      </c>
      <c r="BJ163" s="18" t="s">
        <v>23</v>
      </c>
      <c r="BK163" s="194">
        <f>ROUND(I163*H163,2)</f>
        <v>0</v>
      </c>
      <c r="BL163" s="18" t="s">
        <v>173</v>
      </c>
      <c r="BM163" s="18" t="s">
        <v>246</v>
      </c>
    </row>
    <row r="164" spans="2:65" s="12" customFormat="1">
      <c r="B164" s="207"/>
      <c r="C164" s="208"/>
      <c r="D164" s="220" t="s">
        <v>175</v>
      </c>
      <c r="E164" s="230" t="s">
        <v>32</v>
      </c>
      <c r="F164" s="231" t="s">
        <v>247</v>
      </c>
      <c r="G164" s="208"/>
      <c r="H164" s="232">
        <v>0.3</v>
      </c>
      <c r="I164" s="212"/>
      <c r="J164" s="208"/>
      <c r="K164" s="208"/>
      <c r="L164" s="213"/>
      <c r="M164" s="214"/>
      <c r="N164" s="215"/>
      <c r="O164" s="215"/>
      <c r="P164" s="215"/>
      <c r="Q164" s="215"/>
      <c r="R164" s="215"/>
      <c r="S164" s="215"/>
      <c r="T164" s="216"/>
      <c r="AT164" s="217" t="s">
        <v>175</v>
      </c>
      <c r="AU164" s="217" t="s">
        <v>82</v>
      </c>
      <c r="AV164" s="12" t="s">
        <v>82</v>
      </c>
      <c r="AW164" s="12" t="s">
        <v>38</v>
      </c>
      <c r="AX164" s="12" t="s">
        <v>23</v>
      </c>
      <c r="AY164" s="217" t="s">
        <v>167</v>
      </c>
    </row>
    <row r="165" spans="2:65" s="1" customFormat="1" ht="22.5" customHeight="1">
      <c r="B165" s="35"/>
      <c r="C165" s="183" t="s">
        <v>248</v>
      </c>
      <c r="D165" s="183" t="s">
        <v>169</v>
      </c>
      <c r="E165" s="184" t="s">
        <v>249</v>
      </c>
      <c r="F165" s="185" t="s">
        <v>250</v>
      </c>
      <c r="G165" s="186" t="s">
        <v>192</v>
      </c>
      <c r="H165" s="187">
        <v>0.7</v>
      </c>
      <c r="I165" s="188"/>
      <c r="J165" s="189">
        <f>ROUND(I165*H165,2)</f>
        <v>0</v>
      </c>
      <c r="K165" s="185" t="s">
        <v>172</v>
      </c>
      <c r="L165" s="55"/>
      <c r="M165" s="190" t="s">
        <v>32</v>
      </c>
      <c r="N165" s="191" t="s">
        <v>45</v>
      </c>
      <c r="O165" s="36"/>
      <c r="P165" s="192">
        <f>O165*H165</f>
        <v>0</v>
      </c>
      <c r="Q165" s="192">
        <v>1.0530600000000001</v>
      </c>
      <c r="R165" s="192">
        <f>Q165*H165</f>
        <v>0.73714200000000007</v>
      </c>
      <c r="S165" s="192">
        <v>0</v>
      </c>
      <c r="T165" s="193">
        <f>S165*H165</f>
        <v>0</v>
      </c>
      <c r="AR165" s="18" t="s">
        <v>173</v>
      </c>
      <c r="AT165" s="18" t="s">
        <v>169</v>
      </c>
      <c r="AU165" s="18" t="s">
        <v>82</v>
      </c>
      <c r="AY165" s="18" t="s">
        <v>167</v>
      </c>
      <c r="BE165" s="194">
        <f>IF(N165="základní",J165,0)</f>
        <v>0</v>
      </c>
      <c r="BF165" s="194">
        <f>IF(N165="snížená",J165,0)</f>
        <v>0</v>
      </c>
      <c r="BG165" s="194">
        <f>IF(N165="zákl. přenesená",J165,0)</f>
        <v>0</v>
      </c>
      <c r="BH165" s="194">
        <f>IF(N165="sníž. přenesená",J165,0)</f>
        <v>0</v>
      </c>
      <c r="BI165" s="194">
        <f>IF(N165="nulová",J165,0)</f>
        <v>0</v>
      </c>
      <c r="BJ165" s="18" t="s">
        <v>23</v>
      </c>
      <c r="BK165" s="194">
        <f>ROUND(I165*H165,2)</f>
        <v>0</v>
      </c>
      <c r="BL165" s="18" t="s">
        <v>173</v>
      </c>
      <c r="BM165" s="18" t="s">
        <v>251</v>
      </c>
    </row>
    <row r="166" spans="2:65" s="12" customFormat="1">
      <c r="B166" s="207"/>
      <c r="C166" s="208"/>
      <c r="D166" s="197" t="s">
        <v>175</v>
      </c>
      <c r="E166" s="209" t="s">
        <v>32</v>
      </c>
      <c r="F166" s="210" t="s">
        <v>252</v>
      </c>
      <c r="G166" s="208"/>
      <c r="H166" s="211">
        <v>0.7</v>
      </c>
      <c r="I166" s="212"/>
      <c r="J166" s="208"/>
      <c r="K166" s="208"/>
      <c r="L166" s="213"/>
      <c r="M166" s="214"/>
      <c r="N166" s="215"/>
      <c r="O166" s="215"/>
      <c r="P166" s="215"/>
      <c r="Q166" s="215"/>
      <c r="R166" s="215"/>
      <c r="S166" s="215"/>
      <c r="T166" s="216"/>
      <c r="AT166" s="217" t="s">
        <v>175</v>
      </c>
      <c r="AU166" s="217" t="s">
        <v>82</v>
      </c>
      <c r="AV166" s="12" t="s">
        <v>82</v>
      </c>
      <c r="AW166" s="12" t="s">
        <v>38</v>
      </c>
      <c r="AX166" s="12" t="s">
        <v>23</v>
      </c>
      <c r="AY166" s="217" t="s">
        <v>167</v>
      </c>
    </row>
    <row r="167" spans="2:65" s="10" customFormat="1" ht="29.85" customHeight="1">
      <c r="B167" s="166"/>
      <c r="C167" s="167"/>
      <c r="D167" s="180" t="s">
        <v>73</v>
      </c>
      <c r="E167" s="181" t="s">
        <v>173</v>
      </c>
      <c r="F167" s="181" t="s">
        <v>253</v>
      </c>
      <c r="G167" s="167"/>
      <c r="H167" s="167"/>
      <c r="I167" s="170"/>
      <c r="J167" s="182">
        <f>BK167</f>
        <v>0</v>
      </c>
      <c r="K167" s="167"/>
      <c r="L167" s="172"/>
      <c r="M167" s="173"/>
      <c r="N167" s="174"/>
      <c r="O167" s="174"/>
      <c r="P167" s="175">
        <f>SUM(P168:P177)</f>
        <v>0</v>
      </c>
      <c r="Q167" s="174"/>
      <c r="R167" s="175">
        <f>SUM(R168:R177)</f>
        <v>4.40271E-2</v>
      </c>
      <c r="S167" s="174"/>
      <c r="T167" s="176">
        <f>SUM(T168:T177)</f>
        <v>0</v>
      </c>
      <c r="AR167" s="177" t="s">
        <v>23</v>
      </c>
      <c r="AT167" s="178" t="s">
        <v>73</v>
      </c>
      <c r="AU167" s="178" t="s">
        <v>23</v>
      </c>
      <c r="AY167" s="177" t="s">
        <v>167</v>
      </c>
      <c r="BK167" s="179">
        <f>SUM(BK168:BK177)</f>
        <v>0</v>
      </c>
    </row>
    <row r="168" spans="2:65" s="1" customFormat="1" ht="22.5" customHeight="1">
      <c r="B168" s="35"/>
      <c r="C168" s="183" t="s">
        <v>8</v>
      </c>
      <c r="D168" s="183" t="s">
        <v>169</v>
      </c>
      <c r="E168" s="184" t="s">
        <v>254</v>
      </c>
      <c r="F168" s="185" t="s">
        <v>255</v>
      </c>
      <c r="G168" s="186" t="s">
        <v>103</v>
      </c>
      <c r="H168" s="187">
        <v>5.2649999999999997</v>
      </c>
      <c r="I168" s="188"/>
      <c r="J168" s="189">
        <f>ROUND(I168*H168,2)</f>
        <v>0</v>
      </c>
      <c r="K168" s="185" t="s">
        <v>172</v>
      </c>
      <c r="L168" s="55"/>
      <c r="M168" s="190" t="s">
        <v>32</v>
      </c>
      <c r="N168" s="191" t="s">
        <v>45</v>
      </c>
      <c r="O168" s="36"/>
      <c r="P168" s="192">
        <f>O168*H168</f>
        <v>0</v>
      </c>
      <c r="Q168" s="192">
        <v>0</v>
      </c>
      <c r="R168" s="192">
        <f>Q168*H168</f>
        <v>0</v>
      </c>
      <c r="S168" s="192">
        <v>0</v>
      </c>
      <c r="T168" s="193">
        <f>S168*H168</f>
        <v>0</v>
      </c>
      <c r="AR168" s="18" t="s">
        <v>173</v>
      </c>
      <c r="AT168" s="18" t="s">
        <v>169</v>
      </c>
      <c r="AU168" s="18" t="s">
        <v>82</v>
      </c>
      <c r="AY168" s="18" t="s">
        <v>167</v>
      </c>
      <c r="BE168" s="194">
        <f>IF(N168="základní",J168,0)</f>
        <v>0</v>
      </c>
      <c r="BF168" s="194">
        <f>IF(N168="snížená",J168,0)</f>
        <v>0</v>
      </c>
      <c r="BG168" s="194">
        <f>IF(N168="zákl. přenesená",J168,0)</f>
        <v>0</v>
      </c>
      <c r="BH168" s="194">
        <f>IF(N168="sníž. přenesená",J168,0)</f>
        <v>0</v>
      </c>
      <c r="BI168" s="194">
        <f>IF(N168="nulová",J168,0)</f>
        <v>0</v>
      </c>
      <c r="BJ168" s="18" t="s">
        <v>23</v>
      </c>
      <c r="BK168" s="194">
        <f>ROUND(I168*H168,2)</f>
        <v>0</v>
      </c>
      <c r="BL168" s="18" t="s">
        <v>173</v>
      </c>
      <c r="BM168" s="18" t="s">
        <v>256</v>
      </c>
    </row>
    <row r="169" spans="2:65" s="11" customFormat="1">
      <c r="B169" s="195"/>
      <c r="C169" s="196"/>
      <c r="D169" s="197" t="s">
        <v>175</v>
      </c>
      <c r="E169" s="198" t="s">
        <v>32</v>
      </c>
      <c r="F169" s="199" t="s">
        <v>257</v>
      </c>
      <c r="G169" s="196"/>
      <c r="H169" s="200" t="s">
        <v>32</v>
      </c>
      <c r="I169" s="201"/>
      <c r="J169" s="196"/>
      <c r="K169" s="196"/>
      <c r="L169" s="202"/>
      <c r="M169" s="203"/>
      <c r="N169" s="204"/>
      <c r="O169" s="204"/>
      <c r="P169" s="204"/>
      <c r="Q169" s="204"/>
      <c r="R169" s="204"/>
      <c r="S169" s="204"/>
      <c r="T169" s="205"/>
      <c r="AT169" s="206" t="s">
        <v>175</v>
      </c>
      <c r="AU169" s="206" t="s">
        <v>82</v>
      </c>
      <c r="AV169" s="11" t="s">
        <v>23</v>
      </c>
      <c r="AW169" s="11" t="s">
        <v>38</v>
      </c>
      <c r="AX169" s="11" t="s">
        <v>74</v>
      </c>
      <c r="AY169" s="206" t="s">
        <v>167</v>
      </c>
    </row>
    <row r="170" spans="2:65" s="12" customFormat="1">
      <c r="B170" s="207"/>
      <c r="C170" s="208"/>
      <c r="D170" s="197" t="s">
        <v>175</v>
      </c>
      <c r="E170" s="209" t="s">
        <v>32</v>
      </c>
      <c r="F170" s="210" t="s">
        <v>258</v>
      </c>
      <c r="G170" s="208"/>
      <c r="H170" s="211">
        <v>5.2</v>
      </c>
      <c r="I170" s="212"/>
      <c r="J170" s="208"/>
      <c r="K170" s="208"/>
      <c r="L170" s="213"/>
      <c r="M170" s="214"/>
      <c r="N170" s="215"/>
      <c r="O170" s="215"/>
      <c r="P170" s="215"/>
      <c r="Q170" s="215"/>
      <c r="R170" s="215"/>
      <c r="S170" s="215"/>
      <c r="T170" s="216"/>
      <c r="AT170" s="217" t="s">
        <v>175</v>
      </c>
      <c r="AU170" s="217" t="s">
        <v>82</v>
      </c>
      <c r="AV170" s="12" t="s">
        <v>82</v>
      </c>
      <c r="AW170" s="12" t="s">
        <v>38</v>
      </c>
      <c r="AX170" s="12" t="s">
        <v>74</v>
      </c>
      <c r="AY170" s="217" t="s">
        <v>167</v>
      </c>
    </row>
    <row r="171" spans="2:65" s="11" customFormat="1">
      <c r="B171" s="195"/>
      <c r="C171" s="196"/>
      <c r="D171" s="197" t="s">
        <v>175</v>
      </c>
      <c r="E171" s="198" t="s">
        <v>32</v>
      </c>
      <c r="F171" s="199" t="s">
        <v>259</v>
      </c>
      <c r="G171" s="196"/>
      <c r="H171" s="200" t="s">
        <v>32</v>
      </c>
      <c r="I171" s="201"/>
      <c r="J171" s="196"/>
      <c r="K171" s="196"/>
      <c r="L171" s="202"/>
      <c r="M171" s="203"/>
      <c r="N171" s="204"/>
      <c r="O171" s="204"/>
      <c r="P171" s="204"/>
      <c r="Q171" s="204"/>
      <c r="R171" s="204"/>
      <c r="S171" s="204"/>
      <c r="T171" s="205"/>
      <c r="AT171" s="206" t="s">
        <v>175</v>
      </c>
      <c r="AU171" s="206" t="s">
        <v>82</v>
      </c>
      <c r="AV171" s="11" t="s">
        <v>23</v>
      </c>
      <c r="AW171" s="11" t="s">
        <v>38</v>
      </c>
      <c r="AX171" s="11" t="s">
        <v>74</v>
      </c>
      <c r="AY171" s="206" t="s">
        <v>167</v>
      </c>
    </row>
    <row r="172" spans="2:65" s="12" customFormat="1">
      <c r="B172" s="207"/>
      <c r="C172" s="208"/>
      <c r="D172" s="197" t="s">
        <v>175</v>
      </c>
      <c r="E172" s="209" t="s">
        <v>32</v>
      </c>
      <c r="F172" s="210" t="s">
        <v>260</v>
      </c>
      <c r="G172" s="208"/>
      <c r="H172" s="211">
        <v>6.5000000000000002E-2</v>
      </c>
      <c r="I172" s="212"/>
      <c r="J172" s="208"/>
      <c r="K172" s="208"/>
      <c r="L172" s="213"/>
      <c r="M172" s="214"/>
      <c r="N172" s="215"/>
      <c r="O172" s="215"/>
      <c r="P172" s="215"/>
      <c r="Q172" s="215"/>
      <c r="R172" s="215"/>
      <c r="S172" s="215"/>
      <c r="T172" s="216"/>
      <c r="AT172" s="217" t="s">
        <v>175</v>
      </c>
      <c r="AU172" s="217" t="s">
        <v>82</v>
      </c>
      <c r="AV172" s="12" t="s">
        <v>82</v>
      </c>
      <c r="AW172" s="12" t="s">
        <v>38</v>
      </c>
      <c r="AX172" s="12" t="s">
        <v>74</v>
      </c>
      <c r="AY172" s="217" t="s">
        <v>167</v>
      </c>
    </row>
    <row r="173" spans="2:65" s="14" customFormat="1">
      <c r="B173" s="236"/>
      <c r="C173" s="237"/>
      <c r="D173" s="220" t="s">
        <v>175</v>
      </c>
      <c r="E173" s="238" t="s">
        <v>32</v>
      </c>
      <c r="F173" s="239" t="s">
        <v>229</v>
      </c>
      <c r="G173" s="237"/>
      <c r="H173" s="240">
        <v>5.2649999999999997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AT173" s="246" t="s">
        <v>175</v>
      </c>
      <c r="AU173" s="246" t="s">
        <v>82</v>
      </c>
      <c r="AV173" s="14" t="s">
        <v>173</v>
      </c>
      <c r="AW173" s="14" t="s">
        <v>38</v>
      </c>
      <c r="AX173" s="14" t="s">
        <v>23</v>
      </c>
      <c r="AY173" s="246" t="s">
        <v>167</v>
      </c>
    </row>
    <row r="174" spans="2:65" s="1" customFormat="1" ht="22.5" customHeight="1">
      <c r="B174" s="35"/>
      <c r="C174" s="183" t="s">
        <v>261</v>
      </c>
      <c r="D174" s="183" t="s">
        <v>169</v>
      </c>
      <c r="E174" s="184" t="s">
        <v>262</v>
      </c>
      <c r="F174" s="185" t="s">
        <v>263</v>
      </c>
      <c r="G174" s="186" t="s">
        <v>106</v>
      </c>
      <c r="H174" s="187">
        <v>6.89</v>
      </c>
      <c r="I174" s="188"/>
      <c r="J174" s="189">
        <f>ROUND(I174*H174,2)</f>
        <v>0</v>
      </c>
      <c r="K174" s="185" t="s">
        <v>172</v>
      </c>
      <c r="L174" s="55"/>
      <c r="M174" s="190" t="s">
        <v>32</v>
      </c>
      <c r="N174" s="191" t="s">
        <v>45</v>
      </c>
      <c r="O174" s="36"/>
      <c r="P174" s="192">
        <f>O174*H174</f>
        <v>0</v>
      </c>
      <c r="Q174" s="192">
        <v>6.3899999999999998E-3</v>
      </c>
      <c r="R174" s="192">
        <f>Q174*H174</f>
        <v>4.40271E-2</v>
      </c>
      <c r="S174" s="192">
        <v>0</v>
      </c>
      <c r="T174" s="193">
        <f>S174*H174</f>
        <v>0</v>
      </c>
      <c r="AR174" s="18" t="s">
        <v>173</v>
      </c>
      <c r="AT174" s="18" t="s">
        <v>169</v>
      </c>
      <c r="AU174" s="18" t="s">
        <v>82</v>
      </c>
      <c r="AY174" s="18" t="s">
        <v>167</v>
      </c>
      <c r="BE174" s="194">
        <f>IF(N174="základní",J174,0)</f>
        <v>0</v>
      </c>
      <c r="BF174" s="194">
        <f>IF(N174="snížená",J174,0)</f>
        <v>0</v>
      </c>
      <c r="BG174" s="194">
        <f>IF(N174="zákl. přenesená",J174,0)</f>
        <v>0</v>
      </c>
      <c r="BH174" s="194">
        <f>IF(N174="sníž. přenesená",J174,0)</f>
        <v>0</v>
      </c>
      <c r="BI174" s="194">
        <f>IF(N174="nulová",J174,0)</f>
        <v>0</v>
      </c>
      <c r="BJ174" s="18" t="s">
        <v>23</v>
      </c>
      <c r="BK174" s="194">
        <f>ROUND(I174*H174,2)</f>
        <v>0</v>
      </c>
      <c r="BL174" s="18" t="s">
        <v>173</v>
      </c>
      <c r="BM174" s="18" t="s">
        <v>264</v>
      </c>
    </row>
    <row r="175" spans="2:65" s="12" customFormat="1">
      <c r="B175" s="207"/>
      <c r="C175" s="208"/>
      <c r="D175" s="220" t="s">
        <v>175</v>
      </c>
      <c r="E175" s="230" t="s">
        <v>32</v>
      </c>
      <c r="F175" s="231" t="s">
        <v>265</v>
      </c>
      <c r="G175" s="208"/>
      <c r="H175" s="232">
        <v>6.89</v>
      </c>
      <c r="I175" s="212"/>
      <c r="J175" s="208"/>
      <c r="K175" s="208"/>
      <c r="L175" s="213"/>
      <c r="M175" s="214"/>
      <c r="N175" s="215"/>
      <c r="O175" s="215"/>
      <c r="P175" s="215"/>
      <c r="Q175" s="215"/>
      <c r="R175" s="215"/>
      <c r="S175" s="215"/>
      <c r="T175" s="216"/>
      <c r="AT175" s="217" t="s">
        <v>175</v>
      </c>
      <c r="AU175" s="217" t="s">
        <v>82</v>
      </c>
      <c r="AV175" s="12" t="s">
        <v>82</v>
      </c>
      <c r="AW175" s="12" t="s">
        <v>38</v>
      </c>
      <c r="AX175" s="12" t="s">
        <v>23</v>
      </c>
      <c r="AY175" s="217" t="s">
        <v>167</v>
      </c>
    </row>
    <row r="176" spans="2:65" s="1" customFormat="1" ht="31.5" customHeight="1">
      <c r="B176" s="35"/>
      <c r="C176" s="183" t="s">
        <v>266</v>
      </c>
      <c r="D176" s="183" t="s">
        <v>169</v>
      </c>
      <c r="E176" s="184" t="s">
        <v>267</v>
      </c>
      <c r="F176" s="185" t="s">
        <v>268</v>
      </c>
      <c r="G176" s="186" t="s">
        <v>103</v>
      </c>
      <c r="H176" s="187">
        <v>5.1059999999999999</v>
      </c>
      <c r="I176" s="188"/>
      <c r="J176" s="189">
        <f>ROUND(I176*H176,2)</f>
        <v>0</v>
      </c>
      <c r="K176" s="185" t="s">
        <v>172</v>
      </c>
      <c r="L176" s="55"/>
      <c r="M176" s="190" t="s">
        <v>32</v>
      </c>
      <c r="N176" s="191" t="s">
        <v>45</v>
      </c>
      <c r="O176" s="36"/>
      <c r="P176" s="192">
        <f>O176*H176</f>
        <v>0</v>
      </c>
      <c r="Q176" s="192">
        <v>0</v>
      </c>
      <c r="R176" s="192">
        <f>Q176*H176</f>
        <v>0</v>
      </c>
      <c r="S176" s="192">
        <v>0</v>
      </c>
      <c r="T176" s="193">
        <f>S176*H176</f>
        <v>0</v>
      </c>
      <c r="AR176" s="18" t="s">
        <v>173</v>
      </c>
      <c r="AT176" s="18" t="s">
        <v>169</v>
      </c>
      <c r="AU176" s="18" t="s">
        <v>82</v>
      </c>
      <c r="AY176" s="18" t="s">
        <v>167</v>
      </c>
      <c r="BE176" s="194">
        <f>IF(N176="základní",J176,0)</f>
        <v>0</v>
      </c>
      <c r="BF176" s="194">
        <f>IF(N176="snížená",J176,0)</f>
        <v>0</v>
      </c>
      <c r="BG176" s="194">
        <f>IF(N176="zákl. přenesená",J176,0)</f>
        <v>0</v>
      </c>
      <c r="BH176" s="194">
        <f>IF(N176="sníž. přenesená",J176,0)</f>
        <v>0</v>
      </c>
      <c r="BI176" s="194">
        <f>IF(N176="nulová",J176,0)</f>
        <v>0</v>
      </c>
      <c r="BJ176" s="18" t="s">
        <v>23</v>
      </c>
      <c r="BK176" s="194">
        <f>ROUND(I176*H176,2)</f>
        <v>0</v>
      </c>
      <c r="BL176" s="18" t="s">
        <v>173</v>
      </c>
      <c r="BM176" s="18" t="s">
        <v>269</v>
      </c>
    </row>
    <row r="177" spans="2:65" s="12" customFormat="1">
      <c r="B177" s="207"/>
      <c r="C177" s="208"/>
      <c r="D177" s="197" t="s">
        <v>175</v>
      </c>
      <c r="E177" s="209" t="s">
        <v>32</v>
      </c>
      <c r="F177" s="210" t="s">
        <v>270</v>
      </c>
      <c r="G177" s="208"/>
      <c r="H177" s="211">
        <v>5.1059999999999999</v>
      </c>
      <c r="I177" s="212"/>
      <c r="J177" s="208"/>
      <c r="K177" s="208"/>
      <c r="L177" s="213"/>
      <c r="M177" s="214"/>
      <c r="N177" s="215"/>
      <c r="O177" s="215"/>
      <c r="P177" s="215"/>
      <c r="Q177" s="215"/>
      <c r="R177" s="215"/>
      <c r="S177" s="215"/>
      <c r="T177" s="216"/>
      <c r="AT177" s="217" t="s">
        <v>175</v>
      </c>
      <c r="AU177" s="217" t="s">
        <v>82</v>
      </c>
      <c r="AV177" s="12" t="s">
        <v>82</v>
      </c>
      <c r="AW177" s="12" t="s">
        <v>38</v>
      </c>
      <c r="AX177" s="12" t="s">
        <v>23</v>
      </c>
      <c r="AY177" s="217" t="s">
        <v>167</v>
      </c>
    </row>
    <row r="178" spans="2:65" s="10" customFormat="1" ht="29.85" customHeight="1">
      <c r="B178" s="166"/>
      <c r="C178" s="167"/>
      <c r="D178" s="180" t="s">
        <v>73</v>
      </c>
      <c r="E178" s="181" t="s">
        <v>189</v>
      </c>
      <c r="F178" s="181" t="s">
        <v>271</v>
      </c>
      <c r="G178" s="167"/>
      <c r="H178" s="167"/>
      <c r="I178" s="170"/>
      <c r="J178" s="182">
        <f>BK178</f>
        <v>0</v>
      </c>
      <c r="K178" s="167"/>
      <c r="L178" s="172"/>
      <c r="M178" s="173"/>
      <c r="N178" s="174"/>
      <c r="O178" s="174"/>
      <c r="P178" s="175">
        <f>SUM(P179:P181)</f>
        <v>0</v>
      </c>
      <c r="Q178" s="174"/>
      <c r="R178" s="175">
        <f>SUM(R179:R181)</f>
        <v>0</v>
      </c>
      <c r="S178" s="174"/>
      <c r="T178" s="176">
        <f>SUM(T179:T181)</f>
        <v>0</v>
      </c>
      <c r="AR178" s="177" t="s">
        <v>23</v>
      </c>
      <c r="AT178" s="178" t="s">
        <v>73</v>
      </c>
      <c r="AU178" s="178" t="s">
        <v>23</v>
      </c>
      <c r="AY178" s="177" t="s">
        <v>167</v>
      </c>
      <c r="BK178" s="179">
        <f>SUM(BK179:BK181)</f>
        <v>0</v>
      </c>
    </row>
    <row r="179" spans="2:65" s="1" customFormat="1" ht="22.5" customHeight="1">
      <c r="B179" s="35"/>
      <c r="C179" s="183" t="s">
        <v>272</v>
      </c>
      <c r="D179" s="183" t="s">
        <v>169</v>
      </c>
      <c r="E179" s="184" t="s">
        <v>273</v>
      </c>
      <c r="F179" s="185" t="s">
        <v>274</v>
      </c>
      <c r="G179" s="186" t="s">
        <v>106</v>
      </c>
      <c r="H179" s="187">
        <v>25</v>
      </c>
      <c r="I179" s="188"/>
      <c r="J179" s="189">
        <f>ROUND(I179*H179,2)</f>
        <v>0</v>
      </c>
      <c r="K179" s="185" t="s">
        <v>32</v>
      </c>
      <c r="L179" s="55"/>
      <c r="M179" s="190" t="s">
        <v>32</v>
      </c>
      <c r="N179" s="191" t="s">
        <v>45</v>
      </c>
      <c r="O179" s="36"/>
      <c r="P179" s="192">
        <f>O179*H179</f>
        <v>0</v>
      </c>
      <c r="Q179" s="192">
        <v>0</v>
      </c>
      <c r="R179" s="192">
        <f>Q179*H179</f>
        <v>0</v>
      </c>
      <c r="S179" s="192">
        <v>0</v>
      </c>
      <c r="T179" s="193">
        <f>S179*H179</f>
        <v>0</v>
      </c>
      <c r="AR179" s="18" t="s">
        <v>173</v>
      </c>
      <c r="AT179" s="18" t="s">
        <v>169</v>
      </c>
      <c r="AU179" s="18" t="s">
        <v>82</v>
      </c>
      <c r="AY179" s="18" t="s">
        <v>167</v>
      </c>
      <c r="BE179" s="194">
        <f>IF(N179="základní",J179,0)</f>
        <v>0</v>
      </c>
      <c r="BF179" s="194">
        <f>IF(N179="snížená",J179,0)</f>
        <v>0</v>
      </c>
      <c r="BG179" s="194">
        <f>IF(N179="zákl. přenesená",J179,0)</f>
        <v>0</v>
      </c>
      <c r="BH179" s="194">
        <f>IF(N179="sníž. přenesená",J179,0)</f>
        <v>0</v>
      </c>
      <c r="BI179" s="194">
        <f>IF(N179="nulová",J179,0)</f>
        <v>0</v>
      </c>
      <c r="BJ179" s="18" t="s">
        <v>23</v>
      </c>
      <c r="BK179" s="194">
        <f>ROUND(I179*H179,2)</f>
        <v>0</v>
      </c>
      <c r="BL179" s="18" t="s">
        <v>173</v>
      </c>
      <c r="BM179" s="18" t="s">
        <v>275</v>
      </c>
    </row>
    <row r="180" spans="2:65" s="11" customFormat="1">
      <c r="B180" s="195"/>
      <c r="C180" s="196"/>
      <c r="D180" s="197" t="s">
        <v>175</v>
      </c>
      <c r="E180" s="198" t="s">
        <v>32</v>
      </c>
      <c r="F180" s="199" t="s">
        <v>276</v>
      </c>
      <c r="G180" s="196"/>
      <c r="H180" s="200" t="s">
        <v>32</v>
      </c>
      <c r="I180" s="201"/>
      <c r="J180" s="196"/>
      <c r="K180" s="196"/>
      <c r="L180" s="202"/>
      <c r="M180" s="203"/>
      <c r="N180" s="204"/>
      <c r="O180" s="204"/>
      <c r="P180" s="204"/>
      <c r="Q180" s="204"/>
      <c r="R180" s="204"/>
      <c r="S180" s="204"/>
      <c r="T180" s="205"/>
      <c r="AT180" s="206" t="s">
        <v>175</v>
      </c>
      <c r="AU180" s="206" t="s">
        <v>82</v>
      </c>
      <c r="AV180" s="11" t="s">
        <v>23</v>
      </c>
      <c r="AW180" s="11" t="s">
        <v>38</v>
      </c>
      <c r="AX180" s="11" t="s">
        <v>74</v>
      </c>
      <c r="AY180" s="206" t="s">
        <v>167</v>
      </c>
    </row>
    <row r="181" spans="2:65" s="12" customFormat="1">
      <c r="B181" s="207"/>
      <c r="C181" s="208"/>
      <c r="D181" s="197" t="s">
        <v>175</v>
      </c>
      <c r="E181" s="209" t="s">
        <v>32</v>
      </c>
      <c r="F181" s="210" t="s">
        <v>277</v>
      </c>
      <c r="G181" s="208"/>
      <c r="H181" s="211">
        <v>25</v>
      </c>
      <c r="I181" s="212"/>
      <c r="J181" s="208"/>
      <c r="K181" s="208"/>
      <c r="L181" s="213"/>
      <c r="M181" s="214"/>
      <c r="N181" s="215"/>
      <c r="O181" s="215"/>
      <c r="P181" s="215"/>
      <c r="Q181" s="215"/>
      <c r="R181" s="215"/>
      <c r="S181" s="215"/>
      <c r="T181" s="216"/>
      <c r="AT181" s="217" t="s">
        <v>175</v>
      </c>
      <c r="AU181" s="217" t="s">
        <v>82</v>
      </c>
      <c r="AV181" s="12" t="s">
        <v>82</v>
      </c>
      <c r="AW181" s="12" t="s">
        <v>38</v>
      </c>
      <c r="AX181" s="12" t="s">
        <v>23</v>
      </c>
      <c r="AY181" s="217" t="s">
        <v>167</v>
      </c>
    </row>
    <row r="182" spans="2:65" s="10" customFormat="1" ht="29.85" customHeight="1">
      <c r="B182" s="166"/>
      <c r="C182" s="167"/>
      <c r="D182" s="180" t="s">
        <v>73</v>
      </c>
      <c r="E182" s="181" t="s">
        <v>197</v>
      </c>
      <c r="F182" s="181" t="s">
        <v>278</v>
      </c>
      <c r="G182" s="167"/>
      <c r="H182" s="167"/>
      <c r="I182" s="170"/>
      <c r="J182" s="182">
        <f>BK182</f>
        <v>0</v>
      </c>
      <c r="K182" s="167"/>
      <c r="L182" s="172"/>
      <c r="M182" s="173"/>
      <c r="N182" s="174"/>
      <c r="O182" s="174"/>
      <c r="P182" s="175">
        <f>SUM(P183:P224)</f>
        <v>0</v>
      </c>
      <c r="Q182" s="174"/>
      <c r="R182" s="175">
        <f>SUM(R183:R224)</f>
        <v>15.783673739999999</v>
      </c>
      <c r="S182" s="174"/>
      <c r="T182" s="176">
        <f>SUM(T183:T224)</f>
        <v>0</v>
      </c>
      <c r="AR182" s="177" t="s">
        <v>23</v>
      </c>
      <c r="AT182" s="178" t="s">
        <v>73</v>
      </c>
      <c r="AU182" s="178" t="s">
        <v>23</v>
      </c>
      <c r="AY182" s="177" t="s">
        <v>167</v>
      </c>
      <c r="BK182" s="179">
        <f>SUM(BK183:BK224)</f>
        <v>0</v>
      </c>
    </row>
    <row r="183" spans="2:65" s="1" customFormat="1" ht="22.5" customHeight="1">
      <c r="B183" s="35"/>
      <c r="C183" s="183" t="s">
        <v>279</v>
      </c>
      <c r="D183" s="183" t="s">
        <v>169</v>
      </c>
      <c r="E183" s="184" t="s">
        <v>280</v>
      </c>
      <c r="F183" s="185" t="s">
        <v>281</v>
      </c>
      <c r="G183" s="186" t="s">
        <v>106</v>
      </c>
      <c r="H183" s="187">
        <v>10.62</v>
      </c>
      <c r="I183" s="188"/>
      <c r="J183" s="189">
        <f>ROUND(I183*H183,2)</f>
        <v>0</v>
      </c>
      <c r="K183" s="185" t="s">
        <v>172</v>
      </c>
      <c r="L183" s="55"/>
      <c r="M183" s="190" t="s">
        <v>32</v>
      </c>
      <c r="N183" s="191" t="s">
        <v>45</v>
      </c>
      <c r="O183" s="36"/>
      <c r="P183" s="192">
        <f>O183*H183</f>
        <v>0</v>
      </c>
      <c r="Q183" s="192">
        <v>1.54E-2</v>
      </c>
      <c r="R183" s="192">
        <f>Q183*H183</f>
        <v>0.163548</v>
      </c>
      <c r="S183" s="192">
        <v>0</v>
      </c>
      <c r="T183" s="193">
        <f>S183*H183</f>
        <v>0</v>
      </c>
      <c r="AR183" s="18" t="s">
        <v>173</v>
      </c>
      <c r="AT183" s="18" t="s">
        <v>169</v>
      </c>
      <c r="AU183" s="18" t="s">
        <v>82</v>
      </c>
      <c r="AY183" s="18" t="s">
        <v>167</v>
      </c>
      <c r="BE183" s="194">
        <f>IF(N183="základní",J183,0)</f>
        <v>0</v>
      </c>
      <c r="BF183" s="194">
        <f>IF(N183="snížená",J183,0)</f>
        <v>0</v>
      </c>
      <c r="BG183" s="194">
        <f>IF(N183="zákl. přenesená",J183,0)</f>
        <v>0</v>
      </c>
      <c r="BH183" s="194">
        <f>IF(N183="sníž. přenesená",J183,0)</f>
        <v>0</v>
      </c>
      <c r="BI183" s="194">
        <f>IF(N183="nulová",J183,0)</f>
        <v>0</v>
      </c>
      <c r="BJ183" s="18" t="s">
        <v>23</v>
      </c>
      <c r="BK183" s="194">
        <f>ROUND(I183*H183,2)</f>
        <v>0</v>
      </c>
      <c r="BL183" s="18" t="s">
        <v>173</v>
      </c>
      <c r="BM183" s="18" t="s">
        <v>282</v>
      </c>
    </row>
    <row r="184" spans="2:65" s="12" customFormat="1">
      <c r="B184" s="207"/>
      <c r="C184" s="208"/>
      <c r="D184" s="197" t="s">
        <v>175</v>
      </c>
      <c r="E184" s="209" t="s">
        <v>32</v>
      </c>
      <c r="F184" s="210" t="s">
        <v>115</v>
      </c>
      <c r="G184" s="208"/>
      <c r="H184" s="211">
        <v>3.0750000000000002</v>
      </c>
      <c r="I184" s="212"/>
      <c r="J184" s="208"/>
      <c r="K184" s="208"/>
      <c r="L184" s="213"/>
      <c r="M184" s="214"/>
      <c r="N184" s="215"/>
      <c r="O184" s="215"/>
      <c r="P184" s="215"/>
      <c r="Q184" s="215"/>
      <c r="R184" s="215"/>
      <c r="S184" s="215"/>
      <c r="T184" s="216"/>
      <c r="AT184" s="217" t="s">
        <v>175</v>
      </c>
      <c r="AU184" s="217" t="s">
        <v>82</v>
      </c>
      <c r="AV184" s="12" t="s">
        <v>82</v>
      </c>
      <c r="AW184" s="12" t="s">
        <v>38</v>
      </c>
      <c r="AX184" s="12" t="s">
        <v>74</v>
      </c>
      <c r="AY184" s="217" t="s">
        <v>167</v>
      </c>
    </row>
    <row r="185" spans="2:65" s="12" customFormat="1">
      <c r="B185" s="207"/>
      <c r="C185" s="208"/>
      <c r="D185" s="197" t="s">
        <v>175</v>
      </c>
      <c r="E185" s="209" t="s">
        <v>32</v>
      </c>
      <c r="F185" s="210" t="s">
        <v>283</v>
      </c>
      <c r="G185" s="208"/>
      <c r="H185" s="211">
        <v>6.6749999999999998</v>
      </c>
      <c r="I185" s="212"/>
      <c r="J185" s="208"/>
      <c r="K185" s="208"/>
      <c r="L185" s="213"/>
      <c r="M185" s="214"/>
      <c r="N185" s="215"/>
      <c r="O185" s="215"/>
      <c r="P185" s="215"/>
      <c r="Q185" s="215"/>
      <c r="R185" s="215"/>
      <c r="S185" s="215"/>
      <c r="T185" s="216"/>
      <c r="AT185" s="217" t="s">
        <v>175</v>
      </c>
      <c r="AU185" s="217" t="s">
        <v>82</v>
      </c>
      <c r="AV185" s="12" t="s">
        <v>82</v>
      </c>
      <c r="AW185" s="12" t="s">
        <v>38</v>
      </c>
      <c r="AX185" s="12" t="s">
        <v>74</v>
      </c>
      <c r="AY185" s="217" t="s">
        <v>167</v>
      </c>
    </row>
    <row r="186" spans="2:65" s="12" customFormat="1">
      <c r="B186" s="207"/>
      <c r="C186" s="208"/>
      <c r="D186" s="197" t="s">
        <v>175</v>
      </c>
      <c r="E186" s="209" t="s">
        <v>32</v>
      </c>
      <c r="F186" s="210" t="s">
        <v>121</v>
      </c>
      <c r="G186" s="208"/>
      <c r="H186" s="211">
        <v>0.87</v>
      </c>
      <c r="I186" s="212"/>
      <c r="J186" s="208"/>
      <c r="K186" s="208"/>
      <c r="L186" s="213"/>
      <c r="M186" s="214"/>
      <c r="N186" s="215"/>
      <c r="O186" s="215"/>
      <c r="P186" s="215"/>
      <c r="Q186" s="215"/>
      <c r="R186" s="215"/>
      <c r="S186" s="215"/>
      <c r="T186" s="216"/>
      <c r="AT186" s="217" t="s">
        <v>175</v>
      </c>
      <c r="AU186" s="217" t="s">
        <v>82</v>
      </c>
      <c r="AV186" s="12" t="s">
        <v>82</v>
      </c>
      <c r="AW186" s="12" t="s">
        <v>38</v>
      </c>
      <c r="AX186" s="12" t="s">
        <v>74</v>
      </c>
      <c r="AY186" s="217" t="s">
        <v>167</v>
      </c>
    </row>
    <row r="187" spans="2:65" s="14" customFormat="1">
      <c r="B187" s="236"/>
      <c r="C187" s="237"/>
      <c r="D187" s="220" t="s">
        <v>175</v>
      </c>
      <c r="E187" s="238" t="s">
        <v>32</v>
      </c>
      <c r="F187" s="239" t="s">
        <v>229</v>
      </c>
      <c r="G187" s="237"/>
      <c r="H187" s="240">
        <v>10.62</v>
      </c>
      <c r="I187" s="241"/>
      <c r="J187" s="237"/>
      <c r="K187" s="237"/>
      <c r="L187" s="242"/>
      <c r="M187" s="243"/>
      <c r="N187" s="244"/>
      <c r="O187" s="244"/>
      <c r="P187" s="244"/>
      <c r="Q187" s="244"/>
      <c r="R187" s="244"/>
      <c r="S187" s="244"/>
      <c r="T187" s="245"/>
      <c r="AT187" s="246" t="s">
        <v>175</v>
      </c>
      <c r="AU187" s="246" t="s">
        <v>82</v>
      </c>
      <c r="AV187" s="14" t="s">
        <v>173</v>
      </c>
      <c r="AW187" s="14" t="s">
        <v>38</v>
      </c>
      <c r="AX187" s="14" t="s">
        <v>23</v>
      </c>
      <c r="AY187" s="246" t="s">
        <v>167</v>
      </c>
    </row>
    <row r="188" spans="2:65" s="1" customFormat="1" ht="22.5" customHeight="1">
      <c r="B188" s="35"/>
      <c r="C188" s="183" t="s">
        <v>284</v>
      </c>
      <c r="D188" s="183" t="s">
        <v>169</v>
      </c>
      <c r="E188" s="184" t="s">
        <v>285</v>
      </c>
      <c r="F188" s="185" t="s">
        <v>286</v>
      </c>
      <c r="G188" s="186" t="s">
        <v>106</v>
      </c>
      <c r="H188" s="187">
        <v>10.62</v>
      </c>
      <c r="I188" s="188"/>
      <c r="J188" s="189">
        <f>ROUND(I188*H188,2)</f>
        <v>0</v>
      </c>
      <c r="K188" s="185" t="s">
        <v>172</v>
      </c>
      <c r="L188" s="55"/>
      <c r="M188" s="190" t="s">
        <v>32</v>
      </c>
      <c r="N188" s="191" t="s">
        <v>45</v>
      </c>
      <c r="O188" s="36"/>
      <c r="P188" s="192">
        <f>O188*H188</f>
        <v>0</v>
      </c>
      <c r="Q188" s="192">
        <v>1.8380000000000001E-2</v>
      </c>
      <c r="R188" s="192">
        <f>Q188*H188</f>
        <v>0.1951956</v>
      </c>
      <c r="S188" s="192">
        <v>0</v>
      </c>
      <c r="T188" s="193">
        <f>S188*H188</f>
        <v>0</v>
      </c>
      <c r="AR188" s="18" t="s">
        <v>173</v>
      </c>
      <c r="AT188" s="18" t="s">
        <v>169</v>
      </c>
      <c r="AU188" s="18" t="s">
        <v>82</v>
      </c>
      <c r="AY188" s="18" t="s">
        <v>167</v>
      </c>
      <c r="BE188" s="194">
        <f>IF(N188="základní",J188,0)</f>
        <v>0</v>
      </c>
      <c r="BF188" s="194">
        <f>IF(N188="snížená",J188,0)</f>
        <v>0</v>
      </c>
      <c r="BG188" s="194">
        <f>IF(N188="zákl. přenesená",J188,0)</f>
        <v>0</v>
      </c>
      <c r="BH188" s="194">
        <f>IF(N188="sníž. přenesená",J188,0)</f>
        <v>0</v>
      </c>
      <c r="BI188" s="194">
        <f>IF(N188="nulová",J188,0)</f>
        <v>0</v>
      </c>
      <c r="BJ188" s="18" t="s">
        <v>23</v>
      </c>
      <c r="BK188" s="194">
        <f>ROUND(I188*H188,2)</f>
        <v>0</v>
      </c>
      <c r="BL188" s="18" t="s">
        <v>173</v>
      </c>
      <c r="BM188" s="18" t="s">
        <v>287</v>
      </c>
    </row>
    <row r="189" spans="2:65" s="12" customFormat="1">
      <c r="B189" s="207"/>
      <c r="C189" s="208"/>
      <c r="D189" s="197" t="s">
        <v>175</v>
      </c>
      <c r="E189" s="209" t="s">
        <v>32</v>
      </c>
      <c r="F189" s="210" t="s">
        <v>115</v>
      </c>
      <c r="G189" s="208"/>
      <c r="H189" s="211">
        <v>3.0750000000000002</v>
      </c>
      <c r="I189" s="212"/>
      <c r="J189" s="208"/>
      <c r="K189" s="208"/>
      <c r="L189" s="213"/>
      <c r="M189" s="214"/>
      <c r="N189" s="215"/>
      <c r="O189" s="215"/>
      <c r="P189" s="215"/>
      <c r="Q189" s="215"/>
      <c r="R189" s="215"/>
      <c r="S189" s="215"/>
      <c r="T189" s="216"/>
      <c r="AT189" s="217" t="s">
        <v>175</v>
      </c>
      <c r="AU189" s="217" t="s">
        <v>82</v>
      </c>
      <c r="AV189" s="12" t="s">
        <v>82</v>
      </c>
      <c r="AW189" s="12" t="s">
        <v>38</v>
      </c>
      <c r="AX189" s="12" t="s">
        <v>74</v>
      </c>
      <c r="AY189" s="217" t="s">
        <v>167</v>
      </c>
    </row>
    <row r="190" spans="2:65" s="12" customFormat="1">
      <c r="B190" s="207"/>
      <c r="C190" s="208"/>
      <c r="D190" s="197" t="s">
        <v>175</v>
      </c>
      <c r="E190" s="209" t="s">
        <v>32</v>
      </c>
      <c r="F190" s="210" t="s">
        <v>283</v>
      </c>
      <c r="G190" s="208"/>
      <c r="H190" s="211">
        <v>6.6749999999999998</v>
      </c>
      <c r="I190" s="212"/>
      <c r="J190" s="208"/>
      <c r="K190" s="208"/>
      <c r="L190" s="213"/>
      <c r="M190" s="214"/>
      <c r="N190" s="215"/>
      <c r="O190" s="215"/>
      <c r="P190" s="215"/>
      <c r="Q190" s="215"/>
      <c r="R190" s="215"/>
      <c r="S190" s="215"/>
      <c r="T190" s="216"/>
      <c r="AT190" s="217" t="s">
        <v>175</v>
      </c>
      <c r="AU190" s="217" t="s">
        <v>82</v>
      </c>
      <c r="AV190" s="12" t="s">
        <v>82</v>
      </c>
      <c r="AW190" s="12" t="s">
        <v>38</v>
      </c>
      <c r="AX190" s="12" t="s">
        <v>74</v>
      </c>
      <c r="AY190" s="217" t="s">
        <v>167</v>
      </c>
    </row>
    <row r="191" spans="2:65" s="12" customFormat="1">
      <c r="B191" s="207"/>
      <c r="C191" s="208"/>
      <c r="D191" s="197" t="s">
        <v>175</v>
      </c>
      <c r="E191" s="209" t="s">
        <v>32</v>
      </c>
      <c r="F191" s="210" t="s">
        <v>121</v>
      </c>
      <c r="G191" s="208"/>
      <c r="H191" s="211">
        <v>0.87</v>
      </c>
      <c r="I191" s="212"/>
      <c r="J191" s="208"/>
      <c r="K191" s="208"/>
      <c r="L191" s="213"/>
      <c r="M191" s="214"/>
      <c r="N191" s="215"/>
      <c r="O191" s="215"/>
      <c r="P191" s="215"/>
      <c r="Q191" s="215"/>
      <c r="R191" s="215"/>
      <c r="S191" s="215"/>
      <c r="T191" s="216"/>
      <c r="AT191" s="217" t="s">
        <v>175</v>
      </c>
      <c r="AU191" s="217" t="s">
        <v>82</v>
      </c>
      <c r="AV191" s="12" t="s">
        <v>82</v>
      </c>
      <c r="AW191" s="12" t="s">
        <v>38</v>
      </c>
      <c r="AX191" s="12" t="s">
        <v>74</v>
      </c>
      <c r="AY191" s="217" t="s">
        <v>167</v>
      </c>
    </row>
    <row r="192" spans="2:65" s="14" customFormat="1">
      <c r="B192" s="236"/>
      <c r="C192" s="237"/>
      <c r="D192" s="220" t="s">
        <v>175</v>
      </c>
      <c r="E192" s="238" t="s">
        <v>32</v>
      </c>
      <c r="F192" s="239" t="s">
        <v>229</v>
      </c>
      <c r="G192" s="237"/>
      <c r="H192" s="240">
        <v>10.62</v>
      </c>
      <c r="I192" s="241"/>
      <c r="J192" s="237"/>
      <c r="K192" s="237"/>
      <c r="L192" s="242"/>
      <c r="M192" s="243"/>
      <c r="N192" s="244"/>
      <c r="O192" s="244"/>
      <c r="P192" s="244"/>
      <c r="Q192" s="244"/>
      <c r="R192" s="244"/>
      <c r="S192" s="244"/>
      <c r="T192" s="245"/>
      <c r="AT192" s="246" t="s">
        <v>175</v>
      </c>
      <c r="AU192" s="246" t="s">
        <v>82</v>
      </c>
      <c r="AV192" s="14" t="s">
        <v>173</v>
      </c>
      <c r="AW192" s="14" t="s">
        <v>38</v>
      </c>
      <c r="AX192" s="14" t="s">
        <v>23</v>
      </c>
      <c r="AY192" s="246" t="s">
        <v>167</v>
      </c>
    </row>
    <row r="193" spans="2:65" s="1" customFormat="1" ht="22.5" customHeight="1">
      <c r="B193" s="35"/>
      <c r="C193" s="183" t="s">
        <v>7</v>
      </c>
      <c r="D193" s="183" t="s">
        <v>169</v>
      </c>
      <c r="E193" s="184" t="s">
        <v>288</v>
      </c>
      <c r="F193" s="185" t="s">
        <v>289</v>
      </c>
      <c r="G193" s="186" t="s">
        <v>106</v>
      </c>
      <c r="H193" s="187">
        <v>3.0030000000000001</v>
      </c>
      <c r="I193" s="188"/>
      <c r="J193" s="189">
        <f>ROUND(I193*H193,2)</f>
        <v>0</v>
      </c>
      <c r="K193" s="185" t="s">
        <v>172</v>
      </c>
      <c r="L193" s="55"/>
      <c r="M193" s="190" t="s">
        <v>32</v>
      </c>
      <c r="N193" s="191" t="s">
        <v>45</v>
      </c>
      <c r="O193" s="36"/>
      <c r="P193" s="192">
        <f>O193*H193</f>
        <v>0</v>
      </c>
      <c r="Q193" s="192">
        <v>2.1000000000000001E-2</v>
      </c>
      <c r="R193" s="192">
        <f>Q193*H193</f>
        <v>6.3063000000000008E-2</v>
      </c>
      <c r="S193" s="192">
        <v>0</v>
      </c>
      <c r="T193" s="193">
        <f>S193*H193</f>
        <v>0</v>
      </c>
      <c r="AR193" s="18" t="s">
        <v>173</v>
      </c>
      <c r="AT193" s="18" t="s">
        <v>169</v>
      </c>
      <c r="AU193" s="18" t="s">
        <v>82</v>
      </c>
      <c r="AY193" s="18" t="s">
        <v>167</v>
      </c>
      <c r="BE193" s="194">
        <f>IF(N193="základní",J193,0)</f>
        <v>0</v>
      </c>
      <c r="BF193" s="194">
        <f>IF(N193="snížená",J193,0)</f>
        <v>0</v>
      </c>
      <c r="BG193" s="194">
        <f>IF(N193="zákl. přenesená",J193,0)</f>
        <v>0</v>
      </c>
      <c r="BH193" s="194">
        <f>IF(N193="sníž. přenesená",J193,0)</f>
        <v>0</v>
      </c>
      <c r="BI193" s="194">
        <f>IF(N193="nulová",J193,0)</f>
        <v>0</v>
      </c>
      <c r="BJ193" s="18" t="s">
        <v>23</v>
      </c>
      <c r="BK193" s="194">
        <f>ROUND(I193*H193,2)</f>
        <v>0</v>
      </c>
      <c r="BL193" s="18" t="s">
        <v>173</v>
      </c>
      <c r="BM193" s="18" t="s">
        <v>290</v>
      </c>
    </row>
    <row r="194" spans="2:65" s="12" customFormat="1">
      <c r="B194" s="207"/>
      <c r="C194" s="208"/>
      <c r="D194" s="197" t="s">
        <v>175</v>
      </c>
      <c r="E194" s="209" t="s">
        <v>32</v>
      </c>
      <c r="F194" s="210" t="s">
        <v>121</v>
      </c>
      <c r="G194" s="208"/>
      <c r="H194" s="211">
        <v>0.87</v>
      </c>
      <c r="I194" s="212"/>
      <c r="J194" s="208"/>
      <c r="K194" s="208"/>
      <c r="L194" s="213"/>
      <c r="M194" s="214"/>
      <c r="N194" s="215"/>
      <c r="O194" s="215"/>
      <c r="P194" s="215"/>
      <c r="Q194" s="215"/>
      <c r="R194" s="215"/>
      <c r="S194" s="215"/>
      <c r="T194" s="216"/>
      <c r="AT194" s="217" t="s">
        <v>175</v>
      </c>
      <c r="AU194" s="217" t="s">
        <v>82</v>
      </c>
      <c r="AV194" s="12" t="s">
        <v>82</v>
      </c>
      <c r="AW194" s="12" t="s">
        <v>38</v>
      </c>
      <c r="AX194" s="12" t="s">
        <v>74</v>
      </c>
      <c r="AY194" s="217" t="s">
        <v>167</v>
      </c>
    </row>
    <row r="195" spans="2:65" s="11" customFormat="1">
      <c r="B195" s="195"/>
      <c r="C195" s="196"/>
      <c r="D195" s="197" t="s">
        <v>175</v>
      </c>
      <c r="E195" s="198" t="s">
        <v>32</v>
      </c>
      <c r="F195" s="199" t="s">
        <v>291</v>
      </c>
      <c r="G195" s="196"/>
      <c r="H195" s="200" t="s">
        <v>32</v>
      </c>
      <c r="I195" s="201"/>
      <c r="J195" s="196"/>
      <c r="K195" s="196"/>
      <c r="L195" s="202"/>
      <c r="M195" s="203"/>
      <c r="N195" s="204"/>
      <c r="O195" s="204"/>
      <c r="P195" s="204"/>
      <c r="Q195" s="204"/>
      <c r="R195" s="204"/>
      <c r="S195" s="204"/>
      <c r="T195" s="205"/>
      <c r="AT195" s="206" t="s">
        <v>175</v>
      </c>
      <c r="AU195" s="206" t="s">
        <v>82</v>
      </c>
      <c r="AV195" s="11" t="s">
        <v>23</v>
      </c>
      <c r="AW195" s="11" t="s">
        <v>38</v>
      </c>
      <c r="AX195" s="11" t="s">
        <v>74</v>
      </c>
      <c r="AY195" s="206" t="s">
        <v>167</v>
      </c>
    </row>
    <row r="196" spans="2:65" s="12" customFormat="1">
      <c r="B196" s="207"/>
      <c r="C196" s="208"/>
      <c r="D196" s="197" t="s">
        <v>175</v>
      </c>
      <c r="E196" s="209" t="s">
        <v>32</v>
      </c>
      <c r="F196" s="210" t="s">
        <v>292</v>
      </c>
      <c r="G196" s="208"/>
      <c r="H196" s="211">
        <v>2.133</v>
      </c>
      <c r="I196" s="212"/>
      <c r="J196" s="208"/>
      <c r="K196" s="208"/>
      <c r="L196" s="213"/>
      <c r="M196" s="214"/>
      <c r="N196" s="215"/>
      <c r="O196" s="215"/>
      <c r="P196" s="215"/>
      <c r="Q196" s="215"/>
      <c r="R196" s="215"/>
      <c r="S196" s="215"/>
      <c r="T196" s="216"/>
      <c r="AT196" s="217" t="s">
        <v>175</v>
      </c>
      <c r="AU196" s="217" t="s">
        <v>82</v>
      </c>
      <c r="AV196" s="12" t="s">
        <v>82</v>
      </c>
      <c r="AW196" s="12" t="s">
        <v>38</v>
      </c>
      <c r="AX196" s="12" t="s">
        <v>74</v>
      </c>
      <c r="AY196" s="217" t="s">
        <v>167</v>
      </c>
    </row>
    <row r="197" spans="2:65" s="14" customFormat="1">
      <c r="B197" s="236"/>
      <c r="C197" s="237"/>
      <c r="D197" s="220" t="s">
        <v>175</v>
      </c>
      <c r="E197" s="238" t="s">
        <v>32</v>
      </c>
      <c r="F197" s="239" t="s">
        <v>229</v>
      </c>
      <c r="G197" s="237"/>
      <c r="H197" s="240">
        <v>3.0030000000000001</v>
      </c>
      <c r="I197" s="241"/>
      <c r="J197" s="237"/>
      <c r="K197" s="237"/>
      <c r="L197" s="242"/>
      <c r="M197" s="243"/>
      <c r="N197" s="244"/>
      <c r="O197" s="244"/>
      <c r="P197" s="244"/>
      <c r="Q197" s="244"/>
      <c r="R197" s="244"/>
      <c r="S197" s="244"/>
      <c r="T197" s="245"/>
      <c r="AT197" s="246" t="s">
        <v>175</v>
      </c>
      <c r="AU197" s="246" t="s">
        <v>82</v>
      </c>
      <c r="AV197" s="14" t="s">
        <v>173</v>
      </c>
      <c r="AW197" s="14" t="s">
        <v>38</v>
      </c>
      <c r="AX197" s="14" t="s">
        <v>23</v>
      </c>
      <c r="AY197" s="246" t="s">
        <v>167</v>
      </c>
    </row>
    <row r="198" spans="2:65" s="1" customFormat="1" ht="22.5" customHeight="1">
      <c r="B198" s="35"/>
      <c r="C198" s="183" t="s">
        <v>293</v>
      </c>
      <c r="D198" s="183" t="s">
        <v>169</v>
      </c>
      <c r="E198" s="184" t="s">
        <v>294</v>
      </c>
      <c r="F198" s="185" t="s">
        <v>295</v>
      </c>
      <c r="G198" s="186" t="s">
        <v>106</v>
      </c>
      <c r="H198" s="187">
        <v>3.0030000000000001</v>
      </c>
      <c r="I198" s="188"/>
      <c r="J198" s="189">
        <f>ROUND(I198*H198,2)</f>
        <v>0</v>
      </c>
      <c r="K198" s="185" t="s">
        <v>172</v>
      </c>
      <c r="L198" s="55"/>
      <c r="M198" s="190" t="s">
        <v>32</v>
      </c>
      <c r="N198" s="191" t="s">
        <v>45</v>
      </c>
      <c r="O198" s="36"/>
      <c r="P198" s="192">
        <f>O198*H198</f>
        <v>0</v>
      </c>
      <c r="Q198" s="192">
        <v>2.47E-2</v>
      </c>
      <c r="R198" s="192">
        <f>Q198*H198</f>
        <v>7.4174100000000007E-2</v>
      </c>
      <c r="S198" s="192">
        <v>0</v>
      </c>
      <c r="T198" s="193">
        <f>S198*H198</f>
        <v>0</v>
      </c>
      <c r="AR198" s="18" t="s">
        <v>173</v>
      </c>
      <c r="AT198" s="18" t="s">
        <v>169</v>
      </c>
      <c r="AU198" s="18" t="s">
        <v>82</v>
      </c>
      <c r="AY198" s="18" t="s">
        <v>167</v>
      </c>
      <c r="BE198" s="194">
        <f>IF(N198="základní",J198,0)</f>
        <v>0</v>
      </c>
      <c r="BF198" s="194">
        <f>IF(N198="snížená",J198,0)</f>
        <v>0</v>
      </c>
      <c r="BG198" s="194">
        <f>IF(N198="zákl. přenesená",J198,0)</f>
        <v>0</v>
      </c>
      <c r="BH198" s="194">
        <f>IF(N198="sníž. přenesená",J198,0)</f>
        <v>0</v>
      </c>
      <c r="BI198" s="194">
        <f>IF(N198="nulová",J198,0)</f>
        <v>0</v>
      </c>
      <c r="BJ198" s="18" t="s">
        <v>23</v>
      </c>
      <c r="BK198" s="194">
        <f>ROUND(I198*H198,2)</f>
        <v>0</v>
      </c>
      <c r="BL198" s="18" t="s">
        <v>173</v>
      </c>
      <c r="BM198" s="18" t="s">
        <v>296</v>
      </c>
    </row>
    <row r="199" spans="2:65" s="12" customFormat="1">
      <c r="B199" s="207"/>
      <c r="C199" s="208"/>
      <c r="D199" s="197" t="s">
        <v>175</v>
      </c>
      <c r="E199" s="209" t="s">
        <v>32</v>
      </c>
      <c r="F199" s="210" t="s">
        <v>121</v>
      </c>
      <c r="G199" s="208"/>
      <c r="H199" s="211">
        <v>0.87</v>
      </c>
      <c r="I199" s="212"/>
      <c r="J199" s="208"/>
      <c r="K199" s="208"/>
      <c r="L199" s="213"/>
      <c r="M199" s="214"/>
      <c r="N199" s="215"/>
      <c r="O199" s="215"/>
      <c r="P199" s="215"/>
      <c r="Q199" s="215"/>
      <c r="R199" s="215"/>
      <c r="S199" s="215"/>
      <c r="T199" s="216"/>
      <c r="AT199" s="217" t="s">
        <v>175</v>
      </c>
      <c r="AU199" s="217" t="s">
        <v>82</v>
      </c>
      <c r="AV199" s="12" t="s">
        <v>82</v>
      </c>
      <c r="AW199" s="12" t="s">
        <v>38</v>
      </c>
      <c r="AX199" s="12" t="s">
        <v>74</v>
      </c>
      <c r="AY199" s="217" t="s">
        <v>167</v>
      </c>
    </row>
    <row r="200" spans="2:65" s="11" customFormat="1">
      <c r="B200" s="195"/>
      <c r="C200" s="196"/>
      <c r="D200" s="197" t="s">
        <v>175</v>
      </c>
      <c r="E200" s="198" t="s">
        <v>32</v>
      </c>
      <c r="F200" s="199" t="s">
        <v>291</v>
      </c>
      <c r="G200" s="196"/>
      <c r="H200" s="200" t="s">
        <v>32</v>
      </c>
      <c r="I200" s="201"/>
      <c r="J200" s="196"/>
      <c r="K200" s="196"/>
      <c r="L200" s="202"/>
      <c r="M200" s="203"/>
      <c r="N200" s="204"/>
      <c r="O200" s="204"/>
      <c r="P200" s="204"/>
      <c r="Q200" s="204"/>
      <c r="R200" s="204"/>
      <c r="S200" s="204"/>
      <c r="T200" s="205"/>
      <c r="AT200" s="206" t="s">
        <v>175</v>
      </c>
      <c r="AU200" s="206" t="s">
        <v>82</v>
      </c>
      <c r="AV200" s="11" t="s">
        <v>23</v>
      </c>
      <c r="AW200" s="11" t="s">
        <v>38</v>
      </c>
      <c r="AX200" s="11" t="s">
        <v>74</v>
      </c>
      <c r="AY200" s="206" t="s">
        <v>167</v>
      </c>
    </row>
    <row r="201" spans="2:65" s="12" customFormat="1">
      <c r="B201" s="207"/>
      <c r="C201" s="208"/>
      <c r="D201" s="197" t="s">
        <v>175</v>
      </c>
      <c r="E201" s="209" t="s">
        <v>32</v>
      </c>
      <c r="F201" s="210" t="s">
        <v>292</v>
      </c>
      <c r="G201" s="208"/>
      <c r="H201" s="211">
        <v>2.133</v>
      </c>
      <c r="I201" s="212"/>
      <c r="J201" s="208"/>
      <c r="K201" s="208"/>
      <c r="L201" s="213"/>
      <c r="M201" s="214"/>
      <c r="N201" s="215"/>
      <c r="O201" s="215"/>
      <c r="P201" s="215"/>
      <c r="Q201" s="215"/>
      <c r="R201" s="215"/>
      <c r="S201" s="215"/>
      <c r="T201" s="216"/>
      <c r="AT201" s="217" t="s">
        <v>175</v>
      </c>
      <c r="AU201" s="217" t="s">
        <v>82</v>
      </c>
      <c r="AV201" s="12" t="s">
        <v>82</v>
      </c>
      <c r="AW201" s="12" t="s">
        <v>38</v>
      </c>
      <c r="AX201" s="12" t="s">
        <v>74</v>
      </c>
      <c r="AY201" s="217" t="s">
        <v>167</v>
      </c>
    </row>
    <row r="202" spans="2:65" s="14" customFormat="1">
      <c r="B202" s="236"/>
      <c r="C202" s="237"/>
      <c r="D202" s="220" t="s">
        <v>175</v>
      </c>
      <c r="E202" s="238" t="s">
        <v>32</v>
      </c>
      <c r="F202" s="239" t="s">
        <v>229</v>
      </c>
      <c r="G202" s="237"/>
      <c r="H202" s="240">
        <v>3.0030000000000001</v>
      </c>
      <c r="I202" s="241"/>
      <c r="J202" s="237"/>
      <c r="K202" s="237"/>
      <c r="L202" s="242"/>
      <c r="M202" s="243"/>
      <c r="N202" s="244"/>
      <c r="O202" s="244"/>
      <c r="P202" s="244"/>
      <c r="Q202" s="244"/>
      <c r="R202" s="244"/>
      <c r="S202" s="244"/>
      <c r="T202" s="245"/>
      <c r="AT202" s="246" t="s">
        <v>175</v>
      </c>
      <c r="AU202" s="246" t="s">
        <v>82</v>
      </c>
      <c r="AV202" s="14" t="s">
        <v>173</v>
      </c>
      <c r="AW202" s="14" t="s">
        <v>38</v>
      </c>
      <c r="AX202" s="14" t="s">
        <v>23</v>
      </c>
      <c r="AY202" s="246" t="s">
        <v>167</v>
      </c>
    </row>
    <row r="203" spans="2:65" s="1" customFormat="1" ht="22.5" customHeight="1">
      <c r="B203" s="35"/>
      <c r="C203" s="183" t="s">
        <v>297</v>
      </c>
      <c r="D203" s="183" t="s">
        <v>169</v>
      </c>
      <c r="E203" s="184" t="s">
        <v>298</v>
      </c>
      <c r="F203" s="185" t="s">
        <v>299</v>
      </c>
      <c r="G203" s="186" t="s">
        <v>106</v>
      </c>
      <c r="H203" s="187">
        <v>14.654999999999999</v>
      </c>
      <c r="I203" s="188"/>
      <c r="J203" s="189">
        <f>ROUND(I203*H203,2)</f>
        <v>0</v>
      </c>
      <c r="K203" s="185" t="s">
        <v>172</v>
      </c>
      <c r="L203" s="55"/>
      <c r="M203" s="190" t="s">
        <v>32</v>
      </c>
      <c r="N203" s="191" t="s">
        <v>45</v>
      </c>
      <c r="O203" s="36"/>
      <c r="P203" s="192">
        <f>O203*H203</f>
        <v>0</v>
      </c>
      <c r="Q203" s="192">
        <v>4.1599999999999998E-2</v>
      </c>
      <c r="R203" s="192">
        <f>Q203*H203</f>
        <v>0.60964799999999997</v>
      </c>
      <c r="S203" s="192">
        <v>0</v>
      </c>
      <c r="T203" s="193">
        <f>S203*H203</f>
        <v>0</v>
      </c>
      <c r="AR203" s="18" t="s">
        <v>173</v>
      </c>
      <c r="AT203" s="18" t="s">
        <v>169</v>
      </c>
      <c r="AU203" s="18" t="s">
        <v>82</v>
      </c>
      <c r="AY203" s="18" t="s">
        <v>167</v>
      </c>
      <c r="BE203" s="194">
        <f>IF(N203="základní",J203,0)</f>
        <v>0</v>
      </c>
      <c r="BF203" s="194">
        <f>IF(N203="snížená",J203,0)</f>
        <v>0</v>
      </c>
      <c r="BG203" s="194">
        <f>IF(N203="zákl. přenesená",J203,0)</f>
        <v>0</v>
      </c>
      <c r="BH203" s="194">
        <f>IF(N203="sníž. přenesená",J203,0)</f>
        <v>0</v>
      </c>
      <c r="BI203" s="194">
        <f>IF(N203="nulová",J203,0)</f>
        <v>0</v>
      </c>
      <c r="BJ203" s="18" t="s">
        <v>23</v>
      </c>
      <c r="BK203" s="194">
        <f>ROUND(I203*H203,2)</f>
        <v>0</v>
      </c>
      <c r="BL203" s="18" t="s">
        <v>173</v>
      </c>
      <c r="BM203" s="18" t="s">
        <v>300</v>
      </c>
    </row>
    <row r="204" spans="2:65" s="11" customFormat="1">
      <c r="B204" s="195"/>
      <c r="C204" s="196"/>
      <c r="D204" s="197" t="s">
        <v>175</v>
      </c>
      <c r="E204" s="198" t="s">
        <v>32</v>
      </c>
      <c r="F204" s="199" t="s">
        <v>218</v>
      </c>
      <c r="G204" s="196"/>
      <c r="H204" s="200" t="s">
        <v>32</v>
      </c>
      <c r="I204" s="201"/>
      <c r="J204" s="196"/>
      <c r="K204" s="196"/>
      <c r="L204" s="202"/>
      <c r="M204" s="203"/>
      <c r="N204" s="204"/>
      <c r="O204" s="204"/>
      <c r="P204" s="204"/>
      <c r="Q204" s="204"/>
      <c r="R204" s="204"/>
      <c r="S204" s="204"/>
      <c r="T204" s="205"/>
      <c r="AT204" s="206" t="s">
        <v>175</v>
      </c>
      <c r="AU204" s="206" t="s">
        <v>82</v>
      </c>
      <c r="AV204" s="11" t="s">
        <v>23</v>
      </c>
      <c r="AW204" s="11" t="s">
        <v>38</v>
      </c>
      <c r="AX204" s="11" t="s">
        <v>74</v>
      </c>
      <c r="AY204" s="206" t="s">
        <v>167</v>
      </c>
    </row>
    <row r="205" spans="2:65" s="12" customFormat="1">
      <c r="B205" s="207"/>
      <c r="C205" s="208"/>
      <c r="D205" s="197" t="s">
        <v>175</v>
      </c>
      <c r="E205" s="209" t="s">
        <v>115</v>
      </c>
      <c r="F205" s="210" t="s">
        <v>301</v>
      </c>
      <c r="G205" s="208"/>
      <c r="H205" s="211">
        <v>3.0750000000000002</v>
      </c>
      <c r="I205" s="212"/>
      <c r="J205" s="208"/>
      <c r="K205" s="208"/>
      <c r="L205" s="213"/>
      <c r="M205" s="214"/>
      <c r="N205" s="215"/>
      <c r="O205" s="215"/>
      <c r="P205" s="215"/>
      <c r="Q205" s="215"/>
      <c r="R205" s="215"/>
      <c r="S205" s="215"/>
      <c r="T205" s="216"/>
      <c r="AT205" s="217" t="s">
        <v>175</v>
      </c>
      <c r="AU205" s="217" t="s">
        <v>82</v>
      </c>
      <c r="AV205" s="12" t="s">
        <v>82</v>
      </c>
      <c r="AW205" s="12" t="s">
        <v>38</v>
      </c>
      <c r="AX205" s="12" t="s">
        <v>74</v>
      </c>
      <c r="AY205" s="217" t="s">
        <v>167</v>
      </c>
    </row>
    <row r="206" spans="2:65" s="11" customFormat="1">
      <c r="B206" s="195"/>
      <c r="C206" s="196"/>
      <c r="D206" s="197" t="s">
        <v>175</v>
      </c>
      <c r="E206" s="198" t="s">
        <v>32</v>
      </c>
      <c r="F206" s="199" t="s">
        <v>302</v>
      </c>
      <c r="G206" s="196"/>
      <c r="H206" s="200" t="s">
        <v>32</v>
      </c>
      <c r="I206" s="201"/>
      <c r="J206" s="196"/>
      <c r="K206" s="196"/>
      <c r="L206" s="202"/>
      <c r="M206" s="203"/>
      <c r="N206" s="204"/>
      <c r="O206" s="204"/>
      <c r="P206" s="204"/>
      <c r="Q206" s="204"/>
      <c r="R206" s="204"/>
      <c r="S206" s="204"/>
      <c r="T206" s="205"/>
      <c r="AT206" s="206" t="s">
        <v>175</v>
      </c>
      <c r="AU206" s="206" t="s">
        <v>82</v>
      </c>
      <c r="AV206" s="11" t="s">
        <v>23</v>
      </c>
      <c r="AW206" s="11" t="s">
        <v>38</v>
      </c>
      <c r="AX206" s="11" t="s">
        <v>74</v>
      </c>
      <c r="AY206" s="206" t="s">
        <v>167</v>
      </c>
    </row>
    <row r="207" spans="2:65" s="12" customFormat="1">
      <c r="B207" s="207"/>
      <c r="C207" s="208"/>
      <c r="D207" s="197" t="s">
        <v>175</v>
      </c>
      <c r="E207" s="209" t="s">
        <v>32</v>
      </c>
      <c r="F207" s="210" t="s">
        <v>303</v>
      </c>
      <c r="G207" s="208"/>
      <c r="H207" s="211">
        <v>1.68</v>
      </c>
      <c r="I207" s="212"/>
      <c r="J207" s="208"/>
      <c r="K207" s="208"/>
      <c r="L207" s="213"/>
      <c r="M207" s="214"/>
      <c r="N207" s="215"/>
      <c r="O207" s="215"/>
      <c r="P207" s="215"/>
      <c r="Q207" s="215"/>
      <c r="R207" s="215"/>
      <c r="S207" s="215"/>
      <c r="T207" s="216"/>
      <c r="AT207" s="217" t="s">
        <v>175</v>
      </c>
      <c r="AU207" s="217" t="s">
        <v>82</v>
      </c>
      <c r="AV207" s="12" t="s">
        <v>82</v>
      </c>
      <c r="AW207" s="12" t="s">
        <v>38</v>
      </c>
      <c r="AX207" s="12" t="s">
        <v>74</v>
      </c>
      <c r="AY207" s="217" t="s">
        <v>167</v>
      </c>
    </row>
    <row r="208" spans="2:65" s="12" customFormat="1">
      <c r="B208" s="207"/>
      <c r="C208" s="208"/>
      <c r="D208" s="197" t="s">
        <v>175</v>
      </c>
      <c r="E208" s="209" t="s">
        <v>32</v>
      </c>
      <c r="F208" s="210" t="s">
        <v>304</v>
      </c>
      <c r="G208" s="208"/>
      <c r="H208" s="211">
        <v>1.92</v>
      </c>
      <c r="I208" s="212"/>
      <c r="J208" s="208"/>
      <c r="K208" s="208"/>
      <c r="L208" s="213"/>
      <c r="M208" s="214"/>
      <c r="N208" s="215"/>
      <c r="O208" s="215"/>
      <c r="P208" s="215"/>
      <c r="Q208" s="215"/>
      <c r="R208" s="215"/>
      <c r="S208" s="215"/>
      <c r="T208" s="216"/>
      <c r="AT208" s="217" t="s">
        <v>175</v>
      </c>
      <c r="AU208" s="217" t="s">
        <v>82</v>
      </c>
      <c r="AV208" s="12" t="s">
        <v>82</v>
      </c>
      <c r="AW208" s="12" t="s">
        <v>38</v>
      </c>
      <c r="AX208" s="12" t="s">
        <v>74</v>
      </c>
      <c r="AY208" s="217" t="s">
        <v>167</v>
      </c>
    </row>
    <row r="209" spans="2:65" s="13" customFormat="1">
      <c r="B209" s="218"/>
      <c r="C209" s="219"/>
      <c r="D209" s="197" t="s">
        <v>175</v>
      </c>
      <c r="E209" s="233" t="s">
        <v>118</v>
      </c>
      <c r="F209" s="234" t="s">
        <v>178</v>
      </c>
      <c r="G209" s="219"/>
      <c r="H209" s="235">
        <v>6.6749999999999998</v>
      </c>
      <c r="I209" s="224"/>
      <c r="J209" s="219"/>
      <c r="K209" s="219"/>
      <c r="L209" s="225"/>
      <c r="M209" s="226"/>
      <c r="N209" s="227"/>
      <c r="O209" s="227"/>
      <c r="P209" s="227"/>
      <c r="Q209" s="227"/>
      <c r="R209" s="227"/>
      <c r="S209" s="227"/>
      <c r="T209" s="228"/>
      <c r="AT209" s="229" t="s">
        <v>175</v>
      </c>
      <c r="AU209" s="229" t="s">
        <v>82</v>
      </c>
      <c r="AV209" s="13" t="s">
        <v>179</v>
      </c>
      <c r="AW209" s="13" t="s">
        <v>38</v>
      </c>
      <c r="AX209" s="13" t="s">
        <v>74</v>
      </c>
      <c r="AY209" s="229" t="s">
        <v>167</v>
      </c>
    </row>
    <row r="210" spans="2:65" s="12" customFormat="1">
      <c r="B210" s="207"/>
      <c r="C210" s="208"/>
      <c r="D210" s="197" t="s">
        <v>175</v>
      </c>
      <c r="E210" s="209" t="s">
        <v>32</v>
      </c>
      <c r="F210" s="210" t="s">
        <v>113</v>
      </c>
      <c r="G210" s="208"/>
      <c r="H210" s="211">
        <v>7.98</v>
      </c>
      <c r="I210" s="212"/>
      <c r="J210" s="208"/>
      <c r="K210" s="208"/>
      <c r="L210" s="213"/>
      <c r="M210" s="214"/>
      <c r="N210" s="215"/>
      <c r="O210" s="215"/>
      <c r="P210" s="215"/>
      <c r="Q210" s="215"/>
      <c r="R210" s="215"/>
      <c r="S210" s="215"/>
      <c r="T210" s="216"/>
      <c r="AT210" s="217" t="s">
        <v>175</v>
      </c>
      <c r="AU210" s="217" t="s">
        <v>82</v>
      </c>
      <c r="AV210" s="12" t="s">
        <v>82</v>
      </c>
      <c r="AW210" s="12" t="s">
        <v>38</v>
      </c>
      <c r="AX210" s="12" t="s">
        <v>74</v>
      </c>
      <c r="AY210" s="217" t="s">
        <v>167</v>
      </c>
    </row>
    <row r="211" spans="2:65" s="14" customFormat="1">
      <c r="B211" s="236"/>
      <c r="C211" s="237"/>
      <c r="D211" s="220" t="s">
        <v>175</v>
      </c>
      <c r="E211" s="238" t="s">
        <v>32</v>
      </c>
      <c r="F211" s="239" t="s">
        <v>229</v>
      </c>
      <c r="G211" s="237"/>
      <c r="H211" s="240">
        <v>14.654999999999999</v>
      </c>
      <c r="I211" s="241"/>
      <c r="J211" s="237"/>
      <c r="K211" s="237"/>
      <c r="L211" s="242"/>
      <c r="M211" s="243"/>
      <c r="N211" s="244"/>
      <c r="O211" s="244"/>
      <c r="P211" s="244"/>
      <c r="Q211" s="244"/>
      <c r="R211" s="244"/>
      <c r="S211" s="244"/>
      <c r="T211" s="245"/>
      <c r="AT211" s="246" t="s">
        <v>175</v>
      </c>
      <c r="AU211" s="246" t="s">
        <v>82</v>
      </c>
      <c r="AV211" s="14" t="s">
        <v>173</v>
      </c>
      <c r="AW211" s="14" t="s">
        <v>38</v>
      </c>
      <c r="AX211" s="14" t="s">
        <v>23</v>
      </c>
      <c r="AY211" s="246" t="s">
        <v>167</v>
      </c>
    </row>
    <row r="212" spans="2:65" s="1" customFormat="1" ht="22.5" customHeight="1">
      <c r="B212" s="35"/>
      <c r="C212" s="183" t="s">
        <v>305</v>
      </c>
      <c r="D212" s="183" t="s">
        <v>169</v>
      </c>
      <c r="E212" s="184" t="s">
        <v>306</v>
      </c>
      <c r="F212" s="185" t="s">
        <v>307</v>
      </c>
      <c r="G212" s="186" t="s">
        <v>106</v>
      </c>
      <c r="H212" s="187">
        <v>271.34800000000001</v>
      </c>
      <c r="I212" s="188"/>
      <c r="J212" s="189">
        <f>ROUND(I212*H212,2)</f>
        <v>0</v>
      </c>
      <c r="K212" s="185" t="s">
        <v>32</v>
      </c>
      <c r="L212" s="55"/>
      <c r="M212" s="190" t="s">
        <v>32</v>
      </c>
      <c r="N212" s="191" t="s">
        <v>45</v>
      </c>
      <c r="O212" s="36"/>
      <c r="P212" s="192">
        <f>O212*H212</f>
        <v>0</v>
      </c>
      <c r="Q212" s="192">
        <v>5.1479999999999998E-2</v>
      </c>
      <c r="R212" s="192">
        <f>Q212*H212</f>
        <v>13.968995039999999</v>
      </c>
      <c r="S212" s="192">
        <v>0</v>
      </c>
      <c r="T212" s="193">
        <f>S212*H212</f>
        <v>0</v>
      </c>
      <c r="AR212" s="18" t="s">
        <v>173</v>
      </c>
      <c r="AT212" s="18" t="s">
        <v>169</v>
      </c>
      <c r="AU212" s="18" t="s">
        <v>82</v>
      </c>
      <c r="AY212" s="18" t="s">
        <v>167</v>
      </c>
      <c r="BE212" s="194">
        <f>IF(N212="základní",J212,0)</f>
        <v>0</v>
      </c>
      <c r="BF212" s="194">
        <f>IF(N212="snížená",J212,0)</f>
        <v>0</v>
      </c>
      <c r="BG212" s="194">
        <f>IF(N212="zákl. přenesená",J212,0)</f>
        <v>0</v>
      </c>
      <c r="BH212" s="194">
        <f>IF(N212="sníž. přenesená",J212,0)</f>
        <v>0</v>
      </c>
      <c r="BI212" s="194">
        <f>IF(N212="nulová",J212,0)</f>
        <v>0</v>
      </c>
      <c r="BJ212" s="18" t="s">
        <v>23</v>
      </c>
      <c r="BK212" s="194">
        <f>ROUND(I212*H212,2)</f>
        <v>0</v>
      </c>
      <c r="BL212" s="18" t="s">
        <v>173</v>
      </c>
      <c r="BM212" s="18" t="s">
        <v>308</v>
      </c>
    </row>
    <row r="213" spans="2:65" s="11" customFormat="1">
      <c r="B213" s="195"/>
      <c r="C213" s="196"/>
      <c r="D213" s="197" t="s">
        <v>175</v>
      </c>
      <c r="E213" s="198" t="s">
        <v>32</v>
      </c>
      <c r="F213" s="199" t="s">
        <v>309</v>
      </c>
      <c r="G213" s="196"/>
      <c r="H213" s="200" t="s">
        <v>32</v>
      </c>
      <c r="I213" s="201"/>
      <c r="J213" s="196"/>
      <c r="K213" s="196"/>
      <c r="L213" s="202"/>
      <c r="M213" s="203"/>
      <c r="N213" s="204"/>
      <c r="O213" s="204"/>
      <c r="P213" s="204"/>
      <c r="Q213" s="204"/>
      <c r="R213" s="204"/>
      <c r="S213" s="204"/>
      <c r="T213" s="205"/>
      <c r="AT213" s="206" t="s">
        <v>175</v>
      </c>
      <c r="AU213" s="206" t="s">
        <v>82</v>
      </c>
      <c r="AV213" s="11" t="s">
        <v>23</v>
      </c>
      <c r="AW213" s="11" t="s">
        <v>38</v>
      </c>
      <c r="AX213" s="11" t="s">
        <v>74</v>
      </c>
      <c r="AY213" s="206" t="s">
        <v>167</v>
      </c>
    </row>
    <row r="214" spans="2:65" s="12" customFormat="1">
      <c r="B214" s="207"/>
      <c r="C214" s="208"/>
      <c r="D214" s="197" t="s">
        <v>175</v>
      </c>
      <c r="E214" s="209" t="s">
        <v>32</v>
      </c>
      <c r="F214" s="210" t="s">
        <v>310</v>
      </c>
      <c r="G214" s="208"/>
      <c r="H214" s="211">
        <v>62.805</v>
      </c>
      <c r="I214" s="212"/>
      <c r="J214" s="208"/>
      <c r="K214" s="208"/>
      <c r="L214" s="213"/>
      <c r="M214" s="214"/>
      <c r="N214" s="215"/>
      <c r="O214" s="215"/>
      <c r="P214" s="215"/>
      <c r="Q214" s="215"/>
      <c r="R214" s="215"/>
      <c r="S214" s="215"/>
      <c r="T214" s="216"/>
      <c r="AT214" s="217" t="s">
        <v>175</v>
      </c>
      <c r="AU214" s="217" t="s">
        <v>82</v>
      </c>
      <c r="AV214" s="12" t="s">
        <v>82</v>
      </c>
      <c r="AW214" s="12" t="s">
        <v>38</v>
      </c>
      <c r="AX214" s="12" t="s">
        <v>74</v>
      </c>
      <c r="AY214" s="217" t="s">
        <v>167</v>
      </c>
    </row>
    <row r="215" spans="2:65" s="12" customFormat="1">
      <c r="B215" s="207"/>
      <c r="C215" s="208"/>
      <c r="D215" s="197" t="s">
        <v>175</v>
      </c>
      <c r="E215" s="209" t="s">
        <v>32</v>
      </c>
      <c r="F215" s="210" t="s">
        <v>311</v>
      </c>
      <c r="G215" s="208"/>
      <c r="H215" s="211">
        <v>16.393000000000001</v>
      </c>
      <c r="I215" s="212"/>
      <c r="J215" s="208"/>
      <c r="K215" s="208"/>
      <c r="L215" s="213"/>
      <c r="M215" s="214"/>
      <c r="N215" s="215"/>
      <c r="O215" s="215"/>
      <c r="P215" s="215"/>
      <c r="Q215" s="215"/>
      <c r="R215" s="215"/>
      <c r="S215" s="215"/>
      <c r="T215" s="216"/>
      <c r="AT215" s="217" t="s">
        <v>175</v>
      </c>
      <c r="AU215" s="217" t="s">
        <v>82</v>
      </c>
      <c r="AV215" s="12" t="s">
        <v>82</v>
      </c>
      <c r="AW215" s="12" t="s">
        <v>38</v>
      </c>
      <c r="AX215" s="12" t="s">
        <v>74</v>
      </c>
      <c r="AY215" s="217" t="s">
        <v>167</v>
      </c>
    </row>
    <row r="216" spans="2:65" s="12" customFormat="1">
      <c r="B216" s="207"/>
      <c r="C216" s="208"/>
      <c r="D216" s="197" t="s">
        <v>175</v>
      </c>
      <c r="E216" s="209" t="s">
        <v>32</v>
      </c>
      <c r="F216" s="210" t="s">
        <v>312</v>
      </c>
      <c r="G216" s="208"/>
      <c r="H216" s="211">
        <v>14.567</v>
      </c>
      <c r="I216" s="212"/>
      <c r="J216" s="208"/>
      <c r="K216" s="208"/>
      <c r="L216" s="213"/>
      <c r="M216" s="214"/>
      <c r="N216" s="215"/>
      <c r="O216" s="215"/>
      <c r="P216" s="215"/>
      <c r="Q216" s="215"/>
      <c r="R216" s="215"/>
      <c r="S216" s="215"/>
      <c r="T216" s="216"/>
      <c r="AT216" s="217" t="s">
        <v>175</v>
      </c>
      <c r="AU216" s="217" t="s">
        <v>82</v>
      </c>
      <c r="AV216" s="12" t="s">
        <v>82</v>
      </c>
      <c r="AW216" s="12" t="s">
        <v>38</v>
      </c>
      <c r="AX216" s="12" t="s">
        <v>74</v>
      </c>
      <c r="AY216" s="217" t="s">
        <v>167</v>
      </c>
    </row>
    <row r="217" spans="2:65" s="12" customFormat="1">
      <c r="B217" s="207"/>
      <c r="C217" s="208"/>
      <c r="D217" s="197" t="s">
        <v>175</v>
      </c>
      <c r="E217" s="209" t="s">
        <v>32</v>
      </c>
      <c r="F217" s="210" t="s">
        <v>313</v>
      </c>
      <c r="G217" s="208"/>
      <c r="H217" s="211">
        <v>-0.63200000000000001</v>
      </c>
      <c r="I217" s="212"/>
      <c r="J217" s="208"/>
      <c r="K217" s="208"/>
      <c r="L217" s="213"/>
      <c r="M217" s="214"/>
      <c r="N217" s="215"/>
      <c r="O217" s="215"/>
      <c r="P217" s="215"/>
      <c r="Q217" s="215"/>
      <c r="R217" s="215"/>
      <c r="S217" s="215"/>
      <c r="T217" s="216"/>
      <c r="AT217" s="217" t="s">
        <v>175</v>
      </c>
      <c r="AU217" s="217" t="s">
        <v>82</v>
      </c>
      <c r="AV217" s="12" t="s">
        <v>82</v>
      </c>
      <c r="AW217" s="12" t="s">
        <v>38</v>
      </c>
      <c r="AX217" s="12" t="s">
        <v>74</v>
      </c>
      <c r="AY217" s="217" t="s">
        <v>167</v>
      </c>
    </row>
    <row r="218" spans="2:65" s="11" customFormat="1">
      <c r="B218" s="195"/>
      <c r="C218" s="196"/>
      <c r="D218" s="197" t="s">
        <v>175</v>
      </c>
      <c r="E218" s="198" t="s">
        <v>32</v>
      </c>
      <c r="F218" s="199" t="s">
        <v>314</v>
      </c>
      <c r="G218" s="196"/>
      <c r="H218" s="200" t="s">
        <v>32</v>
      </c>
      <c r="I218" s="201"/>
      <c r="J218" s="196"/>
      <c r="K218" s="196"/>
      <c r="L218" s="202"/>
      <c r="M218" s="203"/>
      <c r="N218" s="204"/>
      <c r="O218" s="204"/>
      <c r="P218" s="204"/>
      <c r="Q218" s="204"/>
      <c r="R218" s="204"/>
      <c r="S218" s="204"/>
      <c r="T218" s="205"/>
      <c r="AT218" s="206" t="s">
        <v>175</v>
      </c>
      <c r="AU218" s="206" t="s">
        <v>82</v>
      </c>
      <c r="AV218" s="11" t="s">
        <v>23</v>
      </c>
      <c r="AW218" s="11" t="s">
        <v>38</v>
      </c>
      <c r="AX218" s="11" t="s">
        <v>74</v>
      </c>
      <c r="AY218" s="206" t="s">
        <v>167</v>
      </c>
    </row>
    <row r="219" spans="2:65" s="12" customFormat="1">
      <c r="B219" s="207"/>
      <c r="C219" s="208"/>
      <c r="D219" s="197" t="s">
        <v>175</v>
      </c>
      <c r="E219" s="209" t="s">
        <v>111</v>
      </c>
      <c r="F219" s="210" t="s">
        <v>315</v>
      </c>
      <c r="G219" s="208"/>
      <c r="H219" s="211">
        <v>170.23500000000001</v>
      </c>
      <c r="I219" s="212"/>
      <c r="J219" s="208"/>
      <c r="K219" s="208"/>
      <c r="L219" s="213"/>
      <c r="M219" s="214"/>
      <c r="N219" s="215"/>
      <c r="O219" s="215"/>
      <c r="P219" s="215"/>
      <c r="Q219" s="215"/>
      <c r="R219" s="215"/>
      <c r="S219" s="215"/>
      <c r="T219" s="216"/>
      <c r="AT219" s="217" t="s">
        <v>175</v>
      </c>
      <c r="AU219" s="217" t="s">
        <v>82</v>
      </c>
      <c r="AV219" s="12" t="s">
        <v>82</v>
      </c>
      <c r="AW219" s="12" t="s">
        <v>38</v>
      </c>
      <c r="AX219" s="12" t="s">
        <v>74</v>
      </c>
      <c r="AY219" s="217" t="s">
        <v>167</v>
      </c>
    </row>
    <row r="220" spans="2:65" s="11" customFormat="1">
      <c r="B220" s="195"/>
      <c r="C220" s="196"/>
      <c r="D220" s="197" t="s">
        <v>175</v>
      </c>
      <c r="E220" s="198" t="s">
        <v>32</v>
      </c>
      <c r="F220" s="199" t="s">
        <v>316</v>
      </c>
      <c r="G220" s="196"/>
      <c r="H220" s="200" t="s">
        <v>32</v>
      </c>
      <c r="I220" s="201"/>
      <c r="J220" s="196"/>
      <c r="K220" s="196"/>
      <c r="L220" s="202"/>
      <c r="M220" s="203"/>
      <c r="N220" s="204"/>
      <c r="O220" s="204"/>
      <c r="P220" s="204"/>
      <c r="Q220" s="204"/>
      <c r="R220" s="204"/>
      <c r="S220" s="204"/>
      <c r="T220" s="205"/>
      <c r="AT220" s="206" t="s">
        <v>175</v>
      </c>
      <c r="AU220" s="206" t="s">
        <v>82</v>
      </c>
      <c r="AV220" s="11" t="s">
        <v>23</v>
      </c>
      <c r="AW220" s="11" t="s">
        <v>38</v>
      </c>
      <c r="AX220" s="11" t="s">
        <v>74</v>
      </c>
      <c r="AY220" s="206" t="s">
        <v>167</v>
      </c>
    </row>
    <row r="221" spans="2:65" s="12" customFormat="1">
      <c r="B221" s="207"/>
      <c r="C221" s="208"/>
      <c r="D221" s="197" t="s">
        <v>175</v>
      </c>
      <c r="E221" s="209" t="s">
        <v>113</v>
      </c>
      <c r="F221" s="210" t="s">
        <v>317</v>
      </c>
      <c r="G221" s="208"/>
      <c r="H221" s="211">
        <v>7.98</v>
      </c>
      <c r="I221" s="212"/>
      <c r="J221" s="208"/>
      <c r="K221" s="208"/>
      <c r="L221" s="213"/>
      <c r="M221" s="214"/>
      <c r="N221" s="215"/>
      <c r="O221" s="215"/>
      <c r="P221" s="215"/>
      <c r="Q221" s="215"/>
      <c r="R221" s="215"/>
      <c r="S221" s="215"/>
      <c r="T221" s="216"/>
      <c r="AT221" s="217" t="s">
        <v>175</v>
      </c>
      <c r="AU221" s="217" t="s">
        <v>82</v>
      </c>
      <c r="AV221" s="12" t="s">
        <v>82</v>
      </c>
      <c r="AW221" s="12" t="s">
        <v>38</v>
      </c>
      <c r="AX221" s="12" t="s">
        <v>74</v>
      </c>
      <c r="AY221" s="217" t="s">
        <v>167</v>
      </c>
    </row>
    <row r="222" spans="2:65" s="14" customFormat="1">
      <c r="B222" s="236"/>
      <c r="C222" s="237"/>
      <c r="D222" s="220" t="s">
        <v>175</v>
      </c>
      <c r="E222" s="238" t="s">
        <v>32</v>
      </c>
      <c r="F222" s="239" t="s">
        <v>229</v>
      </c>
      <c r="G222" s="237"/>
      <c r="H222" s="240">
        <v>271.34800000000001</v>
      </c>
      <c r="I222" s="241"/>
      <c r="J222" s="237"/>
      <c r="K222" s="237"/>
      <c r="L222" s="242"/>
      <c r="M222" s="243"/>
      <c r="N222" s="244"/>
      <c r="O222" s="244"/>
      <c r="P222" s="244"/>
      <c r="Q222" s="244"/>
      <c r="R222" s="244"/>
      <c r="S222" s="244"/>
      <c r="T222" s="245"/>
      <c r="AT222" s="246" t="s">
        <v>175</v>
      </c>
      <c r="AU222" s="246" t="s">
        <v>82</v>
      </c>
      <c r="AV222" s="14" t="s">
        <v>173</v>
      </c>
      <c r="AW222" s="14" t="s">
        <v>38</v>
      </c>
      <c r="AX222" s="14" t="s">
        <v>23</v>
      </c>
      <c r="AY222" s="246" t="s">
        <v>167</v>
      </c>
    </row>
    <row r="223" spans="2:65" s="1" customFormat="1" ht="31.5" customHeight="1">
      <c r="B223" s="35"/>
      <c r="C223" s="183" t="s">
        <v>277</v>
      </c>
      <c r="D223" s="183" t="s">
        <v>169</v>
      </c>
      <c r="E223" s="184" t="s">
        <v>318</v>
      </c>
      <c r="F223" s="185" t="s">
        <v>319</v>
      </c>
      <c r="G223" s="186" t="s">
        <v>106</v>
      </c>
      <c r="H223" s="187">
        <v>2.5</v>
      </c>
      <c r="I223" s="188"/>
      <c r="J223" s="189">
        <f>ROUND(I223*H223,2)</f>
        <v>0</v>
      </c>
      <c r="K223" s="185" t="s">
        <v>172</v>
      </c>
      <c r="L223" s="55"/>
      <c r="M223" s="190" t="s">
        <v>32</v>
      </c>
      <c r="N223" s="191" t="s">
        <v>45</v>
      </c>
      <c r="O223" s="36"/>
      <c r="P223" s="192">
        <f>O223*H223</f>
        <v>0</v>
      </c>
      <c r="Q223" s="192">
        <v>0.28361999999999998</v>
      </c>
      <c r="R223" s="192">
        <f>Q223*H223</f>
        <v>0.70904999999999996</v>
      </c>
      <c r="S223" s="192">
        <v>0</v>
      </c>
      <c r="T223" s="193">
        <f>S223*H223</f>
        <v>0</v>
      </c>
      <c r="AR223" s="18" t="s">
        <v>173</v>
      </c>
      <c r="AT223" s="18" t="s">
        <v>169</v>
      </c>
      <c r="AU223" s="18" t="s">
        <v>82</v>
      </c>
      <c r="AY223" s="18" t="s">
        <v>167</v>
      </c>
      <c r="BE223" s="194">
        <f>IF(N223="základní",J223,0)</f>
        <v>0</v>
      </c>
      <c r="BF223" s="194">
        <f>IF(N223="snížená",J223,0)</f>
        <v>0</v>
      </c>
      <c r="BG223" s="194">
        <f>IF(N223="zákl. přenesená",J223,0)</f>
        <v>0</v>
      </c>
      <c r="BH223" s="194">
        <f>IF(N223="sníž. přenesená",J223,0)</f>
        <v>0</v>
      </c>
      <c r="BI223" s="194">
        <f>IF(N223="nulová",J223,0)</f>
        <v>0</v>
      </c>
      <c r="BJ223" s="18" t="s">
        <v>23</v>
      </c>
      <c r="BK223" s="194">
        <f>ROUND(I223*H223,2)</f>
        <v>0</v>
      </c>
      <c r="BL223" s="18" t="s">
        <v>173</v>
      </c>
      <c r="BM223" s="18" t="s">
        <v>320</v>
      </c>
    </row>
    <row r="224" spans="2:65" s="12" customFormat="1">
      <c r="B224" s="207"/>
      <c r="C224" s="208"/>
      <c r="D224" s="197" t="s">
        <v>175</v>
      </c>
      <c r="E224" s="209" t="s">
        <v>32</v>
      </c>
      <c r="F224" s="210" t="s">
        <v>321</v>
      </c>
      <c r="G224" s="208"/>
      <c r="H224" s="211">
        <v>2.5</v>
      </c>
      <c r="I224" s="212"/>
      <c r="J224" s="208"/>
      <c r="K224" s="208"/>
      <c r="L224" s="213"/>
      <c r="M224" s="214"/>
      <c r="N224" s="215"/>
      <c r="O224" s="215"/>
      <c r="P224" s="215"/>
      <c r="Q224" s="215"/>
      <c r="R224" s="215"/>
      <c r="S224" s="215"/>
      <c r="T224" s="216"/>
      <c r="AT224" s="217" t="s">
        <v>175</v>
      </c>
      <c r="AU224" s="217" t="s">
        <v>82</v>
      </c>
      <c r="AV224" s="12" t="s">
        <v>82</v>
      </c>
      <c r="AW224" s="12" t="s">
        <v>38</v>
      </c>
      <c r="AX224" s="12" t="s">
        <v>23</v>
      </c>
      <c r="AY224" s="217" t="s">
        <v>167</v>
      </c>
    </row>
    <row r="225" spans="2:65" s="10" customFormat="1" ht="29.85" customHeight="1">
      <c r="B225" s="166"/>
      <c r="C225" s="167"/>
      <c r="D225" s="180" t="s">
        <v>73</v>
      </c>
      <c r="E225" s="181" t="s">
        <v>110</v>
      </c>
      <c r="F225" s="181" t="s">
        <v>322</v>
      </c>
      <c r="G225" s="167"/>
      <c r="H225" s="167"/>
      <c r="I225" s="170"/>
      <c r="J225" s="182">
        <f>BK225</f>
        <v>0</v>
      </c>
      <c r="K225" s="167"/>
      <c r="L225" s="172"/>
      <c r="M225" s="173"/>
      <c r="N225" s="174"/>
      <c r="O225" s="174"/>
      <c r="P225" s="175">
        <f>SUM(P226:P232)</f>
        <v>0</v>
      </c>
      <c r="Q225" s="174"/>
      <c r="R225" s="175">
        <f>SUM(R226:R232)</f>
        <v>0.25830119999999995</v>
      </c>
      <c r="S225" s="174"/>
      <c r="T225" s="176">
        <f>SUM(T226:T232)</f>
        <v>0</v>
      </c>
      <c r="AR225" s="177" t="s">
        <v>23</v>
      </c>
      <c r="AT225" s="178" t="s">
        <v>73</v>
      </c>
      <c r="AU225" s="178" t="s">
        <v>23</v>
      </c>
      <c r="AY225" s="177" t="s">
        <v>167</v>
      </c>
      <c r="BK225" s="179">
        <f>SUM(BK226:BK232)</f>
        <v>0</v>
      </c>
    </row>
    <row r="226" spans="2:65" s="1" customFormat="1" ht="22.5" customHeight="1">
      <c r="B226" s="35"/>
      <c r="C226" s="183" t="s">
        <v>323</v>
      </c>
      <c r="D226" s="183" t="s">
        <v>169</v>
      </c>
      <c r="E226" s="184" t="s">
        <v>324</v>
      </c>
      <c r="F226" s="185" t="s">
        <v>325</v>
      </c>
      <c r="G226" s="186" t="s">
        <v>326</v>
      </c>
      <c r="H226" s="187">
        <v>6</v>
      </c>
      <c r="I226" s="188"/>
      <c r="J226" s="189">
        <f>ROUND(I226*H226,2)</f>
        <v>0</v>
      </c>
      <c r="K226" s="185" t="s">
        <v>172</v>
      </c>
      <c r="L226" s="55"/>
      <c r="M226" s="190" t="s">
        <v>32</v>
      </c>
      <c r="N226" s="191" t="s">
        <v>45</v>
      </c>
      <c r="O226" s="36"/>
      <c r="P226" s="192">
        <f>O226*H226</f>
        <v>0</v>
      </c>
      <c r="Q226" s="192">
        <v>1.7700000000000001E-3</v>
      </c>
      <c r="R226" s="192">
        <f>Q226*H226</f>
        <v>1.0620000000000001E-2</v>
      </c>
      <c r="S226" s="192">
        <v>0</v>
      </c>
      <c r="T226" s="193">
        <f>S226*H226</f>
        <v>0</v>
      </c>
      <c r="AR226" s="18" t="s">
        <v>173</v>
      </c>
      <c r="AT226" s="18" t="s">
        <v>169</v>
      </c>
      <c r="AU226" s="18" t="s">
        <v>82</v>
      </c>
      <c r="AY226" s="18" t="s">
        <v>167</v>
      </c>
      <c r="BE226" s="194">
        <f>IF(N226="základní",J226,0)</f>
        <v>0</v>
      </c>
      <c r="BF226" s="194">
        <f>IF(N226="snížená",J226,0)</f>
        <v>0</v>
      </c>
      <c r="BG226" s="194">
        <f>IF(N226="zákl. přenesená",J226,0)</f>
        <v>0</v>
      </c>
      <c r="BH226" s="194">
        <f>IF(N226="sníž. přenesená",J226,0)</f>
        <v>0</v>
      </c>
      <c r="BI226" s="194">
        <f>IF(N226="nulová",J226,0)</f>
        <v>0</v>
      </c>
      <c r="BJ226" s="18" t="s">
        <v>23</v>
      </c>
      <c r="BK226" s="194">
        <f>ROUND(I226*H226,2)</f>
        <v>0</v>
      </c>
      <c r="BL226" s="18" t="s">
        <v>173</v>
      </c>
      <c r="BM226" s="18" t="s">
        <v>327</v>
      </c>
    </row>
    <row r="227" spans="2:65" s="11" customFormat="1">
      <c r="B227" s="195"/>
      <c r="C227" s="196"/>
      <c r="D227" s="197" t="s">
        <v>175</v>
      </c>
      <c r="E227" s="198" t="s">
        <v>32</v>
      </c>
      <c r="F227" s="199" t="s">
        <v>328</v>
      </c>
      <c r="G227" s="196"/>
      <c r="H227" s="200" t="s">
        <v>32</v>
      </c>
      <c r="I227" s="201"/>
      <c r="J227" s="196"/>
      <c r="K227" s="196"/>
      <c r="L227" s="202"/>
      <c r="M227" s="203"/>
      <c r="N227" s="204"/>
      <c r="O227" s="204"/>
      <c r="P227" s="204"/>
      <c r="Q227" s="204"/>
      <c r="R227" s="204"/>
      <c r="S227" s="204"/>
      <c r="T227" s="205"/>
      <c r="AT227" s="206" t="s">
        <v>175</v>
      </c>
      <c r="AU227" s="206" t="s">
        <v>82</v>
      </c>
      <c r="AV227" s="11" t="s">
        <v>23</v>
      </c>
      <c r="AW227" s="11" t="s">
        <v>38</v>
      </c>
      <c r="AX227" s="11" t="s">
        <v>74</v>
      </c>
      <c r="AY227" s="206" t="s">
        <v>167</v>
      </c>
    </row>
    <row r="228" spans="2:65" s="12" customFormat="1">
      <c r="B228" s="207"/>
      <c r="C228" s="208"/>
      <c r="D228" s="220" t="s">
        <v>175</v>
      </c>
      <c r="E228" s="230" t="s">
        <v>32</v>
      </c>
      <c r="F228" s="231" t="s">
        <v>329</v>
      </c>
      <c r="G228" s="208"/>
      <c r="H228" s="232">
        <v>6</v>
      </c>
      <c r="I228" s="212"/>
      <c r="J228" s="208"/>
      <c r="K228" s="208"/>
      <c r="L228" s="213"/>
      <c r="M228" s="214"/>
      <c r="N228" s="215"/>
      <c r="O228" s="215"/>
      <c r="P228" s="215"/>
      <c r="Q228" s="215"/>
      <c r="R228" s="215"/>
      <c r="S228" s="215"/>
      <c r="T228" s="216"/>
      <c r="AT228" s="217" t="s">
        <v>175</v>
      </c>
      <c r="AU228" s="217" t="s">
        <v>82</v>
      </c>
      <c r="AV228" s="12" t="s">
        <v>82</v>
      </c>
      <c r="AW228" s="12" t="s">
        <v>38</v>
      </c>
      <c r="AX228" s="12" t="s">
        <v>23</v>
      </c>
      <c r="AY228" s="217" t="s">
        <v>167</v>
      </c>
    </row>
    <row r="229" spans="2:65" s="1" customFormat="1" ht="22.5" customHeight="1">
      <c r="B229" s="35"/>
      <c r="C229" s="183" t="s">
        <v>330</v>
      </c>
      <c r="D229" s="183" t="s">
        <v>169</v>
      </c>
      <c r="E229" s="184" t="s">
        <v>331</v>
      </c>
      <c r="F229" s="185" t="s">
        <v>332</v>
      </c>
      <c r="G229" s="186" t="s">
        <v>326</v>
      </c>
      <c r="H229" s="187">
        <v>13</v>
      </c>
      <c r="I229" s="188"/>
      <c r="J229" s="189">
        <f>ROUND(I229*H229,2)</f>
        <v>0</v>
      </c>
      <c r="K229" s="185" t="s">
        <v>172</v>
      </c>
      <c r="L229" s="55"/>
      <c r="M229" s="190" t="s">
        <v>32</v>
      </c>
      <c r="N229" s="191" t="s">
        <v>45</v>
      </c>
      <c r="O229" s="36"/>
      <c r="P229" s="192">
        <f>O229*H229</f>
        <v>0</v>
      </c>
      <c r="Q229" s="192">
        <v>1.857E-2</v>
      </c>
      <c r="R229" s="192">
        <f>Q229*H229</f>
        <v>0.24140999999999999</v>
      </c>
      <c r="S229" s="192">
        <v>0</v>
      </c>
      <c r="T229" s="193">
        <f>S229*H229</f>
        <v>0</v>
      </c>
      <c r="AR229" s="18" t="s">
        <v>173</v>
      </c>
      <c r="AT229" s="18" t="s">
        <v>169</v>
      </c>
      <c r="AU229" s="18" t="s">
        <v>82</v>
      </c>
      <c r="AY229" s="18" t="s">
        <v>167</v>
      </c>
      <c r="BE229" s="194">
        <f>IF(N229="základní",J229,0)</f>
        <v>0</v>
      </c>
      <c r="BF229" s="194">
        <f>IF(N229="snížená",J229,0)</f>
        <v>0</v>
      </c>
      <c r="BG229" s="194">
        <f>IF(N229="zákl. přenesená",J229,0)</f>
        <v>0</v>
      </c>
      <c r="BH229" s="194">
        <f>IF(N229="sníž. přenesená",J229,0)</f>
        <v>0</v>
      </c>
      <c r="BI229" s="194">
        <f>IF(N229="nulová",J229,0)</f>
        <v>0</v>
      </c>
      <c r="BJ229" s="18" t="s">
        <v>23</v>
      </c>
      <c r="BK229" s="194">
        <f>ROUND(I229*H229,2)</f>
        <v>0</v>
      </c>
      <c r="BL229" s="18" t="s">
        <v>173</v>
      </c>
      <c r="BM229" s="18" t="s">
        <v>333</v>
      </c>
    </row>
    <row r="230" spans="2:65" s="12" customFormat="1">
      <c r="B230" s="207"/>
      <c r="C230" s="208"/>
      <c r="D230" s="220" t="s">
        <v>175</v>
      </c>
      <c r="E230" s="230" t="s">
        <v>32</v>
      </c>
      <c r="F230" s="231" t="s">
        <v>243</v>
      </c>
      <c r="G230" s="208"/>
      <c r="H230" s="232">
        <v>13</v>
      </c>
      <c r="I230" s="212"/>
      <c r="J230" s="208"/>
      <c r="K230" s="208"/>
      <c r="L230" s="213"/>
      <c r="M230" s="214"/>
      <c r="N230" s="215"/>
      <c r="O230" s="215"/>
      <c r="P230" s="215"/>
      <c r="Q230" s="215"/>
      <c r="R230" s="215"/>
      <c r="S230" s="215"/>
      <c r="T230" s="216"/>
      <c r="AT230" s="217" t="s">
        <v>175</v>
      </c>
      <c r="AU230" s="217" t="s">
        <v>82</v>
      </c>
      <c r="AV230" s="12" t="s">
        <v>82</v>
      </c>
      <c r="AW230" s="12" t="s">
        <v>38</v>
      </c>
      <c r="AX230" s="12" t="s">
        <v>23</v>
      </c>
      <c r="AY230" s="217" t="s">
        <v>167</v>
      </c>
    </row>
    <row r="231" spans="2:65" s="1" customFormat="1" ht="22.5" customHeight="1">
      <c r="B231" s="35"/>
      <c r="C231" s="183" t="s">
        <v>334</v>
      </c>
      <c r="D231" s="183" t="s">
        <v>169</v>
      </c>
      <c r="E231" s="184" t="s">
        <v>335</v>
      </c>
      <c r="F231" s="185" t="s">
        <v>336</v>
      </c>
      <c r="G231" s="186" t="s">
        <v>106</v>
      </c>
      <c r="H231" s="187">
        <v>1.56</v>
      </c>
      <c r="I231" s="188"/>
      <c r="J231" s="189">
        <f>ROUND(I231*H231,2)</f>
        <v>0</v>
      </c>
      <c r="K231" s="185" t="s">
        <v>172</v>
      </c>
      <c r="L231" s="55"/>
      <c r="M231" s="190" t="s">
        <v>32</v>
      </c>
      <c r="N231" s="191" t="s">
        <v>45</v>
      </c>
      <c r="O231" s="36"/>
      <c r="P231" s="192">
        <f>O231*H231</f>
        <v>0</v>
      </c>
      <c r="Q231" s="192">
        <v>4.0200000000000001E-3</v>
      </c>
      <c r="R231" s="192">
        <f>Q231*H231</f>
        <v>6.2712000000000002E-3</v>
      </c>
      <c r="S231" s="192">
        <v>0</v>
      </c>
      <c r="T231" s="193">
        <f>S231*H231</f>
        <v>0</v>
      </c>
      <c r="AR231" s="18" t="s">
        <v>173</v>
      </c>
      <c r="AT231" s="18" t="s">
        <v>169</v>
      </c>
      <c r="AU231" s="18" t="s">
        <v>82</v>
      </c>
      <c r="AY231" s="18" t="s">
        <v>167</v>
      </c>
      <c r="BE231" s="194">
        <f>IF(N231="základní",J231,0)</f>
        <v>0</v>
      </c>
      <c r="BF231" s="194">
        <f>IF(N231="snížená",J231,0)</f>
        <v>0</v>
      </c>
      <c r="BG231" s="194">
        <f>IF(N231="zákl. přenesená",J231,0)</f>
        <v>0</v>
      </c>
      <c r="BH231" s="194">
        <f>IF(N231="sníž. přenesená",J231,0)</f>
        <v>0</v>
      </c>
      <c r="BI231" s="194">
        <f>IF(N231="nulová",J231,0)</f>
        <v>0</v>
      </c>
      <c r="BJ231" s="18" t="s">
        <v>23</v>
      </c>
      <c r="BK231" s="194">
        <f>ROUND(I231*H231,2)</f>
        <v>0</v>
      </c>
      <c r="BL231" s="18" t="s">
        <v>173</v>
      </c>
      <c r="BM231" s="18" t="s">
        <v>337</v>
      </c>
    </row>
    <row r="232" spans="2:65" s="12" customFormat="1">
      <c r="B232" s="207"/>
      <c r="C232" s="208"/>
      <c r="D232" s="197" t="s">
        <v>175</v>
      </c>
      <c r="E232" s="209" t="s">
        <v>32</v>
      </c>
      <c r="F232" s="210" t="s">
        <v>338</v>
      </c>
      <c r="G232" s="208"/>
      <c r="H232" s="211">
        <v>1.56</v>
      </c>
      <c r="I232" s="212"/>
      <c r="J232" s="208"/>
      <c r="K232" s="208"/>
      <c r="L232" s="213"/>
      <c r="M232" s="214"/>
      <c r="N232" s="215"/>
      <c r="O232" s="215"/>
      <c r="P232" s="215"/>
      <c r="Q232" s="215"/>
      <c r="R232" s="215"/>
      <c r="S232" s="215"/>
      <c r="T232" s="216"/>
      <c r="AT232" s="217" t="s">
        <v>175</v>
      </c>
      <c r="AU232" s="217" t="s">
        <v>82</v>
      </c>
      <c r="AV232" s="12" t="s">
        <v>82</v>
      </c>
      <c r="AW232" s="12" t="s">
        <v>38</v>
      </c>
      <c r="AX232" s="12" t="s">
        <v>23</v>
      </c>
      <c r="AY232" s="217" t="s">
        <v>167</v>
      </c>
    </row>
    <row r="233" spans="2:65" s="10" customFormat="1" ht="29.85" customHeight="1">
      <c r="B233" s="166"/>
      <c r="C233" s="167"/>
      <c r="D233" s="180" t="s">
        <v>73</v>
      </c>
      <c r="E233" s="181" t="s">
        <v>214</v>
      </c>
      <c r="F233" s="181" t="s">
        <v>339</v>
      </c>
      <c r="G233" s="167"/>
      <c r="H233" s="167"/>
      <c r="I233" s="170"/>
      <c r="J233" s="182">
        <f>BK233</f>
        <v>0</v>
      </c>
      <c r="K233" s="167"/>
      <c r="L233" s="172"/>
      <c r="M233" s="173"/>
      <c r="N233" s="174"/>
      <c r="O233" s="174"/>
      <c r="P233" s="175">
        <f>SUM(P234:P329)</f>
        <v>0</v>
      </c>
      <c r="Q233" s="174"/>
      <c r="R233" s="175">
        <f>SUM(R234:R329)</f>
        <v>26.659717500000003</v>
      </c>
      <c r="S233" s="174"/>
      <c r="T233" s="176">
        <f>SUM(T234:T329)</f>
        <v>62.991509999999998</v>
      </c>
      <c r="AR233" s="177" t="s">
        <v>23</v>
      </c>
      <c r="AT233" s="178" t="s">
        <v>73</v>
      </c>
      <c r="AU233" s="178" t="s">
        <v>23</v>
      </c>
      <c r="AY233" s="177" t="s">
        <v>167</v>
      </c>
      <c r="BK233" s="179">
        <f>SUM(BK234:BK329)</f>
        <v>0</v>
      </c>
    </row>
    <row r="234" spans="2:65" s="1" customFormat="1" ht="22.5" customHeight="1">
      <c r="B234" s="35"/>
      <c r="C234" s="183" t="s">
        <v>340</v>
      </c>
      <c r="D234" s="183" t="s">
        <v>169</v>
      </c>
      <c r="E234" s="184" t="s">
        <v>341</v>
      </c>
      <c r="F234" s="185" t="s">
        <v>342</v>
      </c>
      <c r="G234" s="186" t="s">
        <v>326</v>
      </c>
      <c r="H234" s="187">
        <v>36.299999999999997</v>
      </c>
      <c r="I234" s="188"/>
      <c r="J234" s="189">
        <f>ROUND(I234*H234,2)</f>
        <v>0</v>
      </c>
      <c r="K234" s="185" t="s">
        <v>32</v>
      </c>
      <c r="L234" s="55"/>
      <c r="M234" s="190" t="s">
        <v>32</v>
      </c>
      <c r="N234" s="191" t="s">
        <v>45</v>
      </c>
      <c r="O234" s="36"/>
      <c r="P234" s="192">
        <f>O234*H234</f>
        <v>0</v>
      </c>
      <c r="Q234" s="192">
        <v>2.2000000000000001E-4</v>
      </c>
      <c r="R234" s="192">
        <f>Q234*H234</f>
        <v>7.986E-3</v>
      </c>
      <c r="S234" s="192">
        <v>0</v>
      </c>
      <c r="T234" s="193">
        <f>S234*H234</f>
        <v>0</v>
      </c>
      <c r="AR234" s="18" t="s">
        <v>173</v>
      </c>
      <c r="AT234" s="18" t="s">
        <v>169</v>
      </c>
      <c r="AU234" s="18" t="s">
        <v>82</v>
      </c>
      <c r="AY234" s="18" t="s">
        <v>167</v>
      </c>
      <c r="BE234" s="194">
        <f>IF(N234="základní",J234,0)</f>
        <v>0</v>
      </c>
      <c r="BF234" s="194">
        <f>IF(N234="snížená",J234,0)</f>
        <v>0</v>
      </c>
      <c r="BG234" s="194">
        <f>IF(N234="zákl. přenesená",J234,0)</f>
        <v>0</v>
      </c>
      <c r="BH234" s="194">
        <f>IF(N234="sníž. přenesená",J234,0)</f>
        <v>0</v>
      </c>
      <c r="BI234" s="194">
        <f>IF(N234="nulová",J234,0)</f>
        <v>0</v>
      </c>
      <c r="BJ234" s="18" t="s">
        <v>23</v>
      </c>
      <c r="BK234" s="194">
        <f>ROUND(I234*H234,2)</f>
        <v>0</v>
      </c>
      <c r="BL234" s="18" t="s">
        <v>173</v>
      </c>
      <c r="BM234" s="18" t="s">
        <v>343</v>
      </c>
    </row>
    <row r="235" spans="2:65" s="12" customFormat="1">
      <c r="B235" s="207"/>
      <c r="C235" s="208"/>
      <c r="D235" s="197" t="s">
        <v>175</v>
      </c>
      <c r="E235" s="209" t="s">
        <v>32</v>
      </c>
      <c r="F235" s="210" t="s">
        <v>344</v>
      </c>
      <c r="G235" s="208"/>
      <c r="H235" s="211">
        <v>5.2</v>
      </c>
      <c r="I235" s="212"/>
      <c r="J235" s="208"/>
      <c r="K235" s="208"/>
      <c r="L235" s="213"/>
      <c r="M235" s="214"/>
      <c r="N235" s="215"/>
      <c r="O235" s="215"/>
      <c r="P235" s="215"/>
      <c r="Q235" s="215"/>
      <c r="R235" s="215"/>
      <c r="S235" s="215"/>
      <c r="T235" s="216"/>
      <c r="AT235" s="217" t="s">
        <v>175</v>
      </c>
      <c r="AU235" s="217" t="s">
        <v>82</v>
      </c>
      <c r="AV235" s="12" t="s">
        <v>82</v>
      </c>
      <c r="AW235" s="12" t="s">
        <v>38</v>
      </c>
      <c r="AX235" s="12" t="s">
        <v>74</v>
      </c>
      <c r="AY235" s="217" t="s">
        <v>167</v>
      </c>
    </row>
    <row r="236" spans="2:65" s="12" customFormat="1">
      <c r="B236" s="207"/>
      <c r="C236" s="208"/>
      <c r="D236" s="197" t="s">
        <v>175</v>
      </c>
      <c r="E236" s="209" t="s">
        <v>32</v>
      </c>
      <c r="F236" s="210" t="s">
        <v>345</v>
      </c>
      <c r="G236" s="208"/>
      <c r="H236" s="211">
        <v>28.5</v>
      </c>
      <c r="I236" s="212"/>
      <c r="J236" s="208"/>
      <c r="K236" s="208"/>
      <c r="L236" s="213"/>
      <c r="M236" s="214"/>
      <c r="N236" s="215"/>
      <c r="O236" s="215"/>
      <c r="P236" s="215"/>
      <c r="Q236" s="215"/>
      <c r="R236" s="215"/>
      <c r="S236" s="215"/>
      <c r="T236" s="216"/>
      <c r="AT236" s="217" t="s">
        <v>175</v>
      </c>
      <c r="AU236" s="217" t="s">
        <v>82</v>
      </c>
      <c r="AV236" s="12" t="s">
        <v>82</v>
      </c>
      <c r="AW236" s="12" t="s">
        <v>38</v>
      </c>
      <c r="AX236" s="12" t="s">
        <v>74</v>
      </c>
      <c r="AY236" s="217" t="s">
        <v>167</v>
      </c>
    </row>
    <row r="237" spans="2:65" s="11" customFormat="1">
      <c r="B237" s="195"/>
      <c r="C237" s="196"/>
      <c r="D237" s="197" t="s">
        <v>175</v>
      </c>
      <c r="E237" s="198" t="s">
        <v>32</v>
      </c>
      <c r="F237" s="199" t="s">
        <v>346</v>
      </c>
      <c r="G237" s="196"/>
      <c r="H237" s="200" t="s">
        <v>32</v>
      </c>
      <c r="I237" s="201"/>
      <c r="J237" s="196"/>
      <c r="K237" s="196"/>
      <c r="L237" s="202"/>
      <c r="M237" s="203"/>
      <c r="N237" s="204"/>
      <c r="O237" s="204"/>
      <c r="P237" s="204"/>
      <c r="Q237" s="204"/>
      <c r="R237" s="204"/>
      <c r="S237" s="204"/>
      <c r="T237" s="205"/>
      <c r="AT237" s="206" t="s">
        <v>175</v>
      </c>
      <c r="AU237" s="206" t="s">
        <v>82</v>
      </c>
      <c r="AV237" s="11" t="s">
        <v>23</v>
      </c>
      <c r="AW237" s="11" t="s">
        <v>38</v>
      </c>
      <c r="AX237" s="11" t="s">
        <v>74</v>
      </c>
      <c r="AY237" s="206" t="s">
        <v>167</v>
      </c>
    </row>
    <row r="238" spans="2:65" s="12" customFormat="1">
      <c r="B238" s="207"/>
      <c r="C238" s="208"/>
      <c r="D238" s="197" t="s">
        <v>175</v>
      </c>
      <c r="E238" s="209" t="s">
        <v>32</v>
      </c>
      <c r="F238" s="210" t="s">
        <v>347</v>
      </c>
      <c r="G238" s="208"/>
      <c r="H238" s="211">
        <v>2.6</v>
      </c>
      <c r="I238" s="212"/>
      <c r="J238" s="208"/>
      <c r="K238" s="208"/>
      <c r="L238" s="213"/>
      <c r="M238" s="214"/>
      <c r="N238" s="215"/>
      <c r="O238" s="215"/>
      <c r="P238" s="215"/>
      <c r="Q238" s="215"/>
      <c r="R238" s="215"/>
      <c r="S238" s="215"/>
      <c r="T238" s="216"/>
      <c r="AT238" s="217" t="s">
        <v>175</v>
      </c>
      <c r="AU238" s="217" t="s">
        <v>82</v>
      </c>
      <c r="AV238" s="12" t="s">
        <v>82</v>
      </c>
      <c r="AW238" s="12" t="s">
        <v>38</v>
      </c>
      <c r="AX238" s="12" t="s">
        <v>74</v>
      </c>
      <c r="AY238" s="217" t="s">
        <v>167</v>
      </c>
    </row>
    <row r="239" spans="2:65" s="14" customFormat="1">
      <c r="B239" s="236"/>
      <c r="C239" s="237"/>
      <c r="D239" s="220" t="s">
        <v>175</v>
      </c>
      <c r="E239" s="238" t="s">
        <v>32</v>
      </c>
      <c r="F239" s="239" t="s">
        <v>229</v>
      </c>
      <c r="G239" s="237"/>
      <c r="H239" s="240">
        <v>36.299999999999997</v>
      </c>
      <c r="I239" s="241"/>
      <c r="J239" s="237"/>
      <c r="K239" s="237"/>
      <c r="L239" s="242"/>
      <c r="M239" s="243"/>
      <c r="N239" s="244"/>
      <c r="O239" s="244"/>
      <c r="P239" s="244"/>
      <c r="Q239" s="244"/>
      <c r="R239" s="244"/>
      <c r="S239" s="244"/>
      <c r="T239" s="245"/>
      <c r="AT239" s="246" t="s">
        <v>175</v>
      </c>
      <c r="AU239" s="246" t="s">
        <v>82</v>
      </c>
      <c r="AV239" s="14" t="s">
        <v>173</v>
      </c>
      <c r="AW239" s="14" t="s">
        <v>38</v>
      </c>
      <c r="AX239" s="14" t="s">
        <v>23</v>
      </c>
      <c r="AY239" s="246" t="s">
        <v>167</v>
      </c>
    </row>
    <row r="240" spans="2:65" s="1" customFormat="1" ht="22.5" customHeight="1">
      <c r="B240" s="35"/>
      <c r="C240" s="183" t="s">
        <v>348</v>
      </c>
      <c r="D240" s="183" t="s">
        <v>169</v>
      </c>
      <c r="E240" s="184" t="s">
        <v>349</v>
      </c>
      <c r="F240" s="185" t="s">
        <v>350</v>
      </c>
      <c r="G240" s="186" t="s">
        <v>326</v>
      </c>
      <c r="H240" s="187">
        <v>31.5</v>
      </c>
      <c r="I240" s="188"/>
      <c r="J240" s="189">
        <f>ROUND(I240*H240,2)</f>
        <v>0</v>
      </c>
      <c r="K240" s="185" t="s">
        <v>172</v>
      </c>
      <c r="L240" s="55"/>
      <c r="M240" s="190" t="s">
        <v>32</v>
      </c>
      <c r="N240" s="191" t="s">
        <v>45</v>
      </c>
      <c r="O240" s="36"/>
      <c r="P240" s="192">
        <f>O240*H240</f>
        <v>0</v>
      </c>
      <c r="Q240" s="192">
        <v>0.16370999999999999</v>
      </c>
      <c r="R240" s="192">
        <f>Q240*H240</f>
        <v>5.1568649999999998</v>
      </c>
      <c r="S240" s="192">
        <v>0</v>
      </c>
      <c r="T240" s="193">
        <f>S240*H240</f>
        <v>0</v>
      </c>
      <c r="AR240" s="18" t="s">
        <v>173</v>
      </c>
      <c r="AT240" s="18" t="s">
        <v>169</v>
      </c>
      <c r="AU240" s="18" t="s">
        <v>82</v>
      </c>
      <c r="AY240" s="18" t="s">
        <v>167</v>
      </c>
      <c r="BE240" s="194">
        <f>IF(N240="základní",J240,0)</f>
        <v>0</v>
      </c>
      <c r="BF240" s="194">
        <f>IF(N240="snížená",J240,0)</f>
        <v>0</v>
      </c>
      <c r="BG240" s="194">
        <f>IF(N240="zákl. přenesená",J240,0)</f>
        <v>0</v>
      </c>
      <c r="BH240" s="194">
        <f>IF(N240="sníž. přenesená",J240,0)</f>
        <v>0</v>
      </c>
      <c r="BI240" s="194">
        <f>IF(N240="nulová",J240,0)</f>
        <v>0</v>
      </c>
      <c r="BJ240" s="18" t="s">
        <v>23</v>
      </c>
      <c r="BK240" s="194">
        <f>ROUND(I240*H240,2)</f>
        <v>0</v>
      </c>
      <c r="BL240" s="18" t="s">
        <v>173</v>
      </c>
      <c r="BM240" s="18" t="s">
        <v>351</v>
      </c>
    </row>
    <row r="241" spans="2:65" s="12" customFormat="1">
      <c r="B241" s="207"/>
      <c r="C241" s="208"/>
      <c r="D241" s="220" t="s">
        <v>175</v>
      </c>
      <c r="E241" s="230" t="s">
        <v>32</v>
      </c>
      <c r="F241" s="231" t="s">
        <v>352</v>
      </c>
      <c r="G241" s="208"/>
      <c r="H241" s="232">
        <v>31.5</v>
      </c>
      <c r="I241" s="212"/>
      <c r="J241" s="208"/>
      <c r="K241" s="208"/>
      <c r="L241" s="213"/>
      <c r="M241" s="214"/>
      <c r="N241" s="215"/>
      <c r="O241" s="215"/>
      <c r="P241" s="215"/>
      <c r="Q241" s="215"/>
      <c r="R241" s="215"/>
      <c r="S241" s="215"/>
      <c r="T241" s="216"/>
      <c r="AT241" s="217" t="s">
        <v>175</v>
      </c>
      <c r="AU241" s="217" t="s">
        <v>82</v>
      </c>
      <c r="AV241" s="12" t="s">
        <v>82</v>
      </c>
      <c r="AW241" s="12" t="s">
        <v>38</v>
      </c>
      <c r="AX241" s="12" t="s">
        <v>23</v>
      </c>
      <c r="AY241" s="217" t="s">
        <v>167</v>
      </c>
    </row>
    <row r="242" spans="2:65" s="1" customFormat="1" ht="22.5" customHeight="1">
      <c r="B242" s="35"/>
      <c r="C242" s="247" t="s">
        <v>353</v>
      </c>
      <c r="D242" s="247" t="s">
        <v>354</v>
      </c>
      <c r="E242" s="248" t="s">
        <v>355</v>
      </c>
      <c r="F242" s="249" t="s">
        <v>356</v>
      </c>
      <c r="G242" s="250" t="s">
        <v>357</v>
      </c>
      <c r="H242" s="251">
        <v>100</v>
      </c>
      <c r="I242" s="252"/>
      <c r="J242" s="253">
        <f>ROUND(I242*H242,2)</f>
        <v>0</v>
      </c>
      <c r="K242" s="249" t="s">
        <v>172</v>
      </c>
      <c r="L242" s="254"/>
      <c r="M242" s="255" t="s">
        <v>32</v>
      </c>
      <c r="N242" s="256" t="s">
        <v>45</v>
      </c>
      <c r="O242" s="36"/>
      <c r="P242" s="192">
        <f>O242*H242</f>
        <v>0</v>
      </c>
      <c r="Q242" s="192">
        <v>3.9E-2</v>
      </c>
      <c r="R242" s="192">
        <f>Q242*H242</f>
        <v>3.9</v>
      </c>
      <c r="S242" s="192">
        <v>0</v>
      </c>
      <c r="T242" s="193">
        <f>S242*H242</f>
        <v>0</v>
      </c>
      <c r="AR242" s="18" t="s">
        <v>110</v>
      </c>
      <c r="AT242" s="18" t="s">
        <v>354</v>
      </c>
      <c r="AU242" s="18" t="s">
        <v>82</v>
      </c>
      <c r="AY242" s="18" t="s">
        <v>167</v>
      </c>
      <c r="BE242" s="194">
        <f>IF(N242="základní",J242,0)</f>
        <v>0</v>
      </c>
      <c r="BF242" s="194">
        <f>IF(N242="snížená",J242,0)</f>
        <v>0</v>
      </c>
      <c r="BG242" s="194">
        <f>IF(N242="zákl. přenesená",J242,0)</f>
        <v>0</v>
      </c>
      <c r="BH242" s="194">
        <f>IF(N242="sníž. přenesená",J242,0)</f>
        <v>0</v>
      </c>
      <c r="BI242" s="194">
        <f>IF(N242="nulová",J242,0)</f>
        <v>0</v>
      </c>
      <c r="BJ242" s="18" t="s">
        <v>23</v>
      </c>
      <c r="BK242" s="194">
        <f>ROUND(I242*H242,2)</f>
        <v>0</v>
      </c>
      <c r="BL242" s="18" t="s">
        <v>173</v>
      </c>
      <c r="BM242" s="18" t="s">
        <v>358</v>
      </c>
    </row>
    <row r="243" spans="2:65" s="12" customFormat="1">
      <c r="B243" s="207"/>
      <c r="C243" s="208"/>
      <c r="D243" s="220" t="s">
        <v>175</v>
      </c>
      <c r="E243" s="230" t="s">
        <v>32</v>
      </c>
      <c r="F243" s="231" t="s">
        <v>29</v>
      </c>
      <c r="G243" s="208"/>
      <c r="H243" s="232">
        <v>100</v>
      </c>
      <c r="I243" s="212"/>
      <c r="J243" s="208"/>
      <c r="K243" s="208"/>
      <c r="L243" s="213"/>
      <c r="M243" s="214"/>
      <c r="N243" s="215"/>
      <c r="O243" s="215"/>
      <c r="P243" s="215"/>
      <c r="Q243" s="215"/>
      <c r="R243" s="215"/>
      <c r="S243" s="215"/>
      <c r="T243" s="216"/>
      <c r="AT243" s="217" t="s">
        <v>175</v>
      </c>
      <c r="AU243" s="217" t="s">
        <v>82</v>
      </c>
      <c r="AV243" s="12" t="s">
        <v>82</v>
      </c>
      <c r="AW243" s="12" t="s">
        <v>38</v>
      </c>
      <c r="AX243" s="12" t="s">
        <v>23</v>
      </c>
      <c r="AY243" s="217" t="s">
        <v>167</v>
      </c>
    </row>
    <row r="244" spans="2:65" s="1" customFormat="1" ht="22.5" customHeight="1">
      <c r="B244" s="35"/>
      <c r="C244" s="183" t="s">
        <v>359</v>
      </c>
      <c r="D244" s="183" t="s">
        <v>169</v>
      </c>
      <c r="E244" s="184" t="s">
        <v>360</v>
      </c>
      <c r="F244" s="185" t="s">
        <v>361</v>
      </c>
      <c r="G244" s="186" t="s">
        <v>103</v>
      </c>
      <c r="H244" s="187">
        <v>1</v>
      </c>
      <c r="I244" s="188"/>
      <c r="J244" s="189">
        <f>ROUND(I244*H244,2)</f>
        <v>0</v>
      </c>
      <c r="K244" s="185" t="s">
        <v>172</v>
      </c>
      <c r="L244" s="55"/>
      <c r="M244" s="190" t="s">
        <v>32</v>
      </c>
      <c r="N244" s="191" t="s">
        <v>45</v>
      </c>
      <c r="O244" s="36"/>
      <c r="P244" s="192">
        <f>O244*H244</f>
        <v>0</v>
      </c>
      <c r="Q244" s="192">
        <v>0</v>
      </c>
      <c r="R244" s="192">
        <f>Q244*H244</f>
        <v>0</v>
      </c>
      <c r="S244" s="192">
        <v>2.4</v>
      </c>
      <c r="T244" s="193">
        <f>S244*H244</f>
        <v>2.4</v>
      </c>
      <c r="AR244" s="18" t="s">
        <v>173</v>
      </c>
      <c r="AT244" s="18" t="s">
        <v>169</v>
      </c>
      <c r="AU244" s="18" t="s">
        <v>82</v>
      </c>
      <c r="AY244" s="18" t="s">
        <v>167</v>
      </c>
      <c r="BE244" s="194">
        <f>IF(N244="základní",J244,0)</f>
        <v>0</v>
      </c>
      <c r="BF244" s="194">
        <f>IF(N244="snížená",J244,0)</f>
        <v>0</v>
      </c>
      <c r="BG244" s="194">
        <f>IF(N244="zákl. přenesená",J244,0)</f>
        <v>0</v>
      </c>
      <c r="BH244" s="194">
        <f>IF(N244="sníž. přenesená",J244,0)</f>
        <v>0</v>
      </c>
      <c r="BI244" s="194">
        <f>IF(N244="nulová",J244,0)</f>
        <v>0</v>
      </c>
      <c r="BJ244" s="18" t="s">
        <v>23</v>
      </c>
      <c r="BK244" s="194">
        <f>ROUND(I244*H244,2)</f>
        <v>0</v>
      </c>
      <c r="BL244" s="18" t="s">
        <v>173</v>
      </c>
      <c r="BM244" s="18" t="s">
        <v>362</v>
      </c>
    </row>
    <row r="245" spans="2:65" s="11" customFormat="1">
      <c r="B245" s="195"/>
      <c r="C245" s="196"/>
      <c r="D245" s="197" t="s">
        <v>175</v>
      </c>
      <c r="E245" s="198" t="s">
        <v>32</v>
      </c>
      <c r="F245" s="199" t="s">
        <v>363</v>
      </c>
      <c r="G245" s="196"/>
      <c r="H245" s="200" t="s">
        <v>32</v>
      </c>
      <c r="I245" s="201"/>
      <c r="J245" s="196"/>
      <c r="K245" s="196"/>
      <c r="L245" s="202"/>
      <c r="M245" s="203"/>
      <c r="N245" s="204"/>
      <c r="O245" s="204"/>
      <c r="P245" s="204"/>
      <c r="Q245" s="204"/>
      <c r="R245" s="204"/>
      <c r="S245" s="204"/>
      <c r="T245" s="205"/>
      <c r="AT245" s="206" t="s">
        <v>175</v>
      </c>
      <c r="AU245" s="206" t="s">
        <v>82</v>
      </c>
      <c r="AV245" s="11" t="s">
        <v>23</v>
      </c>
      <c r="AW245" s="11" t="s">
        <v>38</v>
      </c>
      <c r="AX245" s="11" t="s">
        <v>74</v>
      </c>
      <c r="AY245" s="206" t="s">
        <v>167</v>
      </c>
    </row>
    <row r="246" spans="2:65" s="12" customFormat="1">
      <c r="B246" s="207"/>
      <c r="C246" s="208"/>
      <c r="D246" s="220" t="s">
        <v>175</v>
      </c>
      <c r="E246" s="230" t="s">
        <v>32</v>
      </c>
      <c r="F246" s="231" t="s">
        <v>23</v>
      </c>
      <c r="G246" s="208"/>
      <c r="H246" s="232">
        <v>1</v>
      </c>
      <c r="I246" s="212"/>
      <c r="J246" s="208"/>
      <c r="K246" s="208"/>
      <c r="L246" s="213"/>
      <c r="M246" s="214"/>
      <c r="N246" s="215"/>
      <c r="O246" s="215"/>
      <c r="P246" s="215"/>
      <c r="Q246" s="215"/>
      <c r="R246" s="215"/>
      <c r="S246" s="215"/>
      <c r="T246" s="216"/>
      <c r="AT246" s="217" t="s">
        <v>175</v>
      </c>
      <c r="AU246" s="217" t="s">
        <v>82</v>
      </c>
      <c r="AV246" s="12" t="s">
        <v>82</v>
      </c>
      <c r="AW246" s="12" t="s">
        <v>38</v>
      </c>
      <c r="AX246" s="12" t="s">
        <v>23</v>
      </c>
      <c r="AY246" s="217" t="s">
        <v>167</v>
      </c>
    </row>
    <row r="247" spans="2:65" s="1" customFormat="1" ht="22.5" customHeight="1">
      <c r="B247" s="35"/>
      <c r="C247" s="183" t="s">
        <v>364</v>
      </c>
      <c r="D247" s="183" t="s">
        <v>169</v>
      </c>
      <c r="E247" s="184" t="s">
        <v>365</v>
      </c>
      <c r="F247" s="185" t="s">
        <v>366</v>
      </c>
      <c r="G247" s="186" t="s">
        <v>106</v>
      </c>
      <c r="H247" s="187">
        <v>5.0999999999999996</v>
      </c>
      <c r="I247" s="188"/>
      <c r="J247" s="189">
        <f>ROUND(I247*H247,2)</f>
        <v>0</v>
      </c>
      <c r="K247" s="185" t="s">
        <v>172</v>
      </c>
      <c r="L247" s="55"/>
      <c r="M247" s="190" t="s">
        <v>32</v>
      </c>
      <c r="N247" s="191" t="s">
        <v>45</v>
      </c>
      <c r="O247" s="36"/>
      <c r="P247" s="192">
        <f>O247*H247</f>
        <v>0</v>
      </c>
      <c r="Q247" s="192">
        <v>0</v>
      </c>
      <c r="R247" s="192">
        <f>Q247*H247</f>
        <v>0</v>
      </c>
      <c r="S247" s="192">
        <v>8.2000000000000003E-2</v>
      </c>
      <c r="T247" s="193">
        <f>S247*H247</f>
        <v>0.41820000000000002</v>
      </c>
      <c r="AR247" s="18" t="s">
        <v>173</v>
      </c>
      <c r="AT247" s="18" t="s">
        <v>169</v>
      </c>
      <c r="AU247" s="18" t="s">
        <v>82</v>
      </c>
      <c r="AY247" s="18" t="s">
        <v>167</v>
      </c>
      <c r="BE247" s="194">
        <f>IF(N247="základní",J247,0)</f>
        <v>0</v>
      </c>
      <c r="BF247" s="194">
        <f>IF(N247="snížená",J247,0)</f>
        <v>0</v>
      </c>
      <c r="BG247" s="194">
        <f>IF(N247="zákl. přenesená",J247,0)</f>
        <v>0</v>
      </c>
      <c r="BH247" s="194">
        <f>IF(N247="sníž. přenesená",J247,0)</f>
        <v>0</v>
      </c>
      <c r="BI247" s="194">
        <f>IF(N247="nulová",J247,0)</f>
        <v>0</v>
      </c>
      <c r="BJ247" s="18" t="s">
        <v>23</v>
      </c>
      <c r="BK247" s="194">
        <f>ROUND(I247*H247,2)</f>
        <v>0</v>
      </c>
      <c r="BL247" s="18" t="s">
        <v>173</v>
      </c>
      <c r="BM247" s="18" t="s">
        <v>367</v>
      </c>
    </row>
    <row r="248" spans="2:65" s="11" customFormat="1">
      <c r="B248" s="195"/>
      <c r="C248" s="196"/>
      <c r="D248" s="197" t="s">
        <v>175</v>
      </c>
      <c r="E248" s="198" t="s">
        <v>32</v>
      </c>
      <c r="F248" s="199" t="s">
        <v>368</v>
      </c>
      <c r="G248" s="196"/>
      <c r="H248" s="200" t="s">
        <v>32</v>
      </c>
      <c r="I248" s="201"/>
      <c r="J248" s="196"/>
      <c r="K248" s="196"/>
      <c r="L248" s="202"/>
      <c r="M248" s="203"/>
      <c r="N248" s="204"/>
      <c r="O248" s="204"/>
      <c r="P248" s="204"/>
      <c r="Q248" s="204"/>
      <c r="R248" s="204"/>
      <c r="S248" s="204"/>
      <c r="T248" s="205"/>
      <c r="AT248" s="206" t="s">
        <v>175</v>
      </c>
      <c r="AU248" s="206" t="s">
        <v>82</v>
      </c>
      <c r="AV248" s="11" t="s">
        <v>23</v>
      </c>
      <c r="AW248" s="11" t="s">
        <v>38</v>
      </c>
      <c r="AX248" s="11" t="s">
        <v>74</v>
      </c>
      <c r="AY248" s="206" t="s">
        <v>167</v>
      </c>
    </row>
    <row r="249" spans="2:65" s="12" customFormat="1">
      <c r="B249" s="207"/>
      <c r="C249" s="208"/>
      <c r="D249" s="220" t="s">
        <v>175</v>
      </c>
      <c r="E249" s="230" t="s">
        <v>32</v>
      </c>
      <c r="F249" s="231" t="s">
        <v>369</v>
      </c>
      <c r="G249" s="208"/>
      <c r="H249" s="232">
        <v>5.0999999999999996</v>
      </c>
      <c r="I249" s="212"/>
      <c r="J249" s="208"/>
      <c r="K249" s="208"/>
      <c r="L249" s="213"/>
      <c r="M249" s="214"/>
      <c r="N249" s="215"/>
      <c r="O249" s="215"/>
      <c r="P249" s="215"/>
      <c r="Q249" s="215"/>
      <c r="R249" s="215"/>
      <c r="S249" s="215"/>
      <c r="T249" s="216"/>
      <c r="AT249" s="217" t="s">
        <v>175</v>
      </c>
      <c r="AU249" s="217" t="s">
        <v>82</v>
      </c>
      <c r="AV249" s="12" t="s">
        <v>82</v>
      </c>
      <c r="AW249" s="12" t="s">
        <v>38</v>
      </c>
      <c r="AX249" s="12" t="s">
        <v>23</v>
      </c>
      <c r="AY249" s="217" t="s">
        <v>167</v>
      </c>
    </row>
    <row r="250" spans="2:65" s="1" customFormat="1" ht="22.5" customHeight="1">
      <c r="B250" s="35"/>
      <c r="C250" s="183" t="s">
        <v>370</v>
      </c>
      <c r="D250" s="183" t="s">
        <v>169</v>
      </c>
      <c r="E250" s="184" t="s">
        <v>371</v>
      </c>
      <c r="F250" s="185" t="s">
        <v>372</v>
      </c>
      <c r="G250" s="186" t="s">
        <v>103</v>
      </c>
      <c r="H250" s="187">
        <v>4.3449999999999998</v>
      </c>
      <c r="I250" s="188"/>
      <c r="J250" s="189">
        <f>ROUND(I250*H250,2)</f>
        <v>0</v>
      </c>
      <c r="K250" s="185" t="s">
        <v>172</v>
      </c>
      <c r="L250" s="55"/>
      <c r="M250" s="190" t="s">
        <v>32</v>
      </c>
      <c r="N250" s="191" t="s">
        <v>45</v>
      </c>
      <c r="O250" s="36"/>
      <c r="P250" s="192">
        <f>O250*H250</f>
        <v>0</v>
      </c>
      <c r="Q250" s="192">
        <v>0</v>
      </c>
      <c r="R250" s="192">
        <f>Q250*H250</f>
        <v>0</v>
      </c>
      <c r="S250" s="192">
        <v>1.6</v>
      </c>
      <c r="T250" s="193">
        <f>S250*H250</f>
        <v>6.952</v>
      </c>
      <c r="AR250" s="18" t="s">
        <v>173</v>
      </c>
      <c r="AT250" s="18" t="s">
        <v>169</v>
      </c>
      <c r="AU250" s="18" t="s">
        <v>82</v>
      </c>
      <c r="AY250" s="18" t="s">
        <v>167</v>
      </c>
      <c r="BE250" s="194">
        <f>IF(N250="základní",J250,0)</f>
        <v>0</v>
      </c>
      <c r="BF250" s="194">
        <f>IF(N250="snížená",J250,0)</f>
        <v>0</v>
      </c>
      <c r="BG250" s="194">
        <f>IF(N250="zákl. přenesená",J250,0)</f>
        <v>0</v>
      </c>
      <c r="BH250" s="194">
        <f>IF(N250="sníž. přenesená",J250,0)</f>
        <v>0</v>
      </c>
      <c r="BI250" s="194">
        <f>IF(N250="nulová",J250,0)</f>
        <v>0</v>
      </c>
      <c r="BJ250" s="18" t="s">
        <v>23</v>
      </c>
      <c r="BK250" s="194">
        <f>ROUND(I250*H250,2)</f>
        <v>0</v>
      </c>
      <c r="BL250" s="18" t="s">
        <v>173</v>
      </c>
      <c r="BM250" s="18" t="s">
        <v>373</v>
      </c>
    </row>
    <row r="251" spans="2:65" s="11" customFormat="1">
      <c r="B251" s="195"/>
      <c r="C251" s="196"/>
      <c r="D251" s="197" t="s">
        <v>175</v>
      </c>
      <c r="E251" s="198" t="s">
        <v>32</v>
      </c>
      <c r="F251" s="199" t="s">
        <v>374</v>
      </c>
      <c r="G251" s="196"/>
      <c r="H251" s="200" t="s">
        <v>32</v>
      </c>
      <c r="I251" s="201"/>
      <c r="J251" s="196"/>
      <c r="K251" s="196"/>
      <c r="L251" s="202"/>
      <c r="M251" s="203"/>
      <c r="N251" s="204"/>
      <c r="O251" s="204"/>
      <c r="P251" s="204"/>
      <c r="Q251" s="204"/>
      <c r="R251" s="204"/>
      <c r="S251" s="204"/>
      <c r="T251" s="205"/>
      <c r="AT251" s="206" t="s">
        <v>175</v>
      </c>
      <c r="AU251" s="206" t="s">
        <v>82</v>
      </c>
      <c r="AV251" s="11" t="s">
        <v>23</v>
      </c>
      <c r="AW251" s="11" t="s">
        <v>38</v>
      </c>
      <c r="AX251" s="11" t="s">
        <v>74</v>
      </c>
      <c r="AY251" s="206" t="s">
        <v>167</v>
      </c>
    </row>
    <row r="252" spans="2:65" s="12" customFormat="1">
      <c r="B252" s="207"/>
      <c r="C252" s="208"/>
      <c r="D252" s="220" t="s">
        <v>175</v>
      </c>
      <c r="E252" s="230" t="s">
        <v>32</v>
      </c>
      <c r="F252" s="231" t="s">
        <v>375</v>
      </c>
      <c r="G252" s="208"/>
      <c r="H252" s="232">
        <v>4.3449999999999998</v>
      </c>
      <c r="I252" s="212"/>
      <c r="J252" s="208"/>
      <c r="K252" s="208"/>
      <c r="L252" s="213"/>
      <c r="M252" s="214"/>
      <c r="N252" s="215"/>
      <c r="O252" s="215"/>
      <c r="P252" s="215"/>
      <c r="Q252" s="215"/>
      <c r="R252" s="215"/>
      <c r="S252" s="215"/>
      <c r="T252" s="216"/>
      <c r="AT252" s="217" t="s">
        <v>175</v>
      </c>
      <c r="AU252" s="217" t="s">
        <v>82</v>
      </c>
      <c r="AV252" s="12" t="s">
        <v>82</v>
      </c>
      <c r="AW252" s="12" t="s">
        <v>38</v>
      </c>
      <c r="AX252" s="12" t="s">
        <v>23</v>
      </c>
      <c r="AY252" s="217" t="s">
        <v>167</v>
      </c>
    </row>
    <row r="253" spans="2:65" s="1" customFormat="1" ht="22.5" customHeight="1">
      <c r="B253" s="35"/>
      <c r="C253" s="183" t="s">
        <v>376</v>
      </c>
      <c r="D253" s="183" t="s">
        <v>169</v>
      </c>
      <c r="E253" s="184" t="s">
        <v>377</v>
      </c>
      <c r="F253" s="185" t="s">
        <v>378</v>
      </c>
      <c r="G253" s="186" t="s">
        <v>106</v>
      </c>
      <c r="H253" s="187">
        <v>69.322999999999993</v>
      </c>
      <c r="I253" s="188"/>
      <c r="J253" s="189">
        <f>ROUND(I253*H253,2)</f>
        <v>0</v>
      </c>
      <c r="K253" s="185" t="s">
        <v>172</v>
      </c>
      <c r="L253" s="55"/>
      <c r="M253" s="190" t="s">
        <v>32</v>
      </c>
      <c r="N253" s="191" t="s">
        <v>45</v>
      </c>
      <c r="O253" s="36"/>
      <c r="P253" s="192">
        <f>O253*H253</f>
        <v>0</v>
      </c>
      <c r="Q253" s="192">
        <v>0</v>
      </c>
      <c r="R253" s="192">
        <f>Q253*H253</f>
        <v>0</v>
      </c>
      <c r="S253" s="192">
        <v>0.09</v>
      </c>
      <c r="T253" s="193">
        <f>S253*H253</f>
        <v>6.239069999999999</v>
      </c>
      <c r="AR253" s="18" t="s">
        <v>173</v>
      </c>
      <c r="AT253" s="18" t="s">
        <v>169</v>
      </c>
      <c r="AU253" s="18" t="s">
        <v>82</v>
      </c>
      <c r="AY253" s="18" t="s">
        <v>167</v>
      </c>
      <c r="BE253" s="194">
        <f>IF(N253="základní",J253,0)</f>
        <v>0</v>
      </c>
      <c r="BF253" s="194">
        <f>IF(N253="snížená",J253,0)</f>
        <v>0</v>
      </c>
      <c r="BG253" s="194">
        <f>IF(N253="zákl. přenesená",J253,0)</f>
        <v>0</v>
      </c>
      <c r="BH253" s="194">
        <f>IF(N253="sníž. přenesená",J253,0)</f>
        <v>0</v>
      </c>
      <c r="BI253" s="194">
        <f>IF(N253="nulová",J253,0)</f>
        <v>0</v>
      </c>
      <c r="BJ253" s="18" t="s">
        <v>23</v>
      </c>
      <c r="BK253" s="194">
        <f>ROUND(I253*H253,2)</f>
        <v>0</v>
      </c>
      <c r="BL253" s="18" t="s">
        <v>173</v>
      </c>
      <c r="BM253" s="18" t="s">
        <v>379</v>
      </c>
    </row>
    <row r="254" spans="2:65" s="11" customFormat="1">
      <c r="B254" s="195"/>
      <c r="C254" s="196"/>
      <c r="D254" s="197" t="s">
        <v>175</v>
      </c>
      <c r="E254" s="198" t="s">
        <v>32</v>
      </c>
      <c r="F254" s="199" t="s">
        <v>374</v>
      </c>
      <c r="G254" s="196"/>
      <c r="H254" s="200" t="s">
        <v>32</v>
      </c>
      <c r="I254" s="201"/>
      <c r="J254" s="196"/>
      <c r="K254" s="196"/>
      <c r="L254" s="202"/>
      <c r="M254" s="203"/>
      <c r="N254" s="204"/>
      <c r="O254" s="204"/>
      <c r="P254" s="204"/>
      <c r="Q254" s="204"/>
      <c r="R254" s="204"/>
      <c r="S254" s="204"/>
      <c r="T254" s="205"/>
      <c r="AT254" s="206" t="s">
        <v>175</v>
      </c>
      <c r="AU254" s="206" t="s">
        <v>82</v>
      </c>
      <c r="AV254" s="11" t="s">
        <v>23</v>
      </c>
      <c r="AW254" s="11" t="s">
        <v>38</v>
      </c>
      <c r="AX254" s="11" t="s">
        <v>74</v>
      </c>
      <c r="AY254" s="206" t="s">
        <v>167</v>
      </c>
    </row>
    <row r="255" spans="2:65" s="12" customFormat="1">
      <c r="B255" s="207"/>
      <c r="C255" s="208"/>
      <c r="D255" s="220" t="s">
        <v>175</v>
      </c>
      <c r="E255" s="230" t="s">
        <v>32</v>
      </c>
      <c r="F255" s="231" t="s">
        <v>380</v>
      </c>
      <c r="G255" s="208"/>
      <c r="H255" s="232">
        <v>69.322999999999993</v>
      </c>
      <c r="I255" s="212"/>
      <c r="J255" s="208"/>
      <c r="K255" s="208"/>
      <c r="L255" s="213"/>
      <c r="M255" s="214"/>
      <c r="N255" s="215"/>
      <c r="O255" s="215"/>
      <c r="P255" s="215"/>
      <c r="Q255" s="215"/>
      <c r="R255" s="215"/>
      <c r="S255" s="215"/>
      <c r="T255" s="216"/>
      <c r="AT255" s="217" t="s">
        <v>175</v>
      </c>
      <c r="AU255" s="217" t="s">
        <v>82</v>
      </c>
      <c r="AV255" s="12" t="s">
        <v>82</v>
      </c>
      <c r="AW255" s="12" t="s">
        <v>38</v>
      </c>
      <c r="AX255" s="12" t="s">
        <v>23</v>
      </c>
      <c r="AY255" s="217" t="s">
        <v>167</v>
      </c>
    </row>
    <row r="256" spans="2:65" s="1" customFormat="1" ht="22.5" customHeight="1">
      <c r="B256" s="35"/>
      <c r="C256" s="183" t="s">
        <v>381</v>
      </c>
      <c r="D256" s="183" t="s">
        <v>169</v>
      </c>
      <c r="E256" s="184" t="s">
        <v>382</v>
      </c>
      <c r="F256" s="185" t="s">
        <v>383</v>
      </c>
      <c r="G256" s="186" t="s">
        <v>106</v>
      </c>
      <c r="H256" s="187">
        <v>69.322999999999993</v>
      </c>
      <c r="I256" s="188"/>
      <c r="J256" s="189">
        <f>ROUND(I256*H256,2)</f>
        <v>0</v>
      </c>
      <c r="K256" s="185" t="s">
        <v>32</v>
      </c>
      <c r="L256" s="55"/>
      <c r="M256" s="190" t="s">
        <v>32</v>
      </c>
      <c r="N256" s="191" t="s">
        <v>45</v>
      </c>
      <c r="O256" s="36"/>
      <c r="P256" s="192">
        <f>O256*H256</f>
        <v>0</v>
      </c>
      <c r="Q256" s="192">
        <v>0</v>
      </c>
      <c r="R256" s="192">
        <f>Q256*H256</f>
        <v>0</v>
      </c>
      <c r="S256" s="192">
        <v>0.09</v>
      </c>
      <c r="T256" s="193">
        <f>S256*H256</f>
        <v>6.239069999999999</v>
      </c>
      <c r="AR256" s="18" t="s">
        <v>173</v>
      </c>
      <c r="AT256" s="18" t="s">
        <v>169</v>
      </c>
      <c r="AU256" s="18" t="s">
        <v>82</v>
      </c>
      <c r="AY256" s="18" t="s">
        <v>167</v>
      </c>
      <c r="BE256" s="194">
        <f>IF(N256="základní",J256,0)</f>
        <v>0</v>
      </c>
      <c r="BF256" s="194">
        <f>IF(N256="snížená",J256,0)</f>
        <v>0</v>
      </c>
      <c r="BG256" s="194">
        <f>IF(N256="zákl. přenesená",J256,0)</f>
        <v>0</v>
      </c>
      <c r="BH256" s="194">
        <f>IF(N256="sníž. přenesená",J256,0)</f>
        <v>0</v>
      </c>
      <c r="BI256" s="194">
        <f>IF(N256="nulová",J256,0)</f>
        <v>0</v>
      </c>
      <c r="BJ256" s="18" t="s">
        <v>23</v>
      </c>
      <c r="BK256" s="194">
        <f>ROUND(I256*H256,2)</f>
        <v>0</v>
      </c>
      <c r="BL256" s="18" t="s">
        <v>173</v>
      </c>
      <c r="BM256" s="18" t="s">
        <v>384</v>
      </c>
    </row>
    <row r="257" spans="2:65" s="11" customFormat="1">
      <c r="B257" s="195"/>
      <c r="C257" s="196"/>
      <c r="D257" s="197" t="s">
        <v>175</v>
      </c>
      <c r="E257" s="198" t="s">
        <v>32</v>
      </c>
      <c r="F257" s="199" t="s">
        <v>374</v>
      </c>
      <c r="G257" s="196"/>
      <c r="H257" s="200" t="s">
        <v>32</v>
      </c>
      <c r="I257" s="201"/>
      <c r="J257" s="196"/>
      <c r="K257" s="196"/>
      <c r="L257" s="202"/>
      <c r="M257" s="203"/>
      <c r="N257" s="204"/>
      <c r="O257" s="204"/>
      <c r="P257" s="204"/>
      <c r="Q257" s="204"/>
      <c r="R257" s="204"/>
      <c r="S257" s="204"/>
      <c r="T257" s="205"/>
      <c r="AT257" s="206" t="s">
        <v>175</v>
      </c>
      <c r="AU257" s="206" t="s">
        <v>82</v>
      </c>
      <c r="AV257" s="11" t="s">
        <v>23</v>
      </c>
      <c r="AW257" s="11" t="s">
        <v>38</v>
      </c>
      <c r="AX257" s="11" t="s">
        <v>74</v>
      </c>
      <c r="AY257" s="206" t="s">
        <v>167</v>
      </c>
    </row>
    <row r="258" spans="2:65" s="12" customFormat="1">
      <c r="B258" s="207"/>
      <c r="C258" s="208"/>
      <c r="D258" s="220" t="s">
        <v>175</v>
      </c>
      <c r="E258" s="230" t="s">
        <v>32</v>
      </c>
      <c r="F258" s="231" t="s">
        <v>380</v>
      </c>
      <c r="G258" s="208"/>
      <c r="H258" s="232">
        <v>69.322999999999993</v>
      </c>
      <c r="I258" s="212"/>
      <c r="J258" s="208"/>
      <c r="K258" s="208"/>
      <c r="L258" s="213"/>
      <c r="M258" s="214"/>
      <c r="N258" s="215"/>
      <c r="O258" s="215"/>
      <c r="P258" s="215"/>
      <c r="Q258" s="215"/>
      <c r="R258" s="215"/>
      <c r="S258" s="215"/>
      <c r="T258" s="216"/>
      <c r="AT258" s="217" t="s">
        <v>175</v>
      </c>
      <c r="AU258" s="217" t="s">
        <v>82</v>
      </c>
      <c r="AV258" s="12" t="s">
        <v>82</v>
      </c>
      <c r="AW258" s="12" t="s">
        <v>38</v>
      </c>
      <c r="AX258" s="12" t="s">
        <v>23</v>
      </c>
      <c r="AY258" s="217" t="s">
        <v>167</v>
      </c>
    </row>
    <row r="259" spans="2:65" s="1" customFormat="1" ht="22.5" customHeight="1">
      <c r="B259" s="35"/>
      <c r="C259" s="183" t="s">
        <v>385</v>
      </c>
      <c r="D259" s="183" t="s">
        <v>169</v>
      </c>
      <c r="E259" s="184" t="s">
        <v>386</v>
      </c>
      <c r="F259" s="185" t="s">
        <v>387</v>
      </c>
      <c r="G259" s="186" t="s">
        <v>103</v>
      </c>
      <c r="H259" s="187">
        <v>23.866</v>
      </c>
      <c r="I259" s="188"/>
      <c r="J259" s="189">
        <f>ROUND(I259*H259,2)</f>
        <v>0</v>
      </c>
      <c r="K259" s="185" t="s">
        <v>172</v>
      </c>
      <c r="L259" s="55"/>
      <c r="M259" s="190" t="s">
        <v>32</v>
      </c>
      <c r="N259" s="191" t="s">
        <v>45</v>
      </c>
      <c r="O259" s="36"/>
      <c r="P259" s="192">
        <f>O259*H259</f>
        <v>0</v>
      </c>
      <c r="Q259" s="192">
        <v>0</v>
      </c>
      <c r="R259" s="192">
        <f>Q259*H259</f>
        <v>0</v>
      </c>
      <c r="S259" s="192">
        <v>1.4</v>
      </c>
      <c r="T259" s="193">
        <f>S259*H259</f>
        <v>33.412399999999998</v>
      </c>
      <c r="AR259" s="18" t="s">
        <v>173</v>
      </c>
      <c r="AT259" s="18" t="s">
        <v>169</v>
      </c>
      <c r="AU259" s="18" t="s">
        <v>82</v>
      </c>
      <c r="AY259" s="18" t="s">
        <v>167</v>
      </c>
      <c r="BE259" s="194">
        <f>IF(N259="základní",J259,0)</f>
        <v>0</v>
      </c>
      <c r="BF259" s="194">
        <f>IF(N259="snížená",J259,0)</f>
        <v>0</v>
      </c>
      <c r="BG259" s="194">
        <f>IF(N259="zákl. přenesená",J259,0)</f>
        <v>0</v>
      </c>
      <c r="BH259" s="194">
        <f>IF(N259="sníž. přenesená",J259,0)</f>
        <v>0</v>
      </c>
      <c r="BI259" s="194">
        <f>IF(N259="nulová",J259,0)</f>
        <v>0</v>
      </c>
      <c r="BJ259" s="18" t="s">
        <v>23</v>
      </c>
      <c r="BK259" s="194">
        <f>ROUND(I259*H259,2)</f>
        <v>0</v>
      </c>
      <c r="BL259" s="18" t="s">
        <v>173</v>
      </c>
      <c r="BM259" s="18" t="s">
        <v>388</v>
      </c>
    </row>
    <row r="260" spans="2:65" s="11" customFormat="1">
      <c r="B260" s="195"/>
      <c r="C260" s="196"/>
      <c r="D260" s="197" t="s">
        <v>175</v>
      </c>
      <c r="E260" s="198" t="s">
        <v>32</v>
      </c>
      <c r="F260" s="199" t="s">
        <v>374</v>
      </c>
      <c r="G260" s="196"/>
      <c r="H260" s="200" t="s">
        <v>32</v>
      </c>
      <c r="I260" s="201"/>
      <c r="J260" s="196"/>
      <c r="K260" s="196"/>
      <c r="L260" s="202"/>
      <c r="M260" s="203"/>
      <c r="N260" s="204"/>
      <c r="O260" s="204"/>
      <c r="P260" s="204"/>
      <c r="Q260" s="204"/>
      <c r="R260" s="204"/>
      <c r="S260" s="204"/>
      <c r="T260" s="205"/>
      <c r="AT260" s="206" t="s">
        <v>175</v>
      </c>
      <c r="AU260" s="206" t="s">
        <v>82</v>
      </c>
      <c r="AV260" s="11" t="s">
        <v>23</v>
      </c>
      <c r="AW260" s="11" t="s">
        <v>38</v>
      </c>
      <c r="AX260" s="11" t="s">
        <v>74</v>
      </c>
      <c r="AY260" s="206" t="s">
        <v>167</v>
      </c>
    </row>
    <row r="261" spans="2:65" s="12" customFormat="1">
      <c r="B261" s="207"/>
      <c r="C261" s="208"/>
      <c r="D261" s="220" t="s">
        <v>175</v>
      </c>
      <c r="E261" s="230" t="s">
        <v>32</v>
      </c>
      <c r="F261" s="231" t="s">
        <v>389</v>
      </c>
      <c r="G261" s="208"/>
      <c r="H261" s="232">
        <v>23.866</v>
      </c>
      <c r="I261" s="212"/>
      <c r="J261" s="208"/>
      <c r="K261" s="208"/>
      <c r="L261" s="213"/>
      <c r="M261" s="214"/>
      <c r="N261" s="215"/>
      <c r="O261" s="215"/>
      <c r="P261" s="215"/>
      <c r="Q261" s="215"/>
      <c r="R261" s="215"/>
      <c r="S261" s="215"/>
      <c r="T261" s="216"/>
      <c r="AT261" s="217" t="s">
        <v>175</v>
      </c>
      <c r="AU261" s="217" t="s">
        <v>82</v>
      </c>
      <c r="AV261" s="12" t="s">
        <v>82</v>
      </c>
      <c r="AW261" s="12" t="s">
        <v>38</v>
      </c>
      <c r="AX261" s="12" t="s">
        <v>23</v>
      </c>
      <c r="AY261" s="217" t="s">
        <v>167</v>
      </c>
    </row>
    <row r="262" spans="2:65" s="1" customFormat="1" ht="22.5" customHeight="1">
      <c r="B262" s="35"/>
      <c r="C262" s="183" t="s">
        <v>390</v>
      </c>
      <c r="D262" s="183" t="s">
        <v>169</v>
      </c>
      <c r="E262" s="184" t="s">
        <v>391</v>
      </c>
      <c r="F262" s="185" t="s">
        <v>392</v>
      </c>
      <c r="G262" s="186" t="s">
        <v>103</v>
      </c>
      <c r="H262" s="187">
        <v>0.60799999999999998</v>
      </c>
      <c r="I262" s="188"/>
      <c r="J262" s="189">
        <f>ROUND(I262*H262,2)</f>
        <v>0</v>
      </c>
      <c r="K262" s="185" t="s">
        <v>172</v>
      </c>
      <c r="L262" s="55"/>
      <c r="M262" s="190" t="s">
        <v>32</v>
      </c>
      <c r="N262" s="191" t="s">
        <v>45</v>
      </c>
      <c r="O262" s="36"/>
      <c r="P262" s="192">
        <f>O262*H262</f>
        <v>0</v>
      </c>
      <c r="Q262" s="192">
        <v>0</v>
      </c>
      <c r="R262" s="192">
        <f>Q262*H262</f>
        <v>0</v>
      </c>
      <c r="S262" s="192">
        <v>1.8</v>
      </c>
      <c r="T262" s="193">
        <f>S262*H262</f>
        <v>1.0944</v>
      </c>
      <c r="AR262" s="18" t="s">
        <v>173</v>
      </c>
      <c r="AT262" s="18" t="s">
        <v>169</v>
      </c>
      <c r="AU262" s="18" t="s">
        <v>82</v>
      </c>
      <c r="AY262" s="18" t="s">
        <v>167</v>
      </c>
      <c r="BE262" s="194">
        <f>IF(N262="základní",J262,0)</f>
        <v>0</v>
      </c>
      <c r="BF262" s="194">
        <f>IF(N262="snížená",J262,0)</f>
        <v>0</v>
      </c>
      <c r="BG262" s="194">
        <f>IF(N262="zákl. přenesená",J262,0)</f>
        <v>0</v>
      </c>
      <c r="BH262" s="194">
        <f>IF(N262="sníž. přenesená",J262,0)</f>
        <v>0</v>
      </c>
      <c r="BI262" s="194">
        <f>IF(N262="nulová",J262,0)</f>
        <v>0</v>
      </c>
      <c r="BJ262" s="18" t="s">
        <v>23</v>
      </c>
      <c r="BK262" s="194">
        <f>ROUND(I262*H262,2)</f>
        <v>0</v>
      </c>
      <c r="BL262" s="18" t="s">
        <v>173</v>
      </c>
      <c r="BM262" s="18" t="s">
        <v>393</v>
      </c>
    </row>
    <row r="263" spans="2:65" s="11" customFormat="1">
      <c r="B263" s="195"/>
      <c r="C263" s="196"/>
      <c r="D263" s="197" t="s">
        <v>175</v>
      </c>
      <c r="E263" s="198" t="s">
        <v>32</v>
      </c>
      <c r="F263" s="199" t="s">
        <v>394</v>
      </c>
      <c r="G263" s="196"/>
      <c r="H263" s="200" t="s">
        <v>32</v>
      </c>
      <c r="I263" s="201"/>
      <c r="J263" s="196"/>
      <c r="K263" s="196"/>
      <c r="L263" s="202"/>
      <c r="M263" s="203"/>
      <c r="N263" s="204"/>
      <c r="O263" s="204"/>
      <c r="P263" s="204"/>
      <c r="Q263" s="204"/>
      <c r="R263" s="204"/>
      <c r="S263" s="204"/>
      <c r="T263" s="205"/>
      <c r="AT263" s="206" t="s">
        <v>175</v>
      </c>
      <c r="AU263" s="206" t="s">
        <v>82</v>
      </c>
      <c r="AV263" s="11" t="s">
        <v>23</v>
      </c>
      <c r="AW263" s="11" t="s">
        <v>38</v>
      </c>
      <c r="AX263" s="11" t="s">
        <v>74</v>
      </c>
      <c r="AY263" s="206" t="s">
        <v>167</v>
      </c>
    </row>
    <row r="264" spans="2:65" s="12" customFormat="1">
      <c r="B264" s="207"/>
      <c r="C264" s="208"/>
      <c r="D264" s="220" t="s">
        <v>175</v>
      </c>
      <c r="E264" s="230" t="s">
        <v>32</v>
      </c>
      <c r="F264" s="231" t="s">
        <v>395</v>
      </c>
      <c r="G264" s="208"/>
      <c r="H264" s="232">
        <v>0.60799999999999998</v>
      </c>
      <c r="I264" s="212"/>
      <c r="J264" s="208"/>
      <c r="K264" s="208"/>
      <c r="L264" s="213"/>
      <c r="M264" s="214"/>
      <c r="N264" s="215"/>
      <c r="O264" s="215"/>
      <c r="P264" s="215"/>
      <c r="Q264" s="215"/>
      <c r="R264" s="215"/>
      <c r="S264" s="215"/>
      <c r="T264" s="216"/>
      <c r="AT264" s="217" t="s">
        <v>175</v>
      </c>
      <c r="AU264" s="217" t="s">
        <v>82</v>
      </c>
      <c r="AV264" s="12" t="s">
        <v>82</v>
      </c>
      <c r="AW264" s="12" t="s">
        <v>38</v>
      </c>
      <c r="AX264" s="12" t="s">
        <v>23</v>
      </c>
      <c r="AY264" s="217" t="s">
        <v>167</v>
      </c>
    </row>
    <row r="265" spans="2:65" s="1" customFormat="1" ht="31.5" customHeight="1">
      <c r="B265" s="35"/>
      <c r="C265" s="183" t="s">
        <v>396</v>
      </c>
      <c r="D265" s="183" t="s">
        <v>169</v>
      </c>
      <c r="E265" s="184" t="s">
        <v>397</v>
      </c>
      <c r="F265" s="185" t="s">
        <v>398</v>
      </c>
      <c r="G265" s="186" t="s">
        <v>103</v>
      </c>
      <c r="H265" s="187">
        <v>0.78400000000000003</v>
      </c>
      <c r="I265" s="188"/>
      <c r="J265" s="189">
        <f>ROUND(I265*H265,2)</f>
        <v>0</v>
      </c>
      <c r="K265" s="185" t="s">
        <v>172</v>
      </c>
      <c r="L265" s="55"/>
      <c r="M265" s="190" t="s">
        <v>32</v>
      </c>
      <c r="N265" s="191" t="s">
        <v>45</v>
      </c>
      <c r="O265" s="36"/>
      <c r="P265" s="192">
        <f>O265*H265</f>
        <v>0</v>
      </c>
      <c r="Q265" s="192">
        <v>0</v>
      </c>
      <c r="R265" s="192">
        <f>Q265*H265</f>
        <v>0</v>
      </c>
      <c r="S265" s="192">
        <v>2.4</v>
      </c>
      <c r="T265" s="193">
        <f>S265*H265</f>
        <v>1.8815999999999999</v>
      </c>
      <c r="AR265" s="18" t="s">
        <v>173</v>
      </c>
      <c r="AT265" s="18" t="s">
        <v>169</v>
      </c>
      <c r="AU265" s="18" t="s">
        <v>82</v>
      </c>
      <c r="AY265" s="18" t="s">
        <v>167</v>
      </c>
      <c r="BE265" s="194">
        <f>IF(N265="základní",J265,0)</f>
        <v>0</v>
      </c>
      <c r="BF265" s="194">
        <f>IF(N265="snížená",J265,0)</f>
        <v>0</v>
      </c>
      <c r="BG265" s="194">
        <f>IF(N265="zákl. přenesená",J265,0)</f>
        <v>0</v>
      </c>
      <c r="BH265" s="194">
        <f>IF(N265="sníž. přenesená",J265,0)</f>
        <v>0</v>
      </c>
      <c r="BI265" s="194">
        <f>IF(N265="nulová",J265,0)</f>
        <v>0</v>
      </c>
      <c r="BJ265" s="18" t="s">
        <v>23</v>
      </c>
      <c r="BK265" s="194">
        <f>ROUND(I265*H265,2)</f>
        <v>0</v>
      </c>
      <c r="BL265" s="18" t="s">
        <v>173</v>
      </c>
      <c r="BM265" s="18" t="s">
        <v>399</v>
      </c>
    </row>
    <row r="266" spans="2:65" s="11" customFormat="1">
      <c r="B266" s="195"/>
      <c r="C266" s="196"/>
      <c r="D266" s="197" t="s">
        <v>175</v>
      </c>
      <c r="E266" s="198" t="s">
        <v>32</v>
      </c>
      <c r="F266" s="199" t="s">
        <v>400</v>
      </c>
      <c r="G266" s="196"/>
      <c r="H266" s="200" t="s">
        <v>32</v>
      </c>
      <c r="I266" s="201"/>
      <c r="J266" s="196"/>
      <c r="K266" s="196"/>
      <c r="L266" s="202"/>
      <c r="M266" s="203"/>
      <c r="N266" s="204"/>
      <c r="O266" s="204"/>
      <c r="P266" s="204"/>
      <c r="Q266" s="204"/>
      <c r="R266" s="204"/>
      <c r="S266" s="204"/>
      <c r="T266" s="205"/>
      <c r="AT266" s="206" t="s">
        <v>175</v>
      </c>
      <c r="AU266" s="206" t="s">
        <v>82</v>
      </c>
      <c r="AV266" s="11" t="s">
        <v>23</v>
      </c>
      <c r="AW266" s="11" t="s">
        <v>38</v>
      </c>
      <c r="AX266" s="11" t="s">
        <v>74</v>
      </c>
      <c r="AY266" s="206" t="s">
        <v>167</v>
      </c>
    </row>
    <row r="267" spans="2:65" s="12" customFormat="1">
      <c r="B267" s="207"/>
      <c r="C267" s="208"/>
      <c r="D267" s="220" t="s">
        <v>175</v>
      </c>
      <c r="E267" s="230" t="s">
        <v>32</v>
      </c>
      <c r="F267" s="231" t="s">
        <v>401</v>
      </c>
      <c r="G267" s="208"/>
      <c r="H267" s="232">
        <v>0.78400000000000003</v>
      </c>
      <c r="I267" s="212"/>
      <c r="J267" s="208"/>
      <c r="K267" s="208"/>
      <c r="L267" s="213"/>
      <c r="M267" s="214"/>
      <c r="N267" s="215"/>
      <c r="O267" s="215"/>
      <c r="P267" s="215"/>
      <c r="Q267" s="215"/>
      <c r="R267" s="215"/>
      <c r="S267" s="215"/>
      <c r="T267" s="216"/>
      <c r="AT267" s="217" t="s">
        <v>175</v>
      </c>
      <c r="AU267" s="217" t="s">
        <v>82</v>
      </c>
      <c r="AV267" s="12" t="s">
        <v>82</v>
      </c>
      <c r="AW267" s="12" t="s">
        <v>38</v>
      </c>
      <c r="AX267" s="12" t="s">
        <v>23</v>
      </c>
      <c r="AY267" s="217" t="s">
        <v>167</v>
      </c>
    </row>
    <row r="268" spans="2:65" s="1" customFormat="1" ht="22.5" customHeight="1">
      <c r="B268" s="35"/>
      <c r="C268" s="183" t="s">
        <v>402</v>
      </c>
      <c r="D268" s="183" t="s">
        <v>169</v>
      </c>
      <c r="E268" s="184" t="s">
        <v>403</v>
      </c>
      <c r="F268" s="185" t="s">
        <v>404</v>
      </c>
      <c r="G268" s="186" t="s">
        <v>103</v>
      </c>
      <c r="H268" s="187">
        <v>0.93600000000000005</v>
      </c>
      <c r="I268" s="188"/>
      <c r="J268" s="189">
        <f>ROUND(I268*H268,2)</f>
        <v>0</v>
      </c>
      <c r="K268" s="185" t="s">
        <v>172</v>
      </c>
      <c r="L268" s="55"/>
      <c r="M268" s="190" t="s">
        <v>32</v>
      </c>
      <c r="N268" s="191" t="s">
        <v>45</v>
      </c>
      <c r="O268" s="36"/>
      <c r="P268" s="192">
        <f>O268*H268</f>
        <v>0</v>
      </c>
      <c r="Q268" s="192">
        <v>0</v>
      </c>
      <c r="R268" s="192">
        <f>Q268*H268</f>
        <v>0</v>
      </c>
      <c r="S268" s="192">
        <v>2.4</v>
      </c>
      <c r="T268" s="193">
        <f>S268*H268</f>
        <v>2.2464</v>
      </c>
      <c r="AR268" s="18" t="s">
        <v>173</v>
      </c>
      <c r="AT268" s="18" t="s">
        <v>169</v>
      </c>
      <c r="AU268" s="18" t="s">
        <v>82</v>
      </c>
      <c r="AY268" s="18" t="s">
        <v>167</v>
      </c>
      <c r="BE268" s="194">
        <f>IF(N268="základní",J268,0)</f>
        <v>0</v>
      </c>
      <c r="BF268" s="194">
        <f>IF(N268="snížená",J268,0)</f>
        <v>0</v>
      </c>
      <c r="BG268" s="194">
        <f>IF(N268="zákl. přenesená",J268,0)</f>
        <v>0</v>
      </c>
      <c r="BH268" s="194">
        <f>IF(N268="sníž. přenesená",J268,0)</f>
        <v>0</v>
      </c>
      <c r="BI268" s="194">
        <f>IF(N268="nulová",J268,0)</f>
        <v>0</v>
      </c>
      <c r="BJ268" s="18" t="s">
        <v>23</v>
      </c>
      <c r="BK268" s="194">
        <f>ROUND(I268*H268,2)</f>
        <v>0</v>
      </c>
      <c r="BL268" s="18" t="s">
        <v>173</v>
      </c>
      <c r="BM268" s="18" t="s">
        <v>405</v>
      </c>
    </row>
    <row r="269" spans="2:65" s="11" customFormat="1">
      <c r="B269" s="195"/>
      <c r="C269" s="196"/>
      <c r="D269" s="197" t="s">
        <v>175</v>
      </c>
      <c r="E269" s="198" t="s">
        <v>32</v>
      </c>
      <c r="F269" s="199" t="s">
        <v>406</v>
      </c>
      <c r="G269" s="196"/>
      <c r="H269" s="200" t="s">
        <v>32</v>
      </c>
      <c r="I269" s="201"/>
      <c r="J269" s="196"/>
      <c r="K269" s="196"/>
      <c r="L269" s="202"/>
      <c r="M269" s="203"/>
      <c r="N269" s="204"/>
      <c r="O269" s="204"/>
      <c r="P269" s="204"/>
      <c r="Q269" s="204"/>
      <c r="R269" s="204"/>
      <c r="S269" s="204"/>
      <c r="T269" s="205"/>
      <c r="AT269" s="206" t="s">
        <v>175</v>
      </c>
      <c r="AU269" s="206" t="s">
        <v>82</v>
      </c>
      <c r="AV269" s="11" t="s">
        <v>23</v>
      </c>
      <c r="AW269" s="11" t="s">
        <v>38</v>
      </c>
      <c r="AX269" s="11" t="s">
        <v>74</v>
      </c>
      <c r="AY269" s="206" t="s">
        <v>167</v>
      </c>
    </row>
    <row r="270" spans="2:65" s="12" customFormat="1">
      <c r="B270" s="207"/>
      <c r="C270" s="208"/>
      <c r="D270" s="220" t="s">
        <v>175</v>
      </c>
      <c r="E270" s="230" t="s">
        <v>32</v>
      </c>
      <c r="F270" s="231" t="s">
        <v>407</v>
      </c>
      <c r="G270" s="208"/>
      <c r="H270" s="232">
        <v>0.93600000000000005</v>
      </c>
      <c r="I270" s="212"/>
      <c r="J270" s="208"/>
      <c r="K270" s="208"/>
      <c r="L270" s="213"/>
      <c r="M270" s="214"/>
      <c r="N270" s="215"/>
      <c r="O270" s="215"/>
      <c r="P270" s="215"/>
      <c r="Q270" s="215"/>
      <c r="R270" s="215"/>
      <c r="S270" s="215"/>
      <c r="T270" s="216"/>
      <c r="AT270" s="217" t="s">
        <v>175</v>
      </c>
      <c r="AU270" s="217" t="s">
        <v>82</v>
      </c>
      <c r="AV270" s="12" t="s">
        <v>82</v>
      </c>
      <c r="AW270" s="12" t="s">
        <v>38</v>
      </c>
      <c r="AX270" s="12" t="s">
        <v>23</v>
      </c>
      <c r="AY270" s="217" t="s">
        <v>167</v>
      </c>
    </row>
    <row r="271" spans="2:65" s="1" customFormat="1" ht="22.5" customHeight="1">
      <c r="B271" s="35"/>
      <c r="C271" s="183" t="s">
        <v>408</v>
      </c>
      <c r="D271" s="183" t="s">
        <v>169</v>
      </c>
      <c r="E271" s="184" t="s">
        <v>409</v>
      </c>
      <c r="F271" s="185" t="s">
        <v>410</v>
      </c>
      <c r="G271" s="186" t="s">
        <v>411</v>
      </c>
      <c r="H271" s="187">
        <v>1</v>
      </c>
      <c r="I271" s="188"/>
      <c r="J271" s="189">
        <f>ROUND(I271*H271,2)</f>
        <v>0</v>
      </c>
      <c r="K271" s="185" t="s">
        <v>32</v>
      </c>
      <c r="L271" s="55"/>
      <c r="M271" s="190" t="s">
        <v>32</v>
      </c>
      <c r="N271" s="191" t="s">
        <v>45</v>
      </c>
      <c r="O271" s="36"/>
      <c r="P271" s="192">
        <f>O271*H271</f>
        <v>0</v>
      </c>
      <c r="Q271" s="192">
        <v>0</v>
      </c>
      <c r="R271" s="192">
        <f>Q271*H271</f>
        <v>0</v>
      </c>
      <c r="S271" s="192">
        <v>0</v>
      </c>
      <c r="T271" s="193">
        <f>S271*H271</f>
        <v>0</v>
      </c>
      <c r="AR271" s="18" t="s">
        <v>173</v>
      </c>
      <c r="AT271" s="18" t="s">
        <v>169</v>
      </c>
      <c r="AU271" s="18" t="s">
        <v>82</v>
      </c>
      <c r="AY271" s="18" t="s">
        <v>167</v>
      </c>
      <c r="BE271" s="194">
        <f>IF(N271="základní",J271,0)</f>
        <v>0</v>
      </c>
      <c r="BF271" s="194">
        <f>IF(N271="snížená",J271,0)</f>
        <v>0</v>
      </c>
      <c r="BG271" s="194">
        <f>IF(N271="zákl. přenesená",J271,0)</f>
        <v>0</v>
      </c>
      <c r="BH271" s="194">
        <f>IF(N271="sníž. přenesená",J271,0)</f>
        <v>0</v>
      </c>
      <c r="BI271" s="194">
        <f>IF(N271="nulová",J271,0)</f>
        <v>0</v>
      </c>
      <c r="BJ271" s="18" t="s">
        <v>23</v>
      </c>
      <c r="BK271" s="194">
        <f>ROUND(I271*H271,2)</f>
        <v>0</v>
      </c>
      <c r="BL271" s="18" t="s">
        <v>173</v>
      </c>
      <c r="BM271" s="18" t="s">
        <v>412</v>
      </c>
    </row>
    <row r="272" spans="2:65" s="1" customFormat="1" ht="22.5" customHeight="1">
      <c r="B272" s="35"/>
      <c r="C272" s="183" t="s">
        <v>413</v>
      </c>
      <c r="D272" s="183" t="s">
        <v>169</v>
      </c>
      <c r="E272" s="184" t="s">
        <v>414</v>
      </c>
      <c r="F272" s="185" t="s">
        <v>415</v>
      </c>
      <c r="G272" s="186" t="s">
        <v>326</v>
      </c>
      <c r="H272" s="187">
        <v>0.6</v>
      </c>
      <c r="I272" s="188"/>
      <c r="J272" s="189">
        <f>ROUND(I272*H272,2)</f>
        <v>0</v>
      </c>
      <c r="K272" s="185" t="s">
        <v>172</v>
      </c>
      <c r="L272" s="55"/>
      <c r="M272" s="190" t="s">
        <v>32</v>
      </c>
      <c r="N272" s="191" t="s">
        <v>45</v>
      </c>
      <c r="O272" s="36"/>
      <c r="P272" s="192">
        <f>O272*H272</f>
        <v>0</v>
      </c>
      <c r="Q272" s="192">
        <v>3.0899999999999999E-3</v>
      </c>
      <c r="R272" s="192">
        <f>Q272*H272</f>
        <v>1.8539999999999997E-3</v>
      </c>
      <c r="S272" s="192">
        <v>0.126</v>
      </c>
      <c r="T272" s="193">
        <f>S272*H272</f>
        <v>7.5600000000000001E-2</v>
      </c>
      <c r="AR272" s="18" t="s">
        <v>173</v>
      </c>
      <c r="AT272" s="18" t="s">
        <v>169</v>
      </c>
      <c r="AU272" s="18" t="s">
        <v>82</v>
      </c>
      <c r="AY272" s="18" t="s">
        <v>167</v>
      </c>
      <c r="BE272" s="194">
        <f>IF(N272="základní",J272,0)</f>
        <v>0</v>
      </c>
      <c r="BF272" s="194">
        <f>IF(N272="snížená",J272,0)</f>
        <v>0</v>
      </c>
      <c r="BG272" s="194">
        <f>IF(N272="zákl. přenesená",J272,0)</f>
        <v>0</v>
      </c>
      <c r="BH272" s="194">
        <f>IF(N272="sníž. přenesená",J272,0)</f>
        <v>0</v>
      </c>
      <c r="BI272" s="194">
        <f>IF(N272="nulová",J272,0)</f>
        <v>0</v>
      </c>
      <c r="BJ272" s="18" t="s">
        <v>23</v>
      </c>
      <c r="BK272" s="194">
        <f>ROUND(I272*H272,2)</f>
        <v>0</v>
      </c>
      <c r="BL272" s="18" t="s">
        <v>173</v>
      </c>
      <c r="BM272" s="18" t="s">
        <v>416</v>
      </c>
    </row>
    <row r="273" spans="2:65" s="11" customFormat="1">
      <c r="B273" s="195"/>
      <c r="C273" s="196"/>
      <c r="D273" s="197" t="s">
        <v>175</v>
      </c>
      <c r="E273" s="198" t="s">
        <v>32</v>
      </c>
      <c r="F273" s="199" t="s">
        <v>417</v>
      </c>
      <c r="G273" s="196"/>
      <c r="H273" s="200" t="s">
        <v>32</v>
      </c>
      <c r="I273" s="201"/>
      <c r="J273" s="196"/>
      <c r="K273" s="196"/>
      <c r="L273" s="202"/>
      <c r="M273" s="203"/>
      <c r="N273" s="204"/>
      <c r="O273" s="204"/>
      <c r="P273" s="204"/>
      <c r="Q273" s="204"/>
      <c r="R273" s="204"/>
      <c r="S273" s="204"/>
      <c r="T273" s="205"/>
      <c r="AT273" s="206" t="s">
        <v>175</v>
      </c>
      <c r="AU273" s="206" t="s">
        <v>82</v>
      </c>
      <c r="AV273" s="11" t="s">
        <v>23</v>
      </c>
      <c r="AW273" s="11" t="s">
        <v>38</v>
      </c>
      <c r="AX273" s="11" t="s">
        <v>74</v>
      </c>
      <c r="AY273" s="206" t="s">
        <v>167</v>
      </c>
    </row>
    <row r="274" spans="2:65" s="12" customFormat="1">
      <c r="B274" s="207"/>
      <c r="C274" s="208"/>
      <c r="D274" s="220" t="s">
        <v>175</v>
      </c>
      <c r="E274" s="230" t="s">
        <v>32</v>
      </c>
      <c r="F274" s="231" t="s">
        <v>418</v>
      </c>
      <c r="G274" s="208"/>
      <c r="H274" s="232">
        <v>0.6</v>
      </c>
      <c r="I274" s="212"/>
      <c r="J274" s="208"/>
      <c r="K274" s="208"/>
      <c r="L274" s="213"/>
      <c r="M274" s="214"/>
      <c r="N274" s="215"/>
      <c r="O274" s="215"/>
      <c r="P274" s="215"/>
      <c r="Q274" s="215"/>
      <c r="R274" s="215"/>
      <c r="S274" s="215"/>
      <c r="T274" s="216"/>
      <c r="AT274" s="217" t="s">
        <v>175</v>
      </c>
      <c r="AU274" s="217" t="s">
        <v>82</v>
      </c>
      <c r="AV274" s="12" t="s">
        <v>82</v>
      </c>
      <c r="AW274" s="12" t="s">
        <v>38</v>
      </c>
      <c r="AX274" s="12" t="s">
        <v>23</v>
      </c>
      <c r="AY274" s="217" t="s">
        <v>167</v>
      </c>
    </row>
    <row r="275" spans="2:65" s="1" customFormat="1" ht="22.5" customHeight="1">
      <c r="B275" s="35"/>
      <c r="C275" s="183" t="s">
        <v>419</v>
      </c>
      <c r="D275" s="183" t="s">
        <v>169</v>
      </c>
      <c r="E275" s="184" t="s">
        <v>420</v>
      </c>
      <c r="F275" s="185" t="s">
        <v>421</v>
      </c>
      <c r="G275" s="186" t="s">
        <v>326</v>
      </c>
      <c r="H275" s="187">
        <v>0.9</v>
      </c>
      <c r="I275" s="188"/>
      <c r="J275" s="189">
        <f>ROUND(I275*H275,2)</f>
        <v>0</v>
      </c>
      <c r="K275" s="185" t="s">
        <v>172</v>
      </c>
      <c r="L275" s="55"/>
      <c r="M275" s="190" t="s">
        <v>32</v>
      </c>
      <c r="N275" s="191" t="s">
        <v>45</v>
      </c>
      <c r="O275" s="36"/>
      <c r="P275" s="192">
        <f>O275*H275</f>
        <v>0</v>
      </c>
      <c r="Q275" s="192">
        <v>4.1700000000000001E-3</v>
      </c>
      <c r="R275" s="192">
        <f>Q275*H275</f>
        <v>3.7530000000000003E-3</v>
      </c>
      <c r="S275" s="192">
        <v>0.28299999999999997</v>
      </c>
      <c r="T275" s="193">
        <f>S275*H275</f>
        <v>0.25469999999999998</v>
      </c>
      <c r="AR275" s="18" t="s">
        <v>173</v>
      </c>
      <c r="AT275" s="18" t="s">
        <v>169</v>
      </c>
      <c r="AU275" s="18" t="s">
        <v>82</v>
      </c>
      <c r="AY275" s="18" t="s">
        <v>167</v>
      </c>
      <c r="BE275" s="194">
        <f>IF(N275="základní",J275,0)</f>
        <v>0</v>
      </c>
      <c r="BF275" s="194">
        <f>IF(N275="snížená",J275,0)</f>
        <v>0</v>
      </c>
      <c r="BG275" s="194">
        <f>IF(N275="zákl. přenesená",J275,0)</f>
        <v>0</v>
      </c>
      <c r="BH275" s="194">
        <f>IF(N275="sníž. přenesená",J275,0)</f>
        <v>0</v>
      </c>
      <c r="BI275" s="194">
        <f>IF(N275="nulová",J275,0)</f>
        <v>0</v>
      </c>
      <c r="BJ275" s="18" t="s">
        <v>23</v>
      </c>
      <c r="BK275" s="194">
        <f>ROUND(I275*H275,2)</f>
        <v>0</v>
      </c>
      <c r="BL275" s="18" t="s">
        <v>173</v>
      </c>
      <c r="BM275" s="18" t="s">
        <v>422</v>
      </c>
    </row>
    <row r="276" spans="2:65" s="11" customFormat="1">
      <c r="B276" s="195"/>
      <c r="C276" s="196"/>
      <c r="D276" s="197" t="s">
        <v>175</v>
      </c>
      <c r="E276" s="198" t="s">
        <v>32</v>
      </c>
      <c r="F276" s="199" t="s">
        <v>423</v>
      </c>
      <c r="G276" s="196"/>
      <c r="H276" s="200" t="s">
        <v>32</v>
      </c>
      <c r="I276" s="201"/>
      <c r="J276" s="196"/>
      <c r="K276" s="196"/>
      <c r="L276" s="202"/>
      <c r="M276" s="203"/>
      <c r="N276" s="204"/>
      <c r="O276" s="204"/>
      <c r="P276" s="204"/>
      <c r="Q276" s="204"/>
      <c r="R276" s="204"/>
      <c r="S276" s="204"/>
      <c r="T276" s="205"/>
      <c r="AT276" s="206" t="s">
        <v>175</v>
      </c>
      <c r="AU276" s="206" t="s">
        <v>82</v>
      </c>
      <c r="AV276" s="11" t="s">
        <v>23</v>
      </c>
      <c r="AW276" s="11" t="s">
        <v>38</v>
      </c>
      <c r="AX276" s="11" t="s">
        <v>74</v>
      </c>
      <c r="AY276" s="206" t="s">
        <v>167</v>
      </c>
    </row>
    <row r="277" spans="2:65" s="12" customFormat="1">
      <c r="B277" s="207"/>
      <c r="C277" s="208"/>
      <c r="D277" s="220" t="s">
        <v>175</v>
      </c>
      <c r="E277" s="230" t="s">
        <v>32</v>
      </c>
      <c r="F277" s="231" t="s">
        <v>424</v>
      </c>
      <c r="G277" s="208"/>
      <c r="H277" s="232">
        <v>0.9</v>
      </c>
      <c r="I277" s="212"/>
      <c r="J277" s="208"/>
      <c r="K277" s="208"/>
      <c r="L277" s="213"/>
      <c r="M277" s="214"/>
      <c r="N277" s="215"/>
      <c r="O277" s="215"/>
      <c r="P277" s="215"/>
      <c r="Q277" s="215"/>
      <c r="R277" s="215"/>
      <c r="S277" s="215"/>
      <c r="T277" s="216"/>
      <c r="AT277" s="217" t="s">
        <v>175</v>
      </c>
      <c r="AU277" s="217" t="s">
        <v>82</v>
      </c>
      <c r="AV277" s="12" t="s">
        <v>82</v>
      </c>
      <c r="AW277" s="12" t="s">
        <v>38</v>
      </c>
      <c r="AX277" s="12" t="s">
        <v>23</v>
      </c>
      <c r="AY277" s="217" t="s">
        <v>167</v>
      </c>
    </row>
    <row r="278" spans="2:65" s="1" customFormat="1" ht="22.5" customHeight="1">
      <c r="B278" s="35"/>
      <c r="C278" s="183" t="s">
        <v>425</v>
      </c>
      <c r="D278" s="183" t="s">
        <v>169</v>
      </c>
      <c r="E278" s="184" t="s">
        <v>426</v>
      </c>
      <c r="F278" s="185" t="s">
        <v>427</v>
      </c>
      <c r="G278" s="186" t="s">
        <v>326</v>
      </c>
      <c r="H278" s="187">
        <v>1.5</v>
      </c>
      <c r="I278" s="188"/>
      <c r="J278" s="189">
        <f>ROUND(I278*H278,2)</f>
        <v>0</v>
      </c>
      <c r="K278" s="185" t="s">
        <v>172</v>
      </c>
      <c r="L278" s="55"/>
      <c r="M278" s="190" t="s">
        <v>32</v>
      </c>
      <c r="N278" s="191" t="s">
        <v>45</v>
      </c>
      <c r="O278" s="36"/>
      <c r="P278" s="192">
        <f>O278*H278</f>
        <v>0</v>
      </c>
      <c r="Q278" s="192">
        <v>8.1399999999999997E-3</v>
      </c>
      <c r="R278" s="192">
        <f>Q278*H278</f>
        <v>1.2209999999999999E-2</v>
      </c>
      <c r="S278" s="192">
        <v>0.63600000000000001</v>
      </c>
      <c r="T278" s="193">
        <f>S278*H278</f>
        <v>0.95399999999999996</v>
      </c>
      <c r="AR278" s="18" t="s">
        <v>173</v>
      </c>
      <c r="AT278" s="18" t="s">
        <v>169</v>
      </c>
      <c r="AU278" s="18" t="s">
        <v>82</v>
      </c>
      <c r="AY278" s="18" t="s">
        <v>167</v>
      </c>
      <c r="BE278" s="194">
        <f>IF(N278="základní",J278,0)</f>
        <v>0</v>
      </c>
      <c r="BF278" s="194">
        <f>IF(N278="snížená",J278,0)</f>
        <v>0</v>
      </c>
      <c r="BG278" s="194">
        <f>IF(N278="zákl. přenesená",J278,0)</f>
        <v>0</v>
      </c>
      <c r="BH278" s="194">
        <f>IF(N278="sníž. přenesená",J278,0)</f>
        <v>0</v>
      </c>
      <c r="BI278" s="194">
        <f>IF(N278="nulová",J278,0)</f>
        <v>0</v>
      </c>
      <c r="BJ278" s="18" t="s">
        <v>23</v>
      </c>
      <c r="BK278" s="194">
        <f>ROUND(I278*H278,2)</f>
        <v>0</v>
      </c>
      <c r="BL278" s="18" t="s">
        <v>173</v>
      </c>
      <c r="BM278" s="18" t="s">
        <v>428</v>
      </c>
    </row>
    <row r="279" spans="2:65" s="11" customFormat="1">
      <c r="B279" s="195"/>
      <c r="C279" s="196"/>
      <c r="D279" s="197" t="s">
        <v>175</v>
      </c>
      <c r="E279" s="198" t="s">
        <v>32</v>
      </c>
      <c r="F279" s="199" t="s">
        <v>429</v>
      </c>
      <c r="G279" s="196"/>
      <c r="H279" s="200" t="s">
        <v>32</v>
      </c>
      <c r="I279" s="201"/>
      <c r="J279" s="196"/>
      <c r="K279" s="196"/>
      <c r="L279" s="202"/>
      <c r="M279" s="203"/>
      <c r="N279" s="204"/>
      <c r="O279" s="204"/>
      <c r="P279" s="204"/>
      <c r="Q279" s="204"/>
      <c r="R279" s="204"/>
      <c r="S279" s="204"/>
      <c r="T279" s="205"/>
      <c r="AT279" s="206" t="s">
        <v>175</v>
      </c>
      <c r="AU279" s="206" t="s">
        <v>82</v>
      </c>
      <c r="AV279" s="11" t="s">
        <v>23</v>
      </c>
      <c r="AW279" s="11" t="s">
        <v>38</v>
      </c>
      <c r="AX279" s="11" t="s">
        <v>74</v>
      </c>
      <c r="AY279" s="206" t="s">
        <v>167</v>
      </c>
    </row>
    <row r="280" spans="2:65" s="12" customFormat="1">
      <c r="B280" s="207"/>
      <c r="C280" s="208"/>
      <c r="D280" s="197" t="s">
        <v>175</v>
      </c>
      <c r="E280" s="209" t="s">
        <v>32</v>
      </c>
      <c r="F280" s="210" t="s">
        <v>424</v>
      </c>
      <c r="G280" s="208"/>
      <c r="H280" s="211">
        <v>0.9</v>
      </c>
      <c r="I280" s="212"/>
      <c r="J280" s="208"/>
      <c r="K280" s="208"/>
      <c r="L280" s="213"/>
      <c r="M280" s="214"/>
      <c r="N280" s="215"/>
      <c r="O280" s="215"/>
      <c r="P280" s="215"/>
      <c r="Q280" s="215"/>
      <c r="R280" s="215"/>
      <c r="S280" s="215"/>
      <c r="T280" s="216"/>
      <c r="AT280" s="217" t="s">
        <v>175</v>
      </c>
      <c r="AU280" s="217" t="s">
        <v>82</v>
      </c>
      <c r="AV280" s="12" t="s">
        <v>82</v>
      </c>
      <c r="AW280" s="12" t="s">
        <v>38</v>
      </c>
      <c r="AX280" s="12" t="s">
        <v>74</v>
      </c>
      <c r="AY280" s="217" t="s">
        <v>167</v>
      </c>
    </row>
    <row r="281" spans="2:65" s="11" customFormat="1">
      <c r="B281" s="195"/>
      <c r="C281" s="196"/>
      <c r="D281" s="197" t="s">
        <v>175</v>
      </c>
      <c r="E281" s="198" t="s">
        <v>32</v>
      </c>
      <c r="F281" s="199" t="s">
        <v>430</v>
      </c>
      <c r="G281" s="196"/>
      <c r="H281" s="200" t="s">
        <v>32</v>
      </c>
      <c r="I281" s="201"/>
      <c r="J281" s="196"/>
      <c r="K281" s="196"/>
      <c r="L281" s="202"/>
      <c r="M281" s="203"/>
      <c r="N281" s="204"/>
      <c r="O281" s="204"/>
      <c r="P281" s="204"/>
      <c r="Q281" s="204"/>
      <c r="R281" s="204"/>
      <c r="S281" s="204"/>
      <c r="T281" s="205"/>
      <c r="AT281" s="206" t="s">
        <v>175</v>
      </c>
      <c r="AU281" s="206" t="s">
        <v>82</v>
      </c>
      <c r="AV281" s="11" t="s">
        <v>23</v>
      </c>
      <c r="AW281" s="11" t="s">
        <v>38</v>
      </c>
      <c r="AX281" s="11" t="s">
        <v>74</v>
      </c>
      <c r="AY281" s="206" t="s">
        <v>167</v>
      </c>
    </row>
    <row r="282" spans="2:65" s="12" customFormat="1">
      <c r="B282" s="207"/>
      <c r="C282" s="208"/>
      <c r="D282" s="197" t="s">
        <v>175</v>
      </c>
      <c r="E282" s="209" t="s">
        <v>32</v>
      </c>
      <c r="F282" s="210" t="s">
        <v>431</v>
      </c>
      <c r="G282" s="208"/>
      <c r="H282" s="211">
        <v>0.15</v>
      </c>
      <c r="I282" s="212"/>
      <c r="J282" s="208"/>
      <c r="K282" s="208"/>
      <c r="L282" s="213"/>
      <c r="M282" s="214"/>
      <c r="N282" s="215"/>
      <c r="O282" s="215"/>
      <c r="P282" s="215"/>
      <c r="Q282" s="215"/>
      <c r="R282" s="215"/>
      <c r="S282" s="215"/>
      <c r="T282" s="216"/>
      <c r="AT282" s="217" t="s">
        <v>175</v>
      </c>
      <c r="AU282" s="217" t="s">
        <v>82</v>
      </c>
      <c r="AV282" s="12" t="s">
        <v>82</v>
      </c>
      <c r="AW282" s="12" t="s">
        <v>38</v>
      </c>
      <c r="AX282" s="12" t="s">
        <v>74</v>
      </c>
      <c r="AY282" s="217" t="s">
        <v>167</v>
      </c>
    </row>
    <row r="283" spans="2:65" s="11" customFormat="1">
      <c r="B283" s="195"/>
      <c r="C283" s="196"/>
      <c r="D283" s="197" t="s">
        <v>175</v>
      </c>
      <c r="E283" s="198" t="s">
        <v>32</v>
      </c>
      <c r="F283" s="199" t="s">
        <v>432</v>
      </c>
      <c r="G283" s="196"/>
      <c r="H283" s="200" t="s">
        <v>32</v>
      </c>
      <c r="I283" s="201"/>
      <c r="J283" s="196"/>
      <c r="K283" s="196"/>
      <c r="L283" s="202"/>
      <c r="M283" s="203"/>
      <c r="N283" s="204"/>
      <c r="O283" s="204"/>
      <c r="P283" s="204"/>
      <c r="Q283" s="204"/>
      <c r="R283" s="204"/>
      <c r="S283" s="204"/>
      <c r="T283" s="205"/>
      <c r="AT283" s="206" t="s">
        <v>175</v>
      </c>
      <c r="AU283" s="206" t="s">
        <v>82</v>
      </c>
      <c r="AV283" s="11" t="s">
        <v>23</v>
      </c>
      <c r="AW283" s="11" t="s">
        <v>38</v>
      </c>
      <c r="AX283" s="11" t="s">
        <v>74</v>
      </c>
      <c r="AY283" s="206" t="s">
        <v>167</v>
      </c>
    </row>
    <row r="284" spans="2:65" s="12" customFormat="1">
      <c r="B284" s="207"/>
      <c r="C284" s="208"/>
      <c r="D284" s="197" t="s">
        <v>175</v>
      </c>
      <c r="E284" s="209" t="s">
        <v>32</v>
      </c>
      <c r="F284" s="210" t="s">
        <v>433</v>
      </c>
      <c r="G284" s="208"/>
      <c r="H284" s="211">
        <v>0.45</v>
      </c>
      <c r="I284" s="212"/>
      <c r="J284" s="208"/>
      <c r="K284" s="208"/>
      <c r="L284" s="213"/>
      <c r="M284" s="214"/>
      <c r="N284" s="215"/>
      <c r="O284" s="215"/>
      <c r="P284" s="215"/>
      <c r="Q284" s="215"/>
      <c r="R284" s="215"/>
      <c r="S284" s="215"/>
      <c r="T284" s="216"/>
      <c r="AT284" s="217" t="s">
        <v>175</v>
      </c>
      <c r="AU284" s="217" t="s">
        <v>82</v>
      </c>
      <c r="AV284" s="12" t="s">
        <v>82</v>
      </c>
      <c r="AW284" s="12" t="s">
        <v>38</v>
      </c>
      <c r="AX284" s="12" t="s">
        <v>74</v>
      </c>
      <c r="AY284" s="217" t="s">
        <v>167</v>
      </c>
    </row>
    <row r="285" spans="2:65" s="14" customFormat="1">
      <c r="B285" s="236"/>
      <c r="C285" s="237"/>
      <c r="D285" s="220" t="s">
        <v>175</v>
      </c>
      <c r="E285" s="238" t="s">
        <v>32</v>
      </c>
      <c r="F285" s="239" t="s">
        <v>229</v>
      </c>
      <c r="G285" s="237"/>
      <c r="H285" s="240">
        <v>1.5</v>
      </c>
      <c r="I285" s="241"/>
      <c r="J285" s="237"/>
      <c r="K285" s="237"/>
      <c r="L285" s="242"/>
      <c r="M285" s="243"/>
      <c r="N285" s="244"/>
      <c r="O285" s="244"/>
      <c r="P285" s="244"/>
      <c r="Q285" s="244"/>
      <c r="R285" s="244"/>
      <c r="S285" s="244"/>
      <c r="T285" s="245"/>
      <c r="AT285" s="246" t="s">
        <v>175</v>
      </c>
      <c r="AU285" s="246" t="s">
        <v>82</v>
      </c>
      <c r="AV285" s="14" t="s">
        <v>173</v>
      </c>
      <c r="AW285" s="14" t="s">
        <v>38</v>
      </c>
      <c r="AX285" s="14" t="s">
        <v>23</v>
      </c>
      <c r="AY285" s="246" t="s">
        <v>167</v>
      </c>
    </row>
    <row r="286" spans="2:65" s="1" customFormat="1" ht="22.5" customHeight="1">
      <c r="B286" s="35"/>
      <c r="C286" s="183" t="s">
        <v>434</v>
      </c>
      <c r="D286" s="183" t="s">
        <v>169</v>
      </c>
      <c r="E286" s="184" t="s">
        <v>435</v>
      </c>
      <c r="F286" s="185" t="s">
        <v>436</v>
      </c>
      <c r="G286" s="186" t="s">
        <v>326</v>
      </c>
      <c r="H286" s="187">
        <v>0.45</v>
      </c>
      <c r="I286" s="188"/>
      <c r="J286" s="189">
        <f>ROUND(I286*H286,2)</f>
        <v>0</v>
      </c>
      <c r="K286" s="185" t="s">
        <v>172</v>
      </c>
      <c r="L286" s="55"/>
      <c r="M286" s="190" t="s">
        <v>32</v>
      </c>
      <c r="N286" s="191" t="s">
        <v>45</v>
      </c>
      <c r="O286" s="36"/>
      <c r="P286" s="192">
        <f>O286*H286</f>
        <v>0</v>
      </c>
      <c r="Q286" s="192">
        <v>8.9300000000000004E-3</v>
      </c>
      <c r="R286" s="192">
        <f>Q286*H286</f>
        <v>4.0185000000000004E-3</v>
      </c>
      <c r="S286" s="192">
        <v>0.78500000000000003</v>
      </c>
      <c r="T286" s="193">
        <f>S286*H286</f>
        <v>0.35325000000000001</v>
      </c>
      <c r="AR286" s="18" t="s">
        <v>173</v>
      </c>
      <c r="AT286" s="18" t="s">
        <v>169</v>
      </c>
      <c r="AU286" s="18" t="s">
        <v>82</v>
      </c>
      <c r="AY286" s="18" t="s">
        <v>167</v>
      </c>
      <c r="BE286" s="194">
        <f>IF(N286="základní",J286,0)</f>
        <v>0</v>
      </c>
      <c r="BF286" s="194">
        <f>IF(N286="snížená",J286,0)</f>
        <v>0</v>
      </c>
      <c r="BG286" s="194">
        <f>IF(N286="zákl. přenesená",J286,0)</f>
        <v>0</v>
      </c>
      <c r="BH286" s="194">
        <f>IF(N286="sníž. přenesená",J286,0)</f>
        <v>0</v>
      </c>
      <c r="BI286" s="194">
        <f>IF(N286="nulová",J286,0)</f>
        <v>0</v>
      </c>
      <c r="BJ286" s="18" t="s">
        <v>23</v>
      </c>
      <c r="BK286" s="194">
        <f>ROUND(I286*H286,2)</f>
        <v>0</v>
      </c>
      <c r="BL286" s="18" t="s">
        <v>173</v>
      </c>
      <c r="BM286" s="18" t="s">
        <v>437</v>
      </c>
    </row>
    <row r="287" spans="2:65" s="11" customFormat="1">
      <c r="B287" s="195"/>
      <c r="C287" s="196"/>
      <c r="D287" s="197" t="s">
        <v>175</v>
      </c>
      <c r="E287" s="198" t="s">
        <v>32</v>
      </c>
      <c r="F287" s="199" t="s">
        <v>438</v>
      </c>
      <c r="G287" s="196"/>
      <c r="H287" s="200" t="s">
        <v>32</v>
      </c>
      <c r="I287" s="201"/>
      <c r="J287" s="196"/>
      <c r="K287" s="196"/>
      <c r="L287" s="202"/>
      <c r="M287" s="203"/>
      <c r="N287" s="204"/>
      <c r="O287" s="204"/>
      <c r="P287" s="204"/>
      <c r="Q287" s="204"/>
      <c r="R287" s="204"/>
      <c r="S287" s="204"/>
      <c r="T287" s="205"/>
      <c r="AT287" s="206" t="s">
        <v>175</v>
      </c>
      <c r="AU287" s="206" t="s">
        <v>82</v>
      </c>
      <c r="AV287" s="11" t="s">
        <v>23</v>
      </c>
      <c r="AW287" s="11" t="s">
        <v>38</v>
      </c>
      <c r="AX287" s="11" t="s">
        <v>74</v>
      </c>
      <c r="AY287" s="206" t="s">
        <v>167</v>
      </c>
    </row>
    <row r="288" spans="2:65" s="12" customFormat="1">
      <c r="B288" s="207"/>
      <c r="C288" s="208"/>
      <c r="D288" s="220" t="s">
        <v>175</v>
      </c>
      <c r="E288" s="230" t="s">
        <v>32</v>
      </c>
      <c r="F288" s="231" t="s">
        <v>433</v>
      </c>
      <c r="G288" s="208"/>
      <c r="H288" s="232">
        <v>0.45</v>
      </c>
      <c r="I288" s="212"/>
      <c r="J288" s="208"/>
      <c r="K288" s="208"/>
      <c r="L288" s="213"/>
      <c r="M288" s="214"/>
      <c r="N288" s="215"/>
      <c r="O288" s="215"/>
      <c r="P288" s="215"/>
      <c r="Q288" s="215"/>
      <c r="R288" s="215"/>
      <c r="S288" s="215"/>
      <c r="T288" s="216"/>
      <c r="AT288" s="217" t="s">
        <v>175</v>
      </c>
      <c r="AU288" s="217" t="s">
        <v>82</v>
      </c>
      <c r="AV288" s="12" t="s">
        <v>82</v>
      </c>
      <c r="AW288" s="12" t="s">
        <v>38</v>
      </c>
      <c r="AX288" s="12" t="s">
        <v>23</v>
      </c>
      <c r="AY288" s="217" t="s">
        <v>167</v>
      </c>
    </row>
    <row r="289" spans="2:65" s="1" customFormat="1" ht="22.5" customHeight="1">
      <c r="B289" s="35"/>
      <c r="C289" s="183" t="s">
        <v>439</v>
      </c>
      <c r="D289" s="183" t="s">
        <v>169</v>
      </c>
      <c r="E289" s="184" t="s">
        <v>440</v>
      </c>
      <c r="F289" s="185" t="s">
        <v>441</v>
      </c>
      <c r="G289" s="186" t="s">
        <v>326</v>
      </c>
      <c r="H289" s="187">
        <v>1.5</v>
      </c>
      <c r="I289" s="188"/>
      <c r="J289" s="189">
        <f>ROUND(I289*H289,2)</f>
        <v>0</v>
      </c>
      <c r="K289" s="185" t="s">
        <v>172</v>
      </c>
      <c r="L289" s="55"/>
      <c r="M289" s="190" t="s">
        <v>32</v>
      </c>
      <c r="N289" s="191" t="s">
        <v>45</v>
      </c>
      <c r="O289" s="36"/>
      <c r="P289" s="192">
        <f>O289*H289</f>
        <v>0</v>
      </c>
      <c r="Q289" s="192">
        <v>3.0000000000000001E-5</v>
      </c>
      <c r="R289" s="192">
        <f>Q289*H289</f>
        <v>4.5000000000000003E-5</v>
      </c>
      <c r="S289" s="192">
        <v>0</v>
      </c>
      <c r="T289" s="193">
        <f>S289*H289</f>
        <v>0</v>
      </c>
      <c r="AR289" s="18" t="s">
        <v>173</v>
      </c>
      <c r="AT289" s="18" t="s">
        <v>169</v>
      </c>
      <c r="AU289" s="18" t="s">
        <v>82</v>
      </c>
      <c r="AY289" s="18" t="s">
        <v>167</v>
      </c>
      <c r="BE289" s="194">
        <f>IF(N289="základní",J289,0)</f>
        <v>0</v>
      </c>
      <c r="BF289" s="194">
        <f>IF(N289="snížená",J289,0)</f>
        <v>0</v>
      </c>
      <c r="BG289" s="194">
        <f>IF(N289="zákl. přenesená",J289,0)</f>
        <v>0</v>
      </c>
      <c r="BH289" s="194">
        <f>IF(N289="sníž. přenesená",J289,0)</f>
        <v>0</v>
      </c>
      <c r="BI289" s="194">
        <f>IF(N289="nulová",J289,0)</f>
        <v>0</v>
      </c>
      <c r="BJ289" s="18" t="s">
        <v>23</v>
      </c>
      <c r="BK289" s="194">
        <f>ROUND(I289*H289,2)</f>
        <v>0</v>
      </c>
      <c r="BL289" s="18" t="s">
        <v>173</v>
      </c>
      <c r="BM289" s="18" t="s">
        <v>442</v>
      </c>
    </row>
    <row r="290" spans="2:65" s="11" customFormat="1">
      <c r="B290" s="195"/>
      <c r="C290" s="196"/>
      <c r="D290" s="197" t="s">
        <v>175</v>
      </c>
      <c r="E290" s="198" t="s">
        <v>32</v>
      </c>
      <c r="F290" s="199" t="s">
        <v>363</v>
      </c>
      <c r="G290" s="196"/>
      <c r="H290" s="200" t="s">
        <v>32</v>
      </c>
      <c r="I290" s="201"/>
      <c r="J290" s="196"/>
      <c r="K290" s="196"/>
      <c r="L290" s="202"/>
      <c r="M290" s="203"/>
      <c r="N290" s="204"/>
      <c r="O290" s="204"/>
      <c r="P290" s="204"/>
      <c r="Q290" s="204"/>
      <c r="R290" s="204"/>
      <c r="S290" s="204"/>
      <c r="T290" s="205"/>
      <c r="AT290" s="206" t="s">
        <v>175</v>
      </c>
      <c r="AU290" s="206" t="s">
        <v>82</v>
      </c>
      <c r="AV290" s="11" t="s">
        <v>23</v>
      </c>
      <c r="AW290" s="11" t="s">
        <v>38</v>
      </c>
      <c r="AX290" s="11" t="s">
        <v>74</v>
      </c>
      <c r="AY290" s="206" t="s">
        <v>167</v>
      </c>
    </row>
    <row r="291" spans="2:65" s="12" customFormat="1">
      <c r="B291" s="207"/>
      <c r="C291" s="208"/>
      <c r="D291" s="220" t="s">
        <v>175</v>
      </c>
      <c r="E291" s="230" t="s">
        <v>32</v>
      </c>
      <c r="F291" s="231" t="s">
        <v>443</v>
      </c>
      <c r="G291" s="208"/>
      <c r="H291" s="232">
        <v>1.5</v>
      </c>
      <c r="I291" s="212"/>
      <c r="J291" s="208"/>
      <c r="K291" s="208"/>
      <c r="L291" s="213"/>
      <c r="M291" s="214"/>
      <c r="N291" s="215"/>
      <c r="O291" s="215"/>
      <c r="P291" s="215"/>
      <c r="Q291" s="215"/>
      <c r="R291" s="215"/>
      <c r="S291" s="215"/>
      <c r="T291" s="216"/>
      <c r="AT291" s="217" t="s">
        <v>175</v>
      </c>
      <c r="AU291" s="217" t="s">
        <v>82</v>
      </c>
      <c r="AV291" s="12" t="s">
        <v>82</v>
      </c>
      <c r="AW291" s="12" t="s">
        <v>38</v>
      </c>
      <c r="AX291" s="12" t="s">
        <v>23</v>
      </c>
      <c r="AY291" s="217" t="s">
        <v>167</v>
      </c>
    </row>
    <row r="292" spans="2:65" s="1" customFormat="1" ht="22.5" customHeight="1">
      <c r="B292" s="35"/>
      <c r="C292" s="183" t="s">
        <v>444</v>
      </c>
      <c r="D292" s="183" t="s">
        <v>169</v>
      </c>
      <c r="E292" s="184" t="s">
        <v>445</v>
      </c>
      <c r="F292" s="185" t="s">
        <v>446</v>
      </c>
      <c r="G292" s="186" t="s">
        <v>326</v>
      </c>
      <c r="H292" s="187">
        <v>2.4</v>
      </c>
      <c r="I292" s="188"/>
      <c r="J292" s="189">
        <f>ROUND(I292*H292,2)</f>
        <v>0</v>
      </c>
      <c r="K292" s="185" t="s">
        <v>172</v>
      </c>
      <c r="L292" s="55"/>
      <c r="M292" s="190" t="s">
        <v>32</v>
      </c>
      <c r="N292" s="191" t="s">
        <v>45</v>
      </c>
      <c r="O292" s="36"/>
      <c r="P292" s="192">
        <f>O292*H292</f>
        <v>0</v>
      </c>
      <c r="Q292" s="192">
        <v>3.4000000000000002E-4</v>
      </c>
      <c r="R292" s="192">
        <f>Q292*H292</f>
        <v>8.1599999999999999E-4</v>
      </c>
      <c r="S292" s="192">
        <v>0</v>
      </c>
      <c r="T292" s="193">
        <f>S292*H292</f>
        <v>0</v>
      </c>
      <c r="AR292" s="18" t="s">
        <v>173</v>
      </c>
      <c r="AT292" s="18" t="s">
        <v>169</v>
      </c>
      <c r="AU292" s="18" t="s">
        <v>82</v>
      </c>
      <c r="AY292" s="18" t="s">
        <v>167</v>
      </c>
      <c r="BE292" s="194">
        <f>IF(N292="základní",J292,0)</f>
        <v>0</v>
      </c>
      <c r="BF292" s="194">
        <f>IF(N292="snížená",J292,0)</f>
        <v>0</v>
      </c>
      <c r="BG292" s="194">
        <f>IF(N292="zákl. přenesená",J292,0)</f>
        <v>0</v>
      </c>
      <c r="BH292" s="194">
        <f>IF(N292="sníž. přenesená",J292,0)</f>
        <v>0</v>
      </c>
      <c r="BI292" s="194">
        <f>IF(N292="nulová",J292,0)</f>
        <v>0</v>
      </c>
      <c r="BJ292" s="18" t="s">
        <v>23</v>
      </c>
      <c r="BK292" s="194">
        <f>ROUND(I292*H292,2)</f>
        <v>0</v>
      </c>
      <c r="BL292" s="18" t="s">
        <v>173</v>
      </c>
      <c r="BM292" s="18" t="s">
        <v>447</v>
      </c>
    </row>
    <row r="293" spans="2:65" s="11" customFormat="1">
      <c r="B293" s="195"/>
      <c r="C293" s="196"/>
      <c r="D293" s="197" t="s">
        <v>175</v>
      </c>
      <c r="E293" s="198" t="s">
        <v>32</v>
      </c>
      <c r="F293" s="199" t="s">
        <v>448</v>
      </c>
      <c r="G293" s="196"/>
      <c r="H293" s="200" t="s">
        <v>32</v>
      </c>
      <c r="I293" s="201"/>
      <c r="J293" s="196"/>
      <c r="K293" s="196"/>
      <c r="L293" s="202"/>
      <c r="M293" s="203"/>
      <c r="N293" s="204"/>
      <c r="O293" s="204"/>
      <c r="P293" s="204"/>
      <c r="Q293" s="204"/>
      <c r="R293" s="204"/>
      <c r="S293" s="204"/>
      <c r="T293" s="205"/>
      <c r="AT293" s="206" t="s">
        <v>175</v>
      </c>
      <c r="AU293" s="206" t="s">
        <v>82</v>
      </c>
      <c r="AV293" s="11" t="s">
        <v>23</v>
      </c>
      <c r="AW293" s="11" t="s">
        <v>38</v>
      </c>
      <c r="AX293" s="11" t="s">
        <v>74</v>
      </c>
      <c r="AY293" s="206" t="s">
        <v>167</v>
      </c>
    </row>
    <row r="294" spans="2:65" s="12" customFormat="1">
      <c r="B294" s="207"/>
      <c r="C294" s="208"/>
      <c r="D294" s="220" t="s">
        <v>175</v>
      </c>
      <c r="E294" s="230" t="s">
        <v>32</v>
      </c>
      <c r="F294" s="231" t="s">
        <v>449</v>
      </c>
      <c r="G294" s="208"/>
      <c r="H294" s="232">
        <v>2.4</v>
      </c>
      <c r="I294" s="212"/>
      <c r="J294" s="208"/>
      <c r="K294" s="208"/>
      <c r="L294" s="213"/>
      <c r="M294" s="214"/>
      <c r="N294" s="215"/>
      <c r="O294" s="215"/>
      <c r="P294" s="215"/>
      <c r="Q294" s="215"/>
      <c r="R294" s="215"/>
      <c r="S294" s="215"/>
      <c r="T294" s="216"/>
      <c r="AT294" s="217" t="s">
        <v>175</v>
      </c>
      <c r="AU294" s="217" t="s">
        <v>82</v>
      </c>
      <c r="AV294" s="12" t="s">
        <v>82</v>
      </c>
      <c r="AW294" s="12" t="s">
        <v>38</v>
      </c>
      <c r="AX294" s="12" t="s">
        <v>23</v>
      </c>
      <c r="AY294" s="217" t="s">
        <v>167</v>
      </c>
    </row>
    <row r="295" spans="2:65" s="1" customFormat="1" ht="31.5" customHeight="1">
      <c r="B295" s="35"/>
      <c r="C295" s="183" t="s">
        <v>450</v>
      </c>
      <c r="D295" s="183" t="s">
        <v>169</v>
      </c>
      <c r="E295" s="184" t="s">
        <v>451</v>
      </c>
      <c r="F295" s="185" t="s">
        <v>452</v>
      </c>
      <c r="G295" s="186" t="s">
        <v>106</v>
      </c>
      <c r="H295" s="187">
        <v>7.98</v>
      </c>
      <c r="I295" s="188"/>
      <c r="J295" s="189">
        <f>ROUND(I295*H295,2)</f>
        <v>0</v>
      </c>
      <c r="K295" s="185" t="s">
        <v>172</v>
      </c>
      <c r="L295" s="55"/>
      <c r="M295" s="190" t="s">
        <v>32</v>
      </c>
      <c r="N295" s="191" t="s">
        <v>45</v>
      </c>
      <c r="O295" s="36"/>
      <c r="P295" s="192">
        <f>O295*H295</f>
        <v>0</v>
      </c>
      <c r="Q295" s="192">
        <v>0</v>
      </c>
      <c r="R295" s="192">
        <f>Q295*H295</f>
        <v>0</v>
      </c>
      <c r="S295" s="192">
        <v>5.8999999999999997E-2</v>
      </c>
      <c r="T295" s="193">
        <f>S295*H295</f>
        <v>0.47082000000000002</v>
      </c>
      <c r="AR295" s="18" t="s">
        <v>173</v>
      </c>
      <c r="AT295" s="18" t="s">
        <v>169</v>
      </c>
      <c r="AU295" s="18" t="s">
        <v>82</v>
      </c>
      <c r="AY295" s="18" t="s">
        <v>167</v>
      </c>
      <c r="BE295" s="194">
        <f>IF(N295="základní",J295,0)</f>
        <v>0</v>
      </c>
      <c r="BF295" s="194">
        <f>IF(N295="snížená",J295,0)</f>
        <v>0</v>
      </c>
      <c r="BG295" s="194">
        <f>IF(N295="zákl. přenesená",J295,0)</f>
        <v>0</v>
      </c>
      <c r="BH295" s="194">
        <f>IF(N295="sníž. přenesená",J295,0)</f>
        <v>0</v>
      </c>
      <c r="BI295" s="194">
        <f>IF(N295="nulová",J295,0)</f>
        <v>0</v>
      </c>
      <c r="BJ295" s="18" t="s">
        <v>23</v>
      </c>
      <c r="BK295" s="194">
        <f>ROUND(I295*H295,2)</f>
        <v>0</v>
      </c>
      <c r="BL295" s="18" t="s">
        <v>173</v>
      </c>
      <c r="BM295" s="18" t="s">
        <v>453</v>
      </c>
    </row>
    <row r="296" spans="2:65" s="12" customFormat="1">
      <c r="B296" s="207"/>
      <c r="C296" s="208"/>
      <c r="D296" s="220" t="s">
        <v>175</v>
      </c>
      <c r="E296" s="230" t="s">
        <v>32</v>
      </c>
      <c r="F296" s="231" t="s">
        <v>113</v>
      </c>
      <c r="G296" s="208"/>
      <c r="H296" s="232">
        <v>7.98</v>
      </c>
      <c r="I296" s="212"/>
      <c r="J296" s="208"/>
      <c r="K296" s="208"/>
      <c r="L296" s="213"/>
      <c r="M296" s="214"/>
      <c r="N296" s="215"/>
      <c r="O296" s="215"/>
      <c r="P296" s="215"/>
      <c r="Q296" s="215"/>
      <c r="R296" s="215"/>
      <c r="S296" s="215"/>
      <c r="T296" s="216"/>
      <c r="AT296" s="217" t="s">
        <v>175</v>
      </c>
      <c r="AU296" s="217" t="s">
        <v>82</v>
      </c>
      <c r="AV296" s="12" t="s">
        <v>82</v>
      </c>
      <c r="AW296" s="12" t="s">
        <v>38</v>
      </c>
      <c r="AX296" s="12" t="s">
        <v>23</v>
      </c>
      <c r="AY296" s="217" t="s">
        <v>167</v>
      </c>
    </row>
    <row r="297" spans="2:65" s="1" customFormat="1" ht="22.5" customHeight="1">
      <c r="B297" s="35"/>
      <c r="C297" s="183" t="s">
        <v>454</v>
      </c>
      <c r="D297" s="183" t="s">
        <v>169</v>
      </c>
      <c r="E297" s="184" t="s">
        <v>455</v>
      </c>
      <c r="F297" s="185" t="s">
        <v>456</v>
      </c>
      <c r="G297" s="186" t="s">
        <v>106</v>
      </c>
      <c r="H297" s="187">
        <v>8</v>
      </c>
      <c r="I297" s="188"/>
      <c r="J297" s="189">
        <f>ROUND(I297*H297,2)</f>
        <v>0</v>
      </c>
      <c r="K297" s="185" t="s">
        <v>172</v>
      </c>
      <c r="L297" s="55"/>
      <c r="M297" s="190" t="s">
        <v>32</v>
      </c>
      <c r="N297" s="191" t="s">
        <v>45</v>
      </c>
      <c r="O297" s="36"/>
      <c r="P297" s="192">
        <f>O297*H297</f>
        <v>0</v>
      </c>
      <c r="Q297" s="192">
        <v>0</v>
      </c>
      <c r="R297" s="192">
        <f>Q297*H297</f>
        <v>0</v>
      </c>
      <c r="S297" s="192">
        <v>0</v>
      </c>
      <c r="T297" s="193">
        <f>S297*H297</f>
        <v>0</v>
      </c>
      <c r="AR297" s="18" t="s">
        <v>173</v>
      </c>
      <c r="AT297" s="18" t="s">
        <v>169</v>
      </c>
      <c r="AU297" s="18" t="s">
        <v>82</v>
      </c>
      <c r="AY297" s="18" t="s">
        <v>167</v>
      </c>
      <c r="BE297" s="194">
        <f>IF(N297="základní",J297,0)</f>
        <v>0</v>
      </c>
      <c r="BF297" s="194">
        <f>IF(N297="snížená",J297,0)</f>
        <v>0</v>
      </c>
      <c r="BG297" s="194">
        <f>IF(N297="zákl. přenesená",J297,0)</f>
        <v>0</v>
      </c>
      <c r="BH297" s="194">
        <f>IF(N297="sníž. přenesená",J297,0)</f>
        <v>0</v>
      </c>
      <c r="BI297" s="194">
        <f>IF(N297="nulová",J297,0)</f>
        <v>0</v>
      </c>
      <c r="BJ297" s="18" t="s">
        <v>23</v>
      </c>
      <c r="BK297" s="194">
        <f>ROUND(I297*H297,2)</f>
        <v>0</v>
      </c>
      <c r="BL297" s="18" t="s">
        <v>173</v>
      </c>
      <c r="BM297" s="18" t="s">
        <v>457</v>
      </c>
    </row>
    <row r="298" spans="2:65" s="11" customFormat="1">
      <c r="B298" s="195"/>
      <c r="C298" s="196"/>
      <c r="D298" s="197" t="s">
        <v>175</v>
      </c>
      <c r="E298" s="198" t="s">
        <v>32</v>
      </c>
      <c r="F298" s="199" t="s">
        <v>458</v>
      </c>
      <c r="G298" s="196"/>
      <c r="H298" s="200" t="s">
        <v>32</v>
      </c>
      <c r="I298" s="201"/>
      <c r="J298" s="196"/>
      <c r="K298" s="196"/>
      <c r="L298" s="202"/>
      <c r="M298" s="203"/>
      <c r="N298" s="204"/>
      <c r="O298" s="204"/>
      <c r="P298" s="204"/>
      <c r="Q298" s="204"/>
      <c r="R298" s="204"/>
      <c r="S298" s="204"/>
      <c r="T298" s="205"/>
      <c r="AT298" s="206" t="s">
        <v>175</v>
      </c>
      <c r="AU298" s="206" t="s">
        <v>82</v>
      </c>
      <c r="AV298" s="11" t="s">
        <v>23</v>
      </c>
      <c r="AW298" s="11" t="s">
        <v>38</v>
      </c>
      <c r="AX298" s="11" t="s">
        <v>74</v>
      </c>
      <c r="AY298" s="206" t="s">
        <v>167</v>
      </c>
    </row>
    <row r="299" spans="2:65" s="12" customFormat="1">
      <c r="B299" s="207"/>
      <c r="C299" s="208"/>
      <c r="D299" s="197" t="s">
        <v>175</v>
      </c>
      <c r="E299" s="209" t="s">
        <v>32</v>
      </c>
      <c r="F299" s="210" t="s">
        <v>459</v>
      </c>
      <c r="G299" s="208"/>
      <c r="H299" s="211">
        <v>0.79</v>
      </c>
      <c r="I299" s="212"/>
      <c r="J299" s="208"/>
      <c r="K299" s="208"/>
      <c r="L299" s="213"/>
      <c r="M299" s="214"/>
      <c r="N299" s="215"/>
      <c r="O299" s="215"/>
      <c r="P299" s="215"/>
      <c r="Q299" s="215"/>
      <c r="R299" s="215"/>
      <c r="S299" s="215"/>
      <c r="T299" s="216"/>
      <c r="AT299" s="217" t="s">
        <v>175</v>
      </c>
      <c r="AU299" s="217" t="s">
        <v>82</v>
      </c>
      <c r="AV299" s="12" t="s">
        <v>82</v>
      </c>
      <c r="AW299" s="12" t="s">
        <v>38</v>
      </c>
      <c r="AX299" s="12" t="s">
        <v>74</v>
      </c>
      <c r="AY299" s="217" t="s">
        <v>167</v>
      </c>
    </row>
    <row r="300" spans="2:65" s="12" customFormat="1">
      <c r="B300" s="207"/>
      <c r="C300" s="208"/>
      <c r="D300" s="197" t="s">
        <v>175</v>
      </c>
      <c r="E300" s="209" t="s">
        <v>32</v>
      </c>
      <c r="F300" s="210" t="s">
        <v>459</v>
      </c>
      <c r="G300" s="208"/>
      <c r="H300" s="211">
        <v>0.79</v>
      </c>
      <c r="I300" s="212"/>
      <c r="J300" s="208"/>
      <c r="K300" s="208"/>
      <c r="L300" s="213"/>
      <c r="M300" s="214"/>
      <c r="N300" s="215"/>
      <c r="O300" s="215"/>
      <c r="P300" s="215"/>
      <c r="Q300" s="215"/>
      <c r="R300" s="215"/>
      <c r="S300" s="215"/>
      <c r="T300" s="216"/>
      <c r="AT300" s="217" t="s">
        <v>175</v>
      </c>
      <c r="AU300" s="217" t="s">
        <v>82</v>
      </c>
      <c r="AV300" s="12" t="s">
        <v>82</v>
      </c>
      <c r="AW300" s="12" t="s">
        <v>38</v>
      </c>
      <c r="AX300" s="12" t="s">
        <v>74</v>
      </c>
      <c r="AY300" s="217" t="s">
        <v>167</v>
      </c>
    </row>
    <row r="301" spans="2:65" s="12" customFormat="1">
      <c r="B301" s="207"/>
      <c r="C301" s="208"/>
      <c r="D301" s="197" t="s">
        <v>175</v>
      </c>
      <c r="E301" s="209" t="s">
        <v>32</v>
      </c>
      <c r="F301" s="210" t="s">
        <v>459</v>
      </c>
      <c r="G301" s="208"/>
      <c r="H301" s="211">
        <v>0.79</v>
      </c>
      <c r="I301" s="212"/>
      <c r="J301" s="208"/>
      <c r="K301" s="208"/>
      <c r="L301" s="213"/>
      <c r="M301" s="214"/>
      <c r="N301" s="215"/>
      <c r="O301" s="215"/>
      <c r="P301" s="215"/>
      <c r="Q301" s="215"/>
      <c r="R301" s="215"/>
      <c r="S301" s="215"/>
      <c r="T301" s="216"/>
      <c r="AT301" s="217" t="s">
        <v>175</v>
      </c>
      <c r="AU301" s="217" t="s">
        <v>82</v>
      </c>
      <c r="AV301" s="12" t="s">
        <v>82</v>
      </c>
      <c r="AW301" s="12" t="s">
        <v>38</v>
      </c>
      <c r="AX301" s="12" t="s">
        <v>74</v>
      </c>
      <c r="AY301" s="217" t="s">
        <v>167</v>
      </c>
    </row>
    <row r="302" spans="2:65" s="12" customFormat="1">
      <c r="B302" s="207"/>
      <c r="C302" s="208"/>
      <c r="D302" s="197" t="s">
        <v>175</v>
      </c>
      <c r="E302" s="209" t="s">
        <v>32</v>
      </c>
      <c r="F302" s="210" t="s">
        <v>460</v>
      </c>
      <c r="G302" s="208"/>
      <c r="H302" s="211">
        <v>0.8</v>
      </c>
      <c r="I302" s="212"/>
      <c r="J302" s="208"/>
      <c r="K302" s="208"/>
      <c r="L302" s="213"/>
      <c r="M302" s="214"/>
      <c r="N302" s="215"/>
      <c r="O302" s="215"/>
      <c r="P302" s="215"/>
      <c r="Q302" s="215"/>
      <c r="R302" s="215"/>
      <c r="S302" s="215"/>
      <c r="T302" s="216"/>
      <c r="AT302" s="217" t="s">
        <v>175</v>
      </c>
      <c r="AU302" s="217" t="s">
        <v>82</v>
      </c>
      <c r="AV302" s="12" t="s">
        <v>82</v>
      </c>
      <c r="AW302" s="12" t="s">
        <v>38</v>
      </c>
      <c r="AX302" s="12" t="s">
        <v>74</v>
      </c>
      <c r="AY302" s="217" t="s">
        <v>167</v>
      </c>
    </row>
    <row r="303" spans="2:65" s="12" customFormat="1">
      <c r="B303" s="207"/>
      <c r="C303" s="208"/>
      <c r="D303" s="197" t="s">
        <v>175</v>
      </c>
      <c r="E303" s="209" t="s">
        <v>32</v>
      </c>
      <c r="F303" s="210" t="s">
        <v>460</v>
      </c>
      <c r="G303" s="208"/>
      <c r="H303" s="211">
        <v>0.8</v>
      </c>
      <c r="I303" s="212"/>
      <c r="J303" s="208"/>
      <c r="K303" s="208"/>
      <c r="L303" s="213"/>
      <c r="M303" s="214"/>
      <c r="N303" s="215"/>
      <c r="O303" s="215"/>
      <c r="P303" s="215"/>
      <c r="Q303" s="215"/>
      <c r="R303" s="215"/>
      <c r="S303" s="215"/>
      <c r="T303" s="216"/>
      <c r="AT303" s="217" t="s">
        <v>175</v>
      </c>
      <c r="AU303" s="217" t="s">
        <v>82</v>
      </c>
      <c r="AV303" s="12" t="s">
        <v>82</v>
      </c>
      <c r="AW303" s="12" t="s">
        <v>38</v>
      </c>
      <c r="AX303" s="12" t="s">
        <v>74</v>
      </c>
      <c r="AY303" s="217" t="s">
        <v>167</v>
      </c>
    </row>
    <row r="304" spans="2:65" s="12" customFormat="1">
      <c r="B304" s="207"/>
      <c r="C304" s="208"/>
      <c r="D304" s="197" t="s">
        <v>175</v>
      </c>
      <c r="E304" s="209" t="s">
        <v>32</v>
      </c>
      <c r="F304" s="210" t="s">
        <v>460</v>
      </c>
      <c r="G304" s="208"/>
      <c r="H304" s="211">
        <v>0.8</v>
      </c>
      <c r="I304" s="212"/>
      <c r="J304" s="208"/>
      <c r="K304" s="208"/>
      <c r="L304" s="213"/>
      <c r="M304" s="214"/>
      <c r="N304" s="215"/>
      <c r="O304" s="215"/>
      <c r="P304" s="215"/>
      <c r="Q304" s="215"/>
      <c r="R304" s="215"/>
      <c r="S304" s="215"/>
      <c r="T304" s="216"/>
      <c r="AT304" s="217" t="s">
        <v>175</v>
      </c>
      <c r="AU304" s="217" t="s">
        <v>82</v>
      </c>
      <c r="AV304" s="12" t="s">
        <v>82</v>
      </c>
      <c r="AW304" s="12" t="s">
        <v>38</v>
      </c>
      <c r="AX304" s="12" t="s">
        <v>74</v>
      </c>
      <c r="AY304" s="217" t="s">
        <v>167</v>
      </c>
    </row>
    <row r="305" spans="2:65" s="12" customFormat="1">
      <c r="B305" s="207"/>
      <c r="C305" s="208"/>
      <c r="D305" s="197" t="s">
        <v>175</v>
      </c>
      <c r="E305" s="209" t="s">
        <v>32</v>
      </c>
      <c r="F305" s="210" t="s">
        <v>461</v>
      </c>
      <c r="G305" s="208"/>
      <c r="H305" s="211">
        <v>0.53</v>
      </c>
      <c r="I305" s="212"/>
      <c r="J305" s="208"/>
      <c r="K305" s="208"/>
      <c r="L305" s="213"/>
      <c r="M305" s="214"/>
      <c r="N305" s="215"/>
      <c r="O305" s="215"/>
      <c r="P305" s="215"/>
      <c r="Q305" s="215"/>
      <c r="R305" s="215"/>
      <c r="S305" s="215"/>
      <c r="T305" s="216"/>
      <c r="AT305" s="217" t="s">
        <v>175</v>
      </c>
      <c r="AU305" s="217" t="s">
        <v>82</v>
      </c>
      <c r="AV305" s="12" t="s">
        <v>82</v>
      </c>
      <c r="AW305" s="12" t="s">
        <v>38</v>
      </c>
      <c r="AX305" s="12" t="s">
        <v>74</v>
      </c>
      <c r="AY305" s="217" t="s">
        <v>167</v>
      </c>
    </row>
    <row r="306" spans="2:65" s="12" customFormat="1">
      <c r="B306" s="207"/>
      <c r="C306" s="208"/>
      <c r="D306" s="197" t="s">
        <v>175</v>
      </c>
      <c r="E306" s="209" t="s">
        <v>32</v>
      </c>
      <c r="F306" s="210" t="s">
        <v>462</v>
      </c>
      <c r="G306" s="208"/>
      <c r="H306" s="211">
        <v>8.7999999999999995E-2</v>
      </c>
      <c r="I306" s="212"/>
      <c r="J306" s="208"/>
      <c r="K306" s="208"/>
      <c r="L306" s="213"/>
      <c r="M306" s="214"/>
      <c r="N306" s="215"/>
      <c r="O306" s="215"/>
      <c r="P306" s="215"/>
      <c r="Q306" s="215"/>
      <c r="R306" s="215"/>
      <c r="S306" s="215"/>
      <c r="T306" s="216"/>
      <c r="AT306" s="217" t="s">
        <v>175</v>
      </c>
      <c r="AU306" s="217" t="s">
        <v>82</v>
      </c>
      <c r="AV306" s="12" t="s">
        <v>82</v>
      </c>
      <c r="AW306" s="12" t="s">
        <v>38</v>
      </c>
      <c r="AX306" s="12" t="s">
        <v>74</v>
      </c>
      <c r="AY306" s="217" t="s">
        <v>167</v>
      </c>
    </row>
    <row r="307" spans="2:65" s="12" customFormat="1">
      <c r="B307" s="207"/>
      <c r="C307" s="208"/>
      <c r="D307" s="197" t="s">
        <v>175</v>
      </c>
      <c r="E307" s="209" t="s">
        <v>32</v>
      </c>
      <c r="F307" s="210" t="s">
        <v>459</v>
      </c>
      <c r="G307" s="208"/>
      <c r="H307" s="211">
        <v>0.79</v>
      </c>
      <c r="I307" s="212"/>
      <c r="J307" s="208"/>
      <c r="K307" s="208"/>
      <c r="L307" s="213"/>
      <c r="M307" s="214"/>
      <c r="N307" s="215"/>
      <c r="O307" s="215"/>
      <c r="P307" s="215"/>
      <c r="Q307" s="215"/>
      <c r="R307" s="215"/>
      <c r="S307" s="215"/>
      <c r="T307" s="216"/>
      <c r="AT307" s="217" t="s">
        <v>175</v>
      </c>
      <c r="AU307" s="217" t="s">
        <v>82</v>
      </c>
      <c r="AV307" s="12" t="s">
        <v>82</v>
      </c>
      <c r="AW307" s="12" t="s">
        <v>38</v>
      </c>
      <c r="AX307" s="12" t="s">
        <v>74</v>
      </c>
      <c r="AY307" s="217" t="s">
        <v>167</v>
      </c>
    </row>
    <row r="308" spans="2:65" s="12" customFormat="1">
      <c r="B308" s="207"/>
      <c r="C308" s="208"/>
      <c r="D308" s="197" t="s">
        <v>175</v>
      </c>
      <c r="E308" s="209" t="s">
        <v>32</v>
      </c>
      <c r="F308" s="210" t="s">
        <v>461</v>
      </c>
      <c r="G308" s="208"/>
      <c r="H308" s="211">
        <v>0.53</v>
      </c>
      <c r="I308" s="212"/>
      <c r="J308" s="208"/>
      <c r="K308" s="208"/>
      <c r="L308" s="213"/>
      <c r="M308" s="214"/>
      <c r="N308" s="215"/>
      <c r="O308" s="215"/>
      <c r="P308" s="215"/>
      <c r="Q308" s="215"/>
      <c r="R308" s="215"/>
      <c r="S308" s="215"/>
      <c r="T308" s="216"/>
      <c r="AT308" s="217" t="s">
        <v>175</v>
      </c>
      <c r="AU308" s="217" t="s">
        <v>82</v>
      </c>
      <c r="AV308" s="12" t="s">
        <v>82</v>
      </c>
      <c r="AW308" s="12" t="s">
        <v>38</v>
      </c>
      <c r="AX308" s="12" t="s">
        <v>74</v>
      </c>
      <c r="AY308" s="217" t="s">
        <v>167</v>
      </c>
    </row>
    <row r="309" spans="2:65" s="12" customFormat="1">
      <c r="B309" s="207"/>
      <c r="C309" s="208"/>
      <c r="D309" s="197" t="s">
        <v>175</v>
      </c>
      <c r="E309" s="209" t="s">
        <v>32</v>
      </c>
      <c r="F309" s="210" t="s">
        <v>462</v>
      </c>
      <c r="G309" s="208"/>
      <c r="H309" s="211">
        <v>8.7999999999999995E-2</v>
      </c>
      <c r="I309" s="212"/>
      <c r="J309" s="208"/>
      <c r="K309" s="208"/>
      <c r="L309" s="213"/>
      <c r="M309" s="214"/>
      <c r="N309" s="215"/>
      <c r="O309" s="215"/>
      <c r="P309" s="215"/>
      <c r="Q309" s="215"/>
      <c r="R309" s="215"/>
      <c r="S309" s="215"/>
      <c r="T309" s="216"/>
      <c r="AT309" s="217" t="s">
        <v>175</v>
      </c>
      <c r="AU309" s="217" t="s">
        <v>82</v>
      </c>
      <c r="AV309" s="12" t="s">
        <v>82</v>
      </c>
      <c r="AW309" s="12" t="s">
        <v>38</v>
      </c>
      <c r="AX309" s="12" t="s">
        <v>74</v>
      </c>
      <c r="AY309" s="217" t="s">
        <v>167</v>
      </c>
    </row>
    <row r="310" spans="2:65" s="12" customFormat="1">
      <c r="B310" s="207"/>
      <c r="C310" s="208"/>
      <c r="D310" s="197" t="s">
        <v>175</v>
      </c>
      <c r="E310" s="209" t="s">
        <v>32</v>
      </c>
      <c r="F310" s="210" t="s">
        <v>463</v>
      </c>
      <c r="G310" s="208"/>
      <c r="H310" s="211">
        <v>0.26</v>
      </c>
      <c r="I310" s="212"/>
      <c r="J310" s="208"/>
      <c r="K310" s="208"/>
      <c r="L310" s="213"/>
      <c r="M310" s="214"/>
      <c r="N310" s="215"/>
      <c r="O310" s="215"/>
      <c r="P310" s="215"/>
      <c r="Q310" s="215"/>
      <c r="R310" s="215"/>
      <c r="S310" s="215"/>
      <c r="T310" s="216"/>
      <c r="AT310" s="217" t="s">
        <v>175</v>
      </c>
      <c r="AU310" s="217" t="s">
        <v>82</v>
      </c>
      <c r="AV310" s="12" t="s">
        <v>82</v>
      </c>
      <c r="AW310" s="12" t="s">
        <v>38</v>
      </c>
      <c r="AX310" s="12" t="s">
        <v>74</v>
      </c>
      <c r="AY310" s="217" t="s">
        <v>167</v>
      </c>
    </row>
    <row r="311" spans="2:65" s="12" customFormat="1">
      <c r="B311" s="207"/>
      <c r="C311" s="208"/>
      <c r="D311" s="197" t="s">
        <v>175</v>
      </c>
      <c r="E311" s="209" t="s">
        <v>32</v>
      </c>
      <c r="F311" s="210" t="s">
        <v>463</v>
      </c>
      <c r="G311" s="208"/>
      <c r="H311" s="211">
        <v>0.26</v>
      </c>
      <c r="I311" s="212"/>
      <c r="J311" s="208"/>
      <c r="K311" s="208"/>
      <c r="L311" s="213"/>
      <c r="M311" s="214"/>
      <c r="N311" s="215"/>
      <c r="O311" s="215"/>
      <c r="P311" s="215"/>
      <c r="Q311" s="215"/>
      <c r="R311" s="215"/>
      <c r="S311" s="215"/>
      <c r="T311" s="216"/>
      <c r="AT311" s="217" t="s">
        <v>175</v>
      </c>
      <c r="AU311" s="217" t="s">
        <v>82</v>
      </c>
      <c r="AV311" s="12" t="s">
        <v>82</v>
      </c>
      <c r="AW311" s="12" t="s">
        <v>38</v>
      </c>
      <c r="AX311" s="12" t="s">
        <v>74</v>
      </c>
      <c r="AY311" s="217" t="s">
        <v>167</v>
      </c>
    </row>
    <row r="312" spans="2:65" s="12" customFormat="1">
      <c r="B312" s="207"/>
      <c r="C312" s="208"/>
      <c r="D312" s="197" t="s">
        <v>175</v>
      </c>
      <c r="E312" s="209" t="s">
        <v>32</v>
      </c>
      <c r="F312" s="210" t="s">
        <v>463</v>
      </c>
      <c r="G312" s="208"/>
      <c r="H312" s="211">
        <v>0.26</v>
      </c>
      <c r="I312" s="212"/>
      <c r="J312" s="208"/>
      <c r="K312" s="208"/>
      <c r="L312" s="213"/>
      <c r="M312" s="214"/>
      <c r="N312" s="215"/>
      <c r="O312" s="215"/>
      <c r="P312" s="215"/>
      <c r="Q312" s="215"/>
      <c r="R312" s="215"/>
      <c r="S312" s="215"/>
      <c r="T312" s="216"/>
      <c r="AT312" s="217" t="s">
        <v>175</v>
      </c>
      <c r="AU312" s="217" t="s">
        <v>82</v>
      </c>
      <c r="AV312" s="12" t="s">
        <v>82</v>
      </c>
      <c r="AW312" s="12" t="s">
        <v>38</v>
      </c>
      <c r="AX312" s="12" t="s">
        <v>74</v>
      </c>
      <c r="AY312" s="217" t="s">
        <v>167</v>
      </c>
    </row>
    <row r="313" spans="2:65" s="12" customFormat="1">
      <c r="B313" s="207"/>
      <c r="C313" s="208"/>
      <c r="D313" s="197" t="s">
        <v>175</v>
      </c>
      <c r="E313" s="209" t="s">
        <v>32</v>
      </c>
      <c r="F313" s="210" t="s">
        <v>463</v>
      </c>
      <c r="G313" s="208"/>
      <c r="H313" s="211">
        <v>0.26</v>
      </c>
      <c r="I313" s="212"/>
      <c r="J313" s="208"/>
      <c r="K313" s="208"/>
      <c r="L313" s="213"/>
      <c r="M313" s="214"/>
      <c r="N313" s="215"/>
      <c r="O313" s="215"/>
      <c r="P313" s="215"/>
      <c r="Q313" s="215"/>
      <c r="R313" s="215"/>
      <c r="S313" s="215"/>
      <c r="T313" s="216"/>
      <c r="AT313" s="217" t="s">
        <v>175</v>
      </c>
      <c r="AU313" s="217" t="s">
        <v>82</v>
      </c>
      <c r="AV313" s="12" t="s">
        <v>82</v>
      </c>
      <c r="AW313" s="12" t="s">
        <v>38</v>
      </c>
      <c r="AX313" s="12" t="s">
        <v>74</v>
      </c>
      <c r="AY313" s="217" t="s">
        <v>167</v>
      </c>
    </row>
    <row r="314" spans="2:65" s="13" customFormat="1">
      <c r="B314" s="218"/>
      <c r="C314" s="219"/>
      <c r="D314" s="197" t="s">
        <v>175</v>
      </c>
      <c r="E314" s="233" t="s">
        <v>32</v>
      </c>
      <c r="F314" s="234" t="s">
        <v>178</v>
      </c>
      <c r="G314" s="219"/>
      <c r="H314" s="235">
        <v>7.8360000000000003</v>
      </c>
      <c r="I314" s="224"/>
      <c r="J314" s="219"/>
      <c r="K314" s="219"/>
      <c r="L314" s="225"/>
      <c r="M314" s="226"/>
      <c r="N314" s="227"/>
      <c r="O314" s="227"/>
      <c r="P314" s="227"/>
      <c r="Q314" s="227"/>
      <c r="R314" s="227"/>
      <c r="S314" s="227"/>
      <c r="T314" s="228"/>
      <c r="AT314" s="229" t="s">
        <v>175</v>
      </c>
      <c r="AU314" s="229" t="s">
        <v>82</v>
      </c>
      <c r="AV314" s="13" t="s">
        <v>179</v>
      </c>
      <c r="AW314" s="13" t="s">
        <v>38</v>
      </c>
      <c r="AX314" s="13" t="s">
        <v>74</v>
      </c>
      <c r="AY314" s="229" t="s">
        <v>167</v>
      </c>
    </row>
    <row r="315" spans="2:65" s="12" customFormat="1">
      <c r="B315" s="207"/>
      <c r="C315" s="208"/>
      <c r="D315" s="220" t="s">
        <v>175</v>
      </c>
      <c r="E315" s="230" t="s">
        <v>109</v>
      </c>
      <c r="F315" s="231" t="s">
        <v>110</v>
      </c>
      <c r="G315" s="208"/>
      <c r="H315" s="232">
        <v>8</v>
      </c>
      <c r="I315" s="212"/>
      <c r="J315" s="208"/>
      <c r="K315" s="208"/>
      <c r="L315" s="213"/>
      <c r="M315" s="214"/>
      <c r="N315" s="215"/>
      <c r="O315" s="215"/>
      <c r="P315" s="215"/>
      <c r="Q315" s="215"/>
      <c r="R315" s="215"/>
      <c r="S315" s="215"/>
      <c r="T315" s="216"/>
      <c r="AT315" s="217" t="s">
        <v>175</v>
      </c>
      <c r="AU315" s="217" t="s">
        <v>82</v>
      </c>
      <c r="AV315" s="12" t="s">
        <v>82</v>
      </c>
      <c r="AW315" s="12" t="s">
        <v>38</v>
      </c>
      <c r="AX315" s="12" t="s">
        <v>23</v>
      </c>
      <c r="AY315" s="217" t="s">
        <v>167</v>
      </c>
    </row>
    <row r="316" spans="2:65" s="1" customFormat="1" ht="22.5" customHeight="1">
      <c r="B316" s="35"/>
      <c r="C316" s="183" t="s">
        <v>464</v>
      </c>
      <c r="D316" s="183" t="s">
        <v>169</v>
      </c>
      <c r="E316" s="184" t="s">
        <v>465</v>
      </c>
      <c r="F316" s="185" t="s">
        <v>466</v>
      </c>
      <c r="G316" s="186" t="s">
        <v>106</v>
      </c>
      <c r="H316" s="187">
        <v>8</v>
      </c>
      <c r="I316" s="188"/>
      <c r="J316" s="189">
        <f>ROUND(I316*H316,2)</f>
        <v>0</v>
      </c>
      <c r="K316" s="185" t="s">
        <v>172</v>
      </c>
      <c r="L316" s="55"/>
      <c r="M316" s="190" t="s">
        <v>32</v>
      </c>
      <c r="N316" s="191" t="s">
        <v>45</v>
      </c>
      <c r="O316" s="36"/>
      <c r="P316" s="192">
        <f>O316*H316</f>
        <v>0</v>
      </c>
      <c r="Q316" s="192">
        <v>0</v>
      </c>
      <c r="R316" s="192">
        <f>Q316*H316</f>
        <v>0</v>
      </c>
      <c r="S316" s="192">
        <v>0</v>
      </c>
      <c r="T316" s="193">
        <f>S316*H316</f>
        <v>0</v>
      </c>
      <c r="AR316" s="18" t="s">
        <v>173</v>
      </c>
      <c r="AT316" s="18" t="s">
        <v>169</v>
      </c>
      <c r="AU316" s="18" t="s">
        <v>82</v>
      </c>
      <c r="AY316" s="18" t="s">
        <v>167</v>
      </c>
      <c r="BE316" s="194">
        <f>IF(N316="základní",J316,0)</f>
        <v>0</v>
      </c>
      <c r="BF316" s="194">
        <f>IF(N316="snížená",J316,0)</f>
        <v>0</v>
      </c>
      <c r="BG316" s="194">
        <f>IF(N316="zákl. přenesená",J316,0)</f>
        <v>0</v>
      </c>
      <c r="BH316" s="194">
        <f>IF(N316="sníž. přenesená",J316,0)</f>
        <v>0</v>
      </c>
      <c r="BI316" s="194">
        <f>IF(N316="nulová",J316,0)</f>
        <v>0</v>
      </c>
      <c r="BJ316" s="18" t="s">
        <v>23</v>
      </c>
      <c r="BK316" s="194">
        <f>ROUND(I316*H316,2)</f>
        <v>0</v>
      </c>
      <c r="BL316" s="18" t="s">
        <v>173</v>
      </c>
      <c r="BM316" s="18" t="s">
        <v>467</v>
      </c>
    </row>
    <row r="317" spans="2:65" s="1" customFormat="1" ht="31.5" customHeight="1">
      <c r="B317" s="35"/>
      <c r="C317" s="183" t="s">
        <v>468</v>
      </c>
      <c r="D317" s="183" t="s">
        <v>169</v>
      </c>
      <c r="E317" s="184" t="s">
        <v>469</v>
      </c>
      <c r="F317" s="185" t="s">
        <v>470</v>
      </c>
      <c r="G317" s="186" t="s">
        <v>106</v>
      </c>
      <c r="H317" s="187">
        <v>173.92500000000001</v>
      </c>
      <c r="I317" s="188"/>
      <c r="J317" s="189">
        <f>ROUND(I317*H317,2)</f>
        <v>0</v>
      </c>
      <c r="K317" s="185" t="s">
        <v>32</v>
      </c>
      <c r="L317" s="55"/>
      <c r="M317" s="190" t="s">
        <v>32</v>
      </c>
      <c r="N317" s="191" t="s">
        <v>45</v>
      </c>
      <c r="O317" s="36"/>
      <c r="P317" s="192">
        <f>O317*H317</f>
        <v>0</v>
      </c>
      <c r="Q317" s="192">
        <v>9.9750000000000005E-2</v>
      </c>
      <c r="R317" s="192">
        <f>Q317*H317</f>
        <v>17.349018750000003</v>
      </c>
      <c r="S317" s="192">
        <v>0</v>
      </c>
      <c r="T317" s="193">
        <f>S317*H317</f>
        <v>0</v>
      </c>
      <c r="AR317" s="18" t="s">
        <v>173</v>
      </c>
      <c r="AT317" s="18" t="s">
        <v>169</v>
      </c>
      <c r="AU317" s="18" t="s">
        <v>82</v>
      </c>
      <c r="AY317" s="18" t="s">
        <v>167</v>
      </c>
      <c r="BE317" s="194">
        <f>IF(N317="základní",J317,0)</f>
        <v>0</v>
      </c>
      <c r="BF317" s="194">
        <f>IF(N317="snížená",J317,0)</f>
        <v>0</v>
      </c>
      <c r="BG317" s="194">
        <f>IF(N317="zákl. přenesená",J317,0)</f>
        <v>0</v>
      </c>
      <c r="BH317" s="194">
        <f>IF(N317="sníž. přenesená",J317,0)</f>
        <v>0</v>
      </c>
      <c r="BI317" s="194">
        <f>IF(N317="nulová",J317,0)</f>
        <v>0</v>
      </c>
      <c r="BJ317" s="18" t="s">
        <v>23</v>
      </c>
      <c r="BK317" s="194">
        <f>ROUND(I317*H317,2)</f>
        <v>0</v>
      </c>
      <c r="BL317" s="18" t="s">
        <v>173</v>
      </c>
      <c r="BM317" s="18" t="s">
        <v>471</v>
      </c>
    </row>
    <row r="318" spans="2:65" s="12" customFormat="1">
      <c r="B318" s="207"/>
      <c r="C318" s="208"/>
      <c r="D318" s="197" t="s">
        <v>175</v>
      </c>
      <c r="E318" s="209" t="s">
        <v>32</v>
      </c>
      <c r="F318" s="210" t="s">
        <v>111</v>
      </c>
      <c r="G318" s="208"/>
      <c r="H318" s="211">
        <v>170.23500000000001</v>
      </c>
      <c r="I318" s="212"/>
      <c r="J318" s="208"/>
      <c r="K318" s="208"/>
      <c r="L318" s="213"/>
      <c r="M318" s="214"/>
      <c r="N318" s="215"/>
      <c r="O318" s="215"/>
      <c r="P318" s="215"/>
      <c r="Q318" s="215"/>
      <c r="R318" s="215"/>
      <c r="S318" s="215"/>
      <c r="T318" s="216"/>
      <c r="AT318" s="217" t="s">
        <v>175</v>
      </c>
      <c r="AU318" s="217" t="s">
        <v>82</v>
      </c>
      <c r="AV318" s="12" t="s">
        <v>82</v>
      </c>
      <c r="AW318" s="12" t="s">
        <v>38</v>
      </c>
      <c r="AX318" s="12" t="s">
        <v>74</v>
      </c>
      <c r="AY318" s="217" t="s">
        <v>167</v>
      </c>
    </row>
    <row r="319" spans="2:65" s="11" customFormat="1">
      <c r="B319" s="195"/>
      <c r="C319" s="196"/>
      <c r="D319" s="197" t="s">
        <v>175</v>
      </c>
      <c r="E319" s="198" t="s">
        <v>32</v>
      </c>
      <c r="F319" s="199" t="s">
        <v>472</v>
      </c>
      <c r="G319" s="196"/>
      <c r="H319" s="200" t="s">
        <v>32</v>
      </c>
      <c r="I319" s="201"/>
      <c r="J319" s="196"/>
      <c r="K319" s="196"/>
      <c r="L319" s="202"/>
      <c r="M319" s="203"/>
      <c r="N319" s="204"/>
      <c r="O319" s="204"/>
      <c r="P319" s="204"/>
      <c r="Q319" s="204"/>
      <c r="R319" s="204"/>
      <c r="S319" s="204"/>
      <c r="T319" s="205"/>
      <c r="AT319" s="206" t="s">
        <v>175</v>
      </c>
      <c r="AU319" s="206" t="s">
        <v>82</v>
      </c>
      <c r="AV319" s="11" t="s">
        <v>23</v>
      </c>
      <c r="AW319" s="11" t="s">
        <v>38</v>
      </c>
      <c r="AX319" s="11" t="s">
        <v>74</v>
      </c>
      <c r="AY319" s="206" t="s">
        <v>167</v>
      </c>
    </row>
    <row r="320" spans="2:65" s="12" customFormat="1">
      <c r="B320" s="207"/>
      <c r="C320" s="208"/>
      <c r="D320" s="197" t="s">
        <v>175</v>
      </c>
      <c r="E320" s="209" t="s">
        <v>32</v>
      </c>
      <c r="F320" s="210" t="s">
        <v>473</v>
      </c>
      <c r="G320" s="208"/>
      <c r="H320" s="211">
        <v>3.69</v>
      </c>
      <c r="I320" s="212"/>
      <c r="J320" s="208"/>
      <c r="K320" s="208"/>
      <c r="L320" s="213"/>
      <c r="M320" s="214"/>
      <c r="N320" s="215"/>
      <c r="O320" s="215"/>
      <c r="P320" s="215"/>
      <c r="Q320" s="215"/>
      <c r="R320" s="215"/>
      <c r="S320" s="215"/>
      <c r="T320" s="216"/>
      <c r="AT320" s="217" t="s">
        <v>175</v>
      </c>
      <c r="AU320" s="217" t="s">
        <v>82</v>
      </c>
      <c r="AV320" s="12" t="s">
        <v>82</v>
      </c>
      <c r="AW320" s="12" t="s">
        <v>38</v>
      </c>
      <c r="AX320" s="12" t="s">
        <v>74</v>
      </c>
      <c r="AY320" s="217" t="s">
        <v>167</v>
      </c>
    </row>
    <row r="321" spans="2:65" s="14" customFormat="1">
      <c r="B321" s="236"/>
      <c r="C321" s="237"/>
      <c r="D321" s="220" t="s">
        <v>175</v>
      </c>
      <c r="E321" s="238" t="s">
        <v>32</v>
      </c>
      <c r="F321" s="239" t="s">
        <v>229</v>
      </c>
      <c r="G321" s="237"/>
      <c r="H321" s="240">
        <v>173.92500000000001</v>
      </c>
      <c r="I321" s="241"/>
      <c r="J321" s="237"/>
      <c r="K321" s="237"/>
      <c r="L321" s="242"/>
      <c r="M321" s="243"/>
      <c r="N321" s="244"/>
      <c r="O321" s="244"/>
      <c r="P321" s="244"/>
      <c r="Q321" s="244"/>
      <c r="R321" s="244"/>
      <c r="S321" s="244"/>
      <c r="T321" s="245"/>
      <c r="AT321" s="246" t="s">
        <v>175</v>
      </c>
      <c r="AU321" s="246" t="s">
        <v>82</v>
      </c>
      <c r="AV321" s="14" t="s">
        <v>173</v>
      </c>
      <c r="AW321" s="14" t="s">
        <v>38</v>
      </c>
      <c r="AX321" s="14" t="s">
        <v>23</v>
      </c>
      <c r="AY321" s="246" t="s">
        <v>167</v>
      </c>
    </row>
    <row r="322" spans="2:65" s="1" customFormat="1" ht="22.5" customHeight="1">
      <c r="B322" s="35"/>
      <c r="C322" s="183" t="s">
        <v>474</v>
      </c>
      <c r="D322" s="183" t="s">
        <v>169</v>
      </c>
      <c r="E322" s="184" t="s">
        <v>475</v>
      </c>
      <c r="F322" s="185" t="s">
        <v>476</v>
      </c>
      <c r="G322" s="186" t="s">
        <v>106</v>
      </c>
      <c r="H322" s="187">
        <v>59.055</v>
      </c>
      <c r="I322" s="188"/>
      <c r="J322" s="189">
        <f>ROUND(I322*H322,2)</f>
        <v>0</v>
      </c>
      <c r="K322" s="185" t="s">
        <v>32</v>
      </c>
      <c r="L322" s="55"/>
      <c r="M322" s="190" t="s">
        <v>32</v>
      </c>
      <c r="N322" s="191" t="s">
        <v>45</v>
      </c>
      <c r="O322" s="36"/>
      <c r="P322" s="192">
        <f>O322*H322</f>
        <v>0</v>
      </c>
      <c r="Q322" s="192">
        <v>3.15E-3</v>
      </c>
      <c r="R322" s="192">
        <f>Q322*H322</f>
        <v>0.18602325</v>
      </c>
      <c r="S322" s="192">
        <v>0</v>
      </c>
      <c r="T322" s="193">
        <f>S322*H322</f>
        <v>0</v>
      </c>
      <c r="AR322" s="18" t="s">
        <v>173</v>
      </c>
      <c r="AT322" s="18" t="s">
        <v>169</v>
      </c>
      <c r="AU322" s="18" t="s">
        <v>82</v>
      </c>
      <c r="AY322" s="18" t="s">
        <v>167</v>
      </c>
      <c r="BE322" s="194">
        <f>IF(N322="základní",J322,0)</f>
        <v>0</v>
      </c>
      <c r="BF322" s="194">
        <f>IF(N322="snížená",J322,0)</f>
        <v>0</v>
      </c>
      <c r="BG322" s="194">
        <f>IF(N322="zákl. přenesená",J322,0)</f>
        <v>0</v>
      </c>
      <c r="BH322" s="194">
        <f>IF(N322="sníž. přenesená",J322,0)</f>
        <v>0</v>
      </c>
      <c r="BI322" s="194">
        <f>IF(N322="nulová",J322,0)</f>
        <v>0</v>
      </c>
      <c r="BJ322" s="18" t="s">
        <v>23</v>
      </c>
      <c r="BK322" s="194">
        <f>ROUND(I322*H322,2)</f>
        <v>0</v>
      </c>
      <c r="BL322" s="18" t="s">
        <v>173</v>
      </c>
      <c r="BM322" s="18" t="s">
        <v>477</v>
      </c>
    </row>
    <row r="323" spans="2:65" s="12" customFormat="1">
      <c r="B323" s="207"/>
      <c r="C323" s="208"/>
      <c r="D323" s="197" t="s">
        <v>175</v>
      </c>
      <c r="E323" s="209" t="s">
        <v>32</v>
      </c>
      <c r="F323" s="210" t="s">
        <v>109</v>
      </c>
      <c r="G323" s="208"/>
      <c r="H323" s="211">
        <v>8</v>
      </c>
      <c r="I323" s="212"/>
      <c r="J323" s="208"/>
      <c r="K323" s="208"/>
      <c r="L323" s="213"/>
      <c r="M323" s="214"/>
      <c r="N323" s="215"/>
      <c r="O323" s="215"/>
      <c r="P323" s="215"/>
      <c r="Q323" s="215"/>
      <c r="R323" s="215"/>
      <c r="S323" s="215"/>
      <c r="T323" s="216"/>
      <c r="AT323" s="217" t="s">
        <v>175</v>
      </c>
      <c r="AU323" s="217" t="s">
        <v>82</v>
      </c>
      <c r="AV323" s="12" t="s">
        <v>82</v>
      </c>
      <c r="AW323" s="12" t="s">
        <v>38</v>
      </c>
      <c r="AX323" s="12" t="s">
        <v>74</v>
      </c>
      <c r="AY323" s="217" t="s">
        <v>167</v>
      </c>
    </row>
    <row r="324" spans="2:65" s="12" customFormat="1">
      <c r="B324" s="207"/>
      <c r="C324" s="208"/>
      <c r="D324" s="197" t="s">
        <v>175</v>
      </c>
      <c r="E324" s="209" t="s">
        <v>32</v>
      </c>
      <c r="F324" s="210" t="s">
        <v>478</v>
      </c>
      <c r="G324" s="208"/>
      <c r="H324" s="211">
        <v>51.055</v>
      </c>
      <c r="I324" s="212"/>
      <c r="J324" s="208"/>
      <c r="K324" s="208"/>
      <c r="L324" s="213"/>
      <c r="M324" s="214"/>
      <c r="N324" s="215"/>
      <c r="O324" s="215"/>
      <c r="P324" s="215"/>
      <c r="Q324" s="215"/>
      <c r="R324" s="215"/>
      <c r="S324" s="215"/>
      <c r="T324" s="216"/>
      <c r="AT324" s="217" t="s">
        <v>175</v>
      </c>
      <c r="AU324" s="217" t="s">
        <v>82</v>
      </c>
      <c r="AV324" s="12" t="s">
        <v>82</v>
      </c>
      <c r="AW324" s="12" t="s">
        <v>38</v>
      </c>
      <c r="AX324" s="12" t="s">
        <v>74</v>
      </c>
      <c r="AY324" s="217" t="s">
        <v>167</v>
      </c>
    </row>
    <row r="325" spans="2:65" s="14" customFormat="1">
      <c r="B325" s="236"/>
      <c r="C325" s="237"/>
      <c r="D325" s="220" t="s">
        <v>175</v>
      </c>
      <c r="E325" s="238" t="s">
        <v>32</v>
      </c>
      <c r="F325" s="239" t="s">
        <v>229</v>
      </c>
      <c r="G325" s="237"/>
      <c r="H325" s="240">
        <v>59.055</v>
      </c>
      <c r="I325" s="241"/>
      <c r="J325" s="237"/>
      <c r="K325" s="237"/>
      <c r="L325" s="242"/>
      <c r="M325" s="243"/>
      <c r="N325" s="244"/>
      <c r="O325" s="244"/>
      <c r="P325" s="244"/>
      <c r="Q325" s="244"/>
      <c r="R325" s="244"/>
      <c r="S325" s="244"/>
      <c r="T325" s="245"/>
      <c r="AT325" s="246" t="s">
        <v>175</v>
      </c>
      <c r="AU325" s="246" t="s">
        <v>82</v>
      </c>
      <c r="AV325" s="14" t="s">
        <v>173</v>
      </c>
      <c r="AW325" s="14" t="s">
        <v>38</v>
      </c>
      <c r="AX325" s="14" t="s">
        <v>23</v>
      </c>
      <c r="AY325" s="246" t="s">
        <v>167</v>
      </c>
    </row>
    <row r="326" spans="2:65" s="1" customFormat="1" ht="31.5" customHeight="1">
      <c r="B326" s="35"/>
      <c r="C326" s="183" t="s">
        <v>479</v>
      </c>
      <c r="D326" s="183" t="s">
        <v>169</v>
      </c>
      <c r="E326" s="184" t="s">
        <v>480</v>
      </c>
      <c r="F326" s="185" t="s">
        <v>481</v>
      </c>
      <c r="G326" s="186" t="s">
        <v>326</v>
      </c>
      <c r="H326" s="187">
        <v>71.400000000000006</v>
      </c>
      <c r="I326" s="188"/>
      <c r="J326" s="189">
        <f>ROUND(I326*H326,2)</f>
        <v>0</v>
      </c>
      <c r="K326" s="185" t="s">
        <v>172</v>
      </c>
      <c r="L326" s="55"/>
      <c r="M326" s="190" t="s">
        <v>32</v>
      </c>
      <c r="N326" s="191" t="s">
        <v>45</v>
      </c>
      <c r="O326" s="36"/>
      <c r="P326" s="192">
        <f>O326*H326</f>
        <v>0</v>
      </c>
      <c r="Q326" s="192">
        <v>5.1999999999999995E-4</v>
      </c>
      <c r="R326" s="192">
        <f>Q326*H326</f>
        <v>3.7128000000000001E-2</v>
      </c>
      <c r="S326" s="192">
        <v>0</v>
      </c>
      <c r="T326" s="193">
        <f>S326*H326</f>
        <v>0</v>
      </c>
      <c r="AR326" s="18" t="s">
        <v>173</v>
      </c>
      <c r="AT326" s="18" t="s">
        <v>169</v>
      </c>
      <c r="AU326" s="18" t="s">
        <v>82</v>
      </c>
      <c r="AY326" s="18" t="s">
        <v>167</v>
      </c>
      <c r="BE326" s="194">
        <f>IF(N326="základní",J326,0)</f>
        <v>0</v>
      </c>
      <c r="BF326" s="194">
        <f>IF(N326="snížená",J326,0)</f>
        <v>0</v>
      </c>
      <c r="BG326" s="194">
        <f>IF(N326="zákl. přenesená",J326,0)</f>
        <v>0</v>
      </c>
      <c r="BH326" s="194">
        <f>IF(N326="sníž. přenesená",J326,0)</f>
        <v>0</v>
      </c>
      <c r="BI326" s="194">
        <f>IF(N326="nulová",J326,0)</f>
        <v>0</v>
      </c>
      <c r="BJ326" s="18" t="s">
        <v>23</v>
      </c>
      <c r="BK326" s="194">
        <f>ROUND(I326*H326,2)</f>
        <v>0</v>
      </c>
      <c r="BL326" s="18" t="s">
        <v>173</v>
      </c>
      <c r="BM326" s="18" t="s">
        <v>482</v>
      </c>
    </row>
    <row r="327" spans="2:65" s="12" customFormat="1">
      <c r="B327" s="207"/>
      <c r="C327" s="208"/>
      <c r="D327" s="197" t="s">
        <v>175</v>
      </c>
      <c r="E327" s="209" t="s">
        <v>32</v>
      </c>
      <c r="F327" s="210" t="s">
        <v>483</v>
      </c>
      <c r="G327" s="208"/>
      <c r="H327" s="211">
        <v>66.599999999999994</v>
      </c>
      <c r="I327" s="212"/>
      <c r="J327" s="208"/>
      <c r="K327" s="208"/>
      <c r="L327" s="213"/>
      <c r="M327" s="214"/>
      <c r="N327" s="215"/>
      <c r="O327" s="215"/>
      <c r="P327" s="215"/>
      <c r="Q327" s="215"/>
      <c r="R327" s="215"/>
      <c r="S327" s="215"/>
      <c r="T327" s="216"/>
      <c r="AT327" s="217" t="s">
        <v>175</v>
      </c>
      <c r="AU327" s="217" t="s">
        <v>82</v>
      </c>
      <c r="AV327" s="12" t="s">
        <v>82</v>
      </c>
      <c r="AW327" s="12" t="s">
        <v>38</v>
      </c>
      <c r="AX327" s="12" t="s">
        <v>74</v>
      </c>
      <c r="AY327" s="217" t="s">
        <v>167</v>
      </c>
    </row>
    <row r="328" spans="2:65" s="12" customFormat="1">
      <c r="B328" s="207"/>
      <c r="C328" s="208"/>
      <c r="D328" s="197" t="s">
        <v>175</v>
      </c>
      <c r="E328" s="209" t="s">
        <v>32</v>
      </c>
      <c r="F328" s="210" t="s">
        <v>484</v>
      </c>
      <c r="G328" s="208"/>
      <c r="H328" s="211">
        <v>4.8</v>
      </c>
      <c r="I328" s="212"/>
      <c r="J328" s="208"/>
      <c r="K328" s="208"/>
      <c r="L328" s="213"/>
      <c r="M328" s="214"/>
      <c r="N328" s="215"/>
      <c r="O328" s="215"/>
      <c r="P328" s="215"/>
      <c r="Q328" s="215"/>
      <c r="R328" s="215"/>
      <c r="S328" s="215"/>
      <c r="T328" s="216"/>
      <c r="AT328" s="217" t="s">
        <v>175</v>
      </c>
      <c r="AU328" s="217" t="s">
        <v>82</v>
      </c>
      <c r="AV328" s="12" t="s">
        <v>82</v>
      </c>
      <c r="AW328" s="12" t="s">
        <v>38</v>
      </c>
      <c r="AX328" s="12" t="s">
        <v>74</v>
      </c>
      <c r="AY328" s="217" t="s">
        <v>167</v>
      </c>
    </row>
    <row r="329" spans="2:65" s="14" customFormat="1">
      <c r="B329" s="236"/>
      <c r="C329" s="237"/>
      <c r="D329" s="197" t="s">
        <v>175</v>
      </c>
      <c r="E329" s="257" t="s">
        <v>32</v>
      </c>
      <c r="F329" s="258" t="s">
        <v>229</v>
      </c>
      <c r="G329" s="237"/>
      <c r="H329" s="259">
        <v>71.400000000000006</v>
      </c>
      <c r="I329" s="241"/>
      <c r="J329" s="237"/>
      <c r="K329" s="237"/>
      <c r="L329" s="242"/>
      <c r="M329" s="243"/>
      <c r="N329" s="244"/>
      <c r="O329" s="244"/>
      <c r="P329" s="244"/>
      <c r="Q329" s="244"/>
      <c r="R329" s="244"/>
      <c r="S329" s="244"/>
      <c r="T329" s="245"/>
      <c r="AT329" s="246" t="s">
        <v>175</v>
      </c>
      <c r="AU329" s="246" t="s">
        <v>82</v>
      </c>
      <c r="AV329" s="14" t="s">
        <v>173</v>
      </c>
      <c r="AW329" s="14" t="s">
        <v>38</v>
      </c>
      <c r="AX329" s="14" t="s">
        <v>23</v>
      </c>
      <c r="AY329" s="246" t="s">
        <v>167</v>
      </c>
    </row>
    <row r="330" spans="2:65" s="10" customFormat="1" ht="29.85" customHeight="1">
      <c r="B330" s="166"/>
      <c r="C330" s="167"/>
      <c r="D330" s="180" t="s">
        <v>73</v>
      </c>
      <c r="E330" s="181" t="s">
        <v>485</v>
      </c>
      <c r="F330" s="181" t="s">
        <v>486</v>
      </c>
      <c r="G330" s="167"/>
      <c r="H330" s="167"/>
      <c r="I330" s="170"/>
      <c r="J330" s="182">
        <f>BK330</f>
        <v>0</v>
      </c>
      <c r="K330" s="167"/>
      <c r="L330" s="172"/>
      <c r="M330" s="173"/>
      <c r="N330" s="174"/>
      <c r="O330" s="174"/>
      <c r="P330" s="175">
        <f>SUM(P331:P336)</f>
        <v>0</v>
      </c>
      <c r="Q330" s="174"/>
      <c r="R330" s="175">
        <f>SUM(R331:R336)</f>
        <v>0</v>
      </c>
      <c r="S330" s="174"/>
      <c r="T330" s="176">
        <f>SUM(T331:T336)</f>
        <v>0</v>
      </c>
      <c r="AR330" s="177" t="s">
        <v>23</v>
      </c>
      <c r="AT330" s="178" t="s">
        <v>73</v>
      </c>
      <c r="AU330" s="178" t="s">
        <v>23</v>
      </c>
      <c r="AY330" s="177" t="s">
        <v>167</v>
      </c>
      <c r="BK330" s="179">
        <f>SUM(BK331:BK336)</f>
        <v>0</v>
      </c>
    </row>
    <row r="331" spans="2:65" s="1" customFormat="1" ht="31.5" customHeight="1">
      <c r="B331" s="35"/>
      <c r="C331" s="183" t="s">
        <v>487</v>
      </c>
      <c r="D331" s="183" t="s">
        <v>169</v>
      </c>
      <c r="E331" s="184" t="s">
        <v>488</v>
      </c>
      <c r="F331" s="185" t="s">
        <v>489</v>
      </c>
      <c r="G331" s="186" t="s">
        <v>192</v>
      </c>
      <c r="H331" s="187">
        <v>229.55</v>
      </c>
      <c r="I331" s="188"/>
      <c r="J331" s="189">
        <f>ROUND(I331*H331,2)</f>
        <v>0</v>
      </c>
      <c r="K331" s="185" t="s">
        <v>172</v>
      </c>
      <c r="L331" s="55"/>
      <c r="M331" s="190" t="s">
        <v>32</v>
      </c>
      <c r="N331" s="191" t="s">
        <v>45</v>
      </c>
      <c r="O331" s="36"/>
      <c r="P331" s="192">
        <f>O331*H331</f>
        <v>0</v>
      </c>
      <c r="Q331" s="192">
        <v>0</v>
      </c>
      <c r="R331" s="192">
        <f>Q331*H331</f>
        <v>0</v>
      </c>
      <c r="S331" s="192">
        <v>0</v>
      </c>
      <c r="T331" s="193">
        <f>S331*H331</f>
        <v>0</v>
      </c>
      <c r="AR331" s="18" t="s">
        <v>173</v>
      </c>
      <c r="AT331" s="18" t="s">
        <v>169</v>
      </c>
      <c r="AU331" s="18" t="s">
        <v>82</v>
      </c>
      <c r="AY331" s="18" t="s">
        <v>167</v>
      </c>
      <c r="BE331" s="194">
        <f>IF(N331="základní",J331,0)</f>
        <v>0</v>
      </c>
      <c r="BF331" s="194">
        <f>IF(N331="snížená",J331,0)</f>
        <v>0</v>
      </c>
      <c r="BG331" s="194">
        <f>IF(N331="zákl. přenesená",J331,0)</f>
        <v>0</v>
      </c>
      <c r="BH331" s="194">
        <f>IF(N331="sníž. přenesená",J331,0)</f>
        <v>0</v>
      </c>
      <c r="BI331" s="194">
        <f>IF(N331="nulová",J331,0)</f>
        <v>0</v>
      </c>
      <c r="BJ331" s="18" t="s">
        <v>23</v>
      </c>
      <c r="BK331" s="194">
        <f>ROUND(I331*H331,2)</f>
        <v>0</v>
      </c>
      <c r="BL331" s="18" t="s">
        <v>173</v>
      </c>
      <c r="BM331" s="18" t="s">
        <v>490</v>
      </c>
    </row>
    <row r="332" spans="2:65" s="1" customFormat="1" ht="22.5" customHeight="1">
      <c r="B332" s="35"/>
      <c r="C332" s="183" t="s">
        <v>491</v>
      </c>
      <c r="D332" s="183" t="s">
        <v>169</v>
      </c>
      <c r="E332" s="184" t="s">
        <v>492</v>
      </c>
      <c r="F332" s="185" t="s">
        <v>493</v>
      </c>
      <c r="G332" s="186" t="s">
        <v>192</v>
      </c>
      <c r="H332" s="187">
        <v>229.55</v>
      </c>
      <c r="I332" s="188"/>
      <c r="J332" s="189">
        <f>ROUND(I332*H332,2)</f>
        <v>0</v>
      </c>
      <c r="K332" s="185" t="s">
        <v>172</v>
      </c>
      <c r="L332" s="55"/>
      <c r="M332" s="190" t="s">
        <v>32</v>
      </c>
      <c r="N332" s="191" t="s">
        <v>45</v>
      </c>
      <c r="O332" s="36"/>
      <c r="P332" s="192">
        <f>O332*H332</f>
        <v>0</v>
      </c>
      <c r="Q332" s="192">
        <v>0</v>
      </c>
      <c r="R332" s="192">
        <f>Q332*H332</f>
        <v>0</v>
      </c>
      <c r="S332" s="192">
        <v>0</v>
      </c>
      <c r="T332" s="193">
        <f>S332*H332</f>
        <v>0</v>
      </c>
      <c r="AR332" s="18" t="s">
        <v>173</v>
      </c>
      <c r="AT332" s="18" t="s">
        <v>169</v>
      </c>
      <c r="AU332" s="18" t="s">
        <v>82</v>
      </c>
      <c r="AY332" s="18" t="s">
        <v>167</v>
      </c>
      <c r="BE332" s="194">
        <f>IF(N332="základní",J332,0)</f>
        <v>0</v>
      </c>
      <c r="BF332" s="194">
        <f>IF(N332="snížená",J332,0)</f>
        <v>0</v>
      </c>
      <c r="BG332" s="194">
        <f>IF(N332="zákl. přenesená",J332,0)</f>
        <v>0</v>
      </c>
      <c r="BH332" s="194">
        <f>IF(N332="sníž. přenesená",J332,0)</f>
        <v>0</v>
      </c>
      <c r="BI332" s="194">
        <f>IF(N332="nulová",J332,0)</f>
        <v>0</v>
      </c>
      <c r="BJ332" s="18" t="s">
        <v>23</v>
      </c>
      <c r="BK332" s="194">
        <f>ROUND(I332*H332,2)</f>
        <v>0</v>
      </c>
      <c r="BL332" s="18" t="s">
        <v>173</v>
      </c>
      <c r="BM332" s="18" t="s">
        <v>494</v>
      </c>
    </row>
    <row r="333" spans="2:65" s="1" customFormat="1" ht="31.5" customHeight="1">
      <c r="B333" s="35"/>
      <c r="C333" s="183" t="s">
        <v>495</v>
      </c>
      <c r="D333" s="183" t="s">
        <v>169</v>
      </c>
      <c r="E333" s="184" t="s">
        <v>496</v>
      </c>
      <c r="F333" s="185" t="s">
        <v>497</v>
      </c>
      <c r="G333" s="186" t="s">
        <v>192</v>
      </c>
      <c r="H333" s="187">
        <v>229.55</v>
      </c>
      <c r="I333" s="188"/>
      <c r="J333" s="189">
        <f>ROUND(I333*H333,2)</f>
        <v>0</v>
      </c>
      <c r="K333" s="185" t="s">
        <v>172</v>
      </c>
      <c r="L333" s="55"/>
      <c r="M333" s="190" t="s">
        <v>32</v>
      </c>
      <c r="N333" s="191" t="s">
        <v>45</v>
      </c>
      <c r="O333" s="36"/>
      <c r="P333" s="192">
        <f>O333*H333</f>
        <v>0</v>
      </c>
      <c r="Q333" s="192">
        <v>0</v>
      </c>
      <c r="R333" s="192">
        <f>Q333*H333</f>
        <v>0</v>
      </c>
      <c r="S333" s="192">
        <v>0</v>
      </c>
      <c r="T333" s="193">
        <f>S333*H333</f>
        <v>0</v>
      </c>
      <c r="AR333" s="18" t="s">
        <v>173</v>
      </c>
      <c r="AT333" s="18" t="s">
        <v>169</v>
      </c>
      <c r="AU333" s="18" t="s">
        <v>82</v>
      </c>
      <c r="AY333" s="18" t="s">
        <v>167</v>
      </c>
      <c r="BE333" s="194">
        <f>IF(N333="základní",J333,0)</f>
        <v>0</v>
      </c>
      <c r="BF333" s="194">
        <f>IF(N333="snížená",J333,0)</f>
        <v>0</v>
      </c>
      <c r="BG333" s="194">
        <f>IF(N333="zákl. přenesená",J333,0)</f>
        <v>0</v>
      </c>
      <c r="BH333" s="194">
        <f>IF(N333="sníž. přenesená",J333,0)</f>
        <v>0</v>
      </c>
      <c r="BI333" s="194">
        <f>IF(N333="nulová",J333,0)</f>
        <v>0</v>
      </c>
      <c r="BJ333" s="18" t="s">
        <v>23</v>
      </c>
      <c r="BK333" s="194">
        <f>ROUND(I333*H333,2)</f>
        <v>0</v>
      </c>
      <c r="BL333" s="18" t="s">
        <v>173</v>
      </c>
      <c r="BM333" s="18" t="s">
        <v>498</v>
      </c>
    </row>
    <row r="334" spans="2:65" s="1" customFormat="1" ht="22.5" customHeight="1">
      <c r="B334" s="35"/>
      <c r="C334" s="183" t="s">
        <v>499</v>
      </c>
      <c r="D334" s="183" t="s">
        <v>169</v>
      </c>
      <c r="E334" s="184" t="s">
        <v>500</v>
      </c>
      <c r="F334" s="185" t="s">
        <v>501</v>
      </c>
      <c r="G334" s="186" t="s">
        <v>192</v>
      </c>
      <c r="H334" s="187">
        <v>2065.9499999999998</v>
      </c>
      <c r="I334" s="188"/>
      <c r="J334" s="189">
        <f>ROUND(I334*H334,2)</f>
        <v>0</v>
      </c>
      <c r="K334" s="185" t="s">
        <v>172</v>
      </c>
      <c r="L334" s="55"/>
      <c r="M334" s="190" t="s">
        <v>32</v>
      </c>
      <c r="N334" s="191" t="s">
        <v>45</v>
      </c>
      <c r="O334" s="36"/>
      <c r="P334" s="192">
        <f>O334*H334</f>
        <v>0</v>
      </c>
      <c r="Q334" s="192">
        <v>0</v>
      </c>
      <c r="R334" s="192">
        <f>Q334*H334</f>
        <v>0</v>
      </c>
      <c r="S334" s="192">
        <v>0</v>
      </c>
      <c r="T334" s="193">
        <f>S334*H334</f>
        <v>0</v>
      </c>
      <c r="AR334" s="18" t="s">
        <v>173</v>
      </c>
      <c r="AT334" s="18" t="s">
        <v>169</v>
      </c>
      <c r="AU334" s="18" t="s">
        <v>82</v>
      </c>
      <c r="AY334" s="18" t="s">
        <v>167</v>
      </c>
      <c r="BE334" s="194">
        <f>IF(N334="základní",J334,0)</f>
        <v>0</v>
      </c>
      <c r="BF334" s="194">
        <f>IF(N334="snížená",J334,0)</f>
        <v>0</v>
      </c>
      <c r="BG334" s="194">
        <f>IF(N334="zákl. přenesená",J334,0)</f>
        <v>0</v>
      </c>
      <c r="BH334" s="194">
        <f>IF(N334="sníž. přenesená",J334,0)</f>
        <v>0</v>
      </c>
      <c r="BI334" s="194">
        <f>IF(N334="nulová",J334,0)</f>
        <v>0</v>
      </c>
      <c r="BJ334" s="18" t="s">
        <v>23</v>
      </c>
      <c r="BK334" s="194">
        <f>ROUND(I334*H334,2)</f>
        <v>0</v>
      </c>
      <c r="BL334" s="18" t="s">
        <v>173</v>
      </c>
      <c r="BM334" s="18" t="s">
        <v>502</v>
      </c>
    </row>
    <row r="335" spans="2:65" s="12" customFormat="1">
      <c r="B335" s="207"/>
      <c r="C335" s="208"/>
      <c r="D335" s="220" t="s">
        <v>175</v>
      </c>
      <c r="E335" s="208"/>
      <c r="F335" s="231" t="s">
        <v>503</v>
      </c>
      <c r="G335" s="208"/>
      <c r="H335" s="232">
        <v>2065.9499999999998</v>
      </c>
      <c r="I335" s="212"/>
      <c r="J335" s="208"/>
      <c r="K335" s="208"/>
      <c r="L335" s="213"/>
      <c r="M335" s="214"/>
      <c r="N335" s="215"/>
      <c r="O335" s="215"/>
      <c r="P335" s="215"/>
      <c r="Q335" s="215"/>
      <c r="R335" s="215"/>
      <c r="S335" s="215"/>
      <c r="T335" s="216"/>
      <c r="AT335" s="217" t="s">
        <v>175</v>
      </c>
      <c r="AU335" s="217" t="s">
        <v>82</v>
      </c>
      <c r="AV335" s="12" t="s">
        <v>82</v>
      </c>
      <c r="AW335" s="12" t="s">
        <v>4</v>
      </c>
      <c r="AX335" s="12" t="s">
        <v>23</v>
      </c>
      <c r="AY335" s="217" t="s">
        <v>167</v>
      </c>
    </row>
    <row r="336" spans="2:65" s="1" customFormat="1" ht="22.5" customHeight="1">
      <c r="B336" s="35"/>
      <c r="C336" s="183" t="s">
        <v>504</v>
      </c>
      <c r="D336" s="183" t="s">
        <v>169</v>
      </c>
      <c r="E336" s="184" t="s">
        <v>505</v>
      </c>
      <c r="F336" s="185" t="s">
        <v>506</v>
      </c>
      <c r="G336" s="186" t="s">
        <v>192</v>
      </c>
      <c r="H336" s="187">
        <v>229.55</v>
      </c>
      <c r="I336" s="188"/>
      <c r="J336" s="189">
        <f>ROUND(I336*H336,2)</f>
        <v>0</v>
      </c>
      <c r="K336" s="185" t="s">
        <v>172</v>
      </c>
      <c r="L336" s="55"/>
      <c r="M336" s="190" t="s">
        <v>32</v>
      </c>
      <c r="N336" s="191" t="s">
        <v>45</v>
      </c>
      <c r="O336" s="36"/>
      <c r="P336" s="192">
        <f>O336*H336</f>
        <v>0</v>
      </c>
      <c r="Q336" s="192">
        <v>0</v>
      </c>
      <c r="R336" s="192">
        <f>Q336*H336</f>
        <v>0</v>
      </c>
      <c r="S336" s="192">
        <v>0</v>
      </c>
      <c r="T336" s="193">
        <f>S336*H336</f>
        <v>0</v>
      </c>
      <c r="AR336" s="18" t="s">
        <v>173</v>
      </c>
      <c r="AT336" s="18" t="s">
        <v>169</v>
      </c>
      <c r="AU336" s="18" t="s">
        <v>82</v>
      </c>
      <c r="AY336" s="18" t="s">
        <v>167</v>
      </c>
      <c r="BE336" s="194">
        <f>IF(N336="základní",J336,0)</f>
        <v>0</v>
      </c>
      <c r="BF336" s="194">
        <f>IF(N336="snížená",J336,0)</f>
        <v>0</v>
      </c>
      <c r="BG336" s="194">
        <f>IF(N336="zákl. přenesená",J336,0)</f>
        <v>0</v>
      </c>
      <c r="BH336" s="194">
        <f>IF(N336="sníž. přenesená",J336,0)</f>
        <v>0</v>
      </c>
      <c r="BI336" s="194">
        <f>IF(N336="nulová",J336,0)</f>
        <v>0</v>
      </c>
      <c r="BJ336" s="18" t="s">
        <v>23</v>
      </c>
      <c r="BK336" s="194">
        <f>ROUND(I336*H336,2)</f>
        <v>0</v>
      </c>
      <c r="BL336" s="18" t="s">
        <v>173</v>
      </c>
      <c r="BM336" s="18" t="s">
        <v>507</v>
      </c>
    </row>
    <row r="337" spans="2:65" s="10" customFormat="1" ht="29.85" customHeight="1">
      <c r="B337" s="166"/>
      <c r="C337" s="167"/>
      <c r="D337" s="180" t="s">
        <v>73</v>
      </c>
      <c r="E337" s="181" t="s">
        <v>508</v>
      </c>
      <c r="F337" s="181" t="s">
        <v>509</v>
      </c>
      <c r="G337" s="167"/>
      <c r="H337" s="167"/>
      <c r="I337" s="170"/>
      <c r="J337" s="182">
        <f>BK337</f>
        <v>0</v>
      </c>
      <c r="K337" s="167"/>
      <c r="L337" s="172"/>
      <c r="M337" s="173"/>
      <c r="N337" s="174"/>
      <c r="O337" s="174"/>
      <c r="P337" s="175">
        <f>P338</f>
        <v>0</v>
      </c>
      <c r="Q337" s="174"/>
      <c r="R337" s="175">
        <f>R338</f>
        <v>0</v>
      </c>
      <c r="S337" s="174"/>
      <c r="T337" s="176">
        <f>T338</f>
        <v>0</v>
      </c>
      <c r="AR337" s="177" t="s">
        <v>23</v>
      </c>
      <c r="AT337" s="178" t="s">
        <v>73</v>
      </c>
      <c r="AU337" s="178" t="s">
        <v>23</v>
      </c>
      <c r="AY337" s="177" t="s">
        <v>167</v>
      </c>
      <c r="BK337" s="179">
        <f>BK338</f>
        <v>0</v>
      </c>
    </row>
    <row r="338" spans="2:65" s="1" customFormat="1" ht="22.5" customHeight="1">
      <c r="B338" s="35"/>
      <c r="C338" s="183" t="s">
        <v>510</v>
      </c>
      <c r="D338" s="183" t="s">
        <v>169</v>
      </c>
      <c r="E338" s="184" t="s">
        <v>511</v>
      </c>
      <c r="F338" s="185" t="s">
        <v>512</v>
      </c>
      <c r="G338" s="186" t="s">
        <v>192</v>
      </c>
      <c r="H338" s="187">
        <v>74.531000000000006</v>
      </c>
      <c r="I338" s="188"/>
      <c r="J338" s="189">
        <f>ROUND(I338*H338,2)</f>
        <v>0</v>
      </c>
      <c r="K338" s="185" t="s">
        <v>172</v>
      </c>
      <c r="L338" s="55"/>
      <c r="M338" s="190" t="s">
        <v>32</v>
      </c>
      <c r="N338" s="191" t="s">
        <v>45</v>
      </c>
      <c r="O338" s="36"/>
      <c r="P338" s="192">
        <f>O338*H338</f>
        <v>0</v>
      </c>
      <c r="Q338" s="192">
        <v>0</v>
      </c>
      <c r="R338" s="192">
        <f>Q338*H338</f>
        <v>0</v>
      </c>
      <c r="S338" s="192">
        <v>0</v>
      </c>
      <c r="T338" s="193">
        <f>S338*H338</f>
        <v>0</v>
      </c>
      <c r="AR338" s="18" t="s">
        <v>173</v>
      </c>
      <c r="AT338" s="18" t="s">
        <v>169</v>
      </c>
      <c r="AU338" s="18" t="s">
        <v>82</v>
      </c>
      <c r="AY338" s="18" t="s">
        <v>167</v>
      </c>
      <c r="BE338" s="194">
        <f>IF(N338="základní",J338,0)</f>
        <v>0</v>
      </c>
      <c r="BF338" s="194">
        <f>IF(N338="snížená",J338,0)</f>
        <v>0</v>
      </c>
      <c r="BG338" s="194">
        <f>IF(N338="zákl. přenesená",J338,0)</f>
        <v>0</v>
      </c>
      <c r="BH338" s="194">
        <f>IF(N338="sníž. přenesená",J338,0)</f>
        <v>0</v>
      </c>
      <c r="BI338" s="194">
        <f>IF(N338="nulová",J338,0)</f>
        <v>0</v>
      </c>
      <c r="BJ338" s="18" t="s">
        <v>23</v>
      </c>
      <c r="BK338" s="194">
        <f>ROUND(I338*H338,2)</f>
        <v>0</v>
      </c>
      <c r="BL338" s="18" t="s">
        <v>173</v>
      </c>
      <c r="BM338" s="18" t="s">
        <v>513</v>
      </c>
    </row>
    <row r="339" spans="2:65" s="10" customFormat="1" ht="37.35" customHeight="1">
      <c r="B339" s="166"/>
      <c r="C339" s="167"/>
      <c r="D339" s="168" t="s">
        <v>73</v>
      </c>
      <c r="E339" s="169" t="s">
        <v>514</v>
      </c>
      <c r="F339" s="169" t="s">
        <v>515</v>
      </c>
      <c r="G339" s="167"/>
      <c r="H339" s="167"/>
      <c r="I339" s="170"/>
      <c r="J339" s="171">
        <f>BK339</f>
        <v>0</v>
      </c>
      <c r="K339" s="167"/>
      <c r="L339" s="172"/>
      <c r="M339" s="173"/>
      <c r="N339" s="174"/>
      <c r="O339" s="174"/>
      <c r="P339" s="175">
        <f>P340+P351+P355+P378</f>
        <v>0</v>
      </c>
      <c r="Q339" s="174"/>
      <c r="R339" s="175">
        <f>R340+R351+R355+R378</f>
        <v>1.41829E-2</v>
      </c>
      <c r="S339" s="174"/>
      <c r="T339" s="176">
        <f>T340+T351+T355+T378</f>
        <v>166.55800000000002</v>
      </c>
      <c r="AR339" s="177" t="s">
        <v>82</v>
      </c>
      <c r="AT339" s="178" t="s">
        <v>73</v>
      </c>
      <c r="AU339" s="178" t="s">
        <v>74</v>
      </c>
      <c r="AY339" s="177" t="s">
        <v>167</v>
      </c>
      <c r="BK339" s="179">
        <f>BK340+BK351+BK355+BK378</f>
        <v>0</v>
      </c>
    </row>
    <row r="340" spans="2:65" s="10" customFormat="1" ht="19.899999999999999" customHeight="1">
      <c r="B340" s="166"/>
      <c r="C340" s="167"/>
      <c r="D340" s="180" t="s">
        <v>73</v>
      </c>
      <c r="E340" s="181" t="s">
        <v>516</v>
      </c>
      <c r="F340" s="181" t="s">
        <v>517</v>
      </c>
      <c r="G340" s="167"/>
      <c r="H340" s="167"/>
      <c r="I340" s="170"/>
      <c r="J340" s="182">
        <f>BK340</f>
        <v>0</v>
      </c>
      <c r="K340" s="167"/>
      <c r="L340" s="172"/>
      <c r="M340" s="173"/>
      <c r="N340" s="174"/>
      <c r="O340" s="174"/>
      <c r="P340" s="175">
        <f>SUM(P341:P350)</f>
        <v>0</v>
      </c>
      <c r="Q340" s="174"/>
      <c r="R340" s="175">
        <f>SUM(R341:R350)</f>
        <v>0</v>
      </c>
      <c r="S340" s="174"/>
      <c r="T340" s="176">
        <f>SUM(T341:T350)</f>
        <v>3.12</v>
      </c>
      <c r="AR340" s="177" t="s">
        <v>82</v>
      </c>
      <c r="AT340" s="178" t="s">
        <v>73</v>
      </c>
      <c r="AU340" s="178" t="s">
        <v>23</v>
      </c>
      <c r="AY340" s="177" t="s">
        <v>167</v>
      </c>
      <c r="BK340" s="179">
        <f>SUM(BK341:BK350)</f>
        <v>0</v>
      </c>
    </row>
    <row r="341" spans="2:65" s="1" customFormat="1" ht="22.5" customHeight="1">
      <c r="B341" s="35"/>
      <c r="C341" s="183" t="s">
        <v>518</v>
      </c>
      <c r="D341" s="183" t="s">
        <v>169</v>
      </c>
      <c r="E341" s="184" t="s">
        <v>519</v>
      </c>
      <c r="F341" s="185" t="s">
        <v>520</v>
      </c>
      <c r="G341" s="186" t="s">
        <v>106</v>
      </c>
      <c r="H341" s="187">
        <v>260</v>
      </c>
      <c r="I341" s="188"/>
      <c r="J341" s="189">
        <f>ROUND(I341*H341,2)</f>
        <v>0</v>
      </c>
      <c r="K341" s="185" t="s">
        <v>172</v>
      </c>
      <c r="L341" s="55"/>
      <c r="M341" s="190" t="s">
        <v>32</v>
      </c>
      <c r="N341" s="191" t="s">
        <v>45</v>
      </c>
      <c r="O341" s="36"/>
      <c r="P341" s="192">
        <f>O341*H341</f>
        <v>0</v>
      </c>
      <c r="Q341" s="192">
        <v>0</v>
      </c>
      <c r="R341" s="192">
        <f>Q341*H341</f>
        <v>0</v>
      </c>
      <c r="S341" s="192">
        <v>0.01</v>
      </c>
      <c r="T341" s="193">
        <f>S341*H341</f>
        <v>2.6</v>
      </c>
      <c r="AR341" s="18" t="s">
        <v>261</v>
      </c>
      <c r="AT341" s="18" t="s">
        <v>169</v>
      </c>
      <c r="AU341" s="18" t="s">
        <v>82</v>
      </c>
      <c r="AY341" s="18" t="s">
        <v>167</v>
      </c>
      <c r="BE341" s="194">
        <f>IF(N341="základní",J341,0)</f>
        <v>0</v>
      </c>
      <c r="BF341" s="194">
        <f>IF(N341="snížená",J341,0)</f>
        <v>0</v>
      </c>
      <c r="BG341" s="194">
        <f>IF(N341="zákl. přenesená",J341,0)</f>
        <v>0</v>
      </c>
      <c r="BH341" s="194">
        <f>IF(N341="sníž. přenesená",J341,0)</f>
        <v>0</v>
      </c>
      <c r="BI341" s="194">
        <f>IF(N341="nulová",J341,0)</f>
        <v>0</v>
      </c>
      <c r="BJ341" s="18" t="s">
        <v>23</v>
      </c>
      <c r="BK341" s="194">
        <f>ROUND(I341*H341,2)</f>
        <v>0</v>
      </c>
      <c r="BL341" s="18" t="s">
        <v>261</v>
      </c>
      <c r="BM341" s="18" t="s">
        <v>521</v>
      </c>
    </row>
    <row r="342" spans="2:65" s="11" customFormat="1">
      <c r="B342" s="195"/>
      <c r="C342" s="196"/>
      <c r="D342" s="197" t="s">
        <v>175</v>
      </c>
      <c r="E342" s="198" t="s">
        <v>32</v>
      </c>
      <c r="F342" s="199" t="s">
        <v>522</v>
      </c>
      <c r="G342" s="196"/>
      <c r="H342" s="200" t="s">
        <v>32</v>
      </c>
      <c r="I342" s="201"/>
      <c r="J342" s="196"/>
      <c r="K342" s="196"/>
      <c r="L342" s="202"/>
      <c r="M342" s="203"/>
      <c r="N342" s="204"/>
      <c r="O342" s="204"/>
      <c r="P342" s="204"/>
      <c r="Q342" s="204"/>
      <c r="R342" s="204"/>
      <c r="S342" s="204"/>
      <c r="T342" s="205"/>
      <c r="AT342" s="206" t="s">
        <v>175</v>
      </c>
      <c r="AU342" s="206" t="s">
        <v>82</v>
      </c>
      <c r="AV342" s="11" t="s">
        <v>23</v>
      </c>
      <c r="AW342" s="11" t="s">
        <v>38</v>
      </c>
      <c r="AX342" s="11" t="s">
        <v>74</v>
      </c>
      <c r="AY342" s="206" t="s">
        <v>167</v>
      </c>
    </row>
    <row r="343" spans="2:65" s="11" customFormat="1">
      <c r="B343" s="195"/>
      <c r="C343" s="196"/>
      <c r="D343" s="197" t="s">
        <v>175</v>
      </c>
      <c r="E343" s="198" t="s">
        <v>32</v>
      </c>
      <c r="F343" s="199" t="s">
        <v>523</v>
      </c>
      <c r="G343" s="196"/>
      <c r="H343" s="200" t="s">
        <v>32</v>
      </c>
      <c r="I343" s="201"/>
      <c r="J343" s="196"/>
      <c r="K343" s="196"/>
      <c r="L343" s="202"/>
      <c r="M343" s="203"/>
      <c r="N343" s="204"/>
      <c r="O343" s="204"/>
      <c r="P343" s="204"/>
      <c r="Q343" s="204"/>
      <c r="R343" s="204"/>
      <c r="S343" s="204"/>
      <c r="T343" s="205"/>
      <c r="AT343" s="206" t="s">
        <v>175</v>
      </c>
      <c r="AU343" s="206" t="s">
        <v>82</v>
      </c>
      <c r="AV343" s="11" t="s">
        <v>23</v>
      </c>
      <c r="AW343" s="11" t="s">
        <v>38</v>
      </c>
      <c r="AX343" s="11" t="s">
        <v>74</v>
      </c>
      <c r="AY343" s="206" t="s">
        <v>167</v>
      </c>
    </row>
    <row r="344" spans="2:65" s="12" customFormat="1">
      <c r="B344" s="207"/>
      <c r="C344" s="208"/>
      <c r="D344" s="197" t="s">
        <v>175</v>
      </c>
      <c r="E344" s="209" t="s">
        <v>32</v>
      </c>
      <c r="F344" s="210" t="s">
        <v>524</v>
      </c>
      <c r="G344" s="208"/>
      <c r="H344" s="211">
        <v>260</v>
      </c>
      <c r="I344" s="212"/>
      <c r="J344" s="208"/>
      <c r="K344" s="208"/>
      <c r="L344" s="213"/>
      <c r="M344" s="214"/>
      <c r="N344" s="215"/>
      <c r="O344" s="215"/>
      <c r="P344" s="215"/>
      <c r="Q344" s="215"/>
      <c r="R344" s="215"/>
      <c r="S344" s="215"/>
      <c r="T344" s="216"/>
      <c r="AT344" s="217" t="s">
        <v>175</v>
      </c>
      <c r="AU344" s="217" t="s">
        <v>82</v>
      </c>
      <c r="AV344" s="12" t="s">
        <v>82</v>
      </c>
      <c r="AW344" s="12" t="s">
        <v>38</v>
      </c>
      <c r="AX344" s="12" t="s">
        <v>74</v>
      </c>
      <c r="AY344" s="217" t="s">
        <v>167</v>
      </c>
    </row>
    <row r="345" spans="2:65" s="14" customFormat="1">
      <c r="B345" s="236"/>
      <c r="C345" s="237"/>
      <c r="D345" s="220" t="s">
        <v>175</v>
      </c>
      <c r="E345" s="238" t="s">
        <v>32</v>
      </c>
      <c r="F345" s="239" t="s">
        <v>229</v>
      </c>
      <c r="G345" s="237"/>
      <c r="H345" s="240">
        <v>260</v>
      </c>
      <c r="I345" s="241"/>
      <c r="J345" s="237"/>
      <c r="K345" s="237"/>
      <c r="L345" s="242"/>
      <c r="M345" s="243"/>
      <c r="N345" s="244"/>
      <c r="O345" s="244"/>
      <c r="P345" s="244"/>
      <c r="Q345" s="244"/>
      <c r="R345" s="244"/>
      <c r="S345" s="244"/>
      <c r="T345" s="245"/>
      <c r="AT345" s="246" t="s">
        <v>175</v>
      </c>
      <c r="AU345" s="246" t="s">
        <v>82</v>
      </c>
      <c r="AV345" s="14" t="s">
        <v>173</v>
      </c>
      <c r="AW345" s="14" t="s">
        <v>38</v>
      </c>
      <c r="AX345" s="14" t="s">
        <v>23</v>
      </c>
      <c r="AY345" s="246" t="s">
        <v>167</v>
      </c>
    </row>
    <row r="346" spans="2:65" s="1" customFormat="1" ht="22.5" customHeight="1">
      <c r="B346" s="35"/>
      <c r="C346" s="183" t="s">
        <v>525</v>
      </c>
      <c r="D346" s="183" t="s">
        <v>169</v>
      </c>
      <c r="E346" s="184" t="s">
        <v>526</v>
      </c>
      <c r="F346" s="185" t="s">
        <v>527</v>
      </c>
      <c r="G346" s="186" t="s">
        <v>106</v>
      </c>
      <c r="H346" s="187">
        <v>260</v>
      </c>
      <c r="I346" s="188"/>
      <c r="J346" s="189">
        <f>ROUND(I346*H346,2)</f>
        <v>0</v>
      </c>
      <c r="K346" s="185" t="s">
        <v>172</v>
      </c>
      <c r="L346" s="55"/>
      <c r="M346" s="190" t="s">
        <v>32</v>
      </c>
      <c r="N346" s="191" t="s">
        <v>45</v>
      </c>
      <c r="O346" s="36"/>
      <c r="P346" s="192">
        <f>O346*H346</f>
        <v>0</v>
      </c>
      <c r="Q346" s="192">
        <v>0</v>
      </c>
      <c r="R346" s="192">
        <f>Q346*H346</f>
        <v>0</v>
      </c>
      <c r="S346" s="192">
        <v>2E-3</v>
      </c>
      <c r="T346" s="193">
        <f>S346*H346</f>
        <v>0.52</v>
      </c>
      <c r="AR346" s="18" t="s">
        <v>261</v>
      </c>
      <c r="AT346" s="18" t="s">
        <v>169</v>
      </c>
      <c r="AU346" s="18" t="s">
        <v>82</v>
      </c>
      <c r="AY346" s="18" t="s">
        <v>167</v>
      </c>
      <c r="BE346" s="194">
        <f>IF(N346="základní",J346,0)</f>
        <v>0</v>
      </c>
      <c r="BF346" s="194">
        <f>IF(N346="snížená",J346,0)</f>
        <v>0</v>
      </c>
      <c r="BG346" s="194">
        <f>IF(N346="zákl. přenesená",J346,0)</f>
        <v>0</v>
      </c>
      <c r="BH346" s="194">
        <f>IF(N346="sníž. přenesená",J346,0)</f>
        <v>0</v>
      </c>
      <c r="BI346" s="194">
        <f>IF(N346="nulová",J346,0)</f>
        <v>0</v>
      </c>
      <c r="BJ346" s="18" t="s">
        <v>23</v>
      </c>
      <c r="BK346" s="194">
        <f>ROUND(I346*H346,2)</f>
        <v>0</v>
      </c>
      <c r="BL346" s="18" t="s">
        <v>261</v>
      </c>
      <c r="BM346" s="18" t="s">
        <v>528</v>
      </c>
    </row>
    <row r="347" spans="2:65" s="11" customFormat="1">
      <c r="B347" s="195"/>
      <c r="C347" s="196"/>
      <c r="D347" s="197" t="s">
        <v>175</v>
      </c>
      <c r="E347" s="198" t="s">
        <v>32</v>
      </c>
      <c r="F347" s="199" t="s">
        <v>522</v>
      </c>
      <c r="G347" s="196"/>
      <c r="H347" s="200" t="s">
        <v>32</v>
      </c>
      <c r="I347" s="201"/>
      <c r="J347" s="196"/>
      <c r="K347" s="196"/>
      <c r="L347" s="202"/>
      <c r="M347" s="203"/>
      <c r="N347" s="204"/>
      <c r="O347" s="204"/>
      <c r="P347" s="204"/>
      <c r="Q347" s="204"/>
      <c r="R347" s="204"/>
      <c r="S347" s="204"/>
      <c r="T347" s="205"/>
      <c r="AT347" s="206" t="s">
        <v>175</v>
      </c>
      <c r="AU347" s="206" t="s">
        <v>82</v>
      </c>
      <c r="AV347" s="11" t="s">
        <v>23</v>
      </c>
      <c r="AW347" s="11" t="s">
        <v>38</v>
      </c>
      <c r="AX347" s="11" t="s">
        <v>74</v>
      </c>
      <c r="AY347" s="206" t="s">
        <v>167</v>
      </c>
    </row>
    <row r="348" spans="2:65" s="11" customFormat="1">
      <c r="B348" s="195"/>
      <c r="C348" s="196"/>
      <c r="D348" s="197" t="s">
        <v>175</v>
      </c>
      <c r="E348" s="198" t="s">
        <v>32</v>
      </c>
      <c r="F348" s="199" t="s">
        <v>523</v>
      </c>
      <c r="G348" s="196"/>
      <c r="H348" s="200" t="s">
        <v>32</v>
      </c>
      <c r="I348" s="201"/>
      <c r="J348" s="196"/>
      <c r="K348" s="196"/>
      <c r="L348" s="202"/>
      <c r="M348" s="203"/>
      <c r="N348" s="204"/>
      <c r="O348" s="204"/>
      <c r="P348" s="204"/>
      <c r="Q348" s="204"/>
      <c r="R348" s="204"/>
      <c r="S348" s="204"/>
      <c r="T348" s="205"/>
      <c r="AT348" s="206" t="s">
        <v>175</v>
      </c>
      <c r="AU348" s="206" t="s">
        <v>82</v>
      </c>
      <c r="AV348" s="11" t="s">
        <v>23</v>
      </c>
      <c r="AW348" s="11" t="s">
        <v>38</v>
      </c>
      <c r="AX348" s="11" t="s">
        <v>74</v>
      </c>
      <c r="AY348" s="206" t="s">
        <v>167</v>
      </c>
    </row>
    <row r="349" spans="2:65" s="12" customFormat="1">
      <c r="B349" s="207"/>
      <c r="C349" s="208"/>
      <c r="D349" s="197" t="s">
        <v>175</v>
      </c>
      <c r="E349" s="209" t="s">
        <v>32</v>
      </c>
      <c r="F349" s="210" t="s">
        <v>524</v>
      </c>
      <c r="G349" s="208"/>
      <c r="H349" s="211">
        <v>260</v>
      </c>
      <c r="I349" s="212"/>
      <c r="J349" s="208"/>
      <c r="K349" s="208"/>
      <c r="L349" s="213"/>
      <c r="M349" s="214"/>
      <c r="N349" s="215"/>
      <c r="O349" s="215"/>
      <c r="P349" s="215"/>
      <c r="Q349" s="215"/>
      <c r="R349" s="215"/>
      <c r="S349" s="215"/>
      <c r="T349" s="216"/>
      <c r="AT349" s="217" t="s">
        <v>175</v>
      </c>
      <c r="AU349" s="217" t="s">
        <v>82</v>
      </c>
      <c r="AV349" s="12" t="s">
        <v>82</v>
      </c>
      <c r="AW349" s="12" t="s">
        <v>38</v>
      </c>
      <c r="AX349" s="12" t="s">
        <v>74</v>
      </c>
      <c r="AY349" s="217" t="s">
        <v>167</v>
      </c>
    </row>
    <row r="350" spans="2:65" s="14" customFormat="1">
      <c r="B350" s="236"/>
      <c r="C350" s="237"/>
      <c r="D350" s="197" t="s">
        <v>175</v>
      </c>
      <c r="E350" s="257" t="s">
        <v>32</v>
      </c>
      <c r="F350" s="258" t="s">
        <v>229</v>
      </c>
      <c r="G350" s="237"/>
      <c r="H350" s="259">
        <v>260</v>
      </c>
      <c r="I350" s="241"/>
      <c r="J350" s="237"/>
      <c r="K350" s="237"/>
      <c r="L350" s="242"/>
      <c r="M350" s="243"/>
      <c r="N350" s="244"/>
      <c r="O350" s="244"/>
      <c r="P350" s="244"/>
      <c r="Q350" s="244"/>
      <c r="R350" s="244"/>
      <c r="S350" s="244"/>
      <c r="T350" s="245"/>
      <c r="AT350" s="246" t="s">
        <v>175</v>
      </c>
      <c r="AU350" s="246" t="s">
        <v>82</v>
      </c>
      <c r="AV350" s="14" t="s">
        <v>173</v>
      </c>
      <c r="AW350" s="14" t="s">
        <v>38</v>
      </c>
      <c r="AX350" s="14" t="s">
        <v>23</v>
      </c>
      <c r="AY350" s="246" t="s">
        <v>167</v>
      </c>
    </row>
    <row r="351" spans="2:65" s="10" customFormat="1" ht="29.85" customHeight="1">
      <c r="B351" s="166"/>
      <c r="C351" s="167"/>
      <c r="D351" s="180" t="s">
        <v>73</v>
      </c>
      <c r="E351" s="181" t="s">
        <v>529</v>
      </c>
      <c r="F351" s="181" t="s">
        <v>530</v>
      </c>
      <c r="G351" s="167"/>
      <c r="H351" s="167"/>
      <c r="I351" s="170"/>
      <c r="J351" s="182">
        <f>BK351</f>
        <v>0</v>
      </c>
      <c r="K351" s="167"/>
      <c r="L351" s="172"/>
      <c r="M351" s="173"/>
      <c r="N351" s="174"/>
      <c r="O351" s="174"/>
      <c r="P351" s="175">
        <f>SUM(P352:P354)</f>
        <v>0</v>
      </c>
      <c r="Q351" s="174"/>
      <c r="R351" s="175">
        <f>SUM(R352:R354)</f>
        <v>0</v>
      </c>
      <c r="S351" s="174"/>
      <c r="T351" s="176">
        <f>SUM(T352:T354)</f>
        <v>0</v>
      </c>
      <c r="AR351" s="177" t="s">
        <v>82</v>
      </c>
      <c r="AT351" s="178" t="s">
        <v>73</v>
      </c>
      <c r="AU351" s="178" t="s">
        <v>23</v>
      </c>
      <c r="AY351" s="177" t="s">
        <v>167</v>
      </c>
      <c r="BK351" s="179">
        <f>SUM(BK352:BK354)</f>
        <v>0</v>
      </c>
    </row>
    <row r="352" spans="2:65" s="1" customFormat="1" ht="44.25" customHeight="1">
      <c r="B352" s="35"/>
      <c r="C352" s="183" t="s">
        <v>531</v>
      </c>
      <c r="D352" s="183" t="s">
        <v>169</v>
      </c>
      <c r="E352" s="184" t="s">
        <v>532</v>
      </c>
      <c r="F352" s="185" t="s">
        <v>533</v>
      </c>
      <c r="G352" s="186" t="s">
        <v>357</v>
      </c>
      <c r="H352" s="187">
        <v>1</v>
      </c>
      <c r="I352" s="188"/>
      <c r="J352" s="189">
        <f>ROUND(I352*H352,2)</f>
        <v>0</v>
      </c>
      <c r="K352" s="185" t="s">
        <v>32</v>
      </c>
      <c r="L352" s="55"/>
      <c r="M352" s="190" t="s">
        <v>32</v>
      </c>
      <c r="N352" s="191" t="s">
        <v>45</v>
      </c>
      <c r="O352" s="36"/>
      <c r="P352" s="192">
        <f>O352*H352</f>
        <v>0</v>
      </c>
      <c r="Q352" s="192">
        <v>0</v>
      </c>
      <c r="R352" s="192">
        <f>Q352*H352</f>
        <v>0</v>
      </c>
      <c r="S352" s="192">
        <v>0</v>
      </c>
      <c r="T352" s="193">
        <f>S352*H352</f>
        <v>0</v>
      </c>
      <c r="AR352" s="18" t="s">
        <v>261</v>
      </c>
      <c r="AT352" s="18" t="s">
        <v>169</v>
      </c>
      <c r="AU352" s="18" t="s">
        <v>82</v>
      </c>
      <c r="AY352" s="18" t="s">
        <v>167</v>
      </c>
      <c r="BE352" s="194">
        <f>IF(N352="základní",J352,0)</f>
        <v>0</v>
      </c>
      <c r="BF352" s="194">
        <f>IF(N352="snížená",J352,0)</f>
        <v>0</v>
      </c>
      <c r="BG352" s="194">
        <f>IF(N352="zákl. přenesená",J352,0)</f>
        <v>0</v>
      </c>
      <c r="BH352" s="194">
        <f>IF(N352="sníž. přenesená",J352,0)</f>
        <v>0</v>
      </c>
      <c r="BI352" s="194">
        <f>IF(N352="nulová",J352,0)</f>
        <v>0</v>
      </c>
      <c r="BJ352" s="18" t="s">
        <v>23</v>
      </c>
      <c r="BK352" s="194">
        <f>ROUND(I352*H352,2)</f>
        <v>0</v>
      </c>
      <c r="BL352" s="18" t="s">
        <v>261</v>
      </c>
      <c r="BM352" s="18" t="s">
        <v>534</v>
      </c>
    </row>
    <row r="353" spans="2:65" s="1" customFormat="1" ht="44.25" customHeight="1">
      <c r="B353" s="35"/>
      <c r="C353" s="183" t="s">
        <v>535</v>
      </c>
      <c r="D353" s="183" t="s">
        <v>169</v>
      </c>
      <c r="E353" s="184" t="s">
        <v>536</v>
      </c>
      <c r="F353" s="185" t="s">
        <v>537</v>
      </c>
      <c r="G353" s="186" t="s">
        <v>357</v>
      </c>
      <c r="H353" s="187">
        <v>1</v>
      </c>
      <c r="I353" s="188"/>
      <c r="J353" s="189">
        <f>ROUND(I353*H353,2)</f>
        <v>0</v>
      </c>
      <c r="K353" s="185" t="s">
        <v>32</v>
      </c>
      <c r="L353" s="55"/>
      <c r="M353" s="190" t="s">
        <v>32</v>
      </c>
      <c r="N353" s="191" t="s">
        <v>45</v>
      </c>
      <c r="O353" s="36"/>
      <c r="P353" s="192">
        <f>O353*H353</f>
        <v>0</v>
      </c>
      <c r="Q353" s="192">
        <v>0</v>
      </c>
      <c r="R353" s="192">
        <f>Q353*H353</f>
        <v>0</v>
      </c>
      <c r="S353" s="192">
        <v>0</v>
      </c>
      <c r="T353" s="193">
        <f>S353*H353</f>
        <v>0</v>
      </c>
      <c r="AR353" s="18" t="s">
        <v>261</v>
      </c>
      <c r="AT353" s="18" t="s">
        <v>169</v>
      </c>
      <c r="AU353" s="18" t="s">
        <v>82</v>
      </c>
      <c r="AY353" s="18" t="s">
        <v>167</v>
      </c>
      <c r="BE353" s="194">
        <f>IF(N353="základní",J353,0)</f>
        <v>0</v>
      </c>
      <c r="BF353" s="194">
        <f>IF(N353="snížená",J353,0)</f>
        <v>0</v>
      </c>
      <c r="BG353" s="194">
        <f>IF(N353="zákl. přenesená",J353,0)</f>
        <v>0</v>
      </c>
      <c r="BH353" s="194">
        <f>IF(N353="sníž. přenesená",J353,0)</f>
        <v>0</v>
      </c>
      <c r="BI353" s="194">
        <f>IF(N353="nulová",J353,0)</f>
        <v>0</v>
      </c>
      <c r="BJ353" s="18" t="s">
        <v>23</v>
      </c>
      <c r="BK353" s="194">
        <f>ROUND(I353*H353,2)</f>
        <v>0</v>
      </c>
      <c r="BL353" s="18" t="s">
        <v>261</v>
      </c>
      <c r="BM353" s="18" t="s">
        <v>538</v>
      </c>
    </row>
    <row r="354" spans="2:65" s="1" customFormat="1" ht="44.25" customHeight="1">
      <c r="B354" s="35"/>
      <c r="C354" s="183" t="s">
        <v>539</v>
      </c>
      <c r="D354" s="183" t="s">
        <v>169</v>
      </c>
      <c r="E354" s="184" t="s">
        <v>540</v>
      </c>
      <c r="F354" s="185" t="s">
        <v>541</v>
      </c>
      <c r="G354" s="186" t="s">
        <v>357</v>
      </c>
      <c r="H354" s="187">
        <v>1</v>
      </c>
      <c r="I354" s="188"/>
      <c r="J354" s="189">
        <f>ROUND(I354*H354,2)</f>
        <v>0</v>
      </c>
      <c r="K354" s="185" t="s">
        <v>32</v>
      </c>
      <c r="L354" s="55"/>
      <c r="M354" s="190" t="s">
        <v>32</v>
      </c>
      <c r="N354" s="191" t="s">
        <v>45</v>
      </c>
      <c r="O354" s="36"/>
      <c r="P354" s="192">
        <f>O354*H354</f>
        <v>0</v>
      </c>
      <c r="Q354" s="192">
        <v>0</v>
      </c>
      <c r="R354" s="192">
        <f>Q354*H354</f>
        <v>0</v>
      </c>
      <c r="S354" s="192">
        <v>0</v>
      </c>
      <c r="T354" s="193">
        <f>S354*H354</f>
        <v>0</v>
      </c>
      <c r="AR354" s="18" t="s">
        <v>261</v>
      </c>
      <c r="AT354" s="18" t="s">
        <v>169</v>
      </c>
      <c r="AU354" s="18" t="s">
        <v>82</v>
      </c>
      <c r="AY354" s="18" t="s">
        <v>167</v>
      </c>
      <c r="BE354" s="194">
        <f>IF(N354="základní",J354,0)</f>
        <v>0</v>
      </c>
      <c r="BF354" s="194">
        <f>IF(N354="snížená",J354,0)</f>
        <v>0</v>
      </c>
      <c r="BG354" s="194">
        <f>IF(N354="zákl. přenesená",J354,0)</f>
        <v>0</v>
      </c>
      <c r="BH354" s="194">
        <f>IF(N354="sníž. přenesená",J354,0)</f>
        <v>0</v>
      </c>
      <c r="BI354" s="194">
        <f>IF(N354="nulová",J354,0)</f>
        <v>0</v>
      </c>
      <c r="BJ354" s="18" t="s">
        <v>23</v>
      </c>
      <c r="BK354" s="194">
        <f>ROUND(I354*H354,2)</f>
        <v>0</v>
      </c>
      <c r="BL354" s="18" t="s">
        <v>261</v>
      </c>
      <c r="BM354" s="18" t="s">
        <v>542</v>
      </c>
    </row>
    <row r="355" spans="2:65" s="10" customFormat="1" ht="29.85" customHeight="1">
      <c r="B355" s="166"/>
      <c r="C355" s="167"/>
      <c r="D355" s="180" t="s">
        <v>73</v>
      </c>
      <c r="E355" s="181" t="s">
        <v>543</v>
      </c>
      <c r="F355" s="181" t="s">
        <v>544</v>
      </c>
      <c r="G355" s="167"/>
      <c r="H355" s="167"/>
      <c r="I355" s="170"/>
      <c r="J355" s="182">
        <f>BK355</f>
        <v>0</v>
      </c>
      <c r="K355" s="167"/>
      <c r="L355" s="172"/>
      <c r="M355" s="173"/>
      <c r="N355" s="174"/>
      <c r="O355" s="174"/>
      <c r="P355" s="175">
        <f>SUM(P356:P377)</f>
        <v>0</v>
      </c>
      <c r="Q355" s="174"/>
      <c r="R355" s="175">
        <f>SUM(R356:R377)</f>
        <v>2.7999999999999998E-4</v>
      </c>
      <c r="S355" s="174"/>
      <c r="T355" s="176">
        <f>SUM(T356:T377)</f>
        <v>163.43800000000002</v>
      </c>
      <c r="AR355" s="177" t="s">
        <v>82</v>
      </c>
      <c r="AT355" s="178" t="s">
        <v>73</v>
      </c>
      <c r="AU355" s="178" t="s">
        <v>23</v>
      </c>
      <c r="AY355" s="177" t="s">
        <v>167</v>
      </c>
      <c r="BK355" s="179">
        <f>SUM(BK356:BK377)</f>
        <v>0</v>
      </c>
    </row>
    <row r="356" spans="2:65" s="1" customFormat="1" ht="22.5" customHeight="1">
      <c r="B356" s="35"/>
      <c r="C356" s="183" t="s">
        <v>545</v>
      </c>
      <c r="D356" s="183" t="s">
        <v>169</v>
      </c>
      <c r="E356" s="184" t="s">
        <v>546</v>
      </c>
      <c r="F356" s="185" t="s">
        <v>547</v>
      </c>
      <c r="G356" s="186" t="s">
        <v>357</v>
      </c>
      <c r="H356" s="187">
        <v>1</v>
      </c>
      <c r="I356" s="188"/>
      <c r="J356" s="189">
        <f>ROUND(I356*H356,2)</f>
        <v>0</v>
      </c>
      <c r="K356" s="185" t="s">
        <v>172</v>
      </c>
      <c r="L356" s="55"/>
      <c r="M356" s="190" t="s">
        <v>32</v>
      </c>
      <c r="N356" s="191" t="s">
        <v>45</v>
      </c>
      <c r="O356" s="36"/>
      <c r="P356" s="192">
        <f>O356*H356</f>
        <v>0</v>
      </c>
      <c r="Q356" s="192">
        <v>0</v>
      </c>
      <c r="R356" s="192">
        <f>Q356*H356</f>
        <v>0</v>
      </c>
      <c r="S356" s="192">
        <v>1.2999999999999999E-2</v>
      </c>
      <c r="T356" s="193">
        <f>S356*H356</f>
        <v>1.2999999999999999E-2</v>
      </c>
      <c r="AR356" s="18" t="s">
        <v>261</v>
      </c>
      <c r="AT356" s="18" t="s">
        <v>169</v>
      </c>
      <c r="AU356" s="18" t="s">
        <v>82</v>
      </c>
      <c r="AY356" s="18" t="s">
        <v>167</v>
      </c>
      <c r="BE356" s="194">
        <f>IF(N356="základní",J356,0)</f>
        <v>0</v>
      </c>
      <c r="BF356" s="194">
        <f>IF(N356="snížená",J356,0)</f>
        <v>0</v>
      </c>
      <c r="BG356" s="194">
        <f>IF(N356="zákl. přenesená",J356,0)</f>
        <v>0</v>
      </c>
      <c r="BH356" s="194">
        <f>IF(N356="sníž. přenesená",J356,0)</f>
        <v>0</v>
      </c>
      <c r="BI356" s="194">
        <f>IF(N356="nulová",J356,0)</f>
        <v>0</v>
      </c>
      <c r="BJ356" s="18" t="s">
        <v>23</v>
      </c>
      <c r="BK356" s="194">
        <f>ROUND(I356*H356,2)</f>
        <v>0</v>
      </c>
      <c r="BL356" s="18" t="s">
        <v>261</v>
      </c>
      <c r="BM356" s="18" t="s">
        <v>548</v>
      </c>
    </row>
    <row r="357" spans="2:65" s="11" customFormat="1">
      <c r="B357" s="195"/>
      <c r="C357" s="196"/>
      <c r="D357" s="197" t="s">
        <v>175</v>
      </c>
      <c r="E357" s="198" t="s">
        <v>32</v>
      </c>
      <c r="F357" s="199" t="s">
        <v>549</v>
      </c>
      <c r="G357" s="196"/>
      <c r="H357" s="200" t="s">
        <v>32</v>
      </c>
      <c r="I357" s="201"/>
      <c r="J357" s="196"/>
      <c r="K357" s="196"/>
      <c r="L357" s="202"/>
      <c r="M357" s="203"/>
      <c r="N357" s="204"/>
      <c r="O357" s="204"/>
      <c r="P357" s="204"/>
      <c r="Q357" s="204"/>
      <c r="R357" s="204"/>
      <c r="S357" s="204"/>
      <c r="T357" s="205"/>
      <c r="AT357" s="206" t="s">
        <v>175</v>
      </c>
      <c r="AU357" s="206" t="s">
        <v>82</v>
      </c>
      <c r="AV357" s="11" t="s">
        <v>23</v>
      </c>
      <c r="AW357" s="11" t="s">
        <v>38</v>
      </c>
      <c r="AX357" s="11" t="s">
        <v>74</v>
      </c>
      <c r="AY357" s="206" t="s">
        <v>167</v>
      </c>
    </row>
    <row r="358" spans="2:65" s="12" customFormat="1">
      <c r="B358" s="207"/>
      <c r="C358" s="208"/>
      <c r="D358" s="220" t="s">
        <v>175</v>
      </c>
      <c r="E358" s="230" t="s">
        <v>32</v>
      </c>
      <c r="F358" s="231" t="s">
        <v>23</v>
      </c>
      <c r="G358" s="208"/>
      <c r="H358" s="232">
        <v>1</v>
      </c>
      <c r="I358" s="212"/>
      <c r="J358" s="208"/>
      <c r="K358" s="208"/>
      <c r="L358" s="213"/>
      <c r="M358" s="214"/>
      <c r="N358" s="215"/>
      <c r="O358" s="215"/>
      <c r="P358" s="215"/>
      <c r="Q358" s="215"/>
      <c r="R358" s="215"/>
      <c r="S358" s="215"/>
      <c r="T358" s="216"/>
      <c r="AT358" s="217" t="s">
        <v>175</v>
      </c>
      <c r="AU358" s="217" t="s">
        <v>82</v>
      </c>
      <c r="AV358" s="12" t="s">
        <v>82</v>
      </c>
      <c r="AW358" s="12" t="s">
        <v>38</v>
      </c>
      <c r="AX358" s="12" t="s">
        <v>23</v>
      </c>
      <c r="AY358" s="217" t="s">
        <v>167</v>
      </c>
    </row>
    <row r="359" spans="2:65" s="1" customFormat="1" ht="22.5" customHeight="1">
      <c r="B359" s="35"/>
      <c r="C359" s="183" t="s">
        <v>550</v>
      </c>
      <c r="D359" s="183" t="s">
        <v>169</v>
      </c>
      <c r="E359" s="184" t="s">
        <v>551</v>
      </c>
      <c r="F359" s="185" t="s">
        <v>552</v>
      </c>
      <c r="G359" s="186" t="s">
        <v>357</v>
      </c>
      <c r="H359" s="187">
        <v>1</v>
      </c>
      <c r="I359" s="188"/>
      <c r="J359" s="189">
        <f>ROUND(I359*H359,2)</f>
        <v>0</v>
      </c>
      <c r="K359" s="185" t="s">
        <v>172</v>
      </c>
      <c r="L359" s="55"/>
      <c r="M359" s="190" t="s">
        <v>32</v>
      </c>
      <c r="N359" s="191" t="s">
        <v>45</v>
      </c>
      <c r="O359" s="36"/>
      <c r="P359" s="192">
        <f>O359*H359</f>
        <v>0</v>
      </c>
      <c r="Q359" s="192">
        <v>0</v>
      </c>
      <c r="R359" s="192">
        <f>Q359*H359</f>
        <v>0</v>
      </c>
      <c r="S359" s="192">
        <v>1.4999999999999999E-2</v>
      </c>
      <c r="T359" s="193">
        <f>S359*H359</f>
        <v>1.4999999999999999E-2</v>
      </c>
      <c r="AR359" s="18" t="s">
        <v>261</v>
      </c>
      <c r="AT359" s="18" t="s">
        <v>169</v>
      </c>
      <c r="AU359" s="18" t="s">
        <v>82</v>
      </c>
      <c r="AY359" s="18" t="s">
        <v>167</v>
      </c>
      <c r="BE359" s="194">
        <f>IF(N359="základní",J359,0)</f>
        <v>0</v>
      </c>
      <c r="BF359" s="194">
        <f>IF(N359="snížená",J359,0)</f>
        <v>0</v>
      </c>
      <c r="BG359" s="194">
        <f>IF(N359="zákl. přenesená",J359,0)</f>
        <v>0</v>
      </c>
      <c r="BH359" s="194">
        <f>IF(N359="sníž. přenesená",J359,0)</f>
        <v>0</v>
      </c>
      <c r="BI359" s="194">
        <f>IF(N359="nulová",J359,0)</f>
        <v>0</v>
      </c>
      <c r="BJ359" s="18" t="s">
        <v>23</v>
      </c>
      <c r="BK359" s="194">
        <f>ROUND(I359*H359,2)</f>
        <v>0</v>
      </c>
      <c r="BL359" s="18" t="s">
        <v>261</v>
      </c>
      <c r="BM359" s="18" t="s">
        <v>553</v>
      </c>
    </row>
    <row r="360" spans="2:65" s="11" customFormat="1">
      <c r="B360" s="195"/>
      <c r="C360" s="196"/>
      <c r="D360" s="197" t="s">
        <v>175</v>
      </c>
      <c r="E360" s="198" t="s">
        <v>32</v>
      </c>
      <c r="F360" s="199" t="s">
        <v>554</v>
      </c>
      <c r="G360" s="196"/>
      <c r="H360" s="200" t="s">
        <v>32</v>
      </c>
      <c r="I360" s="201"/>
      <c r="J360" s="196"/>
      <c r="K360" s="196"/>
      <c r="L360" s="202"/>
      <c r="M360" s="203"/>
      <c r="N360" s="204"/>
      <c r="O360" s="204"/>
      <c r="P360" s="204"/>
      <c r="Q360" s="204"/>
      <c r="R360" s="204"/>
      <c r="S360" s="204"/>
      <c r="T360" s="205"/>
      <c r="AT360" s="206" t="s">
        <v>175</v>
      </c>
      <c r="AU360" s="206" t="s">
        <v>82</v>
      </c>
      <c r="AV360" s="11" t="s">
        <v>23</v>
      </c>
      <c r="AW360" s="11" t="s">
        <v>38</v>
      </c>
      <c r="AX360" s="11" t="s">
        <v>74</v>
      </c>
      <c r="AY360" s="206" t="s">
        <v>167</v>
      </c>
    </row>
    <row r="361" spans="2:65" s="12" customFormat="1">
      <c r="B361" s="207"/>
      <c r="C361" s="208"/>
      <c r="D361" s="220" t="s">
        <v>175</v>
      </c>
      <c r="E361" s="230" t="s">
        <v>32</v>
      </c>
      <c r="F361" s="231" t="s">
        <v>23</v>
      </c>
      <c r="G361" s="208"/>
      <c r="H361" s="232">
        <v>1</v>
      </c>
      <c r="I361" s="212"/>
      <c r="J361" s="208"/>
      <c r="K361" s="208"/>
      <c r="L361" s="213"/>
      <c r="M361" s="214"/>
      <c r="N361" s="215"/>
      <c r="O361" s="215"/>
      <c r="P361" s="215"/>
      <c r="Q361" s="215"/>
      <c r="R361" s="215"/>
      <c r="S361" s="215"/>
      <c r="T361" s="216"/>
      <c r="AT361" s="217" t="s">
        <v>175</v>
      </c>
      <c r="AU361" s="217" t="s">
        <v>82</v>
      </c>
      <c r="AV361" s="12" t="s">
        <v>82</v>
      </c>
      <c r="AW361" s="12" t="s">
        <v>38</v>
      </c>
      <c r="AX361" s="12" t="s">
        <v>23</v>
      </c>
      <c r="AY361" s="217" t="s">
        <v>167</v>
      </c>
    </row>
    <row r="362" spans="2:65" s="1" customFormat="1" ht="22.5" customHeight="1">
      <c r="B362" s="35"/>
      <c r="C362" s="183" t="s">
        <v>555</v>
      </c>
      <c r="D362" s="183" t="s">
        <v>169</v>
      </c>
      <c r="E362" s="184" t="s">
        <v>556</v>
      </c>
      <c r="F362" s="185" t="s">
        <v>557</v>
      </c>
      <c r="G362" s="186" t="s">
        <v>357</v>
      </c>
      <c r="H362" s="187">
        <v>1</v>
      </c>
      <c r="I362" s="188"/>
      <c r="J362" s="189">
        <f>ROUND(I362*H362,2)</f>
        <v>0</v>
      </c>
      <c r="K362" s="185" t="s">
        <v>172</v>
      </c>
      <c r="L362" s="55"/>
      <c r="M362" s="190" t="s">
        <v>32</v>
      </c>
      <c r="N362" s="191" t="s">
        <v>45</v>
      </c>
      <c r="O362" s="36"/>
      <c r="P362" s="192">
        <f>O362*H362</f>
        <v>0</v>
      </c>
      <c r="Q362" s="192">
        <v>0</v>
      </c>
      <c r="R362" s="192">
        <f>Q362*H362</f>
        <v>0</v>
      </c>
      <c r="S362" s="192">
        <v>0</v>
      </c>
      <c r="T362" s="193">
        <f>S362*H362</f>
        <v>0</v>
      </c>
      <c r="AR362" s="18" t="s">
        <v>261</v>
      </c>
      <c r="AT362" s="18" t="s">
        <v>169</v>
      </c>
      <c r="AU362" s="18" t="s">
        <v>82</v>
      </c>
      <c r="AY362" s="18" t="s">
        <v>167</v>
      </c>
      <c r="BE362" s="194">
        <f>IF(N362="základní",J362,0)</f>
        <v>0</v>
      </c>
      <c r="BF362" s="194">
        <f>IF(N362="snížená",J362,0)</f>
        <v>0</v>
      </c>
      <c r="BG362" s="194">
        <f>IF(N362="zákl. přenesená",J362,0)</f>
        <v>0</v>
      </c>
      <c r="BH362" s="194">
        <f>IF(N362="sníž. přenesená",J362,0)</f>
        <v>0</v>
      </c>
      <c r="BI362" s="194">
        <f>IF(N362="nulová",J362,0)</f>
        <v>0</v>
      </c>
      <c r="BJ362" s="18" t="s">
        <v>23</v>
      </c>
      <c r="BK362" s="194">
        <f>ROUND(I362*H362,2)</f>
        <v>0</v>
      </c>
      <c r="BL362" s="18" t="s">
        <v>261</v>
      </c>
      <c r="BM362" s="18" t="s">
        <v>558</v>
      </c>
    </row>
    <row r="363" spans="2:65" s="1" customFormat="1" ht="22.5" customHeight="1">
      <c r="B363" s="35"/>
      <c r="C363" s="183" t="s">
        <v>559</v>
      </c>
      <c r="D363" s="183" t="s">
        <v>169</v>
      </c>
      <c r="E363" s="184" t="s">
        <v>560</v>
      </c>
      <c r="F363" s="185" t="s">
        <v>561</v>
      </c>
      <c r="G363" s="186" t="s">
        <v>357</v>
      </c>
      <c r="H363" s="187">
        <v>1</v>
      </c>
      <c r="I363" s="188"/>
      <c r="J363" s="189">
        <f>ROUND(I363*H363,2)</f>
        <v>0</v>
      </c>
      <c r="K363" s="185" t="s">
        <v>172</v>
      </c>
      <c r="L363" s="55"/>
      <c r="M363" s="190" t="s">
        <v>32</v>
      </c>
      <c r="N363" s="191" t="s">
        <v>45</v>
      </c>
      <c r="O363" s="36"/>
      <c r="P363" s="192">
        <f>O363*H363</f>
        <v>0</v>
      </c>
      <c r="Q363" s="192">
        <v>0</v>
      </c>
      <c r="R363" s="192">
        <f>Q363*H363</f>
        <v>0</v>
      </c>
      <c r="S363" s="192">
        <v>0</v>
      </c>
      <c r="T363" s="193">
        <f>S363*H363</f>
        <v>0</v>
      </c>
      <c r="AR363" s="18" t="s">
        <v>261</v>
      </c>
      <c r="AT363" s="18" t="s">
        <v>169</v>
      </c>
      <c r="AU363" s="18" t="s">
        <v>82</v>
      </c>
      <c r="AY363" s="18" t="s">
        <v>167</v>
      </c>
      <c r="BE363" s="194">
        <f>IF(N363="základní",J363,0)</f>
        <v>0</v>
      </c>
      <c r="BF363" s="194">
        <f>IF(N363="snížená",J363,0)</f>
        <v>0</v>
      </c>
      <c r="BG363" s="194">
        <f>IF(N363="zákl. přenesená",J363,0)</f>
        <v>0</v>
      </c>
      <c r="BH363" s="194">
        <f>IF(N363="sníž. přenesená",J363,0)</f>
        <v>0</v>
      </c>
      <c r="BI363" s="194">
        <f>IF(N363="nulová",J363,0)</f>
        <v>0</v>
      </c>
      <c r="BJ363" s="18" t="s">
        <v>23</v>
      </c>
      <c r="BK363" s="194">
        <f>ROUND(I363*H363,2)</f>
        <v>0</v>
      </c>
      <c r="BL363" s="18" t="s">
        <v>261</v>
      </c>
      <c r="BM363" s="18" t="s">
        <v>562</v>
      </c>
    </row>
    <row r="364" spans="2:65" s="1" customFormat="1" ht="31.5" customHeight="1">
      <c r="B364" s="35"/>
      <c r="C364" s="183" t="s">
        <v>563</v>
      </c>
      <c r="D364" s="183" t="s">
        <v>169</v>
      </c>
      <c r="E364" s="184" t="s">
        <v>564</v>
      </c>
      <c r="F364" s="185" t="s">
        <v>565</v>
      </c>
      <c r="G364" s="186" t="s">
        <v>357</v>
      </c>
      <c r="H364" s="187">
        <v>4</v>
      </c>
      <c r="I364" s="188"/>
      <c r="J364" s="189">
        <f>ROUND(I364*H364,2)</f>
        <v>0</v>
      </c>
      <c r="K364" s="185" t="s">
        <v>32</v>
      </c>
      <c r="L364" s="55"/>
      <c r="M364" s="190" t="s">
        <v>32</v>
      </c>
      <c r="N364" s="191" t="s">
        <v>45</v>
      </c>
      <c r="O364" s="36"/>
      <c r="P364" s="192">
        <f>O364*H364</f>
        <v>0</v>
      </c>
      <c r="Q364" s="192">
        <v>6.9999999999999994E-5</v>
      </c>
      <c r="R364" s="192">
        <f>Q364*H364</f>
        <v>2.7999999999999998E-4</v>
      </c>
      <c r="S364" s="192">
        <v>40.6</v>
      </c>
      <c r="T364" s="193">
        <f>S364*H364</f>
        <v>162.4</v>
      </c>
      <c r="AR364" s="18" t="s">
        <v>173</v>
      </c>
      <c r="AT364" s="18" t="s">
        <v>169</v>
      </c>
      <c r="AU364" s="18" t="s">
        <v>82</v>
      </c>
      <c r="AY364" s="18" t="s">
        <v>167</v>
      </c>
      <c r="BE364" s="194">
        <f>IF(N364="základní",J364,0)</f>
        <v>0</v>
      </c>
      <c r="BF364" s="194">
        <f>IF(N364="snížená",J364,0)</f>
        <v>0</v>
      </c>
      <c r="BG364" s="194">
        <f>IF(N364="zákl. přenesená",J364,0)</f>
        <v>0</v>
      </c>
      <c r="BH364" s="194">
        <f>IF(N364="sníž. přenesená",J364,0)</f>
        <v>0</v>
      </c>
      <c r="BI364" s="194">
        <f>IF(N364="nulová",J364,0)</f>
        <v>0</v>
      </c>
      <c r="BJ364" s="18" t="s">
        <v>23</v>
      </c>
      <c r="BK364" s="194">
        <f>ROUND(I364*H364,2)</f>
        <v>0</v>
      </c>
      <c r="BL364" s="18" t="s">
        <v>173</v>
      </c>
      <c r="BM364" s="18" t="s">
        <v>566</v>
      </c>
    </row>
    <row r="365" spans="2:65" s="12" customFormat="1">
      <c r="B365" s="207"/>
      <c r="C365" s="208"/>
      <c r="D365" s="220" t="s">
        <v>175</v>
      </c>
      <c r="E365" s="230" t="s">
        <v>32</v>
      </c>
      <c r="F365" s="231" t="s">
        <v>173</v>
      </c>
      <c r="G365" s="208"/>
      <c r="H365" s="232">
        <v>4</v>
      </c>
      <c r="I365" s="212"/>
      <c r="J365" s="208"/>
      <c r="K365" s="208"/>
      <c r="L365" s="213"/>
      <c r="M365" s="214"/>
      <c r="N365" s="215"/>
      <c r="O365" s="215"/>
      <c r="P365" s="215"/>
      <c r="Q365" s="215"/>
      <c r="R365" s="215"/>
      <c r="S365" s="215"/>
      <c r="T365" s="216"/>
      <c r="AT365" s="217" t="s">
        <v>175</v>
      </c>
      <c r="AU365" s="217" t="s">
        <v>82</v>
      </c>
      <c r="AV365" s="12" t="s">
        <v>82</v>
      </c>
      <c r="AW365" s="12" t="s">
        <v>38</v>
      </c>
      <c r="AX365" s="12" t="s">
        <v>23</v>
      </c>
      <c r="AY365" s="217" t="s">
        <v>167</v>
      </c>
    </row>
    <row r="366" spans="2:65" s="1" customFormat="1" ht="22.5" customHeight="1">
      <c r="B366" s="35"/>
      <c r="C366" s="183" t="s">
        <v>567</v>
      </c>
      <c r="D366" s="183" t="s">
        <v>169</v>
      </c>
      <c r="E366" s="184" t="s">
        <v>568</v>
      </c>
      <c r="F366" s="185" t="s">
        <v>569</v>
      </c>
      <c r="G366" s="186" t="s">
        <v>357</v>
      </c>
      <c r="H366" s="187">
        <v>3</v>
      </c>
      <c r="I366" s="188"/>
      <c r="J366" s="189">
        <f>ROUND(I366*H366,2)</f>
        <v>0</v>
      </c>
      <c r="K366" s="185" t="s">
        <v>32</v>
      </c>
      <c r="L366" s="55"/>
      <c r="M366" s="190" t="s">
        <v>32</v>
      </c>
      <c r="N366" s="191" t="s">
        <v>45</v>
      </c>
      <c r="O366" s="36"/>
      <c r="P366" s="192">
        <f>O366*H366</f>
        <v>0</v>
      </c>
      <c r="Q366" s="192">
        <v>0</v>
      </c>
      <c r="R366" s="192">
        <f>Q366*H366</f>
        <v>0</v>
      </c>
      <c r="S366" s="192">
        <v>0.08</v>
      </c>
      <c r="T366" s="193">
        <f>S366*H366</f>
        <v>0.24</v>
      </c>
      <c r="AR366" s="18" t="s">
        <v>261</v>
      </c>
      <c r="AT366" s="18" t="s">
        <v>169</v>
      </c>
      <c r="AU366" s="18" t="s">
        <v>82</v>
      </c>
      <c r="AY366" s="18" t="s">
        <v>167</v>
      </c>
      <c r="BE366" s="194">
        <f>IF(N366="základní",J366,0)</f>
        <v>0</v>
      </c>
      <c r="BF366" s="194">
        <f>IF(N366="snížená",J366,0)</f>
        <v>0</v>
      </c>
      <c r="BG366" s="194">
        <f>IF(N366="zákl. přenesená",J366,0)</f>
        <v>0</v>
      </c>
      <c r="BH366" s="194">
        <f>IF(N366="sníž. přenesená",J366,0)</f>
        <v>0</v>
      </c>
      <c r="BI366" s="194">
        <f>IF(N366="nulová",J366,0)</f>
        <v>0</v>
      </c>
      <c r="BJ366" s="18" t="s">
        <v>23</v>
      </c>
      <c r="BK366" s="194">
        <f>ROUND(I366*H366,2)</f>
        <v>0</v>
      </c>
      <c r="BL366" s="18" t="s">
        <v>261</v>
      </c>
      <c r="BM366" s="18" t="s">
        <v>570</v>
      </c>
    </row>
    <row r="367" spans="2:65" s="11" customFormat="1">
      <c r="B367" s="195"/>
      <c r="C367" s="196"/>
      <c r="D367" s="197" t="s">
        <v>175</v>
      </c>
      <c r="E367" s="198" t="s">
        <v>32</v>
      </c>
      <c r="F367" s="199" t="s">
        <v>571</v>
      </c>
      <c r="G367" s="196"/>
      <c r="H367" s="200" t="s">
        <v>32</v>
      </c>
      <c r="I367" s="201"/>
      <c r="J367" s="196"/>
      <c r="K367" s="196"/>
      <c r="L367" s="202"/>
      <c r="M367" s="203"/>
      <c r="N367" s="204"/>
      <c r="O367" s="204"/>
      <c r="P367" s="204"/>
      <c r="Q367" s="204"/>
      <c r="R367" s="204"/>
      <c r="S367" s="204"/>
      <c r="T367" s="205"/>
      <c r="AT367" s="206" t="s">
        <v>175</v>
      </c>
      <c r="AU367" s="206" t="s">
        <v>82</v>
      </c>
      <c r="AV367" s="11" t="s">
        <v>23</v>
      </c>
      <c r="AW367" s="11" t="s">
        <v>38</v>
      </c>
      <c r="AX367" s="11" t="s">
        <v>74</v>
      </c>
      <c r="AY367" s="206" t="s">
        <v>167</v>
      </c>
    </row>
    <row r="368" spans="2:65" s="12" customFormat="1">
      <c r="B368" s="207"/>
      <c r="C368" s="208"/>
      <c r="D368" s="220" t="s">
        <v>175</v>
      </c>
      <c r="E368" s="230" t="s">
        <v>32</v>
      </c>
      <c r="F368" s="231" t="s">
        <v>179</v>
      </c>
      <c r="G368" s="208"/>
      <c r="H368" s="232">
        <v>3</v>
      </c>
      <c r="I368" s="212"/>
      <c r="J368" s="208"/>
      <c r="K368" s="208"/>
      <c r="L368" s="213"/>
      <c r="M368" s="214"/>
      <c r="N368" s="215"/>
      <c r="O368" s="215"/>
      <c r="P368" s="215"/>
      <c r="Q368" s="215"/>
      <c r="R368" s="215"/>
      <c r="S368" s="215"/>
      <c r="T368" s="216"/>
      <c r="AT368" s="217" t="s">
        <v>175</v>
      </c>
      <c r="AU368" s="217" t="s">
        <v>82</v>
      </c>
      <c r="AV368" s="12" t="s">
        <v>82</v>
      </c>
      <c r="AW368" s="12" t="s">
        <v>38</v>
      </c>
      <c r="AX368" s="12" t="s">
        <v>23</v>
      </c>
      <c r="AY368" s="217" t="s">
        <v>167</v>
      </c>
    </row>
    <row r="369" spans="2:65" s="1" customFormat="1" ht="22.5" customHeight="1">
      <c r="B369" s="35"/>
      <c r="C369" s="183" t="s">
        <v>572</v>
      </c>
      <c r="D369" s="183" t="s">
        <v>169</v>
      </c>
      <c r="E369" s="184" t="s">
        <v>573</v>
      </c>
      <c r="F369" s="185" t="s">
        <v>574</v>
      </c>
      <c r="G369" s="186" t="s">
        <v>357</v>
      </c>
      <c r="H369" s="187">
        <v>2</v>
      </c>
      <c r="I369" s="188"/>
      <c r="J369" s="189">
        <f>ROUND(I369*H369,2)</f>
        <v>0</v>
      </c>
      <c r="K369" s="185" t="s">
        <v>32</v>
      </c>
      <c r="L369" s="55"/>
      <c r="M369" s="190" t="s">
        <v>32</v>
      </c>
      <c r="N369" s="191" t="s">
        <v>45</v>
      </c>
      <c r="O369" s="36"/>
      <c r="P369" s="192">
        <f>O369*H369</f>
        <v>0</v>
      </c>
      <c r="Q369" s="192">
        <v>0</v>
      </c>
      <c r="R369" s="192">
        <f>Q369*H369</f>
        <v>0</v>
      </c>
      <c r="S369" s="192">
        <v>0.01</v>
      </c>
      <c r="T369" s="193">
        <f>S369*H369</f>
        <v>0.02</v>
      </c>
      <c r="AR369" s="18" t="s">
        <v>261</v>
      </c>
      <c r="AT369" s="18" t="s">
        <v>169</v>
      </c>
      <c r="AU369" s="18" t="s">
        <v>82</v>
      </c>
      <c r="AY369" s="18" t="s">
        <v>167</v>
      </c>
      <c r="BE369" s="194">
        <f>IF(N369="základní",J369,0)</f>
        <v>0</v>
      </c>
      <c r="BF369" s="194">
        <f>IF(N369="snížená",J369,0)</f>
        <v>0</v>
      </c>
      <c r="BG369" s="194">
        <f>IF(N369="zákl. přenesená",J369,0)</f>
        <v>0</v>
      </c>
      <c r="BH369" s="194">
        <f>IF(N369="sníž. přenesená",J369,0)</f>
        <v>0</v>
      </c>
      <c r="BI369" s="194">
        <f>IF(N369="nulová",J369,0)</f>
        <v>0</v>
      </c>
      <c r="BJ369" s="18" t="s">
        <v>23</v>
      </c>
      <c r="BK369" s="194">
        <f>ROUND(I369*H369,2)</f>
        <v>0</v>
      </c>
      <c r="BL369" s="18" t="s">
        <v>261</v>
      </c>
      <c r="BM369" s="18" t="s">
        <v>575</v>
      </c>
    </row>
    <row r="370" spans="2:65" s="11" customFormat="1">
      <c r="B370" s="195"/>
      <c r="C370" s="196"/>
      <c r="D370" s="197" t="s">
        <v>175</v>
      </c>
      <c r="E370" s="198" t="s">
        <v>32</v>
      </c>
      <c r="F370" s="199" t="s">
        <v>576</v>
      </c>
      <c r="G370" s="196"/>
      <c r="H370" s="200" t="s">
        <v>32</v>
      </c>
      <c r="I370" s="201"/>
      <c r="J370" s="196"/>
      <c r="K370" s="196"/>
      <c r="L370" s="202"/>
      <c r="M370" s="203"/>
      <c r="N370" s="204"/>
      <c r="O370" s="204"/>
      <c r="P370" s="204"/>
      <c r="Q370" s="204"/>
      <c r="R370" s="204"/>
      <c r="S370" s="204"/>
      <c r="T370" s="205"/>
      <c r="AT370" s="206" t="s">
        <v>175</v>
      </c>
      <c r="AU370" s="206" t="s">
        <v>82</v>
      </c>
      <c r="AV370" s="11" t="s">
        <v>23</v>
      </c>
      <c r="AW370" s="11" t="s">
        <v>38</v>
      </c>
      <c r="AX370" s="11" t="s">
        <v>74</v>
      </c>
      <c r="AY370" s="206" t="s">
        <v>167</v>
      </c>
    </row>
    <row r="371" spans="2:65" s="12" customFormat="1">
      <c r="B371" s="207"/>
      <c r="C371" s="208"/>
      <c r="D371" s="220" t="s">
        <v>175</v>
      </c>
      <c r="E371" s="230" t="s">
        <v>32</v>
      </c>
      <c r="F371" s="231" t="s">
        <v>82</v>
      </c>
      <c r="G371" s="208"/>
      <c r="H371" s="232">
        <v>2</v>
      </c>
      <c r="I371" s="212"/>
      <c r="J371" s="208"/>
      <c r="K371" s="208"/>
      <c r="L371" s="213"/>
      <c r="M371" s="214"/>
      <c r="N371" s="215"/>
      <c r="O371" s="215"/>
      <c r="P371" s="215"/>
      <c r="Q371" s="215"/>
      <c r="R371" s="215"/>
      <c r="S371" s="215"/>
      <c r="T371" s="216"/>
      <c r="AT371" s="217" t="s">
        <v>175</v>
      </c>
      <c r="AU371" s="217" t="s">
        <v>82</v>
      </c>
      <c r="AV371" s="12" t="s">
        <v>82</v>
      </c>
      <c r="AW371" s="12" t="s">
        <v>38</v>
      </c>
      <c r="AX371" s="12" t="s">
        <v>23</v>
      </c>
      <c r="AY371" s="217" t="s">
        <v>167</v>
      </c>
    </row>
    <row r="372" spans="2:65" s="1" customFormat="1" ht="22.5" customHeight="1">
      <c r="B372" s="35"/>
      <c r="C372" s="183" t="s">
        <v>577</v>
      </c>
      <c r="D372" s="183" t="s">
        <v>169</v>
      </c>
      <c r="E372" s="184" t="s">
        <v>578</v>
      </c>
      <c r="F372" s="185" t="s">
        <v>579</v>
      </c>
      <c r="G372" s="186" t="s">
        <v>357</v>
      </c>
      <c r="H372" s="187">
        <v>1</v>
      </c>
      <c r="I372" s="188"/>
      <c r="J372" s="189">
        <f>ROUND(I372*H372,2)</f>
        <v>0</v>
      </c>
      <c r="K372" s="185" t="s">
        <v>32</v>
      </c>
      <c r="L372" s="55"/>
      <c r="M372" s="190" t="s">
        <v>32</v>
      </c>
      <c r="N372" s="191" t="s">
        <v>45</v>
      </c>
      <c r="O372" s="36"/>
      <c r="P372" s="192">
        <f>O372*H372</f>
        <v>0</v>
      </c>
      <c r="Q372" s="192">
        <v>0</v>
      </c>
      <c r="R372" s="192">
        <f>Q372*H372</f>
        <v>0</v>
      </c>
      <c r="S372" s="192">
        <v>0.6</v>
      </c>
      <c r="T372" s="193">
        <f>S372*H372</f>
        <v>0.6</v>
      </c>
      <c r="AR372" s="18" t="s">
        <v>261</v>
      </c>
      <c r="AT372" s="18" t="s">
        <v>169</v>
      </c>
      <c r="AU372" s="18" t="s">
        <v>82</v>
      </c>
      <c r="AY372" s="18" t="s">
        <v>167</v>
      </c>
      <c r="BE372" s="194">
        <f>IF(N372="základní",J372,0)</f>
        <v>0</v>
      </c>
      <c r="BF372" s="194">
        <f>IF(N372="snížená",J372,0)</f>
        <v>0</v>
      </c>
      <c r="BG372" s="194">
        <f>IF(N372="zákl. přenesená",J372,0)</f>
        <v>0</v>
      </c>
      <c r="BH372" s="194">
        <f>IF(N372="sníž. přenesená",J372,0)</f>
        <v>0</v>
      </c>
      <c r="BI372" s="194">
        <f>IF(N372="nulová",J372,0)</f>
        <v>0</v>
      </c>
      <c r="BJ372" s="18" t="s">
        <v>23</v>
      </c>
      <c r="BK372" s="194">
        <f>ROUND(I372*H372,2)</f>
        <v>0</v>
      </c>
      <c r="BL372" s="18" t="s">
        <v>261</v>
      </c>
      <c r="BM372" s="18" t="s">
        <v>580</v>
      </c>
    </row>
    <row r="373" spans="2:65" s="11" customFormat="1">
      <c r="B373" s="195"/>
      <c r="C373" s="196"/>
      <c r="D373" s="197" t="s">
        <v>175</v>
      </c>
      <c r="E373" s="198" t="s">
        <v>32</v>
      </c>
      <c r="F373" s="199" t="s">
        <v>581</v>
      </c>
      <c r="G373" s="196"/>
      <c r="H373" s="200" t="s">
        <v>32</v>
      </c>
      <c r="I373" s="201"/>
      <c r="J373" s="196"/>
      <c r="K373" s="196"/>
      <c r="L373" s="202"/>
      <c r="M373" s="203"/>
      <c r="N373" s="204"/>
      <c r="O373" s="204"/>
      <c r="P373" s="204"/>
      <c r="Q373" s="204"/>
      <c r="R373" s="204"/>
      <c r="S373" s="204"/>
      <c r="T373" s="205"/>
      <c r="AT373" s="206" t="s">
        <v>175</v>
      </c>
      <c r="AU373" s="206" t="s">
        <v>82</v>
      </c>
      <c r="AV373" s="11" t="s">
        <v>23</v>
      </c>
      <c r="AW373" s="11" t="s">
        <v>38</v>
      </c>
      <c r="AX373" s="11" t="s">
        <v>74</v>
      </c>
      <c r="AY373" s="206" t="s">
        <v>167</v>
      </c>
    </row>
    <row r="374" spans="2:65" s="12" customFormat="1">
      <c r="B374" s="207"/>
      <c r="C374" s="208"/>
      <c r="D374" s="220" t="s">
        <v>175</v>
      </c>
      <c r="E374" s="230" t="s">
        <v>32</v>
      </c>
      <c r="F374" s="231" t="s">
        <v>23</v>
      </c>
      <c r="G374" s="208"/>
      <c r="H374" s="232">
        <v>1</v>
      </c>
      <c r="I374" s="212"/>
      <c r="J374" s="208"/>
      <c r="K374" s="208"/>
      <c r="L374" s="213"/>
      <c r="M374" s="214"/>
      <c r="N374" s="215"/>
      <c r="O374" s="215"/>
      <c r="P374" s="215"/>
      <c r="Q374" s="215"/>
      <c r="R374" s="215"/>
      <c r="S374" s="215"/>
      <c r="T374" s="216"/>
      <c r="AT374" s="217" t="s">
        <v>175</v>
      </c>
      <c r="AU374" s="217" t="s">
        <v>82</v>
      </c>
      <c r="AV374" s="12" t="s">
        <v>82</v>
      </c>
      <c r="AW374" s="12" t="s">
        <v>38</v>
      </c>
      <c r="AX374" s="12" t="s">
        <v>23</v>
      </c>
      <c r="AY374" s="217" t="s">
        <v>167</v>
      </c>
    </row>
    <row r="375" spans="2:65" s="1" customFormat="1" ht="22.5" customHeight="1">
      <c r="B375" s="35"/>
      <c r="C375" s="183" t="s">
        <v>582</v>
      </c>
      <c r="D375" s="183" t="s">
        <v>169</v>
      </c>
      <c r="E375" s="184" t="s">
        <v>583</v>
      </c>
      <c r="F375" s="185" t="s">
        <v>584</v>
      </c>
      <c r="G375" s="186" t="s">
        <v>357</v>
      </c>
      <c r="H375" s="187">
        <v>1</v>
      </c>
      <c r="I375" s="188"/>
      <c r="J375" s="189">
        <f>ROUND(I375*H375,2)</f>
        <v>0</v>
      </c>
      <c r="K375" s="185" t="s">
        <v>172</v>
      </c>
      <c r="L375" s="55"/>
      <c r="M375" s="190" t="s">
        <v>32</v>
      </c>
      <c r="N375" s="191" t="s">
        <v>45</v>
      </c>
      <c r="O375" s="36"/>
      <c r="P375" s="192">
        <f>O375*H375</f>
        <v>0</v>
      </c>
      <c r="Q375" s="192">
        <v>0</v>
      </c>
      <c r="R375" s="192">
        <f>Q375*H375</f>
        <v>0</v>
      </c>
      <c r="S375" s="192">
        <v>0.15</v>
      </c>
      <c r="T375" s="193">
        <f>S375*H375</f>
        <v>0.15</v>
      </c>
      <c r="AR375" s="18" t="s">
        <v>261</v>
      </c>
      <c r="AT375" s="18" t="s">
        <v>169</v>
      </c>
      <c r="AU375" s="18" t="s">
        <v>82</v>
      </c>
      <c r="AY375" s="18" t="s">
        <v>167</v>
      </c>
      <c r="BE375" s="194">
        <f>IF(N375="základní",J375,0)</f>
        <v>0</v>
      </c>
      <c r="BF375" s="194">
        <f>IF(N375="snížená",J375,0)</f>
        <v>0</v>
      </c>
      <c r="BG375" s="194">
        <f>IF(N375="zákl. přenesená",J375,0)</f>
        <v>0</v>
      </c>
      <c r="BH375" s="194">
        <f>IF(N375="sníž. přenesená",J375,0)</f>
        <v>0</v>
      </c>
      <c r="BI375" s="194">
        <f>IF(N375="nulová",J375,0)</f>
        <v>0</v>
      </c>
      <c r="BJ375" s="18" t="s">
        <v>23</v>
      </c>
      <c r="BK375" s="194">
        <f>ROUND(I375*H375,2)</f>
        <v>0</v>
      </c>
      <c r="BL375" s="18" t="s">
        <v>261</v>
      </c>
      <c r="BM375" s="18" t="s">
        <v>585</v>
      </c>
    </row>
    <row r="376" spans="2:65" s="11" customFormat="1">
      <c r="B376" s="195"/>
      <c r="C376" s="196"/>
      <c r="D376" s="197" t="s">
        <v>175</v>
      </c>
      <c r="E376" s="198" t="s">
        <v>32</v>
      </c>
      <c r="F376" s="199" t="s">
        <v>586</v>
      </c>
      <c r="G376" s="196"/>
      <c r="H376" s="200" t="s">
        <v>32</v>
      </c>
      <c r="I376" s="201"/>
      <c r="J376" s="196"/>
      <c r="K376" s="196"/>
      <c r="L376" s="202"/>
      <c r="M376" s="203"/>
      <c r="N376" s="204"/>
      <c r="O376" s="204"/>
      <c r="P376" s="204"/>
      <c r="Q376" s="204"/>
      <c r="R376" s="204"/>
      <c r="S376" s="204"/>
      <c r="T376" s="205"/>
      <c r="AT376" s="206" t="s">
        <v>175</v>
      </c>
      <c r="AU376" s="206" t="s">
        <v>82</v>
      </c>
      <c r="AV376" s="11" t="s">
        <v>23</v>
      </c>
      <c r="AW376" s="11" t="s">
        <v>38</v>
      </c>
      <c r="AX376" s="11" t="s">
        <v>74</v>
      </c>
      <c r="AY376" s="206" t="s">
        <v>167</v>
      </c>
    </row>
    <row r="377" spans="2:65" s="12" customFormat="1">
      <c r="B377" s="207"/>
      <c r="C377" s="208"/>
      <c r="D377" s="197" t="s">
        <v>175</v>
      </c>
      <c r="E377" s="209" t="s">
        <v>32</v>
      </c>
      <c r="F377" s="210" t="s">
        <v>23</v>
      </c>
      <c r="G377" s="208"/>
      <c r="H377" s="211">
        <v>1</v>
      </c>
      <c r="I377" s="212"/>
      <c r="J377" s="208"/>
      <c r="K377" s="208"/>
      <c r="L377" s="213"/>
      <c r="M377" s="214"/>
      <c r="N377" s="215"/>
      <c r="O377" s="215"/>
      <c r="P377" s="215"/>
      <c r="Q377" s="215"/>
      <c r="R377" s="215"/>
      <c r="S377" s="215"/>
      <c r="T377" s="216"/>
      <c r="AT377" s="217" t="s">
        <v>175</v>
      </c>
      <c r="AU377" s="217" t="s">
        <v>82</v>
      </c>
      <c r="AV377" s="12" t="s">
        <v>82</v>
      </c>
      <c r="AW377" s="12" t="s">
        <v>38</v>
      </c>
      <c r="AX377" s="12" t="s">
        <v>23</v>
      </c>
      <c r="AY377" s="217" t="s">
        <v>167</v>
      </c>
    </row>
    <row r="378" spans="2:65" s="10" customFormat="1" ht="29.85" customHeight="1">
      <c r="B378" s="166"/>
      <c r="C378" s="167"/>
      <c r="D378" s="180" t="s">
        <v>73</v>
      </c>
      <c r="E378" s="181" t="s">
        <v>587</v>
      </c>
      <c r="F378" s="181" t="s">
        <v>588</v>
      </c>
      <c r="G378" s="167"/>
      <c r="H378" s="167"/>
      <c r="I378" s="170"/>
      <c r="J378" s="182">
        <f>BK378</f>
        <v>0</v>
      </c>
      <c r="K378" s="167"/>
      <c r="L378" s="172"/>
      <c r="M378" s="173"/>
      <c r="N378" s="174"/>
      <c r="O378" s="174"/>
      <c r="P378" s="175">
        <f>SUM(P379:P388)</f>
        <v>0</v>
      </c>
      <c r="Q378" s="174"/>
      <c r="R378" s="175">
        <f>SUM(R379:R388)</f>
        <v>1.3902899999999999E-2</v>
      </c>
      <c r="S378" s="174"/>
      <c r="T378" s="176">
        <f>SUM(T379:T388)</f>
        <v>0</v>
      </c>
      <c r="AR378" s="177" t="s">
        <v>82</v>
      </c>
      <c r="AT378" s="178" t="s">
        <v>73</v>
      </c>
      <c r="AU378" s="178" t="s">
        <v>23</v>
      </c>
      <c r="AY378" s="177" t="s">
        <v>167</v>
      </c>
      <c r="BK378" s="179">
        <f>SUM(BK379:BK388)</f>
        <v>0</v>
      </c>
    </row>
    <row r="379" spans="2:65" s="1" customFormat="1" ht="22.5" customHeight="1">
      <c r="B379" s="35"/>
      <c r="C379" s="183" t="s">
        <v>589</v>
      </c>
      <c r="D379" s="183" t="s">
        <v>169</v>
      </c>
      <c r="E379" s="184" t="s">
        <v>590</v>
      </c>
      <c r="F379" s="185" t="s">
        <v>591</v>
      </c>
      <c r="G379" s="186" t="s">
        <v>106</v>
      </c>
      <c r="H379" s="187">
        <v>11.49</v>
      </c>
      <c r="I379" s="188"/>
      <c r="J379" s="189">
        <f>ROUND(I379*H379,2)</f>
        <v>0</v>
      </c>
      <c r="K379" s="185" t="s">
        <v>32</v>
      </c>
      <c r="L379" s="55"/>
      <c r="M379" s="190" t="s">
        <v>32</v>
      </c>
      <c r="N379" s="191" t="s">
        <v>45</v>
      </c>
      <c r="O379" s="36"/>
      <c r="P379" s="192">
        <f>O379*H379</f>
        <v>0</v>
      </c>
      <c r="Q379" s="192">
        <v>2.1000000000000001E-4</v>
      </c>
      <c r="R379" s="192">
        <f>Q379*H379</f>
        <v>2.4128999999999999E-3</v>
      </c>
      <c r="S379" s="192">
        <v>0</v>
      </c>
      <c r="T379" s="193">
        <f>S379*H379</f>
        <v>0</v>
      </c>
      <c r="AR379" s="18" t="s">
        <v>261</v>
      </c>
      <c r="AT379" s="18" t="s">
        <v>169</v>
      </c>
      <c r="AU379" s="18" t="s">
        <v>82</v>
      </c>
      <c r="AY379" s="18" t="s">
        <v>167</v>
      </c>
      <c r="BE379" s="194">
        <f>IF(N379="základní",J379,0)</f>
        <v>0</v>
      </c>
      <c r="BF379" s="194">
        <f>IF(N379="snížená",J379,0)</f>
        <v>0</v>
      </c>
      <c r="BG379" s="194">
        <f>IF(N379="zákl. přenesená",J379,0)</f>
        <v>0</v>
      </c>
      <c r="BH379" s="194">
        <f>IF(N379="sníž. přenesená",J379,0)</f>
        <v>0</v>
      </c>
      <c r="BI379" s="194">
        <f>IF(N379="nulová",J379,0)</f>
        <v>0</v>
      </c>
      <c r="BJ379" s="18" t="s">
        <v>23</v>
      </c>
      <c r="BK379" s="194">
        <f>ROUND(I379*H379,2)</f>
        <v>0</v>
      </c>
      <c r="BL379" s="18" t="s">
        <v>261</v>
      </c>
      <c r="BM379" s="18" t="s">
        <v>592</v>
      </c>
    </row>
    <row r="380" spans="2:65" s="12" customFormat="1">
      <c r="B380" s="207"/>
      <c r="C380" s="208"/>
      <c r="D380" s="197" t="s">
        <v>175</v>
      </c>
      <c r="E380" s="209" t="s">
        <v>32</v>
      </c>
      <c r="F380" s="210" t="s">
        <v>115</v>
      </c>
      <c r="G380" s="208"/>
      <c r="H380" s="211">
        <v>3.0750000000000002</v>
      </c>
      <c r="I380" s="212"/>
      <c r="J380" s="208"/>
      <c r="K380" s="208"/>
      <c r="L380" s="213"/>
      <c r="M380" s="214"/>
      <c r="N380" s="215"/>
      <c r="O380" s="215"/>
      <c r="P380" s="215"/>
      <c r="Q380" s="215"/>
      <c r="R380" s="215"/>
      <c r="S380" s="215"/>
      <c r="T380" s="216"/>
      <c r="AT380" s="217" t="s">
        <v>175</v>
      </c>
      <c r="AU380" s="217" t="s">
        <v>82</v>
      </c>
      <c r="AV380" s="12" t="s">
        <v>82</v>
      </c>
      <c r="AW380" s="12" t="s">
        <v>38</v>
      </c>
      <c r="AX380" s="12" t="s">
        <v>74</v>
      </c>
      <c r="AY380" s="217" t="s">
        <v>167</v>
      </c>
    </row>
    <row r="381" spans="2:65" s="12" customFormat="1">
      <c r="B381" s="207"/>
      <c r="C381" s="208"/>
      <c r="D381" s="197" t="s">
        <v>175</v>
      </c>
      <c r="E381" s="209" t="s">
        <v>32</v>
      </c>
      <c r="F381" s="210" t="s">
        <v>283</v>
      </c>
      <c r="G381" s="208"/>
      <c r="H381" s="211">
        <v>6.6749999999999998</v>
      </c>
      <c r="I381" s="212"/>
      <c r="J381" s="208"/>
      <c r="K381" s="208"/>
      <c r="L381" s="213"/>
      <c r="M381" s="214"/>
      <c r="N381" s="215"/>
      <c r="O381" s="215"/>
      <c r="P381" s="215"/>
      <c r="Q381" s="215"/>
      <c r="R381" s="215"/>
      <c r="S381" s="215"/>
      <c r="T381" s="216"/>
      <c r="AT381" s="217" t="s">
        <v>175</v>
      </c>
      <c r="AU381" s="217" t="s">
        <v>82</v>
      </c>
      <c r="AV381" s="12" t="s">
        <v>82</v>
      </c>
      <c r="AW381" s="12" t="s">
        <v>38</v>
      </c>
      <c r="AX381" s="12" t="s">
        <v>74</v>
      </c>
      <c r="AY381" s="217" t="s">
        <v>167</v>
      </c>
    </row>
    <row r="382" spans="2:65" s="12" customFormat="1">
      <c r="B382" s="207"/>
      <c r="C382" s="208"/>
      <c r="D382" s="197" t="s">
        <v>175</v>
      </c>
      <c r="E382" s="209" t="s">
        <v>32</v>
      </c>
      <c r="F382" s="210" t="s">
        <v>593</v>
      </c>
      <c r="G382" s="208"/>
      <c r="H382" s="211">
        <v>1.74</v>
      </c>
      <c r="I382" s="212"/>
      <c r="J382" s="208"/>
      <c r="K382" s="208"/>
      <c r="L382" s="213"/>
      <c r="M382" s="214"/>
      <c r="N382" s="215"/>
      <c r="O382" s="215"/>
      <c r="P382" s="215"/>
      <c r="Q382" s="215"/>
      <c r="R382" s="215"/>
      <c r="S382" s="215"/>
      <c r="T382" s="216"/>
      <c r="AT382" s="217" t="s">
        <v>175</v>
      </c>
      <c r="AU382" s="217" t="s">
        <v>82</v>
      </c>
      <c r="AV382" s="12" t="s">
        <v>82</v>
      </c>
      <c r="AW382" s="12" t="s">
        <v>38</v>
      </c>
      <c r="AX382" s="12" t="s">
        <v>74</v>
      </c>
      <c r="AY382" s="217" t="s">
        <v>167</v>
      </c>
    </row>
    <row r="383" spans="2:65" s="14" customFormat="1">
      <c r="B383" s="236"/>
      <c r="C383" s="237"/>
      <c r="D383" s="220" t="s">
        <v>175</v>
      </c>
      <c r="E383" s="238" t="s">
        <v>32</v>
      </c>
      <c r="F383" s="239" t="s">
        <v>229</v>
      </c>
      <c r="G383" s="237"/>
      <c r="H383" s="240">
        <v>11.49</v>
      </c>
      <c r="I383" s="241"/>
      <c r="J383" s="237"/>
      <c r="K383" s="237"/>
      <c r="L383" s="242"/>
      <c r="M383" s="243"/>
      <c r="N383" s="244"/>
      <c r="O383" s="244"/>
      <c r="P383" s="244"/>
      <c r="Q383" s="244"/>
      <c r="R383" s="244"/>
      <c r="S383" s="244"/>
      <c r="T383" s="245"/>
      <c r="AT383" s="246" t="s">
        <v>175</v>
      </c>
      <c r="AU383" s="246" t="s">
        <v>82</v>
      </c>
      <c r="AV383" s="14" t="s">
        <v>173</v>
      </c>
      <c r="AW383" s="14" t="s">
        <v>38</v>
      </c>
      <c r="AX383" s="14" t="s">
        <v>23</v>
      </c>
      <c r="AY383" s="246" t="s">
        <v>167</v>
      </c>
    </row>
    <row r="384" spans="2:65" s="1" customFormat="1" ht="31.5" customHeight="1">
      <c r="B384" s="35"/>
      <c r="C384" s="183" t="s">
        <v>594</v>
      </c>
      <c r="D384" s="183" t="s">
        <v>169</v>
      </c>
      <c r="E384" s="184" t="s">
        <v>595</v>
      </c>
      <c r="F384" s="185" t="s">
        <v>596</v>
      </c>
      <c r="G384" s="186" t="s">
        <v>106</v>
      </c>
      <c r="H384" s="187">
        <v>11.49</v>
      </c>
      <c r="I384" s="188"/>
      <c r="J384" s="189">
        <f>ROUND(I384*H384,2)</f>
        <v>0</v>
      </c>
      <c r="K384" s="185" t="s">
        <v>172</v>
      </c>
      <c r="L384" s="55"/>
      <c r="M384" s="190" t="s">
        <v>32</v>
      </c>
      <c r="N384" s="191" t="s">
        <v>45</v>
      </c>
      <c r="O384" s="36"/>
      <c r="P384" s="192">
        <f>O384*H384</f>
        <v>0</v>
      </c>
      <c r="Q384" s="192">
        <v>1E-3</v>
      </c>
      <c r="R384" s="192">
        <f>Q384*H384</f>
        <v>1.149E-2</v>
      </c>
      <c r="S384" s="192">
        <v>0</v>
      </c>
      <c r="T384" s="193">
        <f>S384*H384</f>
        <v>0</v>
      </c>
      <c r="AR384" s="18" t="s">
        <v>261</v>
      </c>
      <c r="AT384" s="18" t="s">
        <v>169</v>
      </c>
      <c r="AU384" s="18" t="s">
        <v>82</v>
      </c>
      <c r="AY384" s="18" t="s">
        <v>167</v>
      </c>
      <c r="BE384" s="194">
        <f>IF(N384="základní",J384,0)</f>
        <v>0</v>
      </c>
      <c r="BF384" s="194">
        <f>IF(N384="snížená",J384,0)</f>
        <v>0</v>
      </c>
      <c r="BG384" s="194">
        <f>IF(N384="zákl. přenesená",J384,0)</f>
        <v>0</v>
      </c>
      <c r="BH384" s="194">
        <f>IF(N384="sníž. přenesená",J384,0)</f>
        <v>0</v>
      </c>
      <c r="BI384" s="194">
        <f>IF(N384="nulová",J384,0)</f>
        <v>0</v>
      </c>
      <c r="BJ384" s="18" t="s">
        <v>23</v>
      </c>
      <c r="BK384" s="194">
        <f>ROUND(I384*H384,2)</f>
        <v>0</v>
      </c>
      <c r="BL384" s="18" t="s">
        <v>261</v>
      </c>
      <c r="BM384" s="18" t="s">
        <v>597</v>
      </c>
    </row>
    <row r="385" spans="2:65" s="12" customFormat="1">
      <c r="B385" s="207"/>
      <c r="C385" s="208"/>
      <c r="D385" s="197" t="s">
        <v>175</v>
      </c>
      <c r="E385" s="209" t="s">
        <v>32</v>
      </c>
      <c r="F385" s="210" t="s">
        <v>115</v>
      </c>
      <c r="G385" s="208"/>
      <c r="H385" s="211">
        <v>3.0750000000000002</v>
      </c>
      <c r="I385" s="212"/>
      <c r="J385" s="208"/>
      <c r="K385" s="208"/>
      <c r="L385" s="213"/>
      <c r="M385" s="214"/>
      <c r="N385" s="215"/>
      <c r="O385" s="215"/>
      <c r="P385" s="215"/>
      <c r="Q385" s="215"/>
      <c r="R385" s="215"/>
      <c r="S385" s="215"/>
      <c r="T385" s="216"/>
      <c r="AT385" s="217" t="s">
        <v>175</v>
      </c>
      <c r="AU385" s="217" t="s">
        <v>82</v>
      </c>
      <c r="AV385" s="12" t="s">
        <v>82</v>
      </c>
      <c r="AW385" s="12" t="s">
        <v>38</v>
      </c>
      <c r="AX385" s="12" t="s">
        <v>74</v>
      </c>
      <c r="AY385" s="217" t="s">
        <v>167</v>
      </c>
    </row>
    <row r="386" spans="2:65" s="12" customFormat="1">
      <c r="B386" s="207"/>
      <c r="C386" s="208"/>
      <c r="D386" s="197" t="s">
        <v>175</v>
      </c>
      <c r="E386" s="209" t="s">
        <v>32</v>
      </c>
      <c r="F386" s="210" t="s">
        <v>283</v>
      </c>
      <c r="G386" s="208"/>
      <c r="H386" s="211">
        <v>6.6749999999999998</v>
      </c>
      <c r="I386" s="212"/>
      <c r="J386" s="208"/>
      <c r="K386" s="208"/>
      <c r="L386" s="213"/>
      <c r="M386" s="214"/>
      <c r="N386" s="215"/>
      <c r="O386" s="215"/>
      <c r="P386" s="215"/>
      <c r="Q386" s="215"/>
      <c r="R386" s="215"/>
      <c r="S386" s="215"/>
      <c r="T386" s="216"/>
      <c r="AT386" s="217" t="s">
        <v>175</v>
      </c>
      <c r="AU386" s="217" t="s">
        <v>82</v>
      </c>
      <c r="AV386" s="12" t="s">
        <v>82</v>
      </c>
      <c r="AW386" s="12" t="s">
        <v>38</v>
      </c>
      <c r="AX386" s="12" t="s">
        <v>74</v>
      </c>
      <c r="AY386" s="217" t="s">
        <v>167</v>
      </c>
    </row>
    <row r="387" spans="2:65" s="12" customFormat="1">
      <c r="B387" s="207"/>
      <c r="C387" s="208"/>
      <c r="D387" s="197" t="s">
        <v>175</v>
      </c>
      <c r="E387" s="209" t="s">
        <v>32</v>
      </c>
      <c r="F387" s="210" t="s">
        <v>593</v>
      </c>
      <c r="G387" s="208"/>
      <c r="H387" s="211">
        <v>1.74</v>
      </c>
      <c r="I387" s="212"/>
      <c r="J387" s="208"/>
      <c r="K387" s="208"/>
      <c r="L387" s="213"/>
      <c r="M387" s="214"/>
      <c r="N387" s="215"/>
      <c r="O387" s="215"/>
      <c r="P387" s="215"/>
      <c r="Q387" s="215"/>
      <c r="R387" s="215"/>
      <c r="S387" s="215"/>
      <c r="T387" s="216"/>
      <c r="AT387" s="217" t="s">
        <v>175</v>
      </c>
      <c r="AU387" s="217" t="s">
        <v>82</v>
      </c>
      <c r="AV387" s="12" t="s">
        <v>82</v>
      </c>
      <c r="AW387" s="12" t="s">
        <v>38</v>
      </c>
      <c r="AX387" s="12" t="s">
        <v>74</v>
      </c>
      <c r="AY387" s="217" t="s">
        <v>167</v>
      </c>
    </row>
    <row r="388" spans="2:65" s="14" customFormat="1">
      <c r="B388" s="236"/>
      <c r="C388" s="237"/>
      <c r="D388" s="197" t="s">
        <v>175</v>
      </c>
      <c r="E388" s="257" t="s">
        <v>32</v>
      </c>
      <c r="F388" s="258" t="s">
        <v>229</v>
      </c>
      <c r="G388" s="237"/>
      <c r="H388" s="259">
        <v>11.49</v>
      </c>
      <c r="I388" s="241"/>
      <c r="J388" s="237"/>
      <c r="K388" s="237"/>
      <c r="L388" s="242"/>
      <c r="M388" s="243"/>
      <c r="N388" s="244"/>
      <c r="O388" s="244"/>
      <c r="P388" s="244"/>
      <c r="Q388" s="244"/>
      <c r="R388" s="244"/>
      <c r="S388" s="244"/>
      <c r="T388" s="245"/>
      <c r="AT388" s="246" t="s">
        <v>175</v>
      </c>
      <c r="AU388" s="246" t="s">
        <v>82</v>
      </c>
      <c r="AV388" s="14" t="s">
        <v>173</v>
      </c>
      <c r="AW388" s="14" t="s">
        <v>38</v>
      </c>
      <c r="AX388" s="14" t="s">
        <v>23</v>
      </c>
      <c r="AY388" s="246" t="s">
        <v>167</v>
      </c>
    </row>
    <row r="389" spans="2:65" s="10" customFormat="1" ht="37.35" customHeight="1">
      <c r="B389" s="166"/>
      <c r="C389" s="167"/>
      <c r="D389" s="168" t="s">
        <v>73</v>
      </c>
      <c r="E389" s="169" t="s">
        <v>354</v>
      </c>
      <c r="F389" s="169" t="s">
        <v>598</v>
      </c>
      <c r="G389" s="167"/>
      <c r="H389" s="167"/>
      <c r="I389" s="170"/>
      <c r="J389" s="171">
        <f>BK389</f>
        <v>0</v>
      </c>
      <c r="K389" s="167"/>
      <c r="L389" s="172"/>
      <c r="M389" s="173"/>
      <c r="N389" s="174"/>
      <c r="O389" s="174"/>
      <c r="P389" s="175">
        <f>P390+P403</f>
        <v>0</v>
      </c>
      <c r="Q389" s="174"/>
      <c r="R389" s="175">
        <f>R390+R403</f>
        <v>9.9000000000000008E-3</v>
      </c>
      <c r="S389" s="174"/>
      <c r="T389" s="176">
        <f>T390+T403</f>
        <v>0</v>
      </c>
      <c r="AR389" s="177" t="s">
        <v>179</v>
      </c>
      <c r="AT389" s="178" t="s">
        <v>73</v>
      </c>
      <c r="AU389" s="178" t="s">
        <v>74</v>
      </c>
      <c r="AY389" s="177" t="s">
        <v>167</v>
      </c>
      <c r="BK389" s="179">
        <f>BK390+BK403</f>
        <v>0</v>
      </c>
    </row>
    <row r="390" spans="2:65" s="10" customFormat="1" ht="19.899999999999999" customHeight="1">
      <c r="B390" s="166"/>
      <c r="C390" s="167"/>
      <c r="D390" s="180" t="s">
        <v>73</v>
      </c>
      <c r="E390" s="181" t="s">
        <v>599</v>
      </c>
      <c r="F390" s="181" t="s">
        <v>600</v>
      </c>
      <c r="G390" s="167"/>
      <c r="H390" s="167"/>
      <c r="I390" s="170"/>
      <c r="J390" s="182">
        <f>BK390</f>
        <v>0</v>
      </c>
      <c r="K390" s="167"/>
      <c r="L390" s="172"/>
      <c r="M390" s="173"/>
      <c r="N390" s="174"/>
      <c r="O390" s="174"/>
      <c r="P390" s="175">
        <f>SUM(P391:P402)</f>
        <v>0</v>
      </c>
      <c r="Q390" s="174"/>
      <c r="R390" s="175">
        <f>SUM(R391:R402)</f>
        <v>0</v>
      </c>
      <c r="S390" s="174"/>
      <c r="T390" s="176">
        <f>SUM(T391:T402)</f>
        <v>0</v>
      </c>
      <c r="AR390" s="177" t="s">
        <v>179</v>
      </c>
      <c r="AT390" s="178" t="s">
        <v>73</v>
      </c>
      <c r="AU390" s="178" t="s">
        <v>23</v>
      </c>
      <c r="AY390" s="177" t="s">
        <v>167</v>
      </c>
      <c r="BK390" s="179">
        <f>SUM(BK391:BK402)</f>
        <v>0</v>
      </c>
    </row>
    <row r="391" spans="2:65" s="1" customFormat="1" ht="22.5" customHeight="1">
      <c r="B391" s="35"/>
      <c r="C391" s="183" t="s">
        <v>601</v>
      </c>
      <c r="D391" s="183" t="s">
        <v>169</v>
      </c>
      <c r="E391" s="184" t="s">
        <v>602</v>
      </c>
      <c r="F391" s="185" t="s">
        <v>603</v>
      </c>
      <c r="G391" s="186" t="s">
        <v>604</v>
      </c>
      <c r="H391" s="187">
        <v>1</v>
      </c>
      <c r="I391" s="188"/>
      <c r="J391" s="189">
        <f t="shared" ref="J391:J402" si="0">ROUND(I391*H391,2)</f>
        <v>0</v>
      </c>
      <c r="K391" s="185" t="s">
        <v>32</v>
      </c>
      <c r="L391" s="55"/>
      <c r="M391" s="190" t="s">
        <v>32</v>
      </c>
      <c r="N391" s="191" t="s">
        <v>45</v>
      </c>
      <c r="O391" s="36"/>
      <c r="P391" s="192">
        <f t="shared" ref="P391:P402" si="1">O391*H391</f>
        <v>0</v>
      </c>
      <c r="Q391" s="192">
        <v>0</v>
      </c>
      <c r="R391" s="192">
        <f t="shared" ref="R391:R402" si="2">Q391*H391</f>
        <v>0</v>
      </c>
      <c r="S391" s="192">
        <v>0</v>
      </c>
      <c r="T391" s="193">
        <f t="shared" ref="T391:T402" si="3">S391*H391</f>
        <v>0</v>
      </c>
      <c r="AR391" s="18" t="s">
        <v>539</v>
      </c>
      <c r="AT391" s="18" t="s">
        <v>169</v>
      </c>
      <c r="AU391" s="18" t="s">
        <v>82</v>
      </c>
      <c r="AY391" s="18" t="s">
        <v>167</v>
      </c>
      <c r="BE391" s="194">
        <f t="shared" ref="BE391:BE402" si="4">IF(N391="základní",J391,0)</f>
        <v>0</v>
      </c>
      <c r="BF391" s="194">
        <f t="shared" ref="BF391:BF402" si="5">IF(N391="snížená",J391,0)</f>
        <v>0</v>
      </c>
      <c r="BG391" s="194">
        <f t="shared" ref="BG391:BG402" si="6">IF(N391="zákl. přenesená",J391,0)</f>
        <v>0</v>
      </c>
      <c r="BH391" s="194">
        <f t="shared" ref="BH391:BH402" si="7">IF(N391="sníž. přenesená",J391,0)</f>
        <v>0</v>
      </c>
      <c r="BI391" s="194">
        <f t="shared" ref="BI391:BI402" si="8">IF(N391="nulová",J391,0)</f>
        <v>0</v>
      </c>
      <c r="BJ391" s="18" t="s">
        <v>23</v>
      </c>
      <c r="BK391" s="194">
        <f t="shared" ref="BK391:BK402" si="9">ROUND(I391*H391,2)</f>
        <v>0</v>
      </c>
      <c r="BL391" s="18" t="s">
        <v>539</v>
      </c>
      <c r="BM391" s="18" t="s">
        <v>605</v>
      </c>
    </row>
    <row r="392" spans="2:65" s="1" customFormat="1" ht="22.5" customHeight="1">
      <c r="B392" s="35"/>
      <c r="C392" s="183" t="s">
        <v>606</v>
      </c>
      <c r="D392" s="183" t="s">
        <v>169</v>
      </c>
      <c r="E392" s="184" t="s">
        <v>607</v>
      </c>
      <c r="F392" s="185" t="s">
        <v>608</v>
      </c>
      <c r="G392" s="186" t="s">
        <v>326</v>
      </c>
      <c r="H392" s="187">
        <v>38</v>
      </c>
      <c r="I392" s="188"/>
      <c r="J392" s="189">
        <f t="shared" si="0"/>
        <v>0</v>
      </c>
      <c r="K392" s="185" t="s">
        <v>32</v>
      </c>
      <c r="L392" s="55"/>
      <c r="M392" s="190" t="s">
        <v>32</v>
      </c>
      <c r="N392" s="191" t="s">
        <v>45</v>
      </c>
      <c r="O392" s="36"/>
      <c r="P392" s="192">
        <f t="shared" si="1"/>
        <v>0</v>
      </c>
      <c r="Q392" s="192">
        <v>0</v>
      </c>
      <c r="R392" s="192">
        <f t="shared" si="2"/>
        <v>0</v>
      </c>
      <c r="S392" s="192">
        <v>0</v>
      </c>
      <c r="T392" s="193">
        <f t="shared" si="3"/>
        <v>0</v>
      </c>
      <c r="AR392" s="18" t="s">
        <v>539</v>
      </c>
      <c r="AT392" s="18" t="s">
        <v>169</v>
      </c>
      <c r="AU392" s="18" t="s">
        <v>82</v>
      </c>
      <c r="AY392" s="18" t="s">
        <v>167</v>
      </c>
      <c r="BE392" s="194">
        <f t="shared" si="4"/>
        <v>0</v>
      </c>
      <c r="BF392" s="194">
        <f t="shared" si="5"/>
        <v>0</v>
      </c>
      <c r="BG392" s="194">
        <f t="shared" si="6"/>
        <v>0</v>
      </c>
      <c r="BH392" s="194">
        <f t="shared" si="7"/>
        <v>0</v>
      </c>
      <c r="BI392" s="194">
        <f t="shared" si="8"/>
        <v>0</v>
      </c>
      <c r="BJ392" s="18" t="s">
        <v>23</v>
      </c>
      <c r="BK392" s="194">
        <f t="shared" si="9"/>
        <v>0</v>
      </c>
      <c r="BL392" s="18" t="s">
        <v>539</v>
      </c>
      <c r="BM392" s="18" t="s">
        <v>609</v>
      </c>
    </row>
    <row r="393" spans="2:65" s="1" customFormat="1" ht="22.5" customHeight="1">
      <c r="B393" s="35"/>
      <c r="C393" s="183" t="s">
        <v>610</v>
      </c>
      <c r="D393" s="183" t="s">
        <v>169</v>
      </c>
      <c r="E393" s="184" t="s">
        <v>611</v>
      </c>
      <c r="F393" s="185" t="s">
        <v>612</v>
      </c>
      <c r="G393" s="186" t="s">
        <v>326</v>
      </c>
      <c r="H393" s="187">
        <v>70</v>
      </c>
      <c r="I393" s="188"/>
      <c r="J393" s="189">
        <f t="shared" si="0"/>
        <v>0</v>
      </c>
      <c r="K393" s="185" t="s">
        <v>32</v>
      </c>
      <c r="L393" s="55"/>
      <c r="M393" s="190" t="s">
        <v>32</v>
      </c>
      <c r="N393" s="191" t="s">
        <v>45</v>
      </c>
      <c r="O393" s="36"/>
      <c r="P393" s="192">
        <f t="shared" si="1"/>
        <v>0</v>
      </c>
      <c r="Q393" s="192">
        <v>0</v>
      </c>
      <c r="R393" s="192">
        <f t="shared" si="2"/>
        <v>0</v>
      </c>
      <c r="S393" s="192">
        <v>0</v>
      </c>
      <c r="T393" s="193">
        <f t="shared" si="3"/>
        <v>0</v>
      </c>
      <c r="AR393" s="18" t="s">
        <v>539</v>
      </c>
      <c r="AT393" s="18" t="s">
        <v>169</v>
      </c>
      <c r="AU393" s="18" t="s">
        <v>82</v>
      </c>
      <c r="AY393" s="18" t="s">
        <v>167</v>
      </c>
      <c r="BE393" s="194">
        <f t="shared" si="4"/>
        <v>0</v>
      </c>
      <c r="BF393" s="194">
        <f t="shared" si="5"/>
        <v>0</v>
      </c>
      <c r="BG393" s="194">
        <f t="shared" si="6"/>
        <v>0</v>
      </c>
      <c r="BH393" s="194">
        <f t="shared" si="7"/>
        <v>0</v>
      </c>
      <c r="BI393" s="194">
        <f t="shared" si="8"/>
        <v>0</v>
      </c>
      <c r="BJ393" s="18" t="s">
        <v>23</v>
      </c>
      <c r="BK393" s="194">
        <f t="shared" si="9"/>
        <v>0</v>
      </c>
      <c r="BL393" s="18" t="s">
        <v>539</v>
      </c>
      <c r="BM393" s="18" t="s">
        <v>613</v>
      </c>
    </row>
    <row r="394" spans="2:65" s="1" customFormat="1" ht="22.5" customHeight="1">
      <c r="B394" s="35"/>
      <c r="C394" s="183" t="s">
        <v>614</v>
      </c>
      <c r="D394" s="183" t="s">
        <v>169</v>
      </c>
      <c r="E394" s="184" t="s">
        <v>615</v>
      </c>
      <c r="F394" s="185" t="s">
        <v>616</v>
      </c>
      <c r="G394" s="186" t="s">
        <v>326</v>
      </c>
      <c r="H394" s="187">
        <v>12</v>
      </c>
      <c r="I394" s="188"/>
      <c r="J394" s="189">
        <f t="shared" si="0"/>
        <v>0</v>
      </c>
      <c r="K394" s="185" t="s">
        <v>32</v>
      </c>
      <c r="L394" s="55"/>
      <c r="M394" s="190" t="s">
        <v>32</v>
      </c>
      <c r="N394" s="191" t="s">
        <v>45</v>
      </c>
      <c r="O394" s="36"/>
      <c r="P394" s="192">
        <f t="shared" si="1"/>
        <v>0</v>
      </c>
      <c r="Q394" s="192">
        <v>0</v>
      </c>
      <c r="R394" s="192">
        <f t="shared" si="2"/>
        <v>0</v>
      </c>
      <c r="S394" s="192">
        <v>0</v>
      </c>
      <c r="T394" s="193">
        <f t="shared" si="3"/>
        <v>0</v>
      </c>
      <c r="AR394" s="18" t="s">
        <v>539</v>
      </c>
      <c r="AT394" s="18" t="s">
        <v>169</v>
      </c>
      <c r="AU394" s="18" t="s">
        <v>82</v>
      </c>
      <c r="AY394" s="18" t="s">
        <v>167</v>
      </c>
      <c r="BE394" s="194">
        <f t="shared" si="4"/>
        <v>0</v>
      </c>
      <c r="BF394" s="194">
        <f t="shared" si="5"/>
        <v>0</v>
      </c>
      <c r="BG394" s="194">
        <f t="shared" si="6"/>
        <v>0</v>
      </c>
      <c r="BH394" s="194">
        <f t="shared" si="7"/>
        <v>0</v>
      </c>
      <c r="BI394" s="194">
        <f t="shared" si="8"/>
        <v>0</v>
      </c>
      <c r="BJ394" s="18" t="s">
        <v>23</v>
      </c>
      <c r="BK394" s="194">
        <f t="shared" si="9"/>
        <v>0</v>
      </c>
      <c r="BL394" s="18" t="s">
        <v>539</v>
      </c>
      <c r="BM394" s="18" t="s">
        <v>617</v>
      </c>
    </row>
    <row r="395" spans="2:65" s="1" customFormat="1" ht="22.5" customHeight="1">
      <c r="B395" s="35"/>
      <c r="C395" s="183" t="s">
        <v>618</v>
      </c>
      <c r="D395" s="183" t="s">
        <v>169</v>
      </c>
      <c r="E395" s="184" t="s">
        <v>619</v>
      </c>
      <c r="F395" s="185" t="s">
        <v>620</v>
      </c>
      <c r="G395" s="186" t="s">
        <v>326</v>
      </c>
      <c r="H395" s="187">
        <v>70</v>
      </c>
      <c r="I395" s="188"/>
      <c r="J395" s="189">
        <f t="shared" si="0"/>
        <v>0</v>
      </c>
      <c r="K395" s="185" t="s">
        <v>32</v>
      </c>
      <c r="L395" s="55"/>
      <c r="M395" s="190" t="s">
        <v>32</v>
      </c>
      <c r="N395" s="191" t="s">
        <v>45</v>
      </c>
      <c r="O395" s="36"/>
      <c r="P395" s="192">
        <f t="shared" si="1"/>
        <v>0</v>
      </c>
      <c r="Q395" s="192">
        <v>0</v>
      </c>
      <c r="R395" s="192">
        <f t="shared" si="2"/>
        <v>0</v>
      </c>
      <c r="S395" s="192">
        <v>0</v>
      </c>
      <c r="T395" s="193">
        <f t="shared" si="3"/>
        <v>0</v>
      </c>
      <c r="AR395" s="18" t="s">
        <v>539</v>
      </c>
      <c r="AT395" s="18" t="s">
        <v>169</v>
      </c>
      <c r="AU395" s="18" t="s">
        <v>82</v>
      </c>
      <c r="AY395" s="18" t="s">
        <v>167</v>
      </c>
      <c r="BE395" s="194">
        <f t="shared" si="4"/>
        <v>0</v>
      </c>
      <c r="BF395" s="194">
        <f t="shared" si="5"/>
        <v>0</v>
      </c>
      <c r="BG395" s="194">
        <f t="shared" si="6"/>
        <v>0</v>
      </c>
      <c r="BH395" s="194">
        <f t="shared" si="7"/>
        <v>0</v>
      </c>
      <c r="BI395" s="194">
        <f t="shared" si="8"/>
        <v>0</v>
      </c>
      <c r="BJ395" s="18" t="s">
        <v>23</v>
      </c>
      <c r="BK395" s="194">
        <f t="shared" si="9"/>
        <v>0</v>
      </c>
      <c r="BL395" s="18" t="s">
        <v>539</v>
      </c>
      <c r="BM395" s="18" t="s">
        <v>621</v>
      </c>
    </row>
    <row r="396" spans="2:65" s="1" customFormat="1" ht="22.5" customHeight="1">
      <c r="B396" s="35"/>
      <c r="C396" s="183" t="s">
        <v>622</v>
      </c>
      <c r="D396" s="183" t="s">
        <v>169</v>
      </c>
      <c r="E396" s="184" t="s">
        <v>623</v>
      </c>
      <c r="F396" s="185" t="s">
        <v>624</v>
      </c>
      <c r="G396" s="186" t="s">
        <v>326</v>
      </c>
      <c r="H396" s="187">
        <v>50</v>
      </c>
      <c r="I396" s="188"/>
      <c r="J396" s="189">
        <f t="shared" si="0"/>
        <v>0</v>
      </c>
      <c r="K396" s="185" t="s">
        <v>32</v>
      </c>
      <c r="L396" s="55"/>
      <c r="M396" s="190" t="s">
        <v>32</v>
      </c>
      <c r="N396" s="191" t="s">
        <v>45</v>
      </c>
      <c r="O396" s="36"/>
      <c r="P396" s="192">
        <f t="shared" si="1"/>
        <v>0</v>
      </c>
      <c r="Q396" s="192">
        <v>0</v>
      </c>
      <c r="R396" s="192">
        <f t="shared" si="2"/>
        <v>0</v>
      </c>
      <c r="S396" s="192">
        <v>0</v>
      </c>
      <c r="T396" s="193">
        <f t="shared" si="3"/>
        <v>0</v>
      </c>
      <c r="AR396" s="18" t="s">
        <v>539</v>
      </c>
      <c r="AT396" s="18" t="s">
        <v>169</v>
      </c>
      <c r="AU396" s="18" t="s">
        <v>82</v>
      </c>
      <c r="AY396" s="18" t="s">
        <v>167</v>
      </c>
      <c r="BE396" s="194">
        <f t="shared" si="4"/>
        <v>0</v>
      </c>
      <c r="BF396" s="194">
        <f t="shared" si="5"/>
        <v>0</v>
      </c>
      <c r="BG396" s="194">
        <f t="shared" si="6"/>
        <v>0</v>
      </c>
      <c r="BH396" s="194">
        <f t="shared" si="7"/>
        <v>0</v>
      </c>
      <c r="BI396" s="194">
        <f t="shared" si="8"/>
        <v>0</v>
      </c>
      <c r="BJ396" s="18" t="s">
        <v>23</v>
      </c>
      <c r="BK396" s="194">
        <f t="shared" si="9"/>
        <v>0</v>
      </c>
      <c r="BL396" s="18" t="s">
        <v>539</v>
      </c>
      <c r="BM396" s="18" t="s">
        <v>625</v>
      </c>
    </row>
    <row r="397" spans="2:65" s="1" customFormat="1" ht="22.5" customHeight="1">
      <c r="B397" s="35"/>
      <c r="C397" s="183" t="s">
        <v>626</v>
      </c>
      <c r="D397" s="183" t="s">
        <v>169</v>
      </c>
      <c r="E397" s="184" t="s">
        <v>627</v>
      </c>
      <c r="F397" s="185" t="s">
        <v>628</v>
      </c>
      <c r="G397" s="186" t="s">
        <v>326</v>
      </c>
      <c r="H397" s="187">
        <v>11</v>
      </c>
      <c r="I397" s="188"/>
      <c r="J397" s="189">
        <f t="shared" si="0"/>
        <v>0</v>
      </c>
      <c r="K397" s="185" t="s">
        <v>32</v>
      </c>
      <c r="L397" s="55"/>
      <c r="M397" s="190" t="s">
        <v>32</v>
      </c>
      <c r="N397" s="191" t="s">
        <v>45</v>
      </c>
      <c r="O397" s="36"/>
      <c r="P397" s="192">
        <f t="shared" si="1"/>
        <v>0</v>
      </c>
      <c r="Q397" s="192">
        <v>0</v>
      </c>
      <c r="R397" s="192">
        <f t="shared" si="2"/>
        <v>0</v>
      </c>
      <c r="S397" s="192">
        <v>0</v>
      </c>
      <c r="T397" s="193">
        <f t="shared" si="3"/>
        <v>0</v>
      </c>
      <c r="AR397" s="18" t="s">
        <v>539</v>
      </c>
      <c r="AT397" s="18" t="s">
        <v>169</v>
      </c>
      <c r="AU397" s="18" t="s">
        <v>82</v>
      </c>
      <c r="AY397" s="18" t="s">
        <v>167</v>
      </c>
      <c r="BE397" s="194">
        <f t="shared" si="4"/>
        <v>0</v>
      </c>
      <c r="BF397" s="194">
        <f t="shared" si="5"/>
        <v>0</v>
      </c>
      <c r="BG397" s="194">
        <f t="shared" si="6"/>
        <v>0</v>
      </c>
      <c r="BH397" s="194">
        <f t="shared" si="7"/>
        <v>0</v>
      </c>
      <c r="BI397" s="194">
        <f t="shared" si="8"/>
        <v>0</v>
      </c>
      <c r="BJ397" s="18" t="s">
        <v>23</v>
      </c>
      <c r="BK397" s="194">
        <f t="shared" si="9"/>
        <v>0</v>
      </c>
      <c r="BL397" s="18" t="s">
        <v>539</v>
      </c>
      <c r="BM397" s="18" t="s">
        <v>629</v>
      </c>
    </row>
    <row r="398" spans="2:65" s="1" customFormat="1" ht="22.5" customHeight="1">
      <c r="B398" s="35"/>
      <c r="C398" s="183" t="s">
        <v>630</v>
      </c>
      <c r="D398" s="183" t="s">
        <v>169</v>
      </c>
      <c r="E398" s="184" t="s">
        <v>631</v>
      </c>
      <c r="F398" s="185" t="s">
        <v>632</v>
      </c>
      <c r="G398" s="186" t="s">
        <v>357</v>
      </c>
      <c r="H398" s="187">
        <v>4</v>
      </c>
      <c r="I398" s="188"/>
      <c r="J398" s="189">
        <f t="shared" si="0"/>
        <v>0</v>
      </c>
      <c r="K398" s="185" t="s">
        <v>32</v>
      </c>
      <c r="L398" s="55"/>
      <c r="M398" s="190" t="s">
        <v>32</v>
      </c>
      <c r="N398" s="191" t="s">
        <v>45</v>
      </c>
      <c r="O398" s="36"/>
      <c r="P398" s="192">
        <f t="shared" si="1"/>
        <v>0</v>
      </c>
      <c r="Q398" s="192">
        <v>0</v>
      </c>
      <c r="R398" s="192">
        <f t="shared" si="2"/>
        <v>0</v>
      </c>
      <c r="S398" s="192">
        <v>0</v>
      </c>
      <c r="T398" s="193">
        <f t="shared" si="3"/>
        <v>0</v>
      </c>
      <c r="AR398" s="18" t="s">
        <v>539</v>
      </c>
      <c r="AT398" s="18" t="s">
        <v>169</v>
      </c>
      <c r="AU398" s="18" t="s">
        <v>82</v>
      </c>
      <c r="AY398" s="18" t="s">
        <v>167</v>
      </c>
      <c r="BE398" s="194">
        <f t="shared" si="4"/>
        <v>0</v>
      </c>
      <c r="BF398" s="194">
        <f t="shared" si="5"/>
        <v>0</v>
      </c>
      <c r="BG398" s="194">
        <f t="shared" si="6"/>
        <v>0</v>
      </c>
      <c r="BH398" s="194">
        <f t="shared" si="7"/>
        <v>0</v>
      </c>
      <c r="BI398" s="194">
        <f t="shared" si="8"/>
        <v>0</v>
      </c>
      <c r="BJ398" s="18" t="s">
        <v>23</v>
      </c>
      <c r="BK398" s="194">
        <f t="shared" si="9"/>
        <v>0</v>
      </c>
      <c r="BL398" s="18" t="s">
        <v>539</v>
      </c>
      <c r="BM398" s="18" t="s">
        <v>633</v>
      </c>
    </row>
    <row r="399" spans="2:65" s="1" customFormat="1" ht="22.5" customHeight="1">
      <c r="B399" s="35"/>
      <c r="C399" s="183" t="s">
        <v>634</v>
      </c>
      <c r="D399" s="183" t="s">
        <v>169</v>
      </c>
      <c r="E399" s="184" t="s">
        <v>635</v>
      </c>
      <c r="F399" s="185" t="s">
        <v>636</v>
      </c>
      <c r="G399" s="186" t="s">
        <v>357</v>
      </c>
      <c r="H399" s="187">
        <v>10</v>
      </c>
      <c r="I399" s="188"/>
      <c r="J399" s="189">
        <f t="shared" si="0"/>
        <v>0</v>
      </c>
      <c r="K399" s="185" t="s">
        <v>32</v>
      </c>
      <c r="L399" s="55"/>
      <c r="M399" s="190" t="s">
        <v>32</v>
      </c>
      <c r="N399" s="191" t="s">
        <v>45</v>
      </c>
      <c r="O399" s="36"/>
      <c r="P399" s="192">
        <f t="shared" si="1"/>
        <v>0</v>
      </c>
      <c r="Q399" s="192">
        <v>0</v>
      </c>
      <c r="R399" s="192">
        <f t="shared" si="2"/>
        <v>0</v>
      </c>
      <c r="S399" s="192">
        <v>0</v>
      </c>
      <c r="T399" s="193">
        <f t="shared" si="3"/>
        <v>0</v>
      </c>
      <c r="AR399" s="18" t="s">
        <v>539</v>
      </c>
      <c r="AT399" s="18" t="s">
        <v>169</v>
      </c>
      <c r="AU399" s="18" t="s">
        <v>82</v>
      </c>
      <c r="AY399" s="18" t="s">
        <v>167</v>
      </c>
      <c r="BE399" s="194">
        <f t="shared" si="4"/>
        <v>0</v>
      </c>
      <c r="BF399" s="194">
        <f t="shared" si="5"/>
        <v>0</v>
      </c>
      <c r="BG399" s="194">
        <f t="shared" si="6"/>
        <v>0</v>
      </c>
      <c r="BH399" s="194">
        <f t="shared" si="7"/>
        <v>0</v>
      </c>
      <c r="BI399" s="194">
        <f t="shared" si="8"/>
        <v>0</v>
      </c>
      <c r="BJ399" s="18" t="s">
        <v>23</v>
      </c>
      <c r="BK399" s="194">
        <f t="shared" si="9"/>
        <v>0</v>
      </c>
      <c r="BL399" s="18" t="s">
        <v>539</v>
      </c>
      <c r="BM399" s="18" t="s">
        <v>637</v>
      </c>
    </row>
    <row r="400" spans="2:65" s="1" customFormat="1" ht="22.5" customHeight="1">
      <c r="B400" s="35"/>
      <c r="C400" s="183" t="s">
        <v>638</v>
      </c>
      <c r="D400" s="183" t="s">
        <v>169</v>
      </c>
      <c r="E400" s="184" t="s">
        <v>639</v>
      </c>
      <c r="F400" s="185" t="s">
        <v>640</v>
      </c>
      <c r="G400" s="186" t="s">
        <v>357</v>
      </c>
      <c r="H400" s="187">
        <v>6</v>
      </c>
      <c r="I400" s="188"/>
      <c r="J400" s="189">
        <f t="shared" si="0"/>
        <v>0</v>
      </c>
      <c r="K400" s="185" t="s">
        <v>32</v>
      </c>
      <c r="L400" s="55"/>
      <c r="M400" s="190" t="s">
        <v>32</v>
      </c>
      <c r="N400" s="191" t="s">
        <v>45</v>
      </c>
      <c r="O400" s="36"/>
      <c r="P400" s="192">
        <f t="shared" si="1"/>
        <v>0</v>
      </c>
      <c r="Q400" s="192">
        <v>0</v>
      </c>
      <c r="R400" s="192">
        <f t="shared" si="2"/>
        <v>0</v>
      </c>
      <c r="S400" s="192">
        <v>0</v>
      </c>
      <c r="T400" s="193">
        <f t="shared" si="3"/>
        <v>0</v>
      </c>
      <c r="AR400" s="18" t="s">
        <v>539</v>
      </c>
      <c r="AT400" s="18" t="s">
        <v>169</v>
      </c>
      <c r="AU400" s="18" t="s">
        <v>82</v>
      </c>
      <c r="AY400" s="18" t="s">
        <v>167</v>
      </c>
      <c r="BE400" s="194">
        <f t="shared" si="4"/>
        <v>0</v>
      </c>
      <c r="BF400" s="194">
        <f t="shared" si="5"/>
        <v>0</v>
      </c>
      <c r="BG400" s="194">
        <f t="shared" si="6"/>
        <v>0</v>
      </c>
      <c r="BH400" s="194">
        <f t="shared" si="7"/>
        <v>0</v>
      </c>
      <c r="BI400" s="194">
        <f t="shared" si="8"/>
        <v>0</v>
      </c>
      <c r="BJ400" s="18" t="s">
        <v>23</v>
      </c>
      <c r="BK400" s="194">
        <f t="shared" si="9"/>
        <v>0</v>
      </c>
      <c r="BL400" s="18" t="s">
        <v>539</v>
      </c>
      <c r="BM400" s="18" t="s">
        <v>641</v>
      </c>
    </row>
    <row r="401" spans="2:65" s="1" customFormat="1" ht="22.5" customHeight="1">
      <c r="B401" s="35"/>
      <c r="C401" s="183" t="s">
        <v>642</v>
      </c>
      <c r="D401" s="183" t="s">
        <v>169</v>
      </c>
      <c r="E401" s="184" t="s">
        <v>643</v>
      </c>
      <c r="F401" s="185" t="s">
        <v>644</v>
      </c>
      <c r="G401" s="186" t="s">
        <v>357</v>
      </c>
      <c r="H401" s="187">
        <v>20</v>
      </c>
      <c r="I401" s="188"/>
      <c r="J401" s="189">
        <f t="shared" si="0"/>
        <v>0</v>
      </c>
      <c r="K401" s="185" t="s">
        <v>32</v>
      </c>
      <c r="L401" s="55"/>
      <c r="M401" s="190" t="s">
        <v>32</v>
      </c>
      <c r="N401" s="191" t="s">
        <v>45</v>
      </c>
      <c r="O401" s="36"/>
      <c r="P401" s="192">
        <f t="shared" si="1"/>
        <v>0</v>
      </c>
      <c r="Q401" s="192">
        <v>0</v>
      </c>
      <c r="R401" s="192">
        <f t="shared" si="2"/>
        <v>0</v>
      </c>
      <c r="S401" s="192">
        <v>0</v>
      </c>
      <c r="T401" s="193">
        <f t="shared" si="3"/>
        <v>0</v>
      </c>
      <c r="AR401" s="18" t="s">
        <v>539</v>
      </c>
      <c r="AT401" s="18" t="s">
        <v>169</v>
      </c>
      <c r="AU401" s="18" t="s">
        <v>82</v>
      </c>
      <c r="AY401" s="18" t="s">
        <v>167</v>
      </c>
      <c r="BE401" s="194">
        <f t="shared" si="4"/>
        <v>0</v>
      </c>
      <c r="BF401" s="194">
        <f t="shared" si="5"/>
        <v>0</v>
      </c>
      <c r="BG401" s="194">
        <f t="shared" si="6"/>
        <v>0</v>
      </c>
      <c r="BH401" s="194">
        <f t="shared" si="7"/>
        <v>0</v>
      </c>
      <c r="BI401" s="194">
        <f t="shared" si="8"/>
        <v>0</v>
      </c>
      <c r="BJ401" s="18" t="s">
        <v>23</v>
      </c>
      <c r="BK401" s="194">
        <f t="shared" si="9"/>
        <v>0</v>
      </c>
      <c r="BL401" s="18" t="s">
        <v>539</v>
      </c>
      <c r="BM401" s="18" t="s">
        <v>645</v>
      </c>
    </row>
    <row r="402" spans="2:65" s="1" customFormat="1" ht="22.5" customHeight="1">
      <c r="B402" s="35"/>
      <c r="C402" s="183" t="s">
        <v>646</v>
      </c>
      <c r="D402" s="183" t="s">
        <v>169</v>
      </c>
      <c r="E402" s="184" t="s">
        <v>647</v>
      </c>
      <c r="F402" s="185" t="s">
        <v>648</v>
      </c>
      <c r="G402" s="186" t="s">
        <v>411</v>
      </c>
      <c r="H402" s="187">
        <v>1</v>
      </c>
      <c r="I402" s="188"/>
      <c r="J402" s="189">
        <f t="shared" si="0"/>
        <v>0</v>
      </c>
      <c r="K402" s="185" t="s">
        <v>32</v>
      </c>
      <c r="L402" s="55"/>
      <c r="M402" s="190" t="s">
        <v>32</v>
      </c>
      <c r="N402" s="191" t="s">
        <v>45</v>
      </c>
      <c r="O402" s="36"/>
      <c r="P402" s="192">
        <f t="shared" si="1"/>
        <v>0</v>
      </c>
      <c r="Q402" s="192">
        <v>0</v>
      </c>
      <c r="R402" s="192">
        <f t="shared" si="2"/>
        <v>0</v>
      </c>
      <c r="S402" s="192">
        <v>0</v>
      </c>
      <c r="T402" s="193">
        <f t="shared" si="3"/>
        <v>0</v>
      </c>
      <c r="AR402" s="18" t="s">
        <v>539</v>
      </c>
      <c r="AT402" s="18" t="s">
        <v>169</v>
      </c>
      <c r="AU402" s="18" t="s">
        <v>82</v>
      </c>
      <c r="AY402" s="18" t="s">
        <v>167</v>
      </c>
      <c r="BE402" s="194">
        <f t="shared" si="4"/>
        <v>0</v>
      </c>
      <c r="BF402" s="194">
        <f t="shared" si="5"/>
        <v>0</v>
      </c>
      <c r="BG402" s="194">
        <f t="shared" si="6"/>
        <v>0</v>
      </c>
      <c r="BH402" s="194">
        <f t="shared" si="7"/>
        <v>0</v>
      </c>
      <c r="BI402" s="194">
        <f t="shared" si="8"/>
        <v>0</v>
      </c>
      <c r="BJ402" s="18" t="s">
        <v>23</v>
      </c>
      <c r="BK402" s="194">
        <f t="shared" si="9"/>
        <v>0</v>
      </c>
      <c r="BL402" s="18" t="s">
        <v>539</v>
      </c>
      <c r="BM402" s="18" t="s">
        <v>649</v>
      </c>
    </row>
    <row r="403" spans="2:65" s="10" customFormat="1" ht="29.85" customHeight="1">
      <c r="B403" s="166"/>
      <c r="C403" s="167"/>
      <c r="D403" s="180" t="s">
        <v>73</v>
      </c>
      <c r="E403" s="181" t="s">
        <v>650</v>
      </c>
      <c r="F403" s="181" t="s">
        <v>651</v>
      </c>
      <c r="G403" s="167"/>
      <c r="H403" s="167"/>
      <c r="I403" s="170"/>
      <c r="J403" s="182">
        <f>BK403</f>
        <v>0</v>
      </c>
      <c r="K403" s="167"/>
      <c r="L403" s="172"/>
      <c r="M403" s="173"/>
      <c r="N403" s="174"/>
      <c r="O403" s="174"/>
      <c r="P403" s="175">
        <f>P404</f>
        <v>0</v>
      </c>
      <c r="Q403" s="174"/>
      <c r="R403" s="175">
        <f>R404</f>
        <v>9.9000000000000008E-3</v>
      </c>
      <c r="S403" s="174"/>
      <c r="T403" s="176">
        <f>T404</f>
        <v>0</v>
      </c>
      <c r="AR403" s="177" t="s">
        <v>179</v>
      </c>
      <c r="AT403" s="178" t="s">
        <v>73</v>
      </c>
      <c r="AU403" s="178" t="s">
        <v>23</v>
      </c>
      <c r="AY403" s="177" t="s">
        <v>167</v>
      </c>
      <c r="BK403" s="179">
        <f>BK404</f>
        <v>0</v>
      </c>
    </row>
    <row r="404" spans="2:65" s="1" customFormat="1" ht="22.5" customHeight="1">
      <c r="B404" s="35"/>
      <c r="C404" s="183" t="s">
        <v>652</v>
      </c>
      <c r="D404" s="183" t="s">
        <v>169</v>
      </c>
      <c r="E404" s="184" t="s">
        <v>653</v>
      </c>
      <c r="F404" s="185" t="s">
        <v>654</v>
      </c>
      <c r="G404" s="186" t="s">
        <v>411</v>
      </c>
      <c r="H404" s="187">
        <v>1</v>
      </c>
      <c r="I404" s="188"/>
      <c r="J404" s="189">
        <f>ROUND(I404*H404,2)</f>
        <v>0</v>
      </c>
      <c r="K404" s="185" t="s">
        <v>32</v>
      </c>
      <c r="L404" s="55"/>
      <c r="M404" s="190" t="s">
        <v>32</v>
      </c>
      <c r="N404" s="191" t="s">
        <v>45</v>
      </c>
      <c r="O404" s="36"/>
      <c r="P404" s="192">
        <f>O404*H404</f>
        <v>0</v>
      </c>
      <c r="Q404" s="192">
        <v>9.9000000000000008E-3</v>
      </c>
      <c r="R404" s="192">
        <f>Q404*H404</f>
        <v>9.9000000000000008E-3</v>
      </c>
      <c r="S404" s="192">
        <v>0</v>
      </c>
      <c r="T404" s="193">
        <f>S404*H404</f>
        <v>0</v>
      </c>
      <c r="AR404" s="18" t="s">
        <v>539</v>
      </c>
      <c r="AT404" s="18" t="s">
        <v>169</v>
      </c>
      <c r="AU404" s="18" t="s">
        <v>82</v>
      </c>
      <c r="AY404" s="18" t="s">
        <v>167</v>
      </c>
      <c r="BE404" s="194">
        <f>IF(N404="základní",J404,0)</f>
        <v>0</v>
      </c>
      <c r="BF404" s="194">
        <f>IF(N404="snížená",J404,0)</f>
        <v>0</v>
      </c>
      <c r="BG404" s="194">
        <f>IF(N404="zákl. přenesená",J404,0)</f>
        <v>0</v>
      </c>
      <c r="BH404" s="194">
        <f>IF(N404="sníž. přenesená",J404,0)</f>
        <v>0</v>
      </c>
      <c r="BI404" s="194">
        <f>IF(N404="nulová",J404,0)</f>
        <v>0</v>
      </c>
      <c r="BJ404" s="18" t="s">
        <v>23</v>
      </c>
      <c r="BK404" s="194">
        <f>ROUND(I404*H404,2)</f>
        <v>0</v>
      </c>
      <c r="BL404" s="18" t="s">
        <v>539</v>
      </c>
      <c r="BM404" s="18" t="s">
        <v>655</v>
      </c>
    </row>
    <row r="405" spans="2:65" s="10" customFormat="1" ht="37.35" customHeight="1">
      <c r="B405" s="166"/>
      <c r="C405" s="167"/>
      <c r="D405" s="180" t="s">
        <v>73</v>
      </c>
      <c r="E405" s="260" t="s">
        <v>656</v>
      </c>
      <c r="F405" s="260" t="s">
        <v>657</v>
      </c>
      <c r="G405" s="167"/>
      <c r="H405" s="167"/>
      <c r="I405" s="170"/>
      <c r="J405" s="261">
        <f>BK405</f>
        <v>0</v>
      </c>
      <c r="K405" s="167"/>
      <c r="L405" s="172"/>
      <c r="M405" s="173"/>
      <c r="N405" s="174"/>
      <c r="O405" s="174"/>
      <c r="P405" s="175">
        <f>SUM(P406:P413)</f>
        <v>0</v>
      </c>
      <c r="Q405" s="174"/>
      <c r="R405" s="175">
        <f>SUM(R406:R413)</f>
        <v>0</v>
      </c>
      <c r="S405" s="174"/>
      <c r="T405" s="176">
        <f>SUM(T406:T413)</f>
        <v>0</v>
      </c>
      <c r="AR405" s="177" t="s">
        <v>173</v>
      </c>
      <c r="AT405" s="178" t="s">
        <v>73</v>
      </c>
      <c r="AU405" s="178" t="s">
        <v>74</v>
      </c>
      <c r="AY405" s="177" t="s">
        <v>167</v>
      </c>
      <c r="BK405" s="179">
        <f>SUM(BK406:BK413)</f>
        <v>0</v>
      </c>
    </row>
    <row r="406" spans="2:65" s="1" customFormat="1" ht="22.5" customHeight="1">
      <c r="B406" s="35"/>
      <c r="C406" s="183" t="s">
        <v>658</v>
      </c>
      <c r="D406" s="183" t="s">
        <v>169</v>
      </c>
      <c r="E406" s="184" t="s">
        <v>659</v>
      </c>
      <c r="F406" s="185" t="s">
        <v>660</v>
      </c>
      <c r="G406" s="186" t="s">
        <v>411</v>
      </c>
      <c r="H406" s="187">
        <v>1</v>
      </c>
      <c r="I406" s="188"/>
      <c r="J406" s="189">
        <f t="shared" ref="J406:J413" si="10">ROUND(I406*H406,2)</f>
        <v>0</v>
      </c>
      <c r="K406" s="185" t="s">
        <v>32</v>
      </c>
      <c r="L406" s="55"/>
      <c r="M406" s="190" t="s">
        <v>32</v>
      </c>
      <c r="N406" s="191" t="s">
        <v>45</v>
      </c>
      <c r="O406" s="36"/>
      <c r="P406" s="192">
        <f t="shared" ref="P406:P413" si="11">O406*H406</f>
        <v>0</v>
      </c>
      <c r="Q406" s="192">
        <v>0</v>
      </c>
      <c r="R406" s="192">
        <f t="shared" ref="R406:R413" si="12">Q406*H406</f>
        <v>0</v>
      </c>
      <c r="S406" s="192">
        <v>0</v>
      </c>
      <c r="T406" s="193">
        <f t="shared" ref="T406:T413" si="13">S406*H406</f>
        <v>0</v>
      </c>
      <c r="AR406" s="18" t="s">
        <v>173</v>
      </c>
      <c r="AT406" s="18" t="s">
        <v>169</v>
      </c>
      <c r="AU406" s="18" t="s">
        <v>23</v>
      </c>
      <c r="AY406" s="18" t="s">
        <v>167</v>
      </c>
      <c r="BE406" s="194">
        <f t="shared" ref="BE406:BE413" si="14">IF(N406="základní",J406,0)</f>
        <v>0</v>
      </c>
      <c r="BF406" s="194">
        <f t="shared" ref="BF406:BF413" si="15">IF(N406="snížená",J406,0)</f>
        <v>0</v>
      </c>
      <c r="BG406" s="194">
        <f t="shared" ref="BG406:BG413" si="16">IF(N406="zákl. přenesená",J406,0)</f>
        <v>0</v>
      </c>
      <c r="BH406" s="194">
        <f t="shared" ref="BH406:BH413" si="17">IF(N406="sníž. přenesená",J406,0)</f>
        <v>0</v>
      </c>
      <c r="BI406" s="194">
        <f t="shared" ref="BI406:BI413" si="18">IF(N406="nulová",J406,0)</f>
        <v>0</v>
      </c>
      <c r="BJ406" s="18" t="s">
        <v>23</v>
      </c>
      <c r="BK406" s="194">
        <f t="shared" ref="BK406:BK413" si="19">ROUND(I406*H406,2)</f>
        <v>0</v>
      </c>
      <c r="BL406" s="18" t="s">
        <v>173</v>
      </c>
      <c r="BM406" s="18" t="s">
        <v>661</v>
      </c>
    </row>
    <row r="407" spans="2:65" s="1" customFormat="1" ht="22.5" customHeight="1">
      <c r="B407" s="35"/>
      <c r="C407" s="183" t="s">
        <v>662</v>
      </c>
      <c r="D407" s="183" t="s">
        <v>169</v>
      </c>
      <c r="E407" s="184" t="s">
        <v>663</v>
      </c>
      <c r="F407" s="185" t="s">
        <v>664</v>
      </c>
      <c r="G407" s="186" t="s">
        <v>411</v>
      </c>
      <c r="H407" s="187">
        <v>2</v>
      </c>
      <c r="I407" s="188"/>
      <c r="J407" s="189">
        <f t="shared" si="10"/>
        <v>0</v>
      </c>
      <c r="K407" s="185" t="s">
        <v>32</v>
      </c>
      <c r="L407" s="55"/>
      <c r="M407" s="190" t="s">
        <v>32</v>
      </c>
      <c r="N407" s="191" t="s">
        <v>45</v>
      </c>
      <c r="O407" s="36"/>
      <c r="P407" s="192">
        <f t="shared" si="11"/>
        <v>0</v>
      </c>
      <c r="Q407" s="192">
        <v>0</v>
      </c>
      <c r="R407" s="192">
        <f t="shared" si="12"/>
        <v>0</v>
      </c>
      <c r="S407" s="192">
        <v>0</v>
      </c>
      <c r="T407" s="193">
        <f t="shared" si="13"/>
        <v>0</v>
      </c>
      <c r="AR407" s="18" t="s">
        <v>173</v>
      </c>
      <c r="AT407" s="18" t="s">
        <v>169</v>
      </c>
      <c r="AU407" s="18" t="s">
        <v>23</v>
      </c>
      <c r="AY407" s="18" t="s">
        <v>167</v>
      </c>
      <c r="BE407" s="194">
        <f t="shared" si="14"/>
        <v>0</v>
      </c>
      <c r="BF407" s="194">
        <f t="shared" si="15"/>
        <v>0</v>
      </c>
      <c r="BG407" s="194">
        <f t="shared" si="16"/>
        <v>0</v>
      </c>
      <c r="BH407" s="194">
        <f t="shared" si="17"/>
        <v>0</v>
      </c>
      <c r="BI407" s="194">
        <f t="shared" si="18"/>
        <v>0</v>
      </c>
      <c r="BJ407" s="18" t="s">
        <v>23</v>
      </c>
      <c r="BK407" s="194">
        <f t="shared" si="19"/>
        <v>0</v>
      </c>
      <c r="BL407" s="18" t="s">
        <v>173</v>
      </c>
      <c r="BM407" s="18" t="s">
        <v>665</v>
      </c>
    </row>
    <row r="408" spans="2:65" s="1" customFormat="1" ht="22.5" customHeight="1">
      <c r="B408" s="35"/>
      <c r="C408" s="183" t="s">
        <v>666</v>
      </c>
      <c r="D408" s="183" t="s">
        <v>169</v>
      </c>
      <c r="E408" s="184" t="s">
        <v>667</v>
      </c>
      <c r="F408" s="185" t="s">
        <v>668</v>
      </c>
      <c r="G408" s="186" t="s">
        <v>411</v>
      </c>
      <c r="H408" s="187">
        <v>1</v>
      </c>
      <c r="I408" s="188"/>
      <c r="J408" s="189">
        <f t="shared" si="10"/>
        <v>0</v>
      </c>
      <c r="K408" s="185" t="s">
        <v>32</v>
      </c>
      <c r="L408" s="55"/>
      <c r="M408" s="190" t="s">
        <v>32</v>
      </c>
      <c r="N408" s="191" t="s">
        <v>45</v>
      </c>
      <c r="O408" s="36"/>
      <c r="P408" s="192">
        <f t="shared" si="11"/>
        <v>0</v>
      </c>
      <c r="Q408" s="192">
        <v>0</v>
      </c>
      <c r="R408" s="192">
        <f t="shared" si="12"/>
        <v>0</v>
      </c>
      <c r="S408" s="192">
        <v>0</v>
      </c>
      <c r="T408" s="193">
        <f t="shared" si="13"/>
        <v>0</v>
      </c>
      <c r="AR408" s="18" t="s">
        <v>173</v>
      </c>
      <c r="AT408" s="18" t="s">
        <v>169</v>
      </c>
      <c r="AU408" s="18" t="s">
        <v>23</v>
      </c>
      <c r="AY408" s="18" t="s">
        <v>167</v>
      </c>
      <c r="BE408" s="194">
        <f t="shared" si="14"/>
        <v>0</v>
      </c>
      <c r="BF408" s="194">
        <f t="shared" si="15"/>
        <v>0</v>
      </c>
      <c r="BG408" s="194">
        <f t="shared" si="16"/>
        <v>0</v>
      </c>
      <c r="BH408" s="194">
        <f t="shared" si="17"/>
        <v>0</v>
      </c>
      <c r="BI408" s="194">
        <f t="shared" si="18"/>
        <v>0</v>
      </c>
      <c r="BJ408" s="18" t="s">
        <v>23</v>
      </c>
      <c r="BK408" s="194">
        <f t="shared" si="19"/>
        <v>0</v>
      </c>
      <c r="BL408" s="18" t="s">
        <v>173</v>
      </c>
      <c r="BM408" s="18" t="s">
        <v>669</v>
      </c>
    </row>
    <row r="409" spans="2:65" s="1" customFormat="1" ht="22.5" customHeight="1">
      <c r="B409" s="35"/>
      <c r="C409" s="183" t="s">
        <v>670</v>
      </c>
      <c r="D409" s="183" t="s">
        <v>169</v>
      </c>
      <c r="E409" s="184" t="s">
        <v>671</v>
      </c>
      <c r="F409" s="185" t="s">
        <v>672</v>
      </c>
      <c r="G409" s="186" t="s">
        <v>411</v>
      </c>
      <c r="H409" s="187">
        <v>1</v>
      </c>
      <c r="I409" s="188"/>
      <c r="J409" s="189">
        <f t="shared" si="10"/>
        <v>0</v>
      </c>
      <c r="K409" s="185" t="s">
        <v>32</v>
      </c>
      <c r="L409" s="55"/>
      <c r="M409" s="190" t="s">
        <v>32</v>
      </c>
      <c r="N409" s="191" t="s">
        <v>45</v>
      </c>
      <c r="O409" s="36"/>
      <c r="P409" s="192">
        <f t="shared" si="11"/>
        <v>0</v>
      </c>
      <c r="Q409" s="192">
        <v>0</v>
      </c>
      <c r="R409" s="192">
        <f t="shared" si="12"/>
        <v>0</v>
      </c>
      <c r="S409" s="192">
        <v>0</v>
      </c>
      <c r="T409" s="193">
        <f t="shared" si="13"/>
        <v>0</v>
      </c>
      <c r="AR409" s="18" t="s">
        <v>173</v>
      </c>
      <c r="AT409" s="18" t="s">
        <v>169</v>
      </c>
      <c r="AU409" s="18" t="s">
        <v>23</v>
      </c>
      <c r="AY409" s="18" t="s">
        <v>167</v>
      </c>
      <c r="BE409" s="194">
        <f t="shared" si="14"/>
        <v>0</v>
      </c>
      <c r="BF409" s="194">
        <f t="shared" si="15"/>
        <v>0</v>
      </c>
      <c r="BG409" s="194">
        <f t="shared" si="16"/>
        <v>0</v>
      </c>
      <c r="BH409" s="194">
        <f t="shared" si="17"/>
        <v>0</v>
      </c>
      <c r="BI409" s="194">
        <f t="shared" si="18"/>
        <v>0</v>
      </c>
      <c r="BJ409" s="18" t="s">
        <v>23</v>
      </c>
      <c r="BK409" s="194">
        <f t="shared" si="19"/>
        <v>0</v>
      </c>
      <c r="BL409" s="18" t="s">
        <v>173</v>
      </c>
      <c r="BM409" s="18" t="s">
        <v>673</v>
      </c>
    </row>
    <row r="410" spans="2:65" s="1" customFormat="1" ht="22.5" customHeight="1">
      <c r="B410" s="35"/>
      <c r="C410" s="183" t="s">
        <v>674</v>
      </c>
      <c r="D410" s="183" t="s">
        <v>169</v>
      </c>
      <c r="E410" s="184" t="s">
        <v>675</v>
      </c>
      <c r="F410" s="185" t="s">
        <v>676</v>
      </c>
      <c r="G410" s="186" t="s">
        <v>411</v>
      </c>
      <c r="H410" s="187">
        <v>4</v>
      </c>
      <c r="I410" s="188"/>
      <c r="J410" s="189">
        <f t="shared" si="10"/>
        <v>0</v>
      </c>
      <c r="K410" s="185" t="s">
        <v>32</v>
      </c>
      <c r="L410" s="55"/>
      <c r="M410" s="190" t="s">
        <v>32</v>
      </c>
      <c r="N410" s="191" t="s">
        <v>45</v>
      </c>
      <c r="O410" s="36"/>
      <c r="P410" s="192">
        <f t="shared" si="11"/>
        <v>0</v>
      </c>
      <c r="Q410" s="192">
        <v>0</v>
      </c>
      <c r="R410" s="192">
        <f t="shared" si="12"/>
        <v>0</v>
      </c>
      <c r="S410" s="192">
        <v>0</v>
      </c>
      <c r="T410" s="193">
        <f t="shared" si="13"/>
        <v>0</v>
      </c>
      <c r="AR410" s="18" t="s">
        <v>173</v>
      </c>
      <c r="AT410" s="18" t="s">
        <v>169</v>
      </c>
      <c r="AU410" s="18" t="s">
        <v>23</v>
      </c>
      <c r="AY410" s="18" t="s">
        <v>167</v>
      </c>
      <c r="BE410" s="194">
        <f t="shared" si="14"/>
        <v>0</v>
      </c>
      <c r="BF410" s="194">
        <f t="shared" si="15"/>
        <v>0</v>
      </c>
      <c r="BG410" s="194">
        <f t="shared" si="16"/>
        <v>0</v>
      </c>
      <c r="BH410" s="194">
        <f t="shared" si="17"/>
        <v>0</v>
      </c>
      <c r="BI410" s="194">
        <f t="shared" si="18"/>
        <v>0</v>
      </c>
      <c r="BJ410" s="18" t="s">
        <v>23</v>
      </c>
      <c r="BK410" s="194">
        <f t="shared" si="19"/>
        <v>0</v>
      </c>
      <c r="BL410" s="18" t="s">
        <v>173</v>
      </c>
      <c r="BM410" s="18" t="s">
        <v>677</v>
      </c>
    </row>
    <row r="411" spans="2:65" s="1" customFormat="1" ht="22.5" customHeight="1">
      <c r="B411" s="35"/>
      <c r="C411" s="183" t="s">
        <v>678</v>
      </c>
      <c r="D411" s="183" t="s">
        <v>169</v>
      </c>
      <c r="E411" s="184" t="s">
        <v>679</v>
      </c>
      <c r="F411" s="185" t="s">
        <v>680</v>
      </c>
      <c r="G411" s="186" t="s">
        <v>411</v>
      </c>
      <c r="H411" s="187">
        <v>4</v>
      </c>
      <c r="I411" s="188"/>
      <c r="J411" s="189">
        <f t="shared" si="10"/>
        <v>0</v>
      </c>
      <c r="K411" s="185" t="s">
        <v>32</v>
      </c>
      <c r="L411" s="55"/>
      <c r="M411" s="190" t="s">
        <v>32</v>
      </c>
      <c r="N411" s="191" t="s">
        <v>45</v>
      </c>
      <c r="O411" s="36"/>
      <c r="P411" s="192">
        <f t="shared" si="11"/>
        <v>0</v>
      </c>
      <c r="Q411" s="192">
        <v>0</v>
      </c>
      <c r="R411" s="192">
        <f t="shared" si="12"/>
        <v>0</v>
      </c>
      <c r="S411" s="192">
        <v>0</v>
      </c>
      <c r="T411" s="193">
        <f t="shared" si="13"/>
        <v>0</v>
      </c>
      <c r="AR411" s="18" t="s">
        <v>173</v>
      </c>
      <c r="AT411" s="18" t="s">
        <v>169</v>
      </c>
      <c r="AU411" s="18" t="s">
        <v>23</v>
      </c>
      <c r="AY411" s="18" t="s">
        <v>167</v>
      </c>
      <c r="BE411" s="194">
        <f t="shared" si="14"/>
        <v>0</v>
      </c>
      <c r="BF411" s="194">
        <f t="shared" si="15"/>
        <v>0</v>
      </c>
      <c r="BG411" s="194">
        <f t="shared" si="16"/>
        <v>0</v>
      </c>
      <c r="BH411" s="194">
        <f t="shared" si="17"/>
        <v>0</v>
      </c>
      <c r="BI411" s="194">
        <f t="shared" si="18"/>
        <v>0</v>
      </c>
      <c r="BJ411" s="18" t="s">
        <v>23</v>
      </c>
      <c r="BK411" s="194">
        <f t="shared" si="19"/>
        <v>0</v>
      </c>
      <c r="BL411" s="18" t="s">
        <v>173</v>
      </c>
      <c r="BM411" s="18" t="s">
        <v>681</v>
      </c>
    </row>
    <row r="412" spans="2:65" s="1" customFormat="1" ht="22.5" customHeight="1">
      <c r="B412" s="35"/>
      <c r="C412" s="183" t="s">
        <v>682</v>
      </c>
      <c r="D412" s="183" t="s">
        <v>169</v>
      </c>
      <c r="E412" s="184" t="s">
        <v>683</v>
      </c>
      <c r="F412" s="185" t="s">
        <v>684</v>
      </c>
      <c r="G412" s="186" t="s">
        <v>411</v>
      </c>
      <c r="H412" s="187">
        <v>1</v>
      </c>
      <c r="I412" s="188"/>
      <c r="J412" s="189">
        <f t="shared" si="10"/>
        <v>0</v>
      </c>
      <c r="K412" s="185" t="s">
        <v>32</v>
      </c>
      <c r="L412" s="55"/>
      <c r="M412" s="190" t="s">
        <v>32</v>
      </c>
      <c r="N412" s="191" t="s">
        <v>45</v>
      </c>
      <c r="O412" s="36"/>
      <c r="P412" s="192">
        <f t="shared" si="11"/>
        <v>0</v>
      </c>
      <c r="Q412" s="192">
        <v>0</v>
      </c>
      <c r="R412" s="192">
        <f t="shared" si="12"/>
        <v>0</v>
      </c>
      <c r="S412" s="192">
        <v>0</v>
      </c>
      <c r="T412" s="193">
        <f t="shared" si="13"/>
        <v>0</v>
      </c>
      <c r="AR412" s="18" t="s">
        <v>173</v>
      </c>
      <c r="AT412" s="18" t="s">
        <v>169</v>
      </c>
      <c r="AU412" s="18" t="s">
        <v>23</v>
      </c>
      <c r="AY412" s="18" t="s">
        <v>167</v>
      </c>
      <c r="BE412" s="194">
        <f t="shared" si="14"/>
        <v>0</v>
      </c>
      <c r="BF412" s="194">
        <f t="shared" si="15"/>
        <v>0</v>
      </c>
      <c r="BG412" s="194">
        <f t="shared" si="16"/>
        <v>0</v>
      </c>
      <c r="BH412" s="194">
        <f t="shared" si="17"/>
        <v>0</v>
      </c>
      <c r="BI412" s="194">
        <f t="shared" si="18"/>
        <v>0</v>
      </c>
      <c r="BJ412" s="18" t="s">
        <v>23</v>
      </c>
      <c r="BK412" s="194">
        <f t="shared" si="19"/>
        <v>0</v>
      </c>
      <c r="BL412" s="18" t="s">
        <v>173</v>
      </c>
      <c r="BM412" s="18" t="s">
        <v>685</v>
      </c>
    </row>
    <row r="413" spans="2:65" s="1" customFormat="1" ht="31.5" customHeight="1">
      <c r="B413" s="35"/>
      <c r="C413" s="183" t="s">
        <v>686</v>
      </c>
      <c r="D413" s="183" t="s">
        <v>169</v>
      </c>
      <c r="E413" s="184" t="s">
        <v>687</v>
      </c>
      <c r="F413" s="185" t="s">
        <v>688</v>
      </c>
      <c r="G413" s="186" t="s">
        <v>411</v>
      </c>
      <c r="H413" s="187">
        <v>1</v>
      </c>
      <c r="I413" s="188"/>
      <c r="J413" s="189">
        <f t="shared" si="10"/>
        <v>0</v>
      </c>
      <c r="K413" s="185" t="s">
        <v>32</v>
      </c>
      <c r="L413" s="55"/>
      <c r="M413" s="190" t="s">
        <v>32</v>
      </c>
      <c r="N413" s="262" t="s">
        <v>45</v>
      </c>
      <c r="O413" s="263"/>
      <c r="P413" s="264">
        <f t="shared" si="11"/>
        <v>0</v>
      </c>
      <c r="Q413" s="264">
        <v>0</v>
      </c>
      <c r="R413" s="264">
        <f t="shared" si="12"/>
        <v>0</v>
      </c>
      <c r="S413" s="264">
        <v>0</v>
      </c>
      <c r="T413" s="265">
        <f t="shared" si="13"/>
        <v>0</v>
      </c>
      <c r="AR413" s="18" t="s">
        <v>173</v>
      </c>
      <c r="AT413" s="18" t="s">
        <v>169</v>
      </c>
      <c r="AU413" s="18" t="s">
        <v>23</v>
      </c>
      <c r="AY413" s="18" t="s">
        <v>167</v>
      </c>
      <c r="BE413" s="194">
        <f t="shared" si="14"/>
        <v>0</v>
      </c>
      <c r="BF413" s="194">
        <f t="shared" si="15"/>
        <v>0</v>
      </c>
      <c r="BG413" s="194">
        <f t="shared" si="16"/>
        <v>0</v>
      </c>
      <c r="BH413" s="194">
        <f t="shared" si="17"/>
        <v>0</v>
      </c>
      <c r="BI413" s="194">
        <f t="shared" si="18"/>
        <v>0</v>
      </c>
      <c r="BJ413" s="18" t="s">
        <v>23</v>
      </c>
      <c r="BK413" s="194">
        <f t="shared" si="19"/>
        <v>0</v>
      </c>
      <c r="BL413" s="18" t="s">
        <v>173</v>
      </c>
      <c r="BM413" s="18" t="s">
        <v>689</v>
      </c>
    </row>
    <row r="414" spans="2:65" s="1" customFormat="1" ht="6.95" customHeight="1">
      <c r="B414" s="50"/>
      <c r="C414" s="51"/>
      <c r="D414" s="51"/>
      <c r="E414" s="51"/>
      <c r="F414" s="51"/>
      <c r="G414" s="51"/>
      <c r="H414" s="51"/>
      <c r="I414" s="129"/>
      <c r="J414" s="51"/>
      <c r="K414" s="51"/>
      <c r="L414" s="55"/>
    </row>
  </sheetData>
  <sheetProtection algorithmName="SHA-512" hashValue="Ro9YANDgZ721Dy4PeB+lI29XAJHOlq42nxqwpHibjhWFioZrKjX9lE9ZtPLhvypyEBgUrJDu0/IhHCXydBhwAg==" saltValue="qtZUg+JhyuLKGcBDnhfr/w==" spinCount="100000" sheet="1" objects="1" scenarios="1" formatColumns="0" formatRows="0" sort="0" autoFilter="0"/>
  <autoFilter ref="C95:K95"/>
  <mergeCells count="9">
    <mergeCell ref="E86:H86"/>
    <mergeCell ref="E88:H8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95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8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4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6"/>
      <c r="B1" s="272"/>
      <c r="C1" s="272"/>
      <c r="D1" s="271" t="s">
        <v>1</v>
      </c>
      <c r="E1" s="272"/>
      <c r="F1" s="273" t="s">
        <v>1182</v>
      </c>
      <c r="G1" s="398" t="s">
        <v>1183</v>
      </c>
      <c r="H1" s="398"/>
      <c r="I1" s="278"/>
      <c r="J1" s="273" t="s">
        <v>1184</v>
      </c>
      <c r="K1" s="271" t="s">
        <v>101</v>
      </c>
      <c r="L1" s="273" t="s">
        <v>1185</v>
      </c>
      <c r="M1" s="273"/>
      <c r="N1" s="273"/>
      <c r="O1" s="273"/>
      <c r="P1" s="273"/>
      <c r="Q1" s="273"/>
      <c r="R1" s="273"/>
      <c r="S1" s="273"/>
      <c r="T1" s="273"/>
      <c r="U1" s="269"/>
      <c r="V1" s="26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AT2" s="18" t="s">
        <v>86</v>
      </c>
      <c r="AZ2" s="105" t="s">
        <v>690</v>
      </c>
      <c r="BA2" s="105" t="s">
        <v>32</v>
      </c>
      <c r="BB2" s="105" t="s">
        <v>106</v>
      </c>
      <c r="BC2" s="105" t="s">
        <v>434</v>
      </c>
      <c r="BD2" s="105" t="s">
        <v>82</v>
      </c>
    </row>
    <row r="3" spans="1:70" ht="6.95" customHeight="1">
      <c r="B3" s="19"/>
      <c r="C3" s="20"/>
      <c r="D3" s="20"/>
      <c r="E3" s="20"/>
      <c r="F3" s="20"/>
      <c r="G3" s="20"/>
      <c r="H3" s="20"/>
      <c r="I3" s="106"/>
      <c r="J3" s="20"/>
      <c r="K3" s="21"/>
      <c r="AT3" s="18" t="s">
        <v>82</v>
      </c>
      <c r="AZ3" s="105" t="s">
        <v>691</v>
      </c>
      <c r="BA3" s="105" t="s">
        <v>32</v>
      </c>
      <c r="BB3" s="105" t="s">
        <v>106</v>
      </c>
      <c r="BC3" s="105" t="s">
        <v>8</v>
      </c>
      <c r="BD3" s="105" t="s">
        <v>82</v>
      </c>
    </row>
    <row r="4" spans="1:70" ht="36.950000000000003" customHeight="1">
      <c r="B4" s="22"/>
      <c r="C4" s="23"/>
      <c r="D4" s="24" t="s">
        <v>108</v>
      </c>
      <c r="E4" s="23"/>
      <c r="F4" s="23"/>
      <c r="G4" s="23"/>
      <c r="H4" s="23"/>
      <c r="I4" s="107"/>
      <c r="J4" s="23"/>
      <c r="K4" s="25"/>
      <c r="M4" s="26" t="s">
        <v>10</v>
      </c>
      <c r="AT4" s="18" t="s">
        <v>4</v>
      </c>
      <c r="AZ4" s="105" t="s">
        <v>692</v>
      </c>
      <c r="BA4" s="105" t="s">
        <v>32</v>
      </c>
      <c r="BB4" s="105" t="s">
        <v>106</v>
      </c>
      <c r="BC4" s="105" t="s">
        <v>277</v>
      </c>
      <c r="BD4" s="105" t="s">
        <v>82</v>
      </c>
    </row>
    <row r="5" spans="1:70" ht="6.95" customHeight="1">
      <c r="B5" s="22"/>
      <c r="C5" s="23"/>
      <c r="D5" s="23"/>
      <c r="E5" s="23"/>
      <c r="F5" s="23"/>
      <c r="G5" s="23"/>
      <c r="H5" s="23"/>
      <c r="I5" s="107"/>
      <c r="J5" s="23"/>
      <c r="K5" s="25"/>
      <c r="AZ5" s="105" t="s">
        <v>693</v>
      </c>
      <c r="BA5" s="105" t="s">
        <v>32</v>
      </c>
      <c r="BB5" s="105" t="s">
        <v>103</v>
      </c>
      <c r="BC5" s="105" t="s">
        <v>694</v>
      </c>
      <c r="BD5" s="105" t="s">
        <v>82</v>
      </c>
    </row>
    <row r="6" spans="1:70" ht="15">
      <c r="B6" s="22"/>
      <c r="C6" s="23"/>
      <c r="D6" s="31" t="s">
        <v>16</v>
      </c>
      <c r="E6" s="23"/>
      <c r="F6" s="23"/>
      <c r="G6" s="23"/>
      <c r="H6" s="23"/>
      <c r="I6" s="107"/>
      <c r="J6" s="23"/>
      <c r="K6" s="25"/>
    </row>
    <row r="7" spans="1:70" ht="22.5" customHeight="1">
      <c r="B7" s="22"/>
      <c r="C7" s="23"/>
      <c r="D7" s="23"/>
      <c r="E7" s="399" t="str">
        <f>'Rekapitulace stavby'!K6</f>
        <v>RH Kružberk  – využití akumulační nádrže pro chov ryb</v>
      </c>
      <c r="F7" s="390"/>
      <c r="G7" s="390"/>
      <c r="H7" s="390"/>
      <c r="I7" s="107"/>
      <c r="J7" s="23"/>
      <c r="K7" s="25"/>
    </row>
    <row r="8" spans="1:70" s="1" customFormat="1" ht="15">
      <c r="B8" s="35"/>
      <c r="C8" s="36"/>
      <c r="D8" s="31" t="s">
        <v>117</v>
      </c>
      <c r="E8" s="36"/>
      <c r="F8" s="36"/>
      <c r="G8" s="36"/>
      <c r="H8" s="36"/>
      <c r="I8" s="108"/>
      <c r="J8" s="36"/>
      <c r="K8" s="39"/>
    </row>
    <row r="9" spans="1:70" s="1" customFormat="1" ht="36.950000000000003" customHeight="1">
      <c r="B9" s="35"/>
      <c r="C9" s="36"/>
      <c r="D9" s="36"/>
      <c r="E9" s="400" t="s">
        <v>695</v>
      </c>
      <c r="F9" s="373"/>
      <c r="G9" s="373"/>
      <c r="H9" s="373"/>
      <c r="I9" s="108"/>
      <c r="J9" s="36"/>
      <c r="K9" s="39"/>
    </row>
    <row r="10" spans="1:70" s="1" customFormat="1">
      <c r="B10" s="35"/>
      <c r="C10" s="36"/>
      <c r="D10" s="36"/>
      <c r="E10" s="36"/>
      <c r="F10" s="36"/>
      <c r="G10" s="36"/>
      <c r="H10" s="36"/>
      <c r="I10" s="108"/>
      <c r="J10" s="36"/>
      <c r="K10" s="39"/>
    </row>
    <row r="11" spans="1:70" s="1" customFormat="1" ht="14.4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109" t="s">
        <v>21</v>
      </c>
      <c r="J11" s="29" t="s">
        <v>123</v>
      </c>
      <c r="K11" s="39"/>
    </row>
    <row r="12" spans="1:70" s="1" customFormat="1" ht="14.45" customHeight="1">
      <c r="B12" s="35"/>
      <c r="C12" s="36"/>
      <c r="D12" s="31" t="s">
        <v>24</v>
      </c>
      <c r="E12" s="36"/>
      <c r="F12" s="29" t="s">
        <v>25</v>
      </c>
      <c r="G12" s="36"/>
      <c r="H12" s="36"/>
      <c r="I12" s="109" t="s">
        <v>26</v>
      </c>
      <c r="J12" s="110" t="str">
        <f>'Rekapitulace stavby'!AN8</f>
        <v>13. 12. 2016</v>
      </c>
      <c r="K12" s="39"/>
    </row>
    <row r="13" spans="1:70" s="1" customFormat="1" ht="10.9" customHeight="1">
      <c r="B13" s="35"/>
      <c r="C13" s="36"/>
      <c r="D13" s="36"/>
      <c r="E13" s="36"/>
      <c r="F13" s="36"/>
      <c r="G13" s="36"/>
      <c r="H13" s="36"/>
      <c r="I13" s="108"/>
      <c r="J13" s="36"/>
      <c r="K13" s="39"/>
    </row>
    <row r="14" spans="1:70" s="1" customFormat="1" ht="14.45" customHeight="1">
      <c r="B14" s="35"/>
      <c r="C14" s="36"/>
      <c r="D14" s="31" t="s">
        <v>30</v>
      </c>
      <c r="E14" s="36"/>
      <c r="F14" s="36"/>
      <c r="G14" s="36"/>
      <c r="H14" s="36"/>
      <c r="I14" s="109" t="s">
        <v>31</v>
      </c>
      <c r="J14" s="29" t="s">
        <v>32</v>
      </c>
      <c r="K14" s="39"/>
    </row>
    <row r="15" spans="1:70" s="1" customFormat="1" ht="18" customHeight="1">
      <c r="B15" s="35"/>
      <c r="C15" s="36"/>
      <c r="D15" s="36"/>
      <c r="E15" s="29" t="s">
        <v>124</v>
      </c>
      <c r="F15" s="36"/>
      <c r="G15" s="36"/>
      <c r="H15" s="36"/>
      <c r="I15" s="109" t="s">
        <v>34</v>
      </c>
      <c r="J15" s="29" t="s">
        <v>32</v>
      </c>
      <c r="K15" s="39"/>
    </row>
    <row r="16" spans="1:70" s="1" customFormat="1" ht="6.95" customHeight="1">
      <c r="B16" s="35"/>
      <c r="C16" s="36"/>
      <c r="D16" s="36"/>
      <c r="E16" s="36"/>
      <c r="F16" s="36"/>
      <c r="G16" s="36"/>
      <c r="H16" s="36"/>
      <c r="I16" s="108"/>
      <c r="J16" s="36"/>
      <c r="K16" s="39"/>
    </row>
    <row r="17" spans="2:11" s="1" customFormat="1" ht="14.45" customHeight="1">
      <c r="B17" s="35"/>
      <c r="C17" s="36"/>
      <c r="D17" s="31" t="s">
        <v>35</v>
      </c>
      <c r="E17" s="36"/>
      <c r="F17" s="36"/>
      <c r="G17" s="36"/>
      <c r="H17" s="36"/>
      <c r="I17" s="109" t="s">
        <v>31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109" t="s">
        <v>34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08"/>
      <c r="J19" s="36"/>
      <c r="K19" s="39"/>
    </row>
    <row r="20" spans="2:11" s="1" customFormat="1" ht="14.45" customHeight="1">
      <c r="B20" s="35"/>
      <c r="C20" s="36"/>
      <c r="D20" s="31" t="s">
        <v>37</v>
      </c>
      <c r="E20" s="36"/>
      <c r="F20" s="36"/>
      <c r="G20" s="36"/>
      <c r="H20" s="36"/>
      <c r="I20" s="109" t="s">
        <v>31</v>
      </c>
      <c r="J20" s="29" t="s">
        <v>32</v>
      </c>
      <c r="K20" s="39"/>
    </row>
    <row r="21" spans="2:11" s="1" customFormat="1" ht="18" customHeight="1">
      <c r="B21" s="35"/>
      <c r="C21" s="36"/>
      <c r="D21" s="36"/>
      <c r="E21" s="29" t="s">
        <v>125</v>
      </c>
      <c r="F21" s="36"/>
      <c r="G21" s="36"/>
      <c r="H21" s="36"/>
      <c r="I21" s="109" t="s">
        <v>34</v>
      </c>
      <c r="J21" s="29" t="s">
        <v>32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08"/>
      <c r="J22" s="36"/>
      <c r="K22" s="39"/>
    </row>
    <row r="23" spans="2:11" s="1" customFormat="1" ht="14.45" customHeight="1">
      <c r="B23" s="35"/>
      <c r="C23" s="36"/>
      <c r="D23" s="31" t="s">
        <v>39</v>
      </c>
      <c r="E23" s="36"/>
      <c r="F23" s="36"/>
      <c r="G23" s="36"/>
      <c r="H23" s="36"/>
      <c r="I23" s="108"/>
      <c r="J23" s="36"/>
      <c r="K23" s="39"/>
    </row>
    <row r="24" spans="2:11" s="6" customFormat="1" ht="22.5" customHeight="1">
      <c r="B24" s="111"/>
      <c r="C24" s="112"/>
      <c r="D24" s="112"/>
      <c r="E24" s="393" t="s">
        <v>32</v>
      </c>
      <c r="F24" s="401"/>
      <c r="G24" s="401"/>
      <c r="H24" s="401"/>
      <c r="I24" s="113"/>
      <c r="J24" s="112"/>
      <c r="K24" s="114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08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15"/>
      <c r="J26" s="79"/>
      <c r="K26" s="116"/>
    </row>
    <row r="27" spans="2:11" s="1" customFormat="1" ht="25.35" customHeight="1">
      <c r="B27" s="35"/>
      <c r="C27" s="36"/>
      <c r="D27" s="117" t="s">
        <v>40</v>
      </c>
      <c r="E27" s="36"/>
      <c r="F27" s="36"/>
      <c r="G27" s="36"/>
      <c r="H27" s="36"/>
      <c r="I27" s="108"/>
      <c r="J27" s="118">
        <f>ROUND(J81,2)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15"/>
      <c r="J28" s="79"/>
      <c r="K28" s="116"/>
    </row>
    <row r="29" spans="2:11" s="1" customFormat="1" ht="14.45" customHeight="1">
      <c r="B29" s="35"/>
      <c r="C29" s="36"/>
      <c r="D29" s="36"/>
      <c r="E29" s="36"/>
      <c r="F29" s="40" t="s">
        <v>42</v>
      </c>
      <c r="G29" s="36"/>
      <c r="H29" s="36"/>
      <c r="I29" s="119" t="s">
        <v>41</v>
      </c>
      <c r="J29" s="40" t="s">
        <v>43</v>
      </c>
      <c r="K29" s="39"/>
    </row>
    <row r="30" spans="2:11" s="1" customFormat="1" ht="14.45" customHeight="1">
      <c r="B30" s="35"/>
      <c r="C30" s="36"/>
      <c r="D30" s="43" t="s">
        <v>44</v>
      </c>
      <c r="E30" s="43" t="s">
        <v>45</v>
      </c>
      <c r="F30" s="120">
        <f>ROUND(SUM(BE81:BE127), 2)</f>
        <v>0</v>
      </c>
      <c r="G30" s="36"/>
      <c r="H30" s="36"/>
      <c r="I30" s="121">
        <v>0.21</v>
      </c>
      <c r="J30" s="120">
        <f>ROUND(ROUND((SUM(BE81:BE127)), 2)*I30, 2)</f>
        <v>0</v>
      </c>
      <c r="K30" s="39"/>
    </row>
    <row r="31" spans="2:11" s="1" customFormat="1" ht="14.45" customHeight="1">
      <c r="B31" s="35"/>
      <c r="C31" s="36"/>
      <c r="D31" s="36"/>
      <c r="E31" s="43" t="s">
        <v>46</v>
      </c>
      <c r="F31" s="120">
        <f>ROUND(SUM(BF81:BF127), 2)</f>
        <v>0</v>
      </c>
      <c r="G31" s="36"/>
      <c r="H31" s="36"/>
      <c r="I31" s="121">
        <v>0.15</v>
      </c>
      <c r="J31" s="120">
        <f>ROUND(ROUND((SUM(BF81:BF127)), 2)*I31, 2)</f>
        <v>0</v>
      </c>
      <c r="K31" s="39"/>
    </row>
    <row r="32" spans="2:11" s="1" customFormat="1" ht="14.45" hidden="1" customHeight="1">
      <c r="B32" s="35"/>
      <c r="C32" s="36"/>
      <c r="D32" s="36"/>
      <c r="E32" s="43" t="s">
        <v>47</v>
      </c>
      <c r="F32" s="120">
        <f>ROUND(SUM(BG81:BG127), 2)</f>
        <v>0</v>
      </c>
      <c r="G32" s="36"/>
      <c r="H32" s="36"/>
      <c r="I32" s="121">
        <v>0.21</v>
      </c>
      <c r="J32" s="120">
        <v>0</v>
      </c>
      <c r="K32" s="39"/>
    </row>
    <row r="33" spans="2:11" s="1" customFormat="1" ht="14.45" hidden="1" customHeight="1">
      <c r="B33" s="35"/>
      <c r="C33" s="36"/>
      <c r="D33" s="36"/>
      <c r="E33" s="43" t="s">
        <v>48</v>
      </c>
      <c r="F33" s="120">
        <f>ROUND(SUM(BH81:BH127), 2)</f>
        <v>0</v>
      </c>
      <c r="G33" s="36"/>
      <c r="H33" s="36"/>
      <c r="I33" s="121">
        <v>0.15</v>
      </c>
      <c r="J33" s="120">
        <v>0</v>
      </c>
      <c r="K33" s="39"/>
    </row>
    <row r="34" spans="2:11" s="1" customFormat="1" ht="14.45" hidden="1" customHeight="1">
      <c r="B34" s="35"/>
      <c r="C34" s="36"/>
      <c r="D34" s="36"/>
      <c r="E34" s="43" t="s">
        <v>49</v>
      </c>
      <c r="F34" s="120">
        <f>ROUND(SUM(BI81:BI127), 2)</f>
        <v>0</v>
      </c>
      <c r="G34" s="36"/>
      <c r="H34" s="36"/>
      <c r="I34" s="121">
        <v>0</v>
      </c>
      <c r="J34" s="120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08"/>
      <c r="J35" s="36"/>
      <c r="K35" s="39"/>
    </row>
    <row r="36" spans="2:11" s="1" customFormat="1" ht="25.35" customHeight="1">
      <c r="B36" s="35"/>
      <c r="C36" s="122"/>
      <c r="D36" s="123" t="s">
        <v>50</v>
      </c>
      <c r="E36" s="73"/>
      <c r="F36" s="73"/>
      <c r="G36" s="124" t="s">
        <v>51</v>
      </c>
      <c r="H36" s="125" t="s">
        <v>52</v>
      </c>
      <c r="I36" s="126"/>
      <c r="J36" s="127">
        <f>SUM(J27:J34)</f>
        <v>0</v>
      </c>
      <c r="K36" s="128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29"/>
      <c r="J37" s="51"/>
      <c r="K37" s="52"/>
    </row>
    <row r="41" spans="2:11" s="1" customFormat="1" ht="6.95" customHeight="1">
      <c r="B41" s="130"/>
      <c r="C41" s="131"/>
      <c r="D41" s="131"/>
      <c r="E41" s="131"/>
      <c r="F41" s="131"/>
      <c r="G41" s="131"/>
      <c r="H41" s="131"/>
      <c r="I41" s="132"/>
      <c r="J41" s="131"/>
      <c r="K41" s="133"/>
    </row>
    <row r="42" spans="2:11" s="1" customFormat="1" ht="36.950000000000003" customHeight="1">
      <c r="B42" s="35"/>
      <c r="C42" s="24" t="s">
        <v>126</v>
      </c>
      <c r="D42" s="36"/>
      <c r="E42" s="36"/>
      <c r="F42" s="36"/>
      <c r="G42" s="36"/>
      <c r="H42" s="36"/>
      <c r="I42" s="108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08"/>
      <c r="J43" s="36"/>
      <c r="K43" s="39"/>
    </row>
    <row r="44" spans="2:11" s="1" customFormat="1" ht="14.45" customHeight="1">
      <c r="B44" s="35"/>
      <c r="C44" s="31" t="s">
        <v>16</v>
      </c>
      <c r="D44" s="36"/>
      <c r="E44" s="36"/>
      <c r="F44" s="36"/>
      <c r="G44" s="36"/>
      <c r="H44" s="36"/>
      <c r="I44" s="108"/>
      <c r="J44" s="36"/>
      <c r="K44" s="39"/>
    </row>
    <row r="45" spans="2:11" s="1" customFormat="1" ht="22.5" customHeight="1">
      <c r="B45" s="35"/>
      <c r="C45" s="36"/>
      <c r="D45" s="36"/>
      <c r="E45" s="399" t="str">
        <f>E7</f>
        <v>RH Kružberk  – využití akumulační nádrže pro chov ryb</v>
      </c>
      <c r="F45" s="373"/>
      <c r="G45" s="373"/>
      <c r="H45" s="373"/>
      <c r="I45" s="108"/>
      <c r="J45" s="36"/>
      <c r="K45" s="39"/>
    </row>
    <row r="46" spans="2:11" s="1" customFormat="1" ht="14.45" customHeight="1">
      <c r="B46" s="35"/>
      <c r="C46" s="31" t="s">
        <v>117</v>
      </c>
      <c r="D46" s="36"/>
      <c r="E46" s="36"/>
      <c r="F46" s="36"/>
      <c r="G46" s="36"/>
      <c r="H46" s="36"/>
      <c r="I46" s="108"/>
      <c r="J46" s="36"/>
      <c r="K46" s="39"/>
    </row>
    <row r="47" spans="2:11" s="1" customFormat="1" ht="23.25" customHeight="1">
      <c r="B47" s="35"/>
      <c r="C47" s="36"/>
      <c r="D47" s="36"/>
      <c r="E47" s="400" t="str">
        <f>E9</f>
        <v>SO 02 - Terénní úpravy</v>
      </c>
      <c r="F47" s="373"/>
      <c r="G47" s="373"/>
      <c r="H47" s="373"/>
      <c r="I47" s="108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08"/>
      <c r="J48" s="36"/>
      <c r="K48" s="39"/>
    </row>
    <row r="49" spans="2:47" s="1" customFormat="1" ht="18" customHeight="1">
      <c r="B49" s="35"/>
      <c r="C49" s="31" t="s">
        <v>24</v>
      </c>
      <c r="D49" s="36"/>
      <c r="E49" s="36"/>
      <c r="F49" s="29" t="str">
        <f>F12</f>
        <v>Kružberk</v>
      </c>
      <c r="G49" s="36"/>
      <c r="H49" s="36"/>
      <c r="I49" s="109" t="s">
        <v>26</v>
      </c>
      <c r="J49" s="110" t="str">
        <f>IF(J12="","",J12)</f>
        <v>13. 12. 2016</v>
      </c>
      <c r="K49" s="39"/>
    </row>
    <row r="50" spans="2:47" s="1" customFormat="1" ht="6.95" customHeight="1">
      <c r="B50" s="35"/>
      <c r="C50" s="36"/>
      <c r="D50" s="36"/>
      <c r="E50" s="36"/>
      <c r="F50" s="36"/>
      <c r="G50" s="36"/>
      <c r="H50" s="36"/>
      <c r="I50" s="108"/>
      <c r="J50" s="36"/>
      <c r="K50" s="39"/>
    </row>
    <row r="51" spans="2:47" s="1" customFormat="1" ht="15">
      <c r="B51" s="35"/>
      <c r="C51" s="31" t="s">
        <v>30</v>
      </c>
      <c r="D51" s="36"/>
      <c r="E51" s="36"/>
      <c r="F51" s="29" t="str">
        <f>E15</f>
        <v>POVODÍ ODRY, státní podnik, závod Frýdek - Místek</v>
      </c>
      <c r="G51" s="36"/>
      <c r="H51" s="36"/>
      <c r="I51" s="109" t="s">
        <v>37</v>
      </c>
      <c r="J51" s="29" t="str">
        <f>E21</f>
        <v>VODEKO, s.r.o</v>
      </c>
      <c r="K51" s="39"/>
    </row>
    <row r="52" spans="2:47" s="1" customFormat="1" ht="14.45" customHeight="1">
      <c r="B52" s="35"/>
      <c r="C52" s="31" t="s">
        <v>35</v>
      </c>
      <c r="D52" s="36"/>
      <c r="E52" s="36"/>
      <c r="F52" s="29" t="str">
        <f>IF(E18="","",E18)</f>
        <v/>
      </c>
      <c r="G52" s="36"/>
      <c r="H52" s="36"/>
      <c r="I52" s="108"/>
      <c r="J52" s="36"/>
      <c r="K52" s="39"/>
    </row>
    <row r="53" spans="2:47" s="1" customFormat="1" ht="10.35" customHeight="1">
      <c r="B53" s="35"/>
      <c r="C53" s="36"/>
      <c r="D53" s="36"/>
      <c r="E53" s="36"/>
      <c r="F53" s="36"/>
      <c r="G53" s="36"/>
      <c r="H53" s="36"/>
      <c r="I53" s="108"/>
      <c r="J53" s="36"/>
      <c r="K53" s="39"/>
    </row>
    <row r="54" spans="2:47" s="1" customFormat="1" ht="29.25" customHeight="1">
      <c r="B54" s="35"/>
      <c r="C54" s="134" t="s">
        <v>127</v>
      </c>
      <c r="D54" s="122"/>
      <c r="E54" s="122"/>
      <c r="F54" s="122"/>
      <c r="G54" s="122"/>
      <c r="H54" s="122"/>
      <c r="I54" s="135"/>
      <c r="J54" s="136" t="s">
        <v>128</v>
      </c>
      <c r="K54" s="137"/>
    </row>
    <row r="55" spans="2:47" s="1" customFormat="1" ht="10.35" customHeight="1">
      <c r="B55" s="35"/>
      <c r="C55" s="36"/>
      <c r="D55" s="36"/>
      <c r="E55" s="36"/>
      <c r="F55" s="36"/>
      <c r="G55" s="36"/>
      <c r="H55" s="36"/>
      <c r="I55" s="108"/>
      <c r="J55" s="36"/>
      <c r="K55" s="39"/>
    </row>
    <row r="56" spans="2:47" s="1" customFormat="1" ht="29.25" customHeight="1">
      <c r="B56" s="35"/>
      <c r="C56" s="138" t="s">
        <v>129</v>
      </c>
      <c r="D56" s="36"/>
      <c r="E56" s="36"/>
      <c r="F56" s="36"/>
      <c r="G56" s="36"/>
      <c r="H56" s="36"/>
      <c r="I56" s="108"/>
      <c r="J56" s="118">
        <f>J81</f>
        <v>0</v>
      </c>
      <c r="K56" s="39"/>
      <c r="AU56" s="18" t="s">
        <v>130</v>
      </c>
    </row>
    <row r="57" spans="2:47" s="7" customFormat="1" ht="24.95" customHeight="1">
      <c r="B57" s="139"/>
      <c r="C57" s="140"/>
      <c r="D57" s="141" t="s">
        <v>131</v>
      </c>
      <c r="E57" s="142"/>
      <c r="F57" s="142"/>
      <c r="G57" s="142"/>
      <c r="H57" s="142"/>
      <c r="I57" s="143"/>
      <c r="J57" s="144">
        <f>J82</f>
        <v>0</v>
      </c>
      <c r="K57" s="145"/>
    </row>
    <row r="58" spans="2:47" s="8" customFormat="1" ht="19.899999999999999" customHeight="1">
      <c r="B58" s="146"/>
      <c r="C58" s="147"/>
      <c r="D58" s="148" t="s">
        <v>132</v>
      </c>
      <c r="E58" s="149"/>
      <c r="F58" s="149"/>
      <c r="G58" s="149"/>
      <c r="H58" s="149"/>
      <c r="I58" s="150"/>
      <c r="J58" s="151">
        <f>J83</f>
        <v>0</v>
      </c>
      <c r="K58" s="152"/>
    </row>
    <row r="59" spans="2:47" s="8" customFormat="1" ht="19.899999999999999" customHeight="1">
      <c r="B59" s="146"/>
      <c r="C59" s="147"/>
      <c r="D59" s="148" t="s">
        <v>136</v>
      </c>
      <c r="E59" s="149"/>
      <c r="F59" s="149"/>
      <c r="G59" s="149"/>
      <c r="H59" s="149"/>
      <c r="I59" s="150"/>
      <c r="J59" s="151">
        <f>J112</f>
        <v>0</v>
      </c>
      <c r="K59" s="152"/>
    </row>
    <row r="60" spans="2:47" s="8" customFormat="1" ht="19.899999999999999" customHeight="1">
      <c r="B60" s="146"/>
      <c r="C60" s="147"/>
      <c r="D60" s="148" t="s">
        <v>139</v>
      </c>
      <c r="E60" s="149"/>
      <c r="F60" s="149"/>
      <c r="G60" s="149"/>
      <c r="H60" s="149"/>
      <c r="I60" s="150"/>
      <c r="J60" s="151">
        <f>J122</f>
        <v>0</v>
      </c>
      <c r="K60" s="152"/>
    </row>
    <row r="61" spans="2:47" s="8" customFormat="1" ht="19.899999999999999" customHeight="1">
      <c r="B61" s="146"/>
      <c r="C61" s="147"/>
      <c r="D61" s="148" t="s">
        <v>141</v>
      </c>
      <c r="E61" s="149"/>
      <c r="F61" s="149"/>
      <c r="G61" s="149"/>
      <c r="H61" s="149"/>
      <c r="I61" s="150"/>
      <c r="J61" s="151">
        <f>J126</f>
        <v>0</v>
      </c>
      <c r="K61" s="152"/>
    </row>
    <row r="62" spans="2:47" s="1" customFormat="1" ht="21.75" customHeight="1">
      <c r="B62" s="35"/>
      <c r="C62" s="36"/>
      <c r="D62" s="36"/>
      <c r="E62" s="36"/>
      <c r="F62" s="36"/>
      <c r="G62" s="36"/>
      <c r="H62" s="36"/>
      <c r="I62" s="108"/>
      <c r="J62" s="36"/>
      <c r="K62" s="39"/>
    </row>
    <row r="63" spans="2:47" s="1" customFormat="1" ht="6.95" customHeight="1">
      <c r="B63" s="50"/>
      <c r="C63" s="51"/>
      <c r="D63" s="51"/>
      <c r="E63" s="51"/>
      <c r="F63" s="51"/>
      <c r="G63" s="51"/>
      <c r="H63" s="51"/>
      <c r="I63" s="129"/>
      <c r="J63" s="51"/>
      <c r="K63" s="52"/>
    </row>
    <row r="67" spans="2:20" s="1" customFormat="1" ht="6.95" customHeight="1">
      <c r="B67" s="53"/>
      <c r="C67" s="54"/>
      <c r="D67" s="54"/>
      <c r="E67" s="54"/>
      <c r="F67" s="54"/>
      <c r="G67" s="54"/>
      <c r="H67" s="54"/>
      <c r="I67" s="132"/>
      <c r="J67" s="54"/>
      <c r="K67" s="54"/>
      <c r="L67" s="55"/>
    </row>
    <row r="68" spans="2:20" s="1" customFormat="1" ht="36.950000000000003" customHeight="1">
      <c r="B68" s="35"/>
      <c r="C68" s="56" t="s">
        <v>151</v>
      </c>
      <c r="D68" s="57"/>
      <c r="E68" s="57"/>
      <c r="F68" s="57"/>
      <c r="G68" s="57"/>
      <c r="H68" s="57"/>
      <c r="I68" s="153"/>
      <c r="J68" s="57"/>
      <c r="K68" s="57"/>
      <c r="L68" s="55"/>
    </row>
    <row r="69" spans="2:20" s="1" customFormat="1" ht="6.95" customHeight="1">
      <c r="B69" s="35"/>
      <c r="C69" s="57"/>
      <c r="D69" s="57"/>
      <c r="E69" s="57"/>
      <c r="F69" s="57"/>
      <c r="G69" s="57"/>
      <c r="H69" s="57"/>
      <c r="I69" s="153"/>
      <c r="J69" s="57"/>
      <c r="K69" s="57"/>
      <c r="L69" s="55"/>
    </row>
    <row r="70" spans="2:20" s="1" customFormat="1" ht="14.45" customHeight="1">
      <c r="B70" s="35"/>
      <c r="C70" s="59" t="s">
        <v>16</v>
      </c>
      <c r="D70" s="57"/>
      <c r="E70" s="57"/>
      <c r="F70" s="57"/>
      <c r="G70" s="57"/>
      <c r="H70" s="57"/>
      <c r="I70" s="153"/>
      <c r="J70" s="57"/>
      <c r="K70" s="57"/>
      <c r="L70" s="55"/>
    </row>
    <row r="71" spans="2:20" s="1" customFormat="1" ht="22.5" customHeight="1">
      <c r="B71" s="35"/>
      <c r="C71" s="57"/>
      <c r="D71" s="57"/>
      <c r="E71" s="397" t="str">
        <f>E7</f>
        <v>RH Kružberk  – využití akumulační nádrže pro chov ryb</v>
      </c>
      <c r="F71" s="366"/>
      <c r="G71" s="366"/>
      <c r="H71" s="366"/>
      <c r="I71" s="153"/>
      <c r="J71" s="57"/>
      <c r="K71" s="57"/>
      <c r="L71" s="55"/>
    </row>
    <row r="72" spans="2:20" s="1" customFormat="1" ht="14.45" customHeight="1">
      <c r="B72" s="35"/>
      <c r="C72" s="59" t="s">
        <v>117</v>
      </c>
      <c r="D72" s="57"/>
      <c r="E72" s="57"/>
      <c r="F72" s="57"/>
      <c r="G72" s="57"/>
      <c r="H72" s="57"/>
      <c r="I72" s="153"/>
      <c r="J72" s="57"/>
      <c r="K72" s="57"/>
      <c r="L72" s="55"/>
    </row>
    <row r="73" spans="2:20" s="1" customFormat="1" ht="23.25" customHeight="1">
      <c r="B73" s="35"/>
      <c r="C73" s="57"/>
      <c r="D73" s="57"/>
      <c r="E73" s="363" t="str">
        <f>E9</f>
        <v>SO 02 - Terénní úpravy</v>
      </c>
      <c r="F73" s="366"/>
      <c r="G73" s="366"/>
      <c r="H73" s="366"/>
      <c r="I73" s="153"/>
      <c r="J73" s="57"/>
      <c r="K73" s="57"/>
      <c r="L73" s="55"/>
    </row>
    <row r="74" spans="2:20" s="1" customFormat="1" ht="6.95" customHeight="1">
      <c r="B74" s="35"/>
      <c r="C74" s="57"/>
      <c r="D74" s="57"/>
      <c r="E74" s="57"/>
      <c r="F74" s="57"/>
      <c r="G74" s="57"/>
      <c r="H74" s="57"/>
      <c r="I74" s="153"/>
      <c r="J74" s="57"/>
      <c r="K74" s="57"/>
      <c r="L74" s="55"/>
    </row>
    <row r="75" spans="2:20" s="1" customFormat="1" ht="18" customHeight="1">
      <c r="B75" s="35"/>
      <c r="C75" s="59" t="s">
        <v>24</v>
      </c>
      <c r="D75" s="57"/>
      <c r="E75" s="57"/>
      <c r="F75" s="154" t="str">
        <f>F12</f>
        <v>Kružberk</v>
      </c>
      <c r="G75" s="57"/>
      <c r="H75" s="57"/>
      <c r="I75" s="155" t="s">
        <v>26</v>
      </c>
      <c r="J75" s="67" t="str">
        <f>IF(J12="","",J12)</f>
        <v>13. 12. 2016</v>
      </c>
      <c r="K75" s="57"/>
      <c r="L75" s="55"/>
    </row>
    <row r="76" spans="2:20" s="1" customFormat="1" ht="6.95" customHeight="1">
      <c r="B76" s="35"/>
      <c r="C76" s="57"/>
      <c r="D76" s="57"/>
      <c r="E76" s="57"/>
      <c r="F76" s="57"/>
      <c r="G76" s="57"/>
      <c r="H76" s="57"/>
      <c r="I76" s="153"/>
      <c r="J76" s="57"/>
      <c r="K76" s="57"/>
      <c r="L76" s="55"/>
    </row>
    <row r="77" spans="2:20" s="1" customFormat="1" ht="15">
      <c r="B77" s="35"/>
      <c r="C77" s="59" t="s">
        <v>30</v>
      </c>
      <c r="D77" s="57"/>
      <c r="E77" s="57"/>
      <c r="F77" s="154" t="str">
        <f>E15</f>
        <v>POVODÍ ODRY, státní podnik, závod Frýdek - Místek</v>
      </c>
      <c r="G77" s="57"/>
      <c r="H77" s="57"/>
      <c r="I77" s="155" t="s">
        <v>37</v>
      </c>
      <c r="J77" s="154" t="str">
        <f>E21</f>
        <v>VODEKO, s.r.o</v>
      </c>
      <c r="K77" s="57"/>
      <c r="L77" s="55"/>
    </row>
    <row r="78" spans="2:20" s="1" customFormat="1" ht="14.45" customHeight="1">
      <c r="B78" s="35"/>
      <c r="C78" s="59" t="s">
        <v>35</v>
      </c>
      <c r="D78" s="57"/>
      <c r="E78" s="57"/>
      <c r="F78" s="154" t="str">
        <f>IF(E18="","",E18)</f>
        <v/>
      </c>
      <c r="G78" s="57"/>
      <c r="H78" s="57"/>
      <c r="I78" s="153"/>
      <c r="J78" s="57"/>
      <c r="K78" s="57"/>
      <c r="L78" s="55"/>
    </row>
    <row r="79" spans="2:20" s="1" customFormat="1" ht="10.35" customHeight="1">
      <c r="B79" s="35"/>
      <c r="C79" s="57"/>
      <c r="D79" s="57"/>
      <c r="E79" s="57"/>
      <c r="F79" s="57"/>
      <c r="G79" s="57"/>
      <c r="H79" s="57"/>
      <c r="I79" s="153"/>
      <c r="J79" s="57"/>
      <c r="K79" s="57"/>
      <c r="L79" s="55"/>
    </row>
    <row r="80" spans="2:20" s="9" customFormat="1" ht="29.25" customHeight="1">
      <c r="B80" s="156"/>
      <c r="C80" s="157" t="s">
        <v>152</v>
      </c>
      <c r="D80" s="158" t="s">
        <v>59</v>
      </c>
      <c r="E80" s="158" t="s">
        <v>55</v>
      </c>
      <c r="F80" s="158" t="s">
        <v>153</v>
      </c>
      <c r="G80" s="158" t="s">
        <v>154</v>
      </c>
      <c r="H80" s="158" t="s">
        <v>155</v>
      </c>
      <c r="I80" s="159" t="s">
        <v>156</v>
      </c>
      <c r="J80" s="158" t="s">
        <v>128</v>
      </c>
      <c r="K80" s="160" t="s">
        <v>157</v>
      </c>
      <c r="L80" s="161"/>
      <c r="M80" s="75" t="s">
        <v>158</v>
      </c>
      <c r="N80" s="76" t="s">
        <v>44</v>
      </c>
      <c r="O80" s="76" t="s">
        <v>159</v>
      </c>
      <c r="P80" s="76" t="s">
        <v>160</v>
      </c>
      <c r="Q80" s="76" t="s">
        <v>161</v>
      </c>
      <c r="R80" s="76" t="s">
        <v>162</v>
      </c>
      <c r="S80" s="76" t="s">
        <v>163</v>
      </c>
      <c r="T80" s="77" t="s">
        <v>164</v>
      </c>
    </row>
    <row r="81" spans="2:65" s="1" customFormat="1" ht="29.25" customHeight="1">
      <c r="B81" s="35"/>
      <c r="C81" s="81" t="s">
        <v>129</v>
      </c>
      <c r="D81" s="57"/>
      <c r="E81" s="57"/>
      <c r="F81" s="57"/>
      <c r="G81" s="57"/>
      <c r="H81" s="57"/>
      <c r="I81" s="153"/>
      <c r="J81" s="162">
        <f>BK81</f>
        <v>0</v>
      </c>
      <c r="K81" s="57"/>
      <c r="L81" s="55"/>
      <c r="M81" s="78"/>
      <c r="N81" s="79"/>
      <c r="O81" s="79"/>
      <c r="P81" s="163">
        <f>P82</f>
        <v>0</v>
      </c>
      <c r="Q81" s="79"/>
      <c r="R81" s="163">
        <f>R82</f>
        <v>8.0369999999999997E-2</v>
      </c>
      <c r="S81" s="79"/>
      <c r="T81" s="164">
        <f>T82</f>
        <v>0</v>
      </c>
      <c r="AT81" s="18" t="s">
        <v>73</v>
      </c>
      <c r="AU81" s="18" t="s">
        <v>130</v>
      </c>
      <c r="BK81" s="165">
        <f>BK82</f>
        <v>0</v>
      </c>
    </row>
    <row r="82" spans="2:65" s="10" customFormat="1" ht="37.35" customHeight="1">
      <c r="B82" s="166"/>
      <c r="C82" s="167"/>
      <c r="D82" s="168" t="s">
        <v>73</v>
      </c>
      <c r="E82" s="169" t="s">
        <v>165</v>
      </c>
      <c r="F82" s="169" t="s">
        <v>166</v>
      </c>
      <c r="G82" s="167"/>
      <c r="H82" s="167"/>
      <c r="I82" s="170"/>
      <c r="J82" s="171">
        <f>BK82</f>
        <v>0</v>
      </c>
      <c r="K82" s="167"/>
      <c r="L82" s="172"/>
      <c r="M82" s="173"/>
      <c r="N82" s="174"/>
      <c r="O82" s="174"/>
      <c r="P82" s="175">
        <f>P83+P112+P122+P126</f>
        <v>0</v>
      </c>
      <c r="Q82" s="174"/>
      <c r="R82" s="175">
        <f>R83+R112+R122+R126</f>
        <v>8.0369999999999997E-2</v>
      </c>
      <c r="S82" s="174"/>
      <c r="T82" s="176">
        <f>T83+T112+T122+T126</f>
        <v>0</v>
      </c>
      <c r="AR82" s="177" t="s">
        <v>23</v>
      </c>
      <c r="AT82" s="178" t="s">
        <v>73</v>
      </c>
      <c r="AU82" s="178" t="s">
        <v>74</v>
      </c>
      <c r="AY82" s="177" t="s">
        <v>167</v>
      </c>
      <c r="BK82" s="179">
        <f>BK83+BK112+BK122+BK126</f>
        <v>0</v>
      </c>
    </row>
    <row r="83" spans="2:65" s="10" customFormat="1" ht="19.899999999999999" customHeight="1">
      <c r="B83" s="166"/>
      <c r="C83" s="167"/>
      <c r="D83" s="180" t="s">
        <v>73</v>
      </c>
      <c r="E83" s="181" t="s">
        <v>23</v>
      </c>
      <c r="F83" s="181" t="s">
        <v>168</v>
      </c>
      <c r="G83" s="167"/>
      <c r="H83" s="167"/>
      <c r="I83" s="170"/>
      <c r="J83" s="182">
        <f>BK83</f>
        <v>0</v>
      </c>
      <c r="K83" s="167"/>
      <c r="L83" s="172"/>
      <c r="M83" s="173"/>
      <c r="N83" s="174"/>
      <c r="O83" s="174"/>
      <c r="P83" s="175">
        <f>SUM(P84:P111)</f>
        <v>0</v>
      </c>
      <c r="Q83" s="174"/>
      <c r="R83" s="175">
        <f>SUM(R84:R111)</f>
        <v>4.5000000000000004E-4</v>
      </c>
      <c r="S83" s="174"/>
      <c r="T83" s="176">
        <f>SUM(T84:T111)</f>
        <v>0</v>
      </c>
      <c r="AR83" s="177" t="s">
        <v>23</v>
      </c>
      <c r="AT83" s="178" t="s">
        <v>73</v>
      </c>
      <c r="AU83" s="178" t="s">
        <v>23</v>
      </c>
      <c r="AY83" s="177" t="s">
        <v>167</v>
      </c>
      <c r="BK83" s="179">
        <f>SUM(BK84:BK111)</f>
        <v>0</v>
      </c>
    </row>
    <row r="84" spans="2:65" s="1" customFormat="1" ht="22.5" customHeight="1">
      <c r="B84" s="35"/>
      <c r="C84" s="183" t="s">
        <v>23</v>
      </c>
      <c r="D84" s="183" t="s">
        <v>169</v>
      </c>
      <c r="E84" s="184" t="s">
        <v>696</v>
      </c>
      <c r="F84" s="185" t="s">
        <v>697</v>
      </c>
      <c r="G84" s="186" t="s">
        <v>103</v>
      </c>
      <c r="H84" s="187">
        <v>8.5</v>
      </c>
      <c r="I84" s="188"/>
      <c r="J84" s="189">
        <f>ROUND(I84*H84,2)</f>
        <v>0</v>
      </c>
      <c r="K84" s="185" t="s">
        <v>32</v>
      </c>
      <c r="L84" s="55"/>
      <c r="M84" s="190" t="s">
        <v>32</v>
      </c>
      <c r="N84" s="191" t="s">
        <v>45</v>
      </c>
      <c r="O84" s="36"/>
      <c r="P84" s="192">
        <f>O84*H84</f>
        <v>0</v>
      </c>
      <c r="Q84" s="192">
        <v>0</v>
      </c>
      <c r="R84" s="192">
        <f>Q84*H84</f>
        <v>0</v>
      </c>
      <c r="S84" s="192">
        <v>0</v>
      </c>
      <c r="T84" s="193">
        <f>S84*H84</f>
        <v>0</v>
      </c>
      <c r="AR84" s="18" t="s">
        <v>173</v>
      </c>
      <c r="AT84" s="18" t="s">
        <v>169</v>
      </c>
      <c r="AU84" s="18" t="s">
        <v>82</v>
      </c>
      <c r="AY84" s="18" t="s">
        <v>167</v>
      </c>
      <c r="BE84" s="194">
        <f>IF(N84="základní",J84,0)</f>
        <v>0</v>
      </c>
      <c r="BF84" s="194">
        <f>IF(N84="snížená",J84,0)</f>
        <v>0</v>
      </c>
      <c r="BG84" s="194">
        <f>IF(N84="zákl. přenesená",J84,0)</f>
        <v>0</v>
      </c>
      <c r="BH84" s="194">
        <f>IF(N84="sníž. přenesená",J84,0)</f>
        <v>0</v>
      </c>
      <c r="BI84" s="194">
        <f>IF(N84="nulová",J84,0)</f>
        <v>0</v>
      </c>
      <c r="BJ84" s="18" t="s">
        <v>23</v>
      </c>
      <c r="BK84" s="194">
        <f>ROUND(I84*H84,2)</f>
        <v>0</v>
      </c>
      <c r="BL84" s="18" t="s">
        <v>173</v>
      </c>
      <c r="BM84" s="18" t="s">
        <v>698</v>
      </c>
    </row>
    <row r="85" spans="2:65" s="12" customFormat="1">
      <c r="B85" s="207"/>
      <c r="C85" s="208"/>
      <c r="D85" s="197" t="s">
        <v>175</v>
      </c>
      <c r="E85" s="209" t="s">
        <v>32</v>
      </c>
      <c r="F85" s="210" t="s">
        <v>699</v>
      </c>
      <c r="G85" s="208"/>
      <c r="H85" s="211">
        <v>4.5</v>
      </c>
      <c r="I85" s="212"/>
      <c r="J85" s="208"/>
      <c r="K85" s="208"/>
      <c r="L85" s="213"/>
      <c r="M85" s="214"/>
      <c r="N85" s="215"/>
      <c r="O85" s="215"/>
      <c r="P85" s="215"/>
      <c r="Q85" s="215"/>
      <c r="R85" s="215"/>
      <c r="S85" s="215"/>
      <c r="T85" s="216"/>
      <c r="AT85" s="217" t="s">
        <v>175</v>
      </c>
      <c r="AU85" s="217" t="s">
        <v>82</v>
      </c>
      <c r="AV85" s="12" t="s">
        <v>82</v>
      </c>
      <c r="AW85" s="12" t="s">
        <v>38</v>
      </c>
      <c r="AX85" s="12" t="s">
        <v>74</v>
      </c>
      <c r="AY85" s="217" t="s">
        <v>167</v>
      </c>
    </row>
    <row r="86" spans="2:65" s="12" customFormat="1">
      <c r="B86" s="207"/>
      <c r="C86" s="208"/>
      <c r="D86" s="197" t="s">
        <v>175</v>
      </c>
      <c r="E86" s="209" t="s">
        <v>32</v>
      </c>
      <c r="F86" s="210" t="s">
        <v>700</v>
      </c>
      <c r="G86" s="208"/>
      <c r="H86" s="211">
        <v>4</v>
      </c>
      <c r="I86" s="212"/>
      <c r="J86" s="208"/>
      <c r="K86" s="208"/>
      <c r="L86" s="213"/>
      <c r="M86" s="214"/>
      <c r="N86" s="215"/>
      <c r="O86" s="215"/>
      <c r="P86" s="215"/>
      <c r="Q86" s="215"/>
      <c r="R86" s="215"/>
      <c r="S86" s="215"/>
      <c r="T86" s="216"/>
      <c r="AT86" s="217" t="s">
        <v>175</v>
      </c>
      <c r="AU86" s="217" t="s">
        <v>82</v>
      </c>
      <c r="AV86" s="12" t="s">
        <v>82</v>
      </c>
      <c r="AW86" s="12" t="s">
        <v>38</v>
      </c>
      <c r="AX86" s="12" t="s">
        <v>74</v>
      </c>
      <c r="AY86" s="217" t="s">
        <v>167</v>
      </c>
    </row>
    <row r="87" spans="2:65" s="14" customFormat="1">
      <c r="B87" s="236"/>
      <c r="C87" s="237"/>
      <c r="D87" s="220" t="s">
        <v>175</v>
      </c>
      <c r="E87" s="238" t="s">
        <v>693</v>
      </c>
      <c r="F87" s="239" t="s">
        <v>229</v>
      </c>
      <c r="G87" s="237"/>
      <c r="H87" s="240">
        <v>8.5</v>
      </c>
      <c r="I87" s="241"/>
      <c r="J87" s="237"/>
      <c r="K87" s="237"/>
      <c r="L87" s="242"/>
      <c r="M87" s="243"/>
      <c r="N87" s="244"/>
      <c r="O87" s="244"/>
      <c r="P87" s="244"/>
      <c r="Q87" s="244"/>
      <c r="R87" s="244"/>
      <c r="S87" s="244"/>
      <c r="T87" s="245"/>
      <c r="AT87" s="246" t="s">
        <v>175</v>
      </c>
      <c r="AU87" s="246" t="s">
        <v>82</v>
      </c>
      <c r="AV87" s="14" t="s">
        <v>173</v>
      </c>
      <c r="AW87" s="14" t="s">
        <v>38</v>
      </c>
      <c r="AX87" s="14" t="s">
        <v>23</v>
      </c>
      <c r="AY87" s="246" t="s">
        <v>167</v>
      </c>
    </row>
    <row r="88" spans="2:65" s="1" customFormat="1" ht="22.5" customHeight="1">
      <c r="B88" s="35"/>
      <c r="C88" s="183" t="s">
        <v>82</v>
      </c>
      <c r="D88" s="183" t="s">
        <v>169</v>
      </c>
      <c r="E88" s="184" t="s">
        <v>183</v>
      </c>
      <c r="F88" s="185" t="s">
        <v>184</v>
      </c>
      <c r="G88" s="186" t="s">
        <v>103</v>
      </c>
      <c r="H88" s="187">
        <v>8.5</v>
      </c>
      <c r="I88" s="188"/>
      <c r="J88" s="189">
        <f>ROUND(I88*H88,2)</f>
        <v>0</v>
      </c>
      <c r="K88" s="185" t="s">
        <v>172</v>
      </c>
      <c r="L88" s="55"/>
      <c r="M88" s="190" t="s">
        <v>32</v>
      </c>
      <c r="N88" s="191" t="s">
        <v>45</v>
      </c>
      <c r="O88" s="36"/>
      <c r="P88" s="192">
        <f>O88*H88</f>
        <v>0</v>
      </c>
      <c r="Q88" s="192">
        <v>0</v>
      </c>
      <c r="R88" s="192">
        <f>Q88*H88</f>
        <v>0</v>
      </c>
      <c r="S88" s="192">
        <v>0</v>
      </c>
      <c r="T88" s="193">
        <f>S88*H88</f>
        <v>0</v>
      </c>
      <c r="AR88" s="18" t="s">
        <v>173</v>
      </c>
      <c r="AT88" s="18" t="s">
        <v>169</v>
      </c>
      <c r="AU88" s="18" t="s">
        <v>82</v>
      </c>
      <c r="AY88" s="18" t="s">
        <v>167</v>
      </c>
      <c r="BE88" s="194">
        <f>IF(N88="základní",J88,0)</f>
        <v>0</v>
      </c>
      <c r="BF88" s="194">
        <f>IF(N88="snížená",J88,0)</f>
        <v>0</v>
      </c>
      <c r="BG88" s="194">
        <f>IF(N88="zákl. přenesená",J88,0)</f>
        <v>0</v>
      </c>
      <c r="BH88" s="194">
        <f>IF(N88="sníž. přenesená",J88,0)</f>
        <v>0</v>
      </c>
      <c r="BI88" s="194">
        <f>IF(N88="nulová",J88,0)</f>
        <v>0</v>
      </c>
      <c r="BJ88" s="18" t="s">
        <v>23</v>
      </c>
      <c r="BK88" s="194">
        <f>ROUND(I88*H88,2)</f>
        <v>0</v>
      </c>
      <c r="BL88" s="18" t="s">
        <v>173</v>
      </c>
      <c r="BM88" s="18" t="s">
        <v>701</v>
      </c>
    </row>
    <row r="89" spans="2:65" s="12" customFormat="1">
      <c r="B89" s="207"/>
      <c r="C89" s="208"/>
      <c r="D89" s="220" t="s">
        <v>175</v>
      </c>
      <c r="E89" s="230" t="s">
        <v>32</v>
      </c>
      <c r="F89" s="231" t="s">
        <v>702</v>
      </c>
      <c r="G89" s="208"/>
      <c r="H89" s="232">
        <v>8.5</v>
      </c>
      <c r="I89" s="212"/>
      <c r="J89" s="208"/>
      <c r="K89" s="208"/>
      <c r="L89" s="213"/>
      <c r="M89" s="214"/>
      <c r="N89" s="215"/>
      <c r="O89" s="215"/>
      <c r="P89" s="215"/>
      <c r="Q89" s="215"/>
      <c r="R89" s="215"/>
      <c r="S89" s="215"/>
      <c r="T89" s="216"/>
      <c r="AT89" s="217" t="s">
        <v>175</v>
      </c>
      <c r="AU89" s="217" t="s">
        <v>82</v>
      </c>
      <c r="AV89" s="12" t="s">
        <v>82</v>
      </c>
      <c r="AW89" s="12" t="s">
        <v>38</v>
      </c>
      <c r="AX89" s="12" t="s">
        <v>23</v>
      </c>
      <c r="AY89" s="217" t="s">
        <v>167</v>
      </c>
    </row>
    <row r="90" spans="2:65" s="1" customFormat="1" ht="22.5" customHeight="1">
      <c r="B90" s="35"/>
      <c r="C90" s="183" t="s">
        <v>179</v>
      </c>
      <c r="D90" s="183" t="s">
        <v>169</v>
      </c>
      <c r="E90" s="184" t="s">
        <v>703</v>
      </c>
      <c r="F90" s="185" t="s">
        <v>704</v>
      </c>
      <c r="G90" s="186" t="s">
        <v>103</v>
      </c>
      <c r="H90" s="187">
        <v>8.5</v>
      </c>
      <c r="I90" s="188"/>
      <c r="J90" s="189">
        <f>ROUND(I90*H90,2)</f>
        <v>0</v>
      </c>
      <c r="K90" s="185" t="s">
        <v>172</v>
      </c>
      <c r="L90" s="55"/>
      <c r="M90" s="190" t="s">
        <v>32</v>
      </c>
      <c r="N90" s="191" t="s">
        <v>45</v>
      </c>
      <c r="O90" s="36"/>
      <c r="P90" s="192">
        <f>O90*H90</f>
        <v>0</v>
      </c>
      <c r="Q90" s="192">
        <v>0</v>
      </c>
      <c r="R90" s="192">
        <f>Q90*H90</f>
        <v>0</v>
      </c>
      <c r="S90" s="192">
        <v>0</v>
      </c>
      <c r="T90" s="193">
        <f>S90*H90</f>
        <v>0</v>
      </c>
      <c r="AR90" s="18" t="s">
        <v>173</v>
      </c>
      <c r="AT90" s="18" t="s">
        <v>169</v>
      </c>
      <c r="AU90" s="18" t="s">
        <v>82</v>
      </c>
      <c r="AY90" s="18" t="s">
        <v>167</v>
      </c>
      <c r="BE90" s="194">
        <f>IF(N90="základní",J90,0)</f>
        <v>0</v>
      </c>
      <c r="BF90" s="194">
        <f>IF(N90="snížená",J90,0)</f>
        <v>0</v>
      </c>
      <c r="BG90" s="194">
        <f>IF(N90="zákl. přenesená",J90,0)</f>
        <v>0</v>
      </c>
      <c r="BH90" s="194">
        <f>IF(N90="sníž. přenesená",J90,0)</f>
        <v>0</v>
      </c>
      <c r="BI90" s="194">
        <f>IF(N90="nulová",J90,0)</f>
        <v>0</v>
      </c>
      <c r="BJ90" s="18" t="s">
        <v>23</v>
      </c>
      <c r="BK90" s="194">
        <f>ROUND(I90*H90,2)</f>
        <v>0</v>
      </c>
      <c r="BL90" s="18" t="s">
        <v>173</v>
      </c>
      <c r="BM90" s="18" t="s">
        <v>705</v>
      </c>
    </row>
    <row r="91" spans="2:65" s="12" customFormat="1">
      <c r="B91" s="207"/>
      <c r="C91" s="208"/>
      <c r="D91" s="220" t="s">
        <v>175</v>
      </c>
      <c r="E91" s="230" t="s">
        <v>32</v>
      </c>
      <c r="F91" s="231" t="s">
        <v>702</v>
      </c>
      <c r="G91" s="208"/>
      <c r="H91" s="232">
        <v>8.5</v>
      </c>
      <c r="I91" s="212"/>
      <c r="J91" s="208"/>
      <c r="K91" s="208"/>
      <c r="L91" s="213"/>
      <c r="M91" s="214"/>
      <c r="N91" s="215"/>
      <c r="O91" s="215"/>
      <c r="P91" s="215"/>
      <c r="Q91" s="215"/>
      <c r="R91" s="215"/>
      <c r="S91" s="215"/>
      <c r="T91" s="216"/>
      <c r="AT91" s="217" t="s">
        <v>175</v>
      </c>
      <c r="AU91" s="217" t="s">
        <v>82</v>
      </c>
      <c r="AV91" s="12" t="s">
        <v>82</v>
      </c>
      <c r="AW91" s="12" t="s">
        <v>38</v>
      </c>
      <c r="AX91" s="12" t="s">
        <v>23</v>
      </c>
      <c r="AY91" s="217" t="s">
        <v>167</v>
      </c>
    </row>
    <row r="92" spans="2:65" s="1" customFormat="1" ht="22.5" customHeight="1">
      <c r="B92" s="35"/>
      <c r="C92" s="183" t="s">
        <v>173</v>
      </c>
      <c r="D92" s="183" t="s">
        <v>169</v>
      </c>
      <c r="E92" s="184" t="s">
        <v>190</v>
      </c>
      <c r="F92" s="185" t="s">
        <v>191</v>
      </c>
      <c r="G92" s="186" t="s">
        <v>192</v>
      </c>
      <c r="H92" s="187">
        <v>15.3</v>
      </c>
      <c r="I92" s="188"/>
      <c r="J92" s="189">
        <f>ROUND(I92*H92,2)</f>
        <v>0</v>
      </c>
      <c r="K92" s="185" t="s">
        <v>172</v>
      </c>
      <c r="L92" s="55"/>
      <c r="M92" s="190" t="s">
        <v>32</v>
      </c>
      <c r="N92" s="191" t="s">
        <v>45</v>
      </c>
      <c r="O92" s="36"/>
      <c r="P92" s="192">
        <f>O92*H92</f>
        <v>0</v>
      </c>
      <c r="Q92" s="192">
        <v>0</v>
      </c>
      <c r="R92" s="192">
        <f>Q92*H92</f>
        <v>0</v>
      </c>
      <c r="S92" s="192">
        <v>0</v>
      </c>
      <c r="T92" s="193">
        <f>S92*H92</f>
        <v>0</v>
      </c>
      <c r="AR92" s="18" t="s">
        <v>173</v>
      </c>
      <c r="AT92" s="18" t="s">
        <v>169</v>
      </c>
      <c r="AU92" s="18" t="s">
        <v>82</v>
      </c>
      <c r="AY92" s="18" t="s">
        <v>167</v>
      </c>
      <c r="BE92" s="194">
        <f>IF(N92="základní",J92,0)</f>
        <v>0</v>
      </c>
      <c r="BF92" s="194">
        <f>IF(N92="snížená",J92,0)</f>
        <v>0</v>
      </c>
      <c r="BG92" s="194">
        <f>IF(N92="zákl. přenesená",J92,0)</f>
        <v>0</v>
      </c>
      <c r="BH92" s="194">
        <f>IF(N92="sníž. přenesená",J92,0)</f>
        <v>0</v>
      </c>
      <c r="BI92" s="194">
        <f>IF(N92="nulová",J92,0)</f>
        <v>0</v>
      </c>
      <c r="BJ92" s="18" t="s">
        <v>23</v>
      </c>
      <c r="BK92" s="194">
        <f>ROUND(I92*H92,2)</f>
        <v>0</v>
      </c>
      <c r="BL92" s="18" t="s">
        <v>173</v>
      </c>
      <c r="BM92" s="18" t="s">
        <v>706</v>
      </c>
    </row>
    <row r="93" spans="2:65" s="12" customFormat="1">
      <c r="B93" s="207"/>
      <c r="C93" s="208"/>
      <c r="D93" s="220" t="s">
        <v>175</v>
      </c>
      <c r="E93" s="230" t="s">
        <v>32</v>
      </c>
      <c r="F93" s="231" t="s">
        <v>707</v>
      </c>
      <c r="G93" s="208"/>
      <c r="H93" s="232">
        <v>15.3</v>
      </c>
      <c r="I93" s="212"/>
      <c r="J93" s="208"/>
      <c r="K93" s="208"/>
      <c r="L93" s="213"/>
      <c r="M93" s="214"/>
      <c r="N93" s="215"/>
      <c r="O93" s="215"/>
      <c r="P93" s="215"/>
      <c r="Q93" s="215"/>
      <c r="R93" s="215"/>
      <c r="S93" s="215"/>
      <c r="T93" s="216"/>
      <c r="AT93" s="217" t="s">
        <v>175</v>
      </c>
      <c r="AU93" s="217" t="s">
        <v>82</v>
      </c>
      <c r="AV93" s="12" t="s">
        <v>82</v>
      </c>
      <c r="AW93" s="12" t="s">
        <v>38</v>
      </c>
      <c r="AX93" s="12" t="s">
        <v>23</v>
      </c>
      <c r="AY93" s="217" t="s">
        <v>167</v>
      </c>
    </row>
    <row r="94" spans="2:65" s="1" customFormat="1" ht="31.5" customHeight="1">
      <c r="B94" s="35"/>
      <c r="C94" s="183" t="s">
        <v>189</v>
      </c>
      <c r="D94" s="183" t="s">
        <v>169</v>
      </c>
      <c r="E94" s="184" t="s">
        <v>708</v>
      </c>
      <c r="F94" s="185" t="s">
        <v>709</v>
      </c>
      <c r="G94" s="186" t="s">
        <v>106</v>
      </c>
      <c r="H94" s="187">
        <v>15</v>
      </c>
      <c r="I94" s="188"/>
      <c r="J94" s="189">
        <f>ROUND(I94*H94,2)</f>
        <v>0</v>
      </c>
      <c r="K94" s="185" t="s">
        <v>172</v>
      </c>
      <c r="L94" s="55"/>
      <c r="M94" s="190" t="s">
        <v>32</v>
      </c>
      <c r="N94" s="191" t="s">
        <v>45</v>
      </c>
      <c r="O94" s="36"/>
      <c r="P94" s="192">
        <f>O94*H94</f>
        <v>0</v>
      </c>
      <c r="Q94" s="192">
        <v>0</v>
      </c>
      <c r="R94" s="192">
        <f>Q94*H94</f>
        <v>0</v>
      </c>
      <c r="S94" s="192">
        <v>0</v>
      </c>
      <c r="T94" s="193">
        <f>S94*H94</f>
        <v>0</v>
      </c>
      <c r="AR94" s="18" t="s">
        <v>173</v>
      </c>
      <c r="AT94" s="18" t="s">
        <v>169</v>
      </c>
      <c r="AU94" s="18" t="s">
        <v>82</v>
      </c>
      <c r="AY94" s="18" t="s">
        <v>167</v>
      </c>
      <c r="BE94" s="194">
        <f>IF(N94="základní",J94,0)</f>
        <v>0</v>
      </c>
      <c r="BF94" s="194">
        <f>IF(N94="snížená",J94,0)</f>
        <v>0</v>
      </c>
      <c r="BG94" s="194">
        <f>IF(N94="zákl. přenesená",J94,0)</f>
        <v>0</v>
      </c>
      <c r="BH94" s="194">
        <f>IF(N94="sníž. přenesená",J94,0)</f>
        <v>0</v>
      </c>
      <c r="BI94" s="194">
        <f>IF(N94="nulová",J94,0)</f>
        <v>0</v>
      </c>
      <c r="BJ94" s="18" t="s">
        <v>23</v>
      </c>
      <c r="BK94" s="194">
        <f>ROUND(I94*H94,2)</f>
        <v>0</v>
      </c>
      <c r="BL94" s="18" t="s">
        <v>173</v>
      </c>
      <c r="BM94" s="18" t="s">
        <v>710</v>
      </c>
    </row>
    <row r="95" spans="2:65" s="12" customFormat="1">
      <c r="B95" s="207"/>
      <c r="C95" s="208"/>
      <c r="D95" s="197" t="s">
        <v>175</v>
      </c>
      <c r="E95" s="209" t="s">
        <v>32</v>
      </c>
      <c r="F95" s="210" t="s">
        <v>8</v>
      </c>
      <c r="G95" s="208"/>
      <c r="H95" s="211">
        <v>15</v>
      </c>
      <c r="I95" s="212"/>
      <c r="J95" s="208"/>
      <c r="K95" s="208"/>
      <c r="L95" s="213"/>
      <c r="M95" s="214"/>
      <c r="N95" s="215"/>
      <c r="O95" s="215"/>
      <c r="P95" s="215"/>
      <c r="Q95" s="215"/>
      <c r="R95" s="215"/>
      <c r="S95" s="215"/>
      <c r="T95" s="216"/>
      <c r="AT95" s="217" t="s">
        <v>175</v>
      </c>
      <c r="AU95" s="217" t="s">
        <v>82</v>
      </c>
      <c r="AV95" s="12" t="s">
        <v>82</v>
      </c>
      <c r="AW95" s="12" t="s">
        <v>38</v>
      </c>
      <c r="AX95" s="12" t="s">
        <v>74</v>
      </c>
      <c r="AY95" s="217" t="s">
        <v>167</v>
      </c>
    </row>
    <row r="96" spans="2:65" s="13" customFormat="1">
      <c r="B96" s="218"/>
      <c r="C96" s="219"/>
      <c r="D96" s="197" t="s">
        <v>175</v>
      </c>
      <c r="E96" s="233" t="s">
        <v>691</v>
      </c>
      <c r="F96" s="234" t="s">
        <v>178</v>
      </c>
      <c r="G96" s="219"/>
      <c r="H96" s="235">
        <v>15</v>
      </c>
      <c r="I96" s="224"/>
      <c r="J96" s="219"/>
      <c r="K96" s="219"/>
      <c r="L96" s="225"/>
      <c r="M96" s="226"/>
      <c r="N96" s="227"/>
      <c r="O96" s="227"/>
      <c r="P96" s="227"/>
      <c r="Q96" s="227"/>
      <c r="R96" s="227"/>
      <c r="S96" s="227"/>
      <c r="T96" s="228"/>
      <c r="AT96" s="229" t="s">
        <v>175</v>
      </c>
      <c r="AU96" s="229" t="s">
        <v>82</v>
      </c>
      <c r="AV96" s="13" t="s">
        <v>179</v>
      </c>
      <c r="AW96" s="13" t="s">
        <v>38</v>
      </c>
      <c r="AX96" s="13" t="s">
        <v>74</v>
      </c>
      <c r="AY96" s="229" t="s">
        <v>167</v>
      </c>
    </row>
    <row r="97" spans="2:65" s="14" customFormat="1">
      <c r="B97" s="236"/>
      <c r="C97" s="237"/>
      <c r="D97" s="220" t="s">
        <v>175</v>
      </c>
      <c r="E97" s="238" t="s">
        <v>32</v>
      </c>
      <c r="F97" s="239" t="s">
        <v>229</v>
      </c>
      <c r="G97" s="237"/>
      <c r="H97" s="240">
        <v>15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AT97" s="246" t="s">
        <v>175</v>
      </c>
      <c r="AU97" s="246" t="s">
        <v>82</v>
      </c>
      <c r="AV97" s="14" t="s">
        <v>173</v>
      </c>
      <c r="AW97" s="14" t="s">
        <v>38</v>
      </c>
      <c r="AX97" s="14" t="s">
        <v>23</v>
      </c>
      <c r="AY97" s="246" t="s">
        <v>167</v>
      </c>
    </row>
    <row r="98" spans="2:65" s="1" customFormat="1" ht="22.5" customHeight="1">
      <c r="B98" s="35"/>
      <c r="C98" s="183" t="s">
        <v>197</v>
      </c>
      <c r="D98" s="183" t="s">
        <v>169</v>
      </c>
      <c r="E98" s="184" t="s">
        <v>711</v>
      </c>
      <c r="F98" s="185" t="s">
        <v>712</v>
      </c>
      <c r="G98" s="186" t="s">
        <v>106</v>
      </c>
      <c r="H98" s="187">
        <v>25</v>
      </c>
      <c r="I98" s="188"/>
      <c r="J98" s="189">
        <f>ROUND(I98*H98,2)</f>
        <v>0</v>
      </c>
      <c r="K98" s="185" t="s">
        <v>172</v>
      </c>
      <c r="L98" s="55"/>
      <c r="M98" s="190" t="s">
        <v>32</v>
      </c>
      <c r="N98" s="191" t="s">
        <v>45</v>
      </c>
      <c r="O98" s="36"/>
      <c r="P98" s="192">
        <f>O98*H98</f>
        <v>0</v>
      </c>
      <c r="Q98" s="192">
        <v>0</v>
      </c>
      <c r="R98" s="192">
        <f>Q98*H98</f>
        <v>0</v>
      </c>
      <c r="S98" s="192">
        <v>0</v>
      </c>
      <c r="T98" s="193">
        <f>S98*H98</f>
        <v>0</v>
      </c>
      <c r="AR98" s="18" t="s">
        <v>173</v>
      </c>
      <c r="AT98" s="18" t="s">
        <v>169</v>
      </c>
      <c r="AU98" s="18" t="s">
        <v>82</v>
      </c>
      <c r="AY98" s="18" t="s">
        <v>167</v>
      </c>
      <c r="BE98" s="194">
        <f>IF(N98="základní",J98,0)</f>
        <v>0</v>
      </c>
      <c r="BF98" s="194">
        <f>IF(N98="snížená",J98,0)</f>
        <v>0</v>
      </c>
      <c r="BG98" s="194">
        <f>IF(N98="zákl. přenesená",J98,0)</f>
        <v>0</v>
      </c>
      <c r="BH98" s="194">
        <f>IF(N98="sníž. přenesená",J98,0)</f>
        <v>0</v>
      </c>
      <c r="BI98" s="194">
        <f>IF(N98="nulová",J98,0)</f>
        <v>0</v>
      </c>
      <c r="BJ98" s="18" t="s">
        <v>23</v>
      </c>
      <c r="BK98" s="194">
        <f>ROUND(I98*H98,2)</f>
        <v>0</v>
      </c>
      <c r="BL98" s="18" t="s">
        <v>173</v>
      </c>
      <c r="BM98" s="18" t="s">
        <v>713</v>
      </c>
    </row>
    <row r="99" spans="2:65" s="12" customFormat="1">
      <c r="B99" s="207"/>
      <c r="C99" s="208"/>
      <c r="D99" s="197" t="s">
        <v>175</v>
      </c>
      <c r="E99" s="209" t="s">
        <v>32</v>
      </c>
      <c r="F99" s="210" t="s">
        <v>714</v>
      </c>
      <c r="G99" s="208"/>
      <c r="H99" s="211">
        <v>25</v>
      </c>
      <c r="I99" s="212"/>
      <c r="J99" s="208"/>
      <c r="K99" s="208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175</v>
      </c>
      <c r="AU99" s="217" t="s">
        <v>82</v>
      </c>
      <c r="AV99" s="12" t="s">
        <v>82</v>
      </c>
      <c r="AW99" s="12" t="s">
        <v>38</v>
      </c>
      <c r="AX99" s="12" t="s">
        <v>74</v>
      </c>
      <c r="AY99" s="217" t="s">
        <v>167</v>
      </c>
    </row>
    <row r="100" spans="2:65" s="13" customFormat="1">
      <c r="B100" s="218"/>
      <c r="C100" s="219"/>
      <c r="D100" s="197" t="s">
        <v>175</v>
      </c>
      <c r="E100" s="233" t="s">
        <v>692</v>
      </c>
      <c r="F100" s="234" t="s">
        <v>178</v>
      </c>
      <c r="G100" s="219"/>
      <c r="H100" s="235">
        <v>25</v>
      </c>
      <c r="I100" s="224"/>
      <c r="J100" s="219"/>
      <c r="K100" s="219"/>
      <c r="L100" s="225"/>
      <c r="M100" s="226"/>
      <c r="N100" s="227"/>
      <c r="O100" s="227"/>
      <c r="P100" s="227"/>
      <c r="Q100" s="227"/>
      <c r="R100" s="227"/>
      <c r="S100" s="227"/>
      <c r="T100" s="228"/>
      <c r="AT100" s="229" t="s">
        <v>175</v>
      </c>
      <c r="AU100" s="229" t="s">
        <v>82</v>
      </c>
      <c r="AV100" s="13" t="s">
        <v>179</v>
      </c>
      <c r="AW100" s="13" t="s">
        <v>38</v>
      </c>
      <c r="AX100" s="13" t="s">
        <v>74</v>
      </c>
      <c r="AY100" s="229" t="s">
        <v>167</v>
      </c>
    </row>
    <row r="101" spans="2:65" s="14" customFormat="1">
      <c r="B101" s="236"/>
      <c r="C101" s="237"/>
      <c r="D101" s="220" t="s">
        <v>175</v>
      </c>
      <c r="E101" s="238" t="s">
        <v>32</v>
      </c>
      <c r="F101" s="239" t="s">
        <v>229</v>
      </c>
      <c r="G101" s="237"/>
      <c r="H101" s="240">
        <v>25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AT101" s="246" t="s">
        <v>175</v>
      </c>
      <c r="AU101" s="246" t="s">
        <v>82</v>
      </c>
      <c r="AV101" s="14" t="s">
        <v>173</v>
      </c>
      <c r="AW101" s="14" t="s">
        <v>38</v>
      </c>
      <c r="AX101" s="14" t="s">
        <v>23</v>
      </c>
      <c r="AY101" s="246" t="s">
        <v>167</v>
      </c>
    </row>
    <row r="102" spans="2:65" s="1" customFormat="1" ht="22.5" customHeight="1">
      <c r="B102" s="35"/>
      <c r="C102" s="183" t="s">
        <v>203</v>
      </c>
      <c r="D102" s="183" t="s">
        <v>169</v>
      </c>
      <c r="E102" s="184" t="s">
        <v>715</v>
      </c>
      <c r="F102" s="185" t="s">
        <v>716</v>
      </c>
      <c r="G102" s="186" t="s">
        <v>106</v>
      </c>
      <c r="H102" s="187">
        <v>80</v>
      </c>
      <c r="I102" s="188"/>
      <c r="J102" s="189">
        <f>ROUND(I102*H102,2)</f>
        <v>0</v>
      </c>
      <c r="K102" s="185" t="s">
        <v>32</v>
      </c>
      <c r="L102" s="55"/>
      <c r="M102" s="190" t="s">
        <v>32</v>
      </c>
      <c r="N102" s="191" t="s">
        <v>45</v>
      </c>
      <c r="O102" s="36"/>
      <c r="P102" s="192">
        <f>O102*H102</f>
        <v>0</v>
      </c>
      <c r="Q102" s="192">
        <v>0</v>
      </c>
      <c r="R102" s="192">
        <f>Q102*H102</f>
        <v>0</v>
      </c>
      <c r="S102" s="192">
        <v>0</v>
      </c>
      <c r="T102" s="193">
        <f>S102*H102</f>
        <v>0</v>
      </c>
      <c r="AR102" s="18" t="s">
        <v>173</v>
      </c>
      <c r="AT102" s="18" t="s">
        <v>169</v>
      </c>
      <c r="AU102" s="18" t="s">
        <v>82</v>
      </c>
      <c r="AY102" s="18" t="s">
        <v>167</v>
      </c>
      <c r="BE102" s="194">
        <f>IF(N102="základní",J102,0)</f>
        <v>0</v>
      </c>
      <c r="BF102" s="194">
        <f>IF(N102="snížená",J102,0)</f>
        <v>0</v>
      </c>
      <c r="BG102" s="194">
        <f>IF(N102="zákl. přenesená",J102,0)</f>
        <v>0</v>
      </c>
      <c r="BH102" s="194">
        <f>IF(N102="sníž. přenesená",J102,0)</f>
        <v>0</v>
      </c>
      <c r="BI102" s="194">
        <f>IF(N102="nulová",J102,0)</f>
        <v>0</v>
      </c>
      <c r="BJ102" s="18" t="s">
        <v>23</v>
      </c>
      <c r="BK102" s="194">
        <f>ROUND(I102*H102,2)</f>
        <v>0</v>
      </c>
      <c r="BL102" s="18" t="s">
        <v>173</v>
      </c>
      <c r="BM102" s="18" t="s">
        <v>717</v>
      </c>
    </row>
    <row r="103" spans="2:65" s="12" customFormat="1">
      <c r="B103" s="207"/>
      <c r="C103" s="208"/>
      <c r="D103" s="220" t="s">
        <v>175</v>
      </c>
      <c r="E103" s="230" t="s">
        <v>32</v>
      </c>
      <c r="F103" s="231" t="s">
        <v>618</v>
      </c>
      <c r="G103" s="208"/>
      <c r="H103" s="232">
        <v>80</v>
      </c>
      <c r="I103" s="212"/>
      <c r="J103" s="208"/>
      <c r="K103" s="208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175</v>
      </c>
      <c r="AU103" s="217" t="s">
        <v>82</v>
      </c>
      <c r="AV103" s="12" t="s">
        <v>82</v>
      </c>
      <c r="AW103" s="12" t="s">
        <v>38</v>
      </c>
      <c r="AX103" s="12" t="s">
        <v>23</v>
      </c>
      <c r="AY103" s="217" t="s">
        <v>167</v>
      </c>
    </row>
    <row r="104" spans="2:65" s="1" customFormat="1" ht="22.5" customHeight="1">
      <c r="B104" s="35"/>
      <c r="C104" s="183" t="s">
        <v>110</v>
      </c>
      <c r="D104" s="183" t="s">
        <v>169</v>
      </c>
      <c r="E104" s="184" t="s">
        <v>718</v>
      </c>
      <c r="F104" s="185" t="s">
        <v>719</v>
      </c>
      <c r="G104" s="186" t="s">
        <v>106</v>
      </c>
      <c r="H104" s="187">
        <v>15</v>
      </c>
      <c r="I104" s="188"/>
      <c r="J104" s="189">
        <f>ROUND(I104*H104,2)</f>
        <v>0</v>
      </c>
      <c r="K104" s="185" t="s">
        <v>172</v>
      </c>
      <c r="L104" s="55"/>
      <c r="M104" s="190" t="s">
        <v>32</v>
      </c>
      <c r="N104" s="191" t="s">
        <v>45</v>
      </c>
      <c r="O104" s="36"/>
      <c r="P104" s="192">
        <f>O104*H104</f>
        <v>0</v>
      </c>
      <c r="Q104" s="192">
        <v>0</v>
      </c>
      <c r="R104" s="192">
        <f>Q104*H104</f>
        <v>0</v>
      </c>
      <c r="S104" s="192">
        <v>0</v>
      </c>
      <c r="T104" s="193">
        <f>S104*H104</f>
        <v>0</v>
      </c>
      <c r="AR104" s="18" t="s">
        <v>173</v>
      </c>
      <c r="AT104" s="18" t="s">
        <v>169</v>
      </c>
      <c r="AU104" s="18" t="s">
        <v>82</v>
      </c>
      <c r="AY104" s="18" t="s">
        <v>167</v>
      </c>
      <c r="BE104" s="194">
        <f>IF(N104="základní",J104,0)</f>
        <v>0</v>
      </c>
      <c r="BF104" s="194">
        <f>IF(N104="snížená",J104,0)</f>
        <v>0</v>
      </c>
      <c r="BG104" s="194">
        <f>IF(N104="zákl. přenesená",J104,0)</f>
        <v>0</v>
      </c>
      <c r="BH104" s="194">
        <f>IF(N104="sníž. přenesená",J104,0)</f>
        <v>0</v>
      </c>
      <c r="BI104" s="194">
        <f>IF(N104="nulová",J104,0)</f>
        <v>0</v>
      </c>
      <c r="BJ104" s="18" t="s">
        <v>23</v>
      </c>
      <c r="BK104" s="194">
        <f>ROUND(I104*H104,2)</f>
        <v>0</v>
      </c>
      <c r="BL104" s="18" t="s">
        <v>173</v>
      </c>
      <c r="BM104" s="18" t="s">
        <v>720</v>
      </c>
    </row>
    <row r="105" spans="2:65" s="12" customFormat="1">
      <c r="B105" s="207"/>
      <c r="C105" s="208"/>
      <c r="D105" s="220" t="s">
        <v>175</v>
      </c>
      <c r="E105" s="230" t="s">
        <v>32</v>
      </c>
      <c r="F105" s="231" t="s">
        <v>691</v>
      </c>
      <c r="G105" s="208"/>
      <c r="H105" s="232">
        <v>15</v>
      </c>
      <c r="I105" s="212"/>
      <c r="J105" s="208"/>
      <c r="K105" s="208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175</v>
      </c>
      <c r="AU105" s="217" t="s">
        <v>82</v>
      </c>
      <c r="AV105" s="12" t="s">
        <v>82</v>
      </c>
      <c r="AW105" s="12" t="s">
        <v>38</v>
      </c>
      <c r="AX105" s="12" t="s">
        <v>23</v>
      </c>
      <c r="AY105" s="217" t="s">
        <v>167</v>
      </c>
    </row>
    <row r="106" spans="2:65" s="1" customFormat="1" ht="22.5" customHeight="1">
      <c r="B106" s="35"/>
      <c r="C106" s="183" t="s">
        <v>214</v>
      </c>
      <c r="D106" s="183" t="s">
        <v>169</v>
      </c>
      <c r="E106" s="184" t="s">
        <v>721</v>
      </c>
      <c r="F106" s="185" t="s">
        <v>722</v>
      </c>
      <c r="G106" s="186" t="s">
        <v>106</v>
      </c>
      <c r="H106" s="187">
        <v>25</v>
      </c>
      <c r="I106" s="188"/>
      <c r="J106" s="189">
        <f>ROUND(I106*H106,2)</f>
        <v>0</v>
      </c>
      <c r="K106" s="185" t="s">
        <v>172</v>
      </c>
      <c r="L106" s="55"/>
      <c r="M106" s="190" t="s">
        <v>32</v>
      </c>
      <c r="N106" s="191" t="s">
        <v>45</v>
      </c>
      <c r="O106" s="36"/>
      <c r="P106" s="192">
        <f>O106*H106</f>
        <v>0</v>
      </c>
      <c r="Q106" s="192">
        <v>0</v>
      </c>
      <c r="R106" s="192">
        <f>Q106*H106</f>
        <v>0</v>
      </c>
      <c r="S106" s="192">
        <v>0</v>
      </c>
      <c r="T106" s="193">
        <f>S106*H106</f>
        <v>0</v>
      </c>
      <c r="AR106" s="18" t="s">
        <v>173</v>
      </c>
      <c r="AT106" s="18" t="s">
        <v>169</v>
      </c>
      <c r="AU106" s="18" t="s">
        <v>82</v>
      </c>
      <c r="AY106" s="18" t="s">
        <v>167</v>
      </c>
      <c r="BE106" s="194">
        <f>IF(N106="základní",J106,0)</f>
        <v>0</v>
      </c>
      <c r="BF106" s="194">
        <f>IF(N106="snížená",J106,0)</f>
        <v>0</v>
      </c>
      <c r="BG106" s="194">
        <f>IF(N106="zákl. přenesená",J106,0)</f>
        <v>0</v>
      </c>
      <c r="BH106" s="194">
        <f>IF(N106="sníž. přenesená",J106,0)</f>
        <v>0</v>
      </c>
      <c r="BI106" s="194">
        <f>IF(N106="nulová",J106,0)</f>
        <v>0</v>
      </c>
      <c r="BJ106" s="18" t="s">
        <v>23</v>
      </c>
      <c r="BK106" s="194">
        <f>ROUND(I106*H106,2)</f>
        <v>0</v>
      </c>
      <c r="BL106" s="18" t="s">
        <v>173</v>
      </c>
      <c r="BM106" s="18" t="s">
        <v>723</v>
      </c>
    </row>
    <row r="107" spans="2:65" s="12" customFormat="1">
      <c r="B107" s="207"/>
      <c r="C107" s="208"/>
      <c r="D107" s="220" t="s">
        <v>175</v>
      </c>
      <c r="E107" s="230" t="s">
        <v>32</v>
      </c>
      <c r="F107" s="231" t="s">
        <v>692</v>
      </c>
      <c r="G107" s="208"/>
      <c r="H107" s="232">
        <v>25</v>
      </c>
      <c r="I107" s="212"/>
      <c r="J107" s="208"/>
      <c r="K107" s="208"/>
      <c r="L107" s="213"/>
      <c r="M107" s="214"/>
      <c r="N107" s="215"/>
      <c r="O107" s="215"/>
      <c r="P107" s="215"/>
      <c r="Q107" s="215"/>
      <c r="R107" s="215"/>
      <c r="S107" s="215"/>
      <c r="T107" s="216"/>
      <c r="AT107" s="217" t="s">
        <v>175</v>
      </c>
      <c r="AU107" s="217" t="s">
        <v>82</v>
      </c>
      <c r="AV107" s="12" t="s">
        <v>82</v>
      </c>
      <c r="AW107" s="12" t="s">
        <v>38</v>
      </c>
      <c r="AX107" s="12" t="s">
        <v>23</v>
      </c>
      <c r="AY107" s="217" t="s">
        <v>167</v>
      </c>
    </row>
    <row r="108" spans="2:65" s="1" customFormat="1" ht="22.5" customHeight="1">
      <c r="B108" s="35"/>
      <c r="C108" s="247" t="s">
        <v>28</v>
      </c>
      <c r="D108" s="247" t="s">
        <v>354</v>
      </c>
      <c r="E108" s="248" t="s">
        <v>724</v>
      </c>
      <c r="F108" s="249" t="s">
        <v>725</v>
      </c>
      <c r="G108" s="250" t="s">
        <v>726</v>
      </c>
      <c r="H108" s="251">
        <v>0.45</v>
      </c>
      <c r="I108" s="252"/>
      <c r="J108" s="253">
        <f>ROUND(I108*H108,2)</f>
        <v>0</v>
      </c>
      <c r="K108" s="249" t="s">
        <v>172</v>
      </c>
      <c r="L108" s="254"/>
      <c r="M108" s="255" t="s">
        <v>32</v>
      </c>
      <c r="N108" s="256" t="s">
        <v>45</v>
      </c>
      <c r="O108" s="36"/>
      <c r="P108" s="192">
        <f>O108*H108</f>
        <v>0</v>
      </c>
      <c r="Q108" s="192">
        <v>1E-3</v>
      </c>
      <c r="R108" s="192">
        <f>Q108*H108</f>
        <v>4.5000000000000004E-4</v>
      </c>
      <c r="S108" s="192">
        <v>0</v>
      </c>
      <c r="T108" s="193">
        <f>S108*H108</f>
        <v>0</v>
      </c>
      <c r="AR108" s="18" t="s">
        <v>110</v>
      </c>
      <c r="AT108" s="18" t="s">
        <v>354</v>
      </c>
      <c r="AU108" s="18" t="s">
        <v>82</v>
      </c>
      <c r="AY108" s="18" t="s">
        <v>167</v>
      </c>
      <c r="BE108" s="194">
        <f>IF(N108="základní",J108,0)</f>
        <v>0</v>
      </c>
      <c r="BF108" s="194">
        <f>IF(N108="snížená",J108,0)</f>
        <v>0</v>
      </c>
      <c r="BG108" s="194">
        <f>IF(N108="zákl. přenesená",J108,0)</f>
        <v>0</v>
      </c>
      <c r="BH108" s="194">
        <f>IF(N108="sníž. přenesená",J108,0)</f>
        <v>0</v>
      </c>
      <c r="BI108" s="194">
        <f>IF(N108="nulová",J108,0)</f>
        <v>0</v>
      </c>
      <c r="BJ108" s="18" t="s">
        <v>23</v>
      </c>
      <c r="BK108" s="194">
        <f>ROUND(I108*H108,2)</f>
        <v>0</v>
      </c>
      <c r="BL108" s="18" t="s">
        <v>173</v>
      </c>
      <c r="BM108" s="18" t="s">
        <v>727</v>
      </c>
    </row>
    <row r="109" spans="2:65" s="12" customFormat="1">
      <c r="B109" s="207"/>
      <c r="C109" s="208"/>
      <c r="D109" s="220" t="s">
        <v>175</v>
      </c>
      <c r="E109" s="208"/>
      <c r="F109" s="231" t="s">
        <v>728</v>
      </c>
      <c r="G109" s="208"/>
      <c r="H109" s="232">
        <v>0.45</v>
      </c>
      <c r="I109" s="212"/>
      <c r="J109" s="208"/>
      <c r="K109" s="208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175</v>
      </c>
      <c r="AU109" s="217" t="s">
        <v>82</v>
      </c>
      <c r="AV109" s="12" t="s">
        <v>82</v>
      </c>
      <c r="AW109" s="12" t="s">
        <v>4</v>
      </c>
      <c r="AX109" s="12" t="s">
        <v>23</v>
      </c>
      <c r="AY109" s="217" t="s">
        <v>167</v>
      </c>
    </row>
    <row r="110" spans="2:65" s="1" customFormat="1" ht="22.5" customHeight="1">
      <c r="B110" s="35"/>
      <c r="C110" s="183" t="s">
        <v>230</v>
      </c>
      <c r="D110" s="183" t="s">
        <v>169</v>
      </c>
      <c r="E110" s="184" t="s">
        <v>729</v>
      </c>
      <c r="F110" s="185" t="s">
        <v>730</v>
      </c>
      <c r="G110" s="186" t="s">
        <v>106</v>
      </c>
      <c r="H110" s="187">
        <v>45</v>
      </c>
      <c r="I110" s="188"/>
      <c r="J110" s="189">
        <f>ROUND(I110*H110,2)</f>
        <v>0</v>
      </c>
      <c r="K110" s="185" t="s">
        <v>172</v>
      </c>
      <c r="L110" s="55"/>
      <c r="M110" s="190" t="s">
        <v>32</v>
      </c>
      <c r="N110" s="191" t="s">
        <v>45</v>
      </c>
      <c r="O110" s="36"/>
      <c r="P110" s="192">
        <f>O110*H110</f>
        <v>0</v>
      </c>
      <c r="Q110" s="192">
        <v>0</v>
      </c>
      <c r="R110" s="192">
        <f>Q110*H110</f>
        <v>0</v>
      </c>
      <c r="S110" s="192">
        <v>0</v>
      </c>
      <c r="T110" s="193">
        <f>S110*H110</f>
        <v>0</v>
      </c>
      <c r="AR110" s="18" t="s">
        <v>173</v>
      </c>
      <c r="AT110" s="18" t="s">
        <v>169</v>
      </c>
      <c r="AU110" s="18" t="s">
        <v>82</v>
      </c>
      <c r="AY110" s="18" t="s">
        <v>167</v>
      </c>
      <c r="BE110" s="194">
        <f>IF(N110="základní",J110,0)</f>
        <v>0</v>
      </c>
      <c r="BF110" s="194">
        <f>IF(N110="snížená",J110,0)</f>
        <v>0</v>
      </c>
      <c r="BG110" s="194">
        <f>IF(N110="zákl. přenesená",J110,0)</f>
        <v>0</v>
      </c>
      <c r="BH110" s="194">
        <f>IF(N110="sníž. přenesená",J110,0)</f>
        <v>0</v>
      </c>
      <c r="BI110" s="194">
        <f>IF(N110="nulová",J110,0)</f>
        <v>0</v>
      </c>
      <c r="BJ110" s="18" t="s">
        <v>23</v>
      </c>
      <c r="BK110" s="194">
        <f>ROUND(I110*H110,2)</f>
        <v>0</v>
      </c>
      <c r="BL110" s="18" t="s">
        <v>173</v>
      </c>
      <c r="BM110" s="18" t="s">
        <v>731</v>
      </c>
    </row>
    <row r="111" spans="2:65" s="12" customFormat="1">
      <c r="B111" s="207"/>
      <c r="C111" s="208"/>
      <c r="D111" s="197" t="s">
        <v>175</v>
      </c>
      <c r="E111" s="209" t="s">
        <v>32</v>
      </c>
      <c r="F111" s="210" t="s">
        <v>690</v>
      </c>
      <c r="G111" s="208"/>
      <c r="H111" s="211">
        <v>45</v>
      </c>
      <c r="I111" s="212"/>
      <c r="J111" s="208"/>
      <c r="K111" s="208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175</v>
      </c>
      <c r="AU111" s="217" t="s">
        <v>82</v>
      </c>
      <c r="AV111" s="12" t="s">
        <v>82</v>
      </c>
      <c r="AW111" s="12" t="s">
        <v>38</v>
      </c>
      <c r="AX111" s="12" t="s">
        <v>23</v>
      </c>
      <c r="AY111" s="217" t="s">
        <v>167</v>
      </c>
    </row>
    <row r="112" spans="2:65" s="10" customFormat="1" ht="29.85" customHeight="1">
      <c r="B112" s="166"/>
      <c r="C112" s="167"/>
      <c r="D112" s="180" t="s">
        <v>73</v>
      </c>
      <c r="E112" s="181" t="s">
        <v>189</v>
      </c>
      <c r="F112" s="181" t="s">
        <v>271</v>
      </c>
      <c r="G112" s="167"/>
      <c r="H112" s="167"/>
      <c r="I112" s="170"/>
      <c r="J112" s="182">
        <f>BK112</f>
        <v>0</v>
      </c>
      <c r="K112" s="167"/>
      <c r="L112" s="172"/>
      <c r="M112" s="173"/>
      <c r="N112" s="174"/>
      <c r="O112" s="174"/>
      <c r="P112" s="175">
        <f>SUM(P113:P121)</f>
        <v>0</v>
      </c>
      <c r="Q112" s="174"/>
      <c r="R112" s="175">
        <f>SUM(R113:R121)</f>
        <v>7.9919999999999991E-2</v>
      </c>
      <c r="S112" s="174"/>
      <c r="T112" s="176">
        <f>SUM(T113:T121)</f>
        <v>0</v>
      </c>
      <c r="AR112" s="177" t="s">
        <v>23</v>
      </c>
      <c r="AT112" s="178" t="s">
        <v>73</v>
      </c>
      <c r="AU112" s="178" t="s">
        <v>23</v>
      </c>
      <c r="AY112" s="177" t="s">
        <v>167</v>
      </c>
      <c r="BK112" s="179">
        <f>SUM(BK113:BK121)</f>
        <v>0</v>
      </c>
    </row>
    <row r="113" spans="2:65" s="1" customFormat="1" ht="22.5" customHeight="1">
      <c r="B113" s="35"/>
      <c r="C113" s="183" t="s">
        <v>239</v>
      </c>
      <c r="D113" s="183" t="s">
        <v>169</v>
      </c>
      <c r="E113" s="184" t="s">
        <v>732</v>
      </c>
      <c r="F113" s="185" t="s">
        <v>733</v>
      </c>
      <c r="G113" s="186" t="s">
        <v>106</v>
      </c>
      <c r="H113" s="187">
        <v>45</v>
      </c>
      <c r="I113" s="188"/>
      <c r="J113" s="189">
        <f>ROUND(I113*H113,2)</f>
        <v>0</v>
      </c>
      <c r="K113" s="185" t="s">
        <v>172</v>
      </c>
      <c r="L113" s="55"/>
      <c r="M113" s="190" t="s">
        <v>32</v>
      </c>
      <c r="N113" s="191" t="s">
        <v>45</v>
      </c>
      <c r="O113" s="36"/>
      <c r="P113" s="192">
        <f>O113*H113</f>
        <v>0</v>
      </c>
      <c r="Q113" s="192">
        <v>0</v>
      </c>
      <c r="R113" s="192">
        <f>Q113*H113</f>
        <v>0</v>
      </c>
      <c r="S113" s="192">
        <v>0</v>
      </c>
      <c r="T113" s="193">
        <f>S113*H113</f>
        <v>0</v>
      </c>
      <c r="AR113" s="18" t="s">
        <v>173</v>
      </c>
      <c r="AT113" s="18" t="s">
        <v>169</v>
      </c>
      <c r="AU113" s="18" t="s">
        <v>82</v>
      </c>
      <c r="AY113" s="18" t="s">
        <v>167</v>
      </c>
      <c r="BE113" s="194">
        <f>IF(N113="základní",J113,0)</f>
        <v>0</v>
      </c>
      <c r="BF113" s="194">
        <f>IF(N113="snížená",J113,0)</f>
        <v>0</v>
      </c>
      <c r="BG113" s="194">
        <f>IF(N113="zákl. přenesená",J113,0)</f>
        <v>0</v>
      </c>
      <c r="BH113" s="194">
        <f>IF(N113="sníž. přenesená",J113,0)</f>
        <v>0</v>
      </c>
      <c r="BI113" s="194">
        <f>IF(N113="nulová",J113,0)</f>
        <v>0</v>
      </c>
      <c r="BJ113" s="18" t="s">
        <v>23</v>
      </c>
      <c r="BK113" s="194">
        <f>ROUND(I113*H113,2)</f>
        <v>0</v>
      </c>
      <c r="BL113" s="18" t="s">
        <v>173</v>
      </c>
      <c r="BM113" s="18" t="s">
        <v>734</v>
      </c>
    </row>
    <row r="114" spans="2:65" s="11" customFormat="1" ht="27">
      <c r="B114" s="195"/>
      <c r="C114" s="196"/>
      <c r="D114" s="197" t="s">
        <v>175</v>
      </c>
      <c r="E114" s="198" t="s">
        <v>32</v>
      </c>
      <c r="F114" s="199" t="s">
        <v>735</v>
      </c>
      <c r="G114" s="196"/>
      <c r="H114" s="200" t="s">
        <v>32</v>
      </c>
      <c r="I114" s="201"/>
      <c r="J114" s="196"/>
      <c r="K114" s="196"/>
      <c r="L114" s="202"/>
      <c r="M114" s="203"/>
      <c r="N114" s="204"/>
      <c r="O114" s="204"/>
      <c r="P114" s="204"/>
      <c r="Q114" s="204"/>
      <c r="R114" s="204"/>
      <c r="S114" s="204"/>
      <c r="T114" s="205"/>
      <c r="AT114" s="206" t="s">
        <v>175</v>
      </c>
      <c r="AU114" s="206" t="s">
        <v>82</v>
      </c>
      <c r="AV114" s="11" t="s">
        <v>23</v>
      </c>
      <c r="AW114" s="11" t="s">
        <v>38</v>
      </c>
      <c r="AX114" s="11" t="s">
        <v>74</v>
      </c>
      <c r="AY114" s="206" t="s">
        <v>167</v>
      </c>
    </row>
    <row r="115" spans="2:65" s="12" customFormat="1">
      <c r="B115" s="207"/>
      <c r="C115" s="208"/>
      <c r="D115" s="197" t="s">
        <v>175</v>
      </c>
      <c r="E115" s="209" t="s">
        <v>32</v>
      </c>
      <c r="F115" s="210" t="s">
        <v>434</v>
      </c>
      <c r="G115" s="208"/>
      <c r="H115" s="211">
        <v>45</v>
      </c>
      <c r="I115" s="212"/>
      <c r="J115" s="208"/>
      <c r="K115" s="208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175</v>
      </c>
      <c r="AU115" s="217" t="s">
        <v>82</v>
      </c>
      <c r="AV115" s="12" t="s">
        <v>82</v>
      </c>
      <c r="AW115" s="12" t="s">
        <v>38</v>
      </c>
      <c r="AX115" s="12" t="s">
        <v>74</v>
      </c>
      <c r="AY115" s="217" t="s">
        <v>167</v>
      </c>
    </row>
    <row r="116" spans="2:65" s="13" customFormat="1">
      <c r="B116" s="218"/>
      <c r="C116" s="219"/>
      <c r="D116" s="197" t="s">
        <v>175</v>
      </c>
      <c r="E116" s="233" t="s">
        <v>690</v>
      </c>
      <c r="F116" s="234" t="s">
        <v>178</v>
      </c>
      <c r="G116" s="219"/>
      <c r="H116" s="235">
        <v>45</v>
      </c>
      <c r="I116" s="224"/>
      <c r="J116" s="219"/>
      <c r="K116" s="219"/>
      <c r="L116" s="225"/>
      <c r="M116" s="226"/>
      <c r="N116" s="227"/>
      <c r="O116" s="227"/>
      <c r="P116" s="227"/>
      <c r="Q116" s="227"/>
      <c r="R116" s="227"/>
      <c r="S116" s="227"/>
      <c r="T116" s="228"/>
      <c r="AT116" s="229" t="s">
        <v>175</v>
      </c>
      <c r="AU116" s="229" t="s">
        <v>82</v>
      </c>
      <c r="AV116" s="13" t="s">
        <v>179</v>
      </c>
      <c r="AW116" s="13" t="s">
        <v>38</v>
      </c>
      <c r="AX116" s="13" t="s">
        <v>74</v>
      </c>
      <c r="AY116" s="229" t="s">
        <v>167</v>
      </c>
    </row>
    <row r="117" spans="2:65" s="14" customFormat="1">
      <c r="B117" s="236"/>
      <c r="C117" s="237"/>
      <c r="D117" s="220" t="s">
        <v>175</v>
      </c>
      <c r="E117" s="238" t="s">
        <v>32</v>
      </c>
      <c r="F117" s="239" t="s">
        <v>229</v>
      </c>
      <c r="G117" s="237"/>
      <c r="H117" s="240">
        <v>45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AT117" s="246" t="s">
        <v>175</v>
      </c>
      <c r="AU117" s="246" t="s">
        <v>82</v>
      </c>
      <c r="AV117" s="14" t="s">
        <v>173</v>
      </c>
      <c r="AW117" s="14" t="s">
        <v>38</v>
      </c>
      <c r="AX117" s="14" t="s">
        <v>23</v>
      </c>
      <c r="AY117" s="246" t="s">
        <v>167</v>
      </c>
    </row>
    <row r="118" spans="2:65" s="1" customFormat="1" ht="31.5" customHeight="1">
      <c r="B118" s="35"/>
      <c r="C118" s="183" t="s">
        <v>243</v>
      </c>
      <c r="D118" s="183" t="s">
        <v>169</v>
      </c>
      <c r="E118" s="184" t="s">
        <v>736</v>
      </c>
      <c r="F118" s="185" t="s">
        <v>737</v>
      </c>
      <c r="G118" s="186" t="s">
        <v>106</v>
      </c>
      <c r="H118" s="187">
        <v>45</v>
      </c>
      <c r="I118" s="188"/>
      <c r="J118" s="189">
        <f>ROUND(I118*H118,2)</f>
        <v>0</v>
      </c>
      <c r="K118" s="185" t="s">
        <v>172</v>
      </c>
      <c r="L118" s="55"/>
      <c r="M118" s="190" t="s">
        <v>32</v>
      </c>
      <c r="N118" s="191" t="s">
        <v>45</v>
      </c>
      <c r="O118" s="36"/>
      <c r="P118" s="192">
        <f>O118*H118</f>
        <v>0</v>
      </c>
      <c r="Q118" s="192">
        <v>0</v>
      </c>
      <c r="R118" s="192">
        <f>Q118*H118</f>
        <v>0</v>
      </c>
      <c r="S118" s="192">
        <v>0</v>
      </c>
      <c r="T118" s="193">
        <f>S118*H118</f>
        <v>0</v>
      </c>
      <c r="AR118" s="18" t="s">
        <v>173</v>
      </c>
      <c r="AT118" s="18" t="s">
        <v>169</v>
      </c>
      <c r="AU118" s="18" t="s">
        <v>82</v>
      </c>
      <c r="AY118" s="18" t="s">
        <v>167</v>
      </c>
      <c r="BE118" s="194">
        <f>IF(N118="základní",J118,0)</f>
        <v>0</v>
      </c>
      <c r="BF118" s="194">
        <f>IF(N118="snížená",J118,0)</f>
        <v>0</v>
      </c>
      <c r="BG118" s="194">
        <f>IF(N118="zákl. přenesená",J118,0)</f>
        <v>0</v>
      </c>
      <c r="BH118" s="194">
        <f>IF(N118="sníž. přenesená",J118,0)</f>
        <v>0</v>
      </c>
      <c r="BI118" s="194">
        <f>IF(N118="nulová",J118,0)</f>
        <v>0</v>
      </c>
      <c r="BJ118" s="18" t="s">
        <v>23</v>
      </c>
      <c r="BK118" s="194">
        <f>ROUND(I118*H118,2)</f>
        <v>0</v>
      </c>
      <c r="BL118" s="18" t="s">
        <v>173</v>
      </c>
      <c r="BM118" s="18" t="s">
        <v>738</v>
      </c>
    </row>
    <row r="119" spans="2:65" s="12" customFormat="1">
      <c r="B119" s="207"/>
      <c r="C119" s="208"/>
      <c r="D119" s="220" t="s">
        <v>175</v>
      </c>
      <c r="E119" s="230" t="s">
        <v>32</v>
      </c>
      <c r="F119" s="231" t="s">
        <v>690</v>
      </c>
      <c r="G119" s="208"/>
      <c r="H119" s="232">
        <v>45</v>
      </c>
      <c r="I119" s="212"/>
      <c r="J119" s="208"/>
      <c r="K119" s="208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175</v>
      </c>
      <c r="AU119" s="217" t="s">
        <v>82</v>
      </c>
      <c r="AV119" s="12" t="s">
        <v>82</v>
      </c>
      <c r="AW119" s="12" t="s">
        <v>38</v>
      </c>
      <c r="AX119" s="12" t="s">
        <v>23</v>
      </c>
      <c r="AY119" s="217" t="s">
        <v>167</v>
      </c>
    </row>
    <row r="120" spans="2:65" s="1" customFormat="1" ht="22.5" customHeight="1">
      <c r="B120" s="35"/>
      <c r="C120" s="183" t="s">
        <v>248</v>
      </c>
      <c r="D120" s="183" t="s">
        <v>169</v>
      </c>
      <c r="E120" s="184" t="s">
        <v>739</v>
      </c>
      <c r="F120" s="185" t="s">
        <v>740</v>
      </c>
      <c r="G120" s="186" t="s">
        <v>326</v>
      </c>
      <c r="H120" s="187">
        <v>22.2</v>
      </c>
      <c r="I120" s="188"/>
      <c r="J120" s="189">
        <f>ROUND(I120*H120,2)</f>
        <v>0</v>
      </c>
      <c r="K120" s="185" t="s">
        <v>172</v>
      </c>
      <c r="L120" s="55"/>
      <c r="M120" s="190" t="s">
        <v>32</v>
      </c>
      <c r="N120" s="191" t="s">
        <v>45</v>
      </c>
      <c r="O120" s="36"/>
      <c r="P120" s="192">
        <f>O120*H120</f>
        <v>0</v>
      </c>
      <c r="Q120" s="192">
        <v>3.5999999999999999E-3</v>
      </c>
      <c r="R120" s="192">
        <f>Q120*H120</f>
        <v>7.9919999999999991E-2</v>
      </c>
      <c r="S120" s="192">
        <v>0</v>
      </c>
      <c r="T120" s="193">
        <f>S120*H120</f>
        <v>0</v>
      </c>
      <c r="AR120" s="18" t="s">
        <v>173</v>
      </c>
      <c r="AT120" s="18" t="s">
        <v>169</v>
      </c>
      <c r="AU120" s="18" t="s">
        <v>82</v>
      </c>
      <c r="AY120" s="18" t="s">
        <v>167</v>
      </c>
      <c r="BE120" s="194">
        <f>IF(N120="základní",J120,0)</f>
        <v>0</v>
      </c>
      <c r="BF120" s="194">
        <f>IF(N120="snížená",J120,0)</f>
        <v>0</v>
      </c>
      <c r="BG120" s="194">
        <f>IF(N120="zákl. přenesená",J120,0)</f>
        <v>0</v>
      </c>
      <c r="BH120" s="194">
        <f>IF(N120="sníž. přenesená",J120,0)</f>
        <v>0</v>
      </c>
      <c r="BI120" s="194">
        <f>IF(N120="nulová",J120,0)</f>
        <v>0</v>
      </c>
      <c r="BJ120" s="18" t="s">
        <v>23</v>
      </c>
      <c r="BK120" s="194">
        <f>ROUND(I120*H120,2)</f>
        <v>0</v>
      </c>
      <c r="BL120" s="18" t="s">
        <v>173</v>
      </c>
      <c r="BM120" s="18" t="s">
        <v>741</v>
      </c>
    </row>
    <row r="121" spans="2:65" s="12" customFormat="1">
      <c r="B121" s="207"/>
      <c r="C121" s="208"/>
      <c r="D121" s="197" t="s">
        <v>175</v>
      </c>
      <c r="E121" s="209" t="s">
        <v>32</v>
      </c>
      <c r="F121" s="210" t="s">
        <v>742</v>
      </c>
      <c r="G121" s="208"/>
      <c r="H121" s="211">
        <v>22.2</v>
      </c>
      <c r="I121" s="212"/>
      <c r="J121" s="208"/>
      <c r="K121" s="208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175</v>
      </c>
      <c r="AU121" s="217" t="s">
        <v>82</v>
      </c>
      <c r="AV121" s="12" t="s">
        <v>82</v>
      </c>
      <c r="AW121" s="12" t="s">
        <v>38</v>
      </c>
      <c r="AX121" s="12" t="s">
        <v>23</v>
      </c>
      <c r="AY121" s="217" t="s">
        <v>167</v>
      </c>
    </row>
    <row r="122" spans="2:65" s="10" customFormat="1" ht="29.85" customHeight="1">
      <c r="B122" s="166"/>
      <c r="C122" s="167"/>
      <c r="D122" s="180" t="s">
        <v>73</v>
      </c>
      <c r="E122" s="181" t="s">
        <v>214</v>
      </c>
      <c r="F122" s="181" t="s">
        <v>339</v>
      </c>
      <c r="G122" s="167"/>
      <c r="H122" s="167"/>
      <c r="I122" s="170"/>
      <c r="J122" s="182">
        <f>BK122</f>
        <v>0</v>
      </c>
      <c r="K122" s="167"/>
      <c r="L122" s="172"/>
      <c r="M122" s="173"/>
      <c r="N122" s="174"/>
      <c r="O122" s="174"/>
      <c r="P122" s="175">
        <f>SUM(P123:P125)</f>
        <v>0</v>
      </c>
      <c r="Q122" s="174"/>
      <c r="R122" s="175">
        <f>SUM(R123:R125)</f>
        <v>0</v>
      </c>
      <c r="S122" s="174"/>
      <c r="T122" s="176">
        <f>SUM(T123:T125)</f>
        <v>0</v>
      </c>
      <c r="AR122" s="177" t="s">
        <v>23</v>
      </c>
      <c r="AT122" s="178" t="s">
        <v>73</v>
      </c>
      <c r="AU122" s="178" t="s">
        <v>23</v>
      </c>
      <c r="AY122" s="177" t="s">
        <v>167</v>
      </c>
      <c r="BK122" s="179">
        <f>SUM(BK123:BK125)</f>
        <v>0</v>
      </c>
    </row>
    <row r="123" spans="2:65" s="1" customFormat="1" ht="22.5" customHeight="1">
      <c r="B123" s="35"/>
      <c r="C123" s="183" t="s">
        <v>8</v>
      </c>
      <c r="D123" s="183" t="s">
        <v>169</v>
      </c>
      <c r="E123" s="184" t="s">
        <v>743</v>
      </c>
      <c r="F123" s="185" t="s">
        <v>744</v>
      </c>
      <c r="G123" s="186" t="s">
        <v>326</v>
      </c>
      <c r="H123" s="187">
        <v>22.2</v>
      </c>
      <c r="I123" s="188"/>
      <c r="J123" s="189">
        <f>ROUND(I123*H123,2)</f>
        <v>0</v>
      </c>
      <c r="K123" s="185" t="s">
        <v>172</v>
      </c>
      <c r="L123" s="55"/>
      <c r="M123" s="190" t="s">
        <v>32</v>
      </c>
      <c r="N123" s="191" t="s">
        <v>45</v>
      </c>
      <c r="O123" s="36"/>
      <c r="P123" s="192">
        <f>O123*H123</f>
        <v>0</v>
      </c>
      <c r="Q123" s="192">
        <v>0</v>
      </c>
      <c r="R123" s="192">
        <f>Q123*H123</f>
        <v>0</v>
      </c>
      <c r="S123" s="192">
        <v>0</v>
      </c>
      <c r="T123" s="193">
        <f>S123*H123</f>
        <v>0</v>
      </c>
      <c r="AR123" s="18" t="s">
        <v>173</v>
      </c>
      <c r="AT123" s="18" t="s">
        <v>169</v>
      </c>
      <c r="AU123" s="18" t="s">
        <v>82</v>
      </c>
      <c r="AY123" s="18" t="s">
        <v>167</v>
      </c>
      <c r="BE123" s="194">
        <f>IF(N123="základní",J123,0)</f>
        <v>0</v>
      </c>
      <c r="BF123" s="194">
        <f>IF(N123="snížená",J123,0)</f>
        <v>0</v>
      </c>
      <c r="BG123" s="194">
        <f>IF(N123="zákl. přenesená",J123,0)</f>
        <v>0</v>
      </c>
      <c r="BH123" s="194">
        <f>IF(N123="sníž. přenesená",J123,0)</f>
        <v>0</v>
      </c>
      <c r="BI123" s="194">
        <f>IF(N123="nulová",J123,0)</f>
        <v>0</v>
      </c>
      <c r="BJ123" s="18" t="s">
        <v>23</v>
      </c>
      <c r="BK123" s="194">
        <f>ROUND(I123*H123,2)</f>
        <v>0</v>
      </c>
      <c r="BL123" s="18" t="s">
        <v>173</v>
      </c>
      <c r="BM123" s="18" t="s">
        <v>745</v>
      </c>
    </row>
    <row r="124" spans="2:65" s="11" customFormat="1">
      <c r="B124" s="195"/>
      <c r="C124" s="196"/>
      <c r="D124" s="197" t="s">
        <v>175</v>
      </c>
      <c r="E124" s="198" t="s">
        <v>32</v>
      </c>
      <c r="F124" s="199" t="s">
        <v>746</v>
      </c>
      <c r="G124" s="196"/>
      <c r="H124" s="200" t="s">
        <v>32</v>
      </c>
      <c r="I124" s="201"/>
      <c r="J124" s="196"/>
      <c r="K124" s="196"/>
      <c r="L124" s="202"/>
      <c r="M124" s="203"/>
      <c r="N124" s="204"/>
      <c r="O124" s="204"/>
      <c r="P124" s="204"/>
      <c r="Q124" s="204"/>
      <c r="R124" s="204"/>
      <c r="S124" s="204"/>
      <c r="T124" s="205"/>
      <c r="AT124" s="206" t="s">
        <v>175</v>
      </c>
      <c r="AU124" s="206" t="s">
        <v>82</v>
      </c>
      <c r="AV124" s="11" t="s">
        <v>23</v>
      </c>
      <c r="AW124" s="11" t="s">
        <v>38</v>
      </c>
      <c r="AX124" s="11" t="s">
        <v>74</v>
      </c>
      <c r="AY124" s="206" t="s">
        <v>167</v>
      </c>
    </row>
    <row r="125" spans="2:65" s="12" customFormat="1">
      <c r="B125" s="207"/>
      <c r="C125" s="208"/>
      <c r="D125" s="197" t="s">
        <v>175</v>
      </c>
      <c r="E125" s="209" t="s">
        <v>32</v>
      </c>
      <c r="F125" s="210" t="s">
        <v>742</v>
      </c>
      <c r="G125" s="208"/>
      <c r="H125" s="211">
        <v>22.2</v>
      </c>
      <c r="I125" s="212"/>
      <c r="J125" s="208"/>
      <c r="K125" s="208"/>
      <c r="L125" s="213"/>
      <c r="M125" s="214"/>
      <c r="N125" s="215"/>
      <c r="O125" s="215"/>
      <c r="P125" s="215"/>
      <c r="Q125" s="215"/>
      <c r="R125" s="215"/>
      <c r="S125" s="215"/>
      <c r="T125" s="216"/>
      <c r="AT125" s="217" t="s">
        <v>175</v>
      </c>
      <c r="AU125" s="217" t="s">
        <v>82</v>
      </c>
      <c r="AV125" s="12" t="s">
        <v>82</v>
      </c>
      <c r="AW125" s="12" t="s">
        <v>38</v>
      </c>
      <c r="AX125" s="12" t="s">
        <v>23</v>
      </c>
      <c r="AY125" s="217" t="s">
        <v>167</v>
      </c>
    </row>
    <row r="126" spans="2:65" s="10" customFormat="1" ht="29.85" customHeight="1">
      <c r="B126" s="166"/>
      <c r="C126" s="167"/>
      <c r="D126" s="180" t="s">
        <v>73</v>
      </c>
      <c r="E126" s="181" t="s">
        <v>508</v>
      </c>
      <c r="F126" s="181" t="s">
        <v>509</v>
      </c>
      <c r="G126" s="167"/>
      <c r="H126" s="167"/>
      <c r="I126" s="170"/>
      <c r="J126" s="182">
        <f>BK126</f>
        <v>0</v>
      </c>
      <c r="K126" s="167"/>
      <c r="L126" s="172"/>
      <c r="M126" s="173"/>
      <c r="N126" s="174"/>
      <c r="O126" s="174"/>
      <c r="P126" s="175">
        <f>P127</f>
        <v>0</v>
      </c>
      <c r="Q126" s="174"/>
      <c r="R126" s="175">
        <f>R127</f>
        <v>0</v>
      </c>
      <c r="S126" s="174"/>
      <c r="T126" s="176">
        <f>T127</f>
        <v>0</v>
      </c>
      <c r="AR126" s="177" t="s">
        <v>23</v>
      </c>
      <c r="AT126" s="178" t="s">
        <v>73</v>
      </c>
      <c r="AU126" s="178" t="s">
        <v>23</v>
      </c>
      <c r="AY126" s="177" t="s">
        <v>167</v>
      </c>
      <c r="BK126" s="179">
        <f>BK127</f>
        <v>0</v>
      </c>
    </row>
    <row r="127" spans="2:65" s="1" customFormat="1" ht="31.5" customHeight="1">
      <c r="B127" s="35"/>
      <c r="C127" s="183" t="s">
        <v>261</v>
      </c>
      <c r="D127" s="183" t="s">
        <v>169</v>
      </c>
      <c r="E127" s="184" t="s">
        <v>747</v>
      </c>
      <c r="F127" s="185" t="s">
        <v>748</v>
      </c>
      <c r="G127" s="186" t="s">
        <v>192</v>
      </c>
      <c r="H127" s="187">
        <v>0.08</v>
      </c>
      <c r="I127" s="188"/>
      <c r="J127" s="189">
        <f>ROUND(I127*H127,2)</f>
        <v>0</v>
      </c>
      <c r="K127" s="185" t="s">
        <v>172</v>
      </c>
      <c r="L127" s="55"/>
      <c r="M127" s="190" t="s">
        <v>32</v>
      </c>
      <c r="N127" s="262" t="s">
        <v>45</v>
      </c>
      <c r="O127" s="263"/>
      <c r="P127" s="264">
        <f>O127*H127</f>
        <v>0</v>
      </c>
      <c r="Q127" s="264">
        <v>0</v>
      </c>
      <c r="R127" s="264">
        <f>Q127*H127</f>
        <v>0</v>
      </c>
      <c r="S127" s="264">
        <v>0</v>
      </c>
      <c r="T127" s="265">
        <f>S127*H127</f>
        <v>0</v>
      </c>
      <c r="AR127" s="18" t="s">
        <v>173</v>
      </c>
      <c r="AT127" s="18" t="s">
        <v>169</v>
      </c>
      <c r="AU127" s="18" t="s">
        <v>82</v>
      </c>
      <c r="AY127" s="18" t="s">
        <v>167</v>
      </c>
      <c r="BE127" s="194">
        <f>IF(N127="základní",J127,0)</f>
        <v>0</v>
      </c>
      <c r="BF127" s="194">
        <f>IF(N127="snížená",J127,0)</f>
        <v>0</v>
      </c>
      <c r="BG127" s="194">
        <f>IF(N127="zákl. přenesená",J127,0)</f>
        <v>0</v>
      </c>
      <c r="BH127" s="194">
        <f>IF(N127="sníž. přenesená",J127,0)</f>
        <v>0</v>
      </c>
      <c r="BI127" s="194">
        <f>IF(N127="nulová",J127,0)</f>
        <v>0</v>
      </c>
      <c r="BJ127" s="18" t="s">
        <v>23</v>
      </c>
      <c r="BK127" s="194">
        <f>ROUND(I127*H127,2)</f>
        <v>0</v>
      </c>
      <c r="BL127" s="18" t="s">
        <v>173</v>
      </c>
      <c r="BM127" s="18" t="s">
        <v>749</v>
      </c>
    </row>
    <row r="128" spans="2:65" s="1" customFormat="1" ht="6.95" customHeight="1">
      <c r="B128" s="50"/>
      <c r="C128" s="51"/>
      <c r="D128" s="51"/>
      <c r="E128" s="51"/>
      <c r="F128" s="51"/>
      <c r="G128" s="51"/>
      <c r="H128" s="51"/>
      <c r="I128" s="129"/>
      <c r="J128" s="51"/>
      <c r="K128" s="51"/>
      <c r="L128" s="55"/>
    </row>
  </sheetData>
  <sheetProtection algorithmName="SHA-512" hashValue="arxTmzl9Uq7abfVc+TyKGbqCH04Vh1TIwJ0zGABrZNDP7Dpd0NY1nV6Mj8VTRaXD1rh98SJJ4ReuL8dOnR7foQ==" saltValue="9la4EN7zrhPWJhvGvlLk9Q==" spinCount="100000" sheet="1" objects="1" scenarios="1" formatColumns="0" formatRows="0" sort="0" autoFilter="0"/>
  <autoFilter ref="C80:K80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00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4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6"/>
      <c r="B1" s="272"/>
      <c r="C1" s="272"/>
      <c r="D1" s="271" t="s">
        <v>1</v>
      </c>
      <c r="E1" s="272"/>
      <c r="F1" s="273" t="s">
        <v>1182</v>
      </c>
      <c r="G1" s="398" t="s">
        <v>1183</v>
      </c>
      <c r="H1" s="398"/>
      <c r="I1" s="278"/>
      <c r="J1" s="273" t="s">
        <v>1184</v>
      </c>
      <c r="K1" s="271" t="s">
        <v>101</v>
      </c>
      <c r="L1" s="273" t="s">
        <v>1185</v>
      </c>
      <c r="M1" s="273"/>
      <c r="N1" s="273"/>
      <c r="O1" s="273"/>
      <c r="P1" s="273"/>
      <c r="Q1" s="273"/>
      <c r="R1" s="273"/>
      <c r="S1" s="273"/>
      <c r="T1" s="273"/>
      <c r="U1" s="269"/>
      <c r="V1" s="26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AT2" s="18" t="s">
        <v>89</v>
      </c>
      <c r="AZ2" s="105" t="s">
        <v>750</v>
      </c>
      <c r="BA2" s="105" t="s">
        <v>32</v>
      </c>
      <c r="BB2" s="105" t="s">
        <v>103</v>
      </c>
      <c r="BC2" s="105" t="s">
        <v>751</v>
      </c>
      <c r="BD2" s="105" t="s">
        <v>82</v>
      </c>
    </row>
    <row r="3" spans="1:70" ht="6.95" customHeight="1">
      <c r="B3" s="19"/>
      <c r="C3" s="20"/>
      <c r="D3" s="20"/>
      <c r="E3" s="20"/>
      <c r="F3" s="20"/>
      <c r="G3" s="20"/>
      <c r="H3" s="20"/>
      <c r="I3" s="106"/>
      <c r="J3" s="20"/>
      <c r="K3" s="21"/>
      <c r="AT3" s="18" t="s">
        <v>82</v>
      </c>
      <c r="AZ3" s="105" t="s">
        <v>752</v>
      </c>
      <c r="BA3" s="105" t="s">
        <v>32</v>
      </c>
      <c r="BB3" s="105" t="s">
        <v>106</v>
      </c>
      <c r="BC3" s="105" t="s">
        <v>753</v>
      </c>
      <c r="BD3" s="105" t="s">
        <v>82</v>
      </c>
    </row>
    <row r="4" spans="1:70" ht="36.950000000000003" customHeight="1">
      <c r="B4" s="22"/>
      <c r="C4" s="23"/>
      <c r="D4" s="24" t="s">
        <v>108</v>
      </c>
      <c r="E4" s="23"/>
      <c r="F4" s="23"/>
      <c r="G4" s="23"/>
      <c r="H4" s="23"/>
      <c r="I4" s="107"/>
      <c r="J4" s="23"/>
      <c r="K4" s="25"/>
      <c r="M4" s="26" t="s">
        <v>10</v>
      </c>
      <c r="AT4" s="18" t="s">
        <v>4</v>
      </c>
      <c r="AZ4" s="105" t="s">
        <v>754</v>
      </c>
      <c r="BA4" s="105" t="s">
        <v>32</v>
      </c>
      <c r="BB4" s="105" t="s">
        <v>106</v>
      </c>
      <c r="BC4" s="105" t="s">
        <v>755</v>
      </c>
      <c r="BD4" s="105" t="s">
        <v>82</v>
      </c>
    </row>
    <row r="5" spans="1:70" ht="6.95" customHeight="1">
      <c r="B5" s="22"/>
      <c r="C5" s="23"/>
      <c r="D5" s="23"/>
      <c r="E5" s="23"/>
      <c r="F5" s="23"/>
      <c r="G5" s="23"/>
      <c r="H5" s="23"/>
      <c r="I5" s="107"/>
      <c r="J5" s="23"/>
      <c r="K5" s="25"/>
      <c r="AZ5" s="105" t="s">
        <v>756</v>
      </c>
      <c r="BA5" s="105" t="s">
        <v>32</v>
      </c>
      <c r="BB5" s="105" t="s">
        <v>326</v>
      </c>
      <c r="BC5" s="105" t="s">
        <v>757</v>
      </c>
      <c r="BD5" s="105" t="s">
        <v>82</v>
      </c>
    </row>
    <row r="6" spans="1:70" ht="15">
      <c r="B6" s="22"/>
      <c r="C6" s="23"/>
      <c r="D6" s="31" t="s">
        <v>16</v>
      </c>
      <c r="E6" s="23"/>
      <c r="F6" s="23"/>
      <c r="G6" s="23"/>
      <c r="H6" s="23"/>
      <c r="I6" s="107"/>
      <c r="J6" s="23"/>
      <c r="K6" s="25"/>
      <c r="AZ6" s="105" t="s">
        <v>758</v>
      </c>
      <c r="BA6" s="105" t="s">
        <v>32</v>
      </c>
      <c r="BB6" s="105" t="s">
        <v>106</v>
      </c>
      <c r="BC6" s="105" t="s">
        <v>759</v>
      </c>
      <c r="BD6" s="105" t="s">
        <v>82</v>
      </c>
    </row>
    <row r="7" spans="1:70" ht="22.5" customHeight="1">
      <c r="B7" s="22"/>
      <c r="C7" s="23"/>
      <c r="D7" s="23"/>
      <c r="E7" s="399" t="str">
        <f>'Rekapitulace stavby'!K6</f>
        <v>RH Kružberk  – využití akumulační nádrže pro chov ryb</v>
      </c>
      <c r="F7" s="390"/>
      <c r="G7" s="390"/>
      <c r="H7" s="390"/>
      <c r="I7" s="107"/>
      <c r="J7" s="23"/>
      <c r="K7" s="25"/>
      <c r="AZ7" s="105" t="s">
        <v>760</v>
      </c>
      <c r="BA7" s="105" t="s">
        <v>32</v>
      </c>
      <c r="BB7" s="105" t="s">
        <v>106</v>
      </c>
      <c r="BC7" s="105" t="s">
        <v>761</v>
      </c>
      <c r="BD7" s="105" t="s">
        <v>82</v>
      </c>
    </row>
    <row r="8" spans="1:70" s="1" customFormat="1" ht="15">
      <c r="B8" s="35"/>
      <c r="C8" s="36"/>
      <c r="D8" s="31" t="s">
        <v>117</v>
      </c>
      <c r="E8" s="36"/>
      <c r="F8" s="36"/>
      <c r="G8" s="36"/>
      <c r="H8" s="36"/>
      <c r="I8" s="108"/>
      <c r="J8" s="36"/>
      <c r="K8" s="39"/>
      <c r="AZ8" s="105" t="s">
        <v>762</v>
      </c>
      <c r="BA8" s="105" t="s">
        <v>32</v>
      </c>
      <c r="BB8" s="105" t="s">
        <v>106</v>
      </c>
      <c r="BC8" s="105" t="s">
        <v>763</v>
      </c>
      <c r="BD8" s="105" t="s">
        <v>82</v>
      </c>
    </row>
    <row r="9" spans="1:70" s="1" customFormat="1" ht="36.950000000000003" customHeight="1">
      <c r="B9" s="35"/>
      <c r="C9" s="36"/>
      <c r="D9" s="36"/>
      <c r="E9" s="400" t="s">
        <v>764</v>
      </c>
      <c r="F9" s="373"/>
      <c r="G9" s="373"/>
      <c r="H9" s="373"/>
      <c r="I9" s="108"/>
      <c r="J9" s="36"/>
      <c r="K9" s="39"/>
      <c r="AZ9" s="105" t="s">
        <v>765</v>
      </c>
      <c r="BA9" s="105" t="s">
        <v>32</v>
      </c>
      <c r="BB9" s="105" t="s">
        <v>106</v>
      </c>
      <c r="BC9" s="105" t="s">
        <v>763</v>
      </c>
      <c r="BD9" s="105" t="s">
        <v>82</v>
      </c>
    </row>
    <row r="10" spans="1:70" s="1" customFormat="1">
      <c r="B10" s="35"/>
      <c r="C10" s="36"/>
      <c r="D10" s="36"/>
      <c r="E10" s="36"/>
      <c r="F10" s="36"/>
      <c r="G10" s="36"/>
      <c r="H10" s="36"/>
      <c r="I10" s="108"/>
      <c r="J10" s="36"/>
      <c r="K10" s="39"/>
      <c r="AZ10" s="105" t="s">
        <v>766</v>
      </c>
      <c r="BA10" s="105" t="s">
        <v>32</v>
      </c>
      <c r="BB10" s="105" t="s">
        <v>103</v>
      </c>
      <c r="BC10" s="105" t="s">
        <v>767</v>
      </c>
      <c r="BD10" s="105" t="s">
        <v>82</v>
      </c>
    </row>
    <row r="11" spans="1:70" s="1" customFormat="1" ht="14.4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109" t="s">
        <v>21</v>
      </c>
      <c r="J11" s="29" t="s">
        <v>123</v>
      </c>
      <c r="K11" s="39"/>
      <c r="AZ11" s="105" t="s">
        <v>768</v>
      </c>
      <c r="BA11" s="105" t="s">
        <v>32</v>
      </c>
      <c r="BB11" s="105" t="s">
        <v>326</v>
      </c>
      <c r="BC11" s="105" t="s">
        <v>769</v>
      </c>
      <c r="BD11" s="105" t="s">
        <v>82</v>
      </c>
    </row>
    <row r="12" spans="1:70" s="1" customFormat="1" ht="14.45" customHeight="1">
      <c r="B12" s="35"/>
      <c r="C12" s="36"/>
      <c r="D12" s="31" t="s">
        <v>24</v>
      </c>
      <c r="E12" s="36"/>
      <c r="F12" s="29" t="s">
        <v>25</v>
      </c>
      <c r="G12" s="36"/>
      <c r="H12" s="36"/>
      <c r="I12" s="109" t="s">
        <v>26</v>
      </c>
      <c r="J12" s="110" t="str">
        <f>'Rekapitulace stavby'!AN8</f>
        <v>13. 12. 2016</v>
      </c>
      <c r="K12" s="39"/>
      <c r="AZ12" s="105" t="s">
        <v>770</v>
      </c>
      <c r="BA12" s="105" t="s">
        <v>32</v>
      </c>
      <c r="BB12" s="105" t="s">
        <v>326</v>
      </c>
      <c r="BC12" s="105" t="s">
        <v>771</v>
      </c>
      <c r="BD12" s="105" t="s">
        <v>82</v>
      </c>
    </row>
    <row r="13" spans="1:70" s="1" customFormat="1" ht="10.9" customHeight="1">
      <c r="B13" s="35"/>
      <c r="C13" s="36"/>
      <c r="D13" s="36"/>
      <c r="E13" s="36"/>
      <c r="F13" s="36"/>
      <c r="G13" s="36"/>
      <c r="H13" s="36"/>
      <c r="I13" s="108"/>
      <c r="J13" s="36"/>
      <c r="K13" s="39"/>
      <c r="AZ13" s="105" t="s">
        <v>772</v>
      </c>
      <c r="BA13" s="105" t="s">
        <v>32</v>
      </c>
      <c r="BB13" s="105" t="s">
        <v>103</v>
      </c>
      <c r="BC13" s="105" t="s">
        <v>773</v>
      </c>
      <c r="BD13" s="105" t="s">
        <v>82</v>
      </c>
    </row>
    <row r="14" spans="1:70" s="1" customFormat="1" ht="14.45" customHeight="1">
      <c r="B14" s="35"/>
      <c r="C14" s="36"/>
      <c r="D14" s="31" t="s">
        <v>30</v>
      </c>
      <c r="E14" s="36"/>
      <c r="F14" s="36"/>
      <c r="G14" s="36"/>
      <c r="H14" s="36"/>
      <c r="I14" s="109" t="s">
        <v>31</v>
      </c>
      <c r="J14" s="29" t="s">
        <v>32</v>
      </c>
      <c r="K14" s="39"/>
      <c r="AZ14" s="105" t="s">
        <v>774</v>
      </c>
      <c r="BA14" s="105" t="s">
        <v>32</v>
      </c>
      <c r="BB14" s="105" t="s">
        <v>103</v>
      </c>
      <c r="BC14" s="105" t="s">
        <v>775</v>
      </c>
      <c r="BD14" s="105" t="s">
        <v>82</v>
      </c>
    </row>
    <row r="15" spans="1:70" s="1" customFormat="1" ht="18" customHeight="1">
      <c r="B15" s="35"/>
      <c r="C15" s="36"/>
      <c r="D15" s="36"/>
      <c r="E15" s="29" t="s">
        <v>124</v>
      </c>
      <c r="F15" s="36"/>
      <c r="G15" s="36"/>
      <c r="H15" s="36"/>
      <c r="I15" s="109" t="s">
        <v>34</v>
      </c>
      <c r="J15" s="29" t="s">
        <v>32</v>
      </c>
      <c r="K15" s="39"/>
      <c r="AZ15" s="105" t="s">
        <v>776</v>
      </c>
      <c r="BA15" s="105" t="s">
        <v>32</v>
      </c>
      <c r="BB15" s="105" t="s">
        <v>103</v>
      </c>
      <c r="BC15" s="105" t="s">
        <v>777</v>
      </c>
      <c r="BD15" s="105" t="s">
        <v>82</v>
      </c>
    </row>
    <row r="16" spans="1:70" s="1" customFormat="1" ht="6.95" customHeight="1">
      <c r="B16" s="35"/>
      <c r="C16" s="36"/>
      <c r="D16" s="36"/>
      <c r="E16" s="36"/>
      <c r="F16" s="36"/>
      <c r="G16" s="36"/>
      <c r="H16" s="36"/>
      <c r="I16" s="108"/>
      <c r="J16" s="36"/>
      <c r="K16" s="39"/>
      <c r="AZ16" s="105" t="s">
        <v>693</v>
      </c>
      <c r="BA16" s="105" t="s">
        <v>32</v>
      </c>
      <c r="BB16" s="105" t="s">
        <v>103</v>
      </c>
      <c r="BC16" s="105" t="s">
        <v>778</v>
      </c>
      <c r="BD16" s="105" t="s">
        <v>82</v>
      </c>
    </row>
    <row r="17" spans="2:11" s="1" customFormat="1" ht="14.45" customHeight="1">
      <c r="B17" s="35"/>
      <c r="C17" s="36"/>
      <c r="D17" s="31" t="s">
        <v>35</v>
      </c>
      <c r="E17" s="36"/>
      <c r="F17" s="36"/>
      <c r="G17" s="36"/>
      <c r="H17" s="36"/>
      <c r="I17" s="109" t="s">
        <v>31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109" t="s">
        <v>34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08"/>
      <c r="J19" s="36"/>
      <c r="K19" s="39"/>
    </row>
    <row r="20" spans="2:11" s="1" customFormat="1" ht="14.45" customHeight="1">
      <c r="B20" s="35"/>
      <c r="C20" s="36"/>
      <c r="D20" s="31" t="s">
        <v>37</v>
      </c>
      <c r="E20" s="36"/>
      <c r="F20" s="36"/>
      <c r="G20" s="36"/>
      <c r="H20" s="36"/>
      <c r="I20" s="109" t="s">
        <v>31</v>
      </c>
      <c r="J20" s="29" t="s">
        <v>32</v>
      </c>
      <c r="K20" s="39"/>
    </row>
    <row r="21" spans="2:11" s="1" customFormat="1" ht="18" customHeight="1">
      <c r="B21" s="35"/>
      <c r="C21" s="36"/>
      <c r="D21" s="36"/>
      <c r="E21" s="29" t="s">
        <v>125</v>
      </c>
      <c r="F21" s="36"/>
      <c r="G21" s="36"/>
      <c r="H21" s="36"/>
      <c r="I21" s="109" t="s">
        <v>34</v>
      </c>
      <c r="J21" s="29" t="s">
        <v>32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08"/>
      <c r="J22" s="36"/>
      <c r="K22" s="39"/>
    </row>
    <row r="23" spans="2:11" s="1" customFormat="1" ht="14.45" customHeight="1">
      <c r="B23" s="35"/>
      <c r="C23" s="36"/>
      <c r="D23" s="31" t="s">
        <v>39</v>
      </c>
      <c r="E23" s="36"/>
      <c r="F23" s="36"/>
      <c r="G23" s="36"/>
      <c r="H23" s="36"/>
      <c r="I23" s="108"/>
      <c r="J23" s="36"/>
      <c r="K23" s="39"/>
    </row>
    <row r="24" spans="2:11" s="6" customFormat="1" ht="22.5" customHeight="1">
      <c r="B24" s="111"/>
      <c r="C24" s="112"/>
      <c r="D24" s="112"/>
      <c r="E24" s="393" t="s">
        <v>32</v>
      </c>
      <c r="F24" s="401"/>
      <c r="G24" s="401"/>
      <c r="H24" s="401"/>
      <c r="I24" s="113"/>
      <c r="J24" s="112"/>
      <c r="K24" s="114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08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15"/>
      <c r="J26" s="79"/>
      <c r="K26" s="116"/>
    </row>
    <row r="27" spans="2:11" s="1" customFormat="1" ht="25.35" customHeight="1">
      <c r="B27" s="35"/>
      <c r="C27" s="36"/>
      <c r="D27" s="117" t="s">
        <v>40</v>
      </c>
      <c r="E27" s="36"/>
      <c r="F27" s="36"/>
      <c r="G27" s="36"/>
      <c r="H27" s="36"/>
      <c r="I27" s="108"/>
      <c r="J27" s="118">
        <f>ROUND(J86,2)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15"/>
      <c r="J28" s="79"/>
      <c r="K28" s="116"/>
    </row>
    <row r="29" spans="2:11" s="1" customFormat="1" ht="14.45" customHeight="1">
      <c r="B29" s="35"/>
      <c r="C29" s="36"/>
      <c r="D29" s="36"/>
      <c r="E29" s="36"/>
      <c r="F29" s="40" t="s">
        <v>42</v>
      </c>
      <c r="G29" s="36"/>
      <c r="H29" s="36"/>
      <c r="I29" s="119" t="s">
        <v>41</v>
      </c>
      <c r="J29" s="40" t="s">
        <v>43</v>
      </c>
      <c r="K29" s="39"/>
    </row>
    <row r="30" spans="2:11" s="1" customFormat="1" ht="14.45" customHeight="1">
      <c r="B30" s="35"/>
      <c r="C30" s="36"/>
      <c r="D30" s="43" t="s">
        <v>44</v>
      </c>
      <c r="E30" s="43" t="s">
        <v>45</v>
      </c>
      <c r="F30" s="120">
        <f>ROUND(SUM(BE86:BE399), 2)</f>
        <v>0</v>
      </c>
      <c r="G30" s="36"/>
      <c r="H30" s="36"/>
      <c r="I30" s="121">
        <v>0.21</v>
      </c>
      <c r="J30" s="120">
        <f>ROUND(ROUND((SUM(BE86:BE399)), 2)*I30, 2)</f>
        <v>0</v>
      </c>
      <c r="K30" s="39"/>
    </row>
    <row r="31" spans="2:11" s="1" customFormat="1" ht="14.45" customHeight="1">
      <c r="B31" s="35"/>
      <c r="C31" s="36"/>
      <c r="D31" s="36"/>
      <c r="E31" s="43" t="s">
        <v>46</v>
      </c>
      <c r="F31" s="120">
        <f>ROUND(SUM(BF86:BF399), 2)</f>
        <v>0</v>
      </c>
      <c r="G31" s="36"/>
      <c r="H31" s="36"/>
      <c r="I31" s="121">
        <v>0.15</v>
      </c>
      <c r="J31" s="120">
        <f>ROUND(ROUND((SUM(BF86:BF399)), 2)*I31, 2)</f>
        <v>0</v>
      </c>
      <c r="K31" s="39"/>
    </row>
    <row r="32" spans="2:11" s="1" customFormat="1" ht="14.45" hidden="1" customHeight="1">
      <c r="B32" s="35"/>
      <c r="C32" s="36"/>
      <c r="D32" s="36"/>
      <c r="E32" s="43" t="s">
        <v>47</v>
      </c>
      <c r="F32" s="120">
        <f>ROUND(SUM(BG86:BG399), 2)</f>
        <v>0</v>
      </c>
      <c r="G32" s="36"/>
      <c r="H32" s="36"/>
      <c r="I32" s="121">
        <v>0.21</v>
      </c>
      <c r="J32" s="120">
        <v>0</v>
      </c>
      <c r="K32" s="39"/>
    </row>
    <row r="33" spans="2:11" s="1" customFormat="1" ht="14.45" hidden="1" customHeight="1">
      <c r="B33" s="35"/>
      <c r="C33" s="36"/>
      <c r="D33" s="36"/>
      <c r="E33" s="43" t="s">
        <v>48</v>
      </c>
      <c r="F33" s="120">
        <f>ROUND(SUM(BH86:BH399), 2)</f>
        <v>0</v>
      </c>
      <c r="G33" s="36"/>
      <c r="H33" s="36"/>
      <c r="I33" s="121">
        <v>0.15</v>
      </c>
      <c r="J33" s="120">
        <v>0</v>
      </c>
      <c r="K33" s="39"/>
    </row>
    <row r="34" spans="2:11" s="1" customFormat="1" ht="14.45" hidden="1" customHeight="1">
      <c r="B34" s="35"/>
      <c r="C34" s="36"/>
      <c r="D34" s="36"/>
      <c r="E34" s="43" t="s">
        <v>49</v>
      </c>
      <c r="F34" s="120">
        <f>ROUND(SUM(BI86:BI399), 2)</f>
        <v>0</v>
      </c>
      <c r="G34" s="36"/>
      <c r="H34" s="36"/>
      <c r="I34" s="121">
        <v>0</v>
      </c>
      <c r="J34" s="120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08"/>
      <c r="J35" s="36"/>
      <c r="K35" s="39"/>
    </row>
    <row r="36" spans="2:11" s="1" customFormat="1" ht="25.35" customHeight="1">
      <c r="B36" s="35"/>
      <c r="C36" s="122"/>
      <c r="D36" s="123" t="s">
        <v>50</v>
      </c>
      <c r="E36" s="73"/>
      <c r="F36" s="73"/>
      <c r="G36" s="124" t="s">
        <v>51</v>
      </c>
      <c r="H36" s="125" t="s">
        <v>52</v>
      </c>
      <c r="I36" s="126"/>
      <c r="J36" s="127">
        <f>SUM(J27:J34)</f>
        <v>0</v>
      </c>
      <c r="K36" s="128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29"/>
      <c r="J37" s="51"/>
      <c r="K37" s="52"/>
    </row>
    <row r="41" spans="2:11" s="1" customFormat="1" ht="6.95" customHeight="1">
      <c r="B41" s="130"/>
      <c r="C41" s="131"/>
      <c r="D41" s="131"/>
      <c r="E41" s="131"/>
      <c r="F41" s="131"/>
      <c r="G41" s="131"/>
      <c r="H41" s="131"/>
      <c r="I41" s="132"/>
      <c r="J41" s="131"/>
      <c r="K41" s="133"/>
    </row>
    <row r="42" spans="2:11" s="1" customFormat="1" ht="36.950000000000003" customHeight="1">
      <c r="B42" s="35"/>
      <c r="C42" s="24" t="s">
        <v>126</v>
      </c>
      <c r="D42" s="36"/>
      <c r="E42" s="36"/>
      <c r="F42" s="36"/>
      <c r="G42" s="36"/>
      <c r="H42" s="36"/>
      <c r="I42" s="108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08"/>
      <c r="J43" s="36"/>
      <c r="K43" s="39"/>
    </row>
    <row r="44" spans="2:11" s="1" customFormat="1" ht="14.45" customHeight="1">
      <c r="B44" s="35"/>
      <c r="C44" s="31" t="s">
        <v>16</v>
      </c>
      <c r="D44" s="36"/>
      <c r="E44" s="36"/>
      <c r="F44" s="36"/>
      <c r="G44" s="36"/>
      <c r="H44" s="36"/>
      <c r="I44" s="108"/>
      <c r="J44" s="36"/>
      <c r="K44" s="39"/>
    </row>
    <row r="45" spans="2:11" s="1" customFormat="1" ht="22.5" customHeight="1">
      <c r="B45" s="35"/>
      <c r="C45" s="36"/>
      <c r="D45" s="36"/>
      <c r="E45" s="399" t="str">
        <f>E7</f>
        <v>RH Kružberk  – využití akumulační nádrže pro chov ryb</v>
      </c>
      <c r="F45" s="373"/>
      <c r="G45" s="373"/>
      <c r="H45" s="373"/>
      <c r="I45" s="108"/>
      <c r="J45" s="36"/>
      <c r="K45" s="39"/>
    </row>
    <row r="46" spans="2:11" s="1" customFormat="1" ht="14.45" customHeight="1">
      <c r="B46" s="35"/>
      <c r="C46" s="31" t="s">
        <v>117</v>
      </c>
      <c r="D46" s="36"/>
      <c r="E46" s="36"/>
      <c r="F46" s="36"/>
      <c r="G46" s="36"/>
      <c r="H46" s="36"/>
      <c r="I46" s="108"/>
      <c r="J46" s="36"/>
      <c r="K46" s="39"/>
    </row>
    <row r="47" spans="2:11" s="1" customFormat="1" ht="23.25" customHeight="1">
      <c r="B47" s="35"/>
      <c r="C47" s="36"/>
      <c r="D47" s="36"/>
      <c r="E47" s="400" t="str">
        <f>E9</f>
        <v>SO 03 - Vnější trubní rozvody</v>
      </c>
      <c r="F47" s="373"/>
      <c r="G47" s="373"/>
      <c r="H47" s="373"/>
      <c r="I47" s="108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08"/>
      <c r="J48" s="36"/>
      <c r="K48" s="39"/>
    </row>
    <row r="49" spans="2:47" s="1" customFormat="1" ht="18" customHeight="1">
      <c r="B49" s="35"/>
      <c r="C49" s="31" t="s">
        <v>24</v>
      </c>
      <c r="D49" s="36"/>
      <c r="E49" s="36"/>
      <c r="F49" s="29" t="str">
        <f>F12</f>
        <v>Kružberk</v>
      </c>
      <c r="G49" s="36"/>
      <c r="H49" s="36"/>
      <c r="I49" s="109" t="s">
        <v>26</v>
      </c>
      <c r="J49" s="110" t="str">
        <f>IF(J12="","",J12)</f>
        <v>13. 12. 2016</v>
      </c>
      <c r="K49" s="39"/>
    </row>
    <row r="50" spans="2:47" s="1" customFormat="1" ht="6.95" customHeight="1">
      <c r="B50" s="35"/>
      <c r="C50" s="36"/>
      <c r="D50" s="36"/>
      <c r="E50" s="36"/>
      <c r="F50" s="36"/>
      <c r="G50" s="36"/>
      <c r="H50" s="36"/>
      <c r="I50" s="108"/>
      <c r="J50" s="36"/>
      <c r="K50" s="39"/>
    </row>
    <row r="51" spans="2:47" s="1" customFormat="1" ht="15">
      <c r="B51" s="35"/>
      <c r="C51" s="31" t="s">
        <v>30</v>
      </c>
      <c r="D51" s="36"/>
      <c r="E51" s="36"/>
      <c r="F51" s="29" t="str">
        <f>E15</f>
        <v>POVODÍ ODRY, státní podnik, závod Frýdek - Místek</v>
      </c>
      <c r="G51" s="36"/>
      <c r="H51" s="36"/>
      <c r="I51" s="109" t="s">
        <v>37</v>
      </c>
      <c r="J51" s="29" t="str">
        <f>E21</f>
        <v>VODEKO, s.r.o</v>
      </c>
      <c r="K51" s="39"/>
    </row>
    <row r="52" spans="2:47" s="1" customFormat="1" ht="14.45" customHeight="1">
      <c r="B52" s="35"/>
      <c r="C52" s="31" t="s">
        <v>35</v>
      </c>
      <c r="D52" s="36"/>
      <c r="E52" s="36"/>
      <c r="F52" s="29" t="str">
        <f>IF(E18="","",E18)</f>
        <v/>
      </c>
      <c r="G52" s="36"/>
      <c r="H52" s="36"/>
      <c r="I52" s="108"/>
      <c r="J52" s="36"/>
      <c r="K52" s="39"/>
    </row>
    <row r="53" spans="2:47" s="1" customFormat="1" ht="10.35" customHeight="1">
      <c r="B53" s="35"/>
      <c r="C53" s="36"/>
      <c r="D53" s="36"/>
      <c r="E53" s="36"/>
      <c r="F53" s="36"/>
      <c r="G53" s="36"/>
      <c r="H53" s="36"/>
      <c r="I53" s="108"/>
      <c r="J53" s="36"/>
      <c r="K53" s="39"/>
    </row>
    <row r="54" spans="2:47" s="1" customFormat="1" ht="29.25" customHeight="1">
      <c r="B54" s="35"/>
      <c r="C54" s="134" t="s">
        <v>127</v>
      </c>
      <c r="D54" s="122"/>
      <c r="E54" s="122"/>
      <c r="F54" s="122"/>
      <c r="G54" s="122"/>
      <c r="H54" s="122"/>
      <c r="I54" s="135"/>
      <c r="J54" s="136" t="s">
        <v>128</v>
      </c>
      <c r="K54" s="137"/>
    </row>
    <row r="55" spans="2:47" s="1" customFormat="1" ht="10.35" customHeight="1">
      <c r="B55" s="35"/>
      <c r="C55" s="36"/>
      <c r="D55" s="36"/>
      <c r="E55" s="36"/>
      <c r="F55" s="36"/>
      <c r="G55" s="36"/>
      <c r="H55" s="36"/>
      <c r="I55" s="108"/>
      <c r="J55" s="36"/>
      <c r="K55" s="39"/>
    </row>
    <row r="56" spans="2:47" s="1" customFormat="1" ht="29.25" customHeight="1">
      <c r="B56" s="35"/>
      <c r="C56" s="138" t="s">
        <v>129</v>
      </c>
      <c r="D56" s="36"/>
      <c r="E56" s="36"/>
      <c r="F56" s="36"/>
      <c r="G56" s="36"/>
      <c r="H56" s="36"/>
      <c r="I56" s="108"/>
      <c r="J56" s="118">
        <f>J86</f>
        <v>0</v>
      </c>
      <c r="K56" s="39"/>
      <c r="AU56" s="18" t="s">
        <v>130</v>
      </c>
    </row>
    <row r="57" spans="2:47" s="7" customFormat="1" ht="24.95" customHeight="1">
      <c r="B57" s="139"/>
      <c r="C57" s="140"/>
      <c r="D57" s="141" t="s">
        <v>131</v>
      </c>
      <c r="E57" s="142"/>
      <c r="F57" s="142"/>
      <c r="G57" s="142"/>
      <c r="H57" s="142"/>
      <c r="I57" s="143"/>
      <c r="J57" s="144">
        <f>J87</f>
        <v>0</v>
      </c>
      <c r="K57" s="145"/>
    </row>
    <row r="58" spans="2:47" s="8" customFormat="1" ht="19.899999999999999" customHeight="1">
      <c r="B58" s="146"/>
      <c r="C58" s="147"/>
      <c r="D58" s="148" t="s">
        <v>132</v>
      </c>
      <c r="E58" s="149"/>
      <c r="F58" s="149"/>
      <c r="G58" s="149"/>
      <c r="H58" s="149"/>
      <c r="I58" s="150"/>
      <c r="J58" s="151">
        <f>J88</f>
        <v>0</v>
      </c>
      <c r="K58" s="152"/>
    </row>
    <row r="59" spans="2:47" s="8" customFormat="1" ht="19.899999999999999" customHeight="1">
      <c r="B59" s="146"/>
      <c r="C59" s="147"/>
      <c r="D59" s="148" t="s">
        <v>135</v>
      </c>
      <c r="E59" s="149"/>
      <c r="F59" s="149"/>
      <c r="G59" s="149"/>
      <c r="H59" s="149"/>
      <c r="I59" s="150"/>
      <c r="J59" s="151">
        <f>J292</f>
        <v>0</v>
      </c>
      <c r="K59" s="152"/>
    </row>
    <row r="60" spans="2:47" s="8" customFormat="1" ht="19.899999999999999" customHeight="1">
      <c r="B60" s="146"/>
      <c r="C60" s="147"/>
      <c r="D60" s="148" t="s">
        <v>136</v>
      </c>
      <c r="E60" s="149"/>
      <c r="F60" s="149"/>
      <c r="G60" s="149"/>
      <c r="H60" s="149"/>
      <c r="I60" s="150"/>
      <c r="J60" s="151">
        <f>J314</f>
        <v>0</v>
      </c>
      <c r="K60" s="152"/>
    </row>
    <row r="61" spans="2:47" s="8" customFormat="1" ht="19.899999999999999" customHeight="1">
      <c r="B61" s="146"/>
      <c r="C61" s="147"/>
      <c r="D61" s="148" t="s">
        <v>138</v>
      </c>
      <c r="E61" s="149"/>
      <c r="F61" s="149"/>
      <c r="G61" s="149"/>
      <c r="H61" s="149"/>
      <c r="I61" s="150"/>
      <c r="J61" s="151">
        <f>J321</f>
        <v>0</v>
      </c>
      <c r="K61" s="152"/>
    </row>
    <row r="62" spans="2:47" s="8" customFormat="1" ht="19.899999999999999" customHeight="1">
      <c r="B62" s="146"/>
      <c r="C62" s="147"/>
      <c r="D62" s="148" t="s">
        <v>139</v>
      </c>
      <c r="E62" s="149"/>
      <c r="F62" s="149"/>
      <c r="G62" s="149"/>
      <c r="H62" s="149"/>
      <c r="I62" s="150"/>
      <c r="J62" s="151">
        <f>J349</f>
        <v>0</v>
      </c>
      <c r="K62" s="152"/>
    </row>
    <row r="63" spans="2:47" s="8" customFormat="1" ht="19.899999999999999" customHeight="1">
      <c r="B63" s="146"/>
      <c r="C63" s="147"/>
      <c r="D63" s="148" t="s">
        <v>140</v>
      </c>
      <c r="E63" s="149"/>
      <c r="F63" s="149"/>
      <c r="G63" s="149"/>
      <c r="H63" s="149"/>
      <c r="I63" s="150"/>
      <c r="J63" s="151">
        <f>J377</f>
        <v>0</v>
      </c>
      <c r="K63" s="152"/>
    </row>
    <row r="64" spans="2:47" s="8" customFormat="1" ht="19.899999999999999" customHeight="1">
      <c r="B64" s="146"/>
      <c r="C64" s="147"/>
      <c r="D64" s="148" t="s">
        <v>141</v>
      </c>
      <c r="E64" s="149"/>
      <c r="F64" s="149"/>
      <c r="G64" s="149"/>
      <c r="H64" s="149"/>
      <c r="I64" s="150"/>
      <c r="J64" s="151">
        <f>J394</f>
        <v>0</v>
      </c>
      <c r="K64" s="152"/>
    </row>
    <row r="65" spans="2:12" s="7" customFormat="1" ht="24.95" customHeight="1">
      <c r="B65" s="139"/>
      <c r="C65" s="140"/>
      <c r="D65" s="141" t="s">
        <v>147</v>
      </c>
      <c r="E65" s="142"/>
      <c r="F65" s="142"/>
      <c r="G65" s="142"/>
      <c r="H65" s="142"/>
      <c r="I65" s="143"/>
      <c r="J65" s="144">
        <f>J396</f>
        <v>0</v>
      </c>
      <c r="K65" s="145"/>
    </row>
    <row r="66" spans="2:12" s="8" customFormat="1" ht="19.899999999999999" customHeight="1">
      <c r="B66" s="146"/>
      <c r="C66" s="147"/>
      <c r="D66" s="148" t="s">
        <v>149</v>
      </c>
      <c r="E66" s="149"/>
      <c r="F66" s="149"/>
      <c r="G66" s="149"/>
      <c r="H66" s="149"/>
      <c r="I66" s="150"/>
      <c r="J66" s="151">
        <f>J397</f>
        <v>0</v>
      </c>
      <c r="K66" s="152"/>
    </row>
    <row r="67" spans="2:12" s="1" customFormat="1" ht="21.75" customHeight="1">
      <c r="B67" s="35"/>
      <c r="C67" s="36"/>
      <c r="D67" s="36"/>
      <c r="E67" s="36"/>
      <c r="F67" s="36"/>
      <c r="G67" s="36"/>
      <c r="H67" s="36"/>
      <c r="I67" s="108"/>
      <c r="J67" s="36"/>
      <c r="K67" s="39"/>
    </row>
    <row r="68" spans="2:12" s="1" customFormat="1" ht="6.95" customHeight="1">
      <c r="B68" s="50"/>
      <c r="C68" s="51"/>
      <c r="D68" s="51"/>
      <c r="E68" s="51"/>
      <c r="F68" s="51"/>
      <c r="G68" s="51"/>
      <c r="H68" s="51"/>
      <c r="I68" s="129"/>
      <c r="J68" s="51"/>
      <c r="K68" s="52"/>
    </row>
    <row r="72" spans="2:12" s="1" customFormat="1" ht="6.95" customHeight="1">
      <c r="B72" s="53"/>
      <c r="C72" s="54"/>
      <c r="D72" s="54"/>
      <c r="E72" s="54"/>
      <c r="F72" s="54"/>
      <c r="G72" s="54"/>
      <c r="H72" s="54"/>
      <c r="I72" s="132"/>
      <c r="J72" s="54"/>
      <c r="K72" s="54"/>
      <c r="L72" s="55"/>
    </row>
    <row r="73" spans="2:12" s="1" customFormat="1" ht="36.950000000000003" customHeight="1">
      <c r="B73" s="35"/>
      <c r="C73" s="56" t="s">
        <v>151</v>
      </c>
      <c r="D73" s="57"/>
      <c r="E73" s="57"/>
      <c r="F73" s="57"/>
      <c r="G73" s="57"/>
      <c r="H73" s="57"/>
      <c r="I73" s="153"/>
      <c r="J73" s="57"/>
      <c r="K73" s="57"/>
      <c r="L73" s="55"/>
    </row>
    <row r="74" spans="2:12" s="1" customFormat="1" ht="6.95" customHeight="1">
      <c r="B74" s="35"/>
      <c r="C74" s="57"/>
      <c r="D74" s="57"/>
      <c r="E74" s="57"/>
      <c r="F74" s="57"/>
      <c r="G74" s="57"/>
      <c r="H74" s="57"/>
      <c r="I74" s="153"/>
      <c r="J74" s="57"/>
      <c r="K74" s="57"/>
      <c r="L74" s="55"/>
    </row>
    <row r="75" spans="2:12" s="1" customFormat="1" ht="14.45" customHeight="1">
      <c r="B75" s="35"/>
      <c r="C75" s="59" t="s">
        <v>16</v>
      </c>
      <c r="D75" s="57"/>
      <c r="E75" s="57"/>
      <c r="F75" s="57"/>
      <c r="G75" s="57"/>
      <c r="H75" s="57"/>
      <c r="I75" s="153"/>
      <c r="J75" s="57"/>
      <c r="K75" s="57"/>
      <c r="L75" s="55"/>
    </row>
    <row r="76" spans="2:12" s="1" customFormat="1" ht="22.5" customHeight="1">
      <c r="B76" s="35"/>
      <c r="C76" s="57"/>
      <c r="D76" s="57"/>
      <c r="E76" s="397" t="str">
        <f>E7</f>
        <v>RH Kružberk  – využití akumulační nádrže pro chov ryb</v>
      </c>
      <c r="F76" s="366"/>
      <c r="G76" s="366"/>
      <c r="H76" s="366"/>
      <c r="I76" s="153"/>
      <c r="J76" s="57"/>
      <c r="K76" s="57"/>
      <c r="L76" s="55"/>
    </row>
    <row r="77" spans="2:12" s="1" customFormat="1" ht="14.45" customHeight="1">
      <c r="B77" s="35"/>
      <c r="C77" s="59" t="s">
        <v>117</v>
      </c>
      <c r="D77" s="57"/>
      <c r="E77" s="57"/>
      <c r="F77" s="57"/>
      <c r="G77" s="57"/>
      <c r="H77" s="57"/>
      <c r="I77" s="153"/>
      <c r="J77" s="57"/>
      <c r="K77" s="57"/>
      <c r="L77" s="55"/>
    </row>
    <row r="78" spans="2:12" s="1" customFormat="1" ht="23.25" customHeight="1">
      <c r="B78" s="35"/>
      <c r="C78" s="57"/>
      <c r="D78" s="57"/>
      <c r="E78" s="363" t="str">
        <f>E9</f>
        <v>SO 03 - Vnější trubní rozvody</v>
      </c>
      <c r="F78" s="366"/>
      <c r="G78" s="366"/>
      <c r="H78" s="366"/>
      <c r="I78" s="153"/>
      <c r="J78" s="57"/>
      <c r="K78" s="57"/>
      <c r="L78" s="55"/>
    </row>
    <row r="79" spans="2:12" s="1" customFormat="1" ht="6.95" customHeight="1">
      <c r="B79" s="35"/>
      <c r="C79" s="57"/>
      <c r="D79" s="57"/>
      <c r="E79" s="57"/>
      <c r="F79" s="57"/>
      <c r="G79" s="57"/>
      <c r="H79" s="57"/>
      <c r="I79" s="153"/>
      <c r="J79" s="57"/>
      <c r="K79" s="57"/>
      <c r="L79" s="55"/>
    </row>
    <row r="80" spans="2:12" s="1" customFormat="1" ht="18" customHeight="1">
      <c r="B80" s="35"/>
      <c r="C80" s="59" t="s">
        <v>24</v>
      </c>
      <c r="D80" s="57"/>
      <c r="E80" s="57"/>
      <c r="F80" s="154" t="str">
        <f>F12</f>
        <v>Kružberk</v>
      </c>
      <c r="G80" s="57"/>
      <c r="H80" s="57"/>
      <c r="I80" s="155" t="s">
        <v>26</v>
      </c>
      <c r="J80" s="67" t="str">
        <f>IF(J12="","",J12)</f>
        <v>13. 12. 2016</v>
      </c>
      <c r="K80" s="57"/>
      <c r="L80" s="55"/>
    </row>
    <row r="81" spans="2:65" s="1" customFormat="1" ht="6.95" customHeight="1">
      <c r="B81" s="35"/>
      <c r="C81" s="57"/>
      <c r="D81" s="57"/>
      <c r="E81" s="57"/>
      <c r="F81" s="57"/>
      <c r="G81" s="57"/>
      <c r="H81" s="57"/>
      <c r="I81" s="153"/>
      <c r="J81" s="57"/>
      <c r="K81" s="57"/>
      <c r="L81" s="55"/>
    </row>
    <row r="82" spans="2:65" s="1" customFormat="1" ht="15">
      <c r="B82" s="35"/>
      <c r="C82" s="59" t="s">
        <v>30</v>
      </c>
      <c r="D82" s="57"/>
      <c r="E82" s="57"/>
      <c r="F82" s="154" t="str">
        <f>E15</f>
        <v>POVODÍ ODRY, státní podnik, závod Frýdek - Místek</v>
      </c>
      <c r="G82" s="57"/>
      <c r="H82" s="57"/>
      <c r="I82" s="155" t="s">
        <v>37</v>
      </c>
      <c r="J82" s="154" t="str">
        <f>E21</f>
        <v>VODEKO, s.r.o</v>
      </c>
      <c r="K82" s="57"/>
      <c r="L82" s="55"/>
    </row>
    <row r="83" spans="2:65" s="1" customFormat="1" ht="14.45" customHeight="1">
      <c r="B83" s="35"/>
      <c r="C83" s="59" t="s">
        <v>35</v>
      </c>
      <c r="D83" s="57"/>
      <c r="E83" s="57"/>
      <c r="F83" s="154" t="str">
        <f>IF(E18="","",E18)</f>
        <v/>
      </c>
      <c r="G83" s="57"/>
      <c r="H83" s="57"/>
      <c r="I83" s="153"/>
      <c r="J83" s="57"/>
      <c r="K83" s="57"/>
      <c r="L83" s="55"/>
    </row>
    <row r="84" spans="2:65" s="1" customFormat="1" ht="10.35" customHeight="1">
      <c r="B84" s="35"/>
      <c r="C84" s="57"/>
      <c r="D84" s="57"/>
      <c r="E84" s="57"/>
      <c r="F84" s="57"/>
      <c r="G84" s="57"/>
      <c r="H84" s="57"/>
      <c r="I84" s="153"/>
      <c r="J84" s="57"/>
      <c r="K84" s="57"/>
      <c r="L84" s="55"/>
    </row>
    <row r="85" spans="2:65" s="9" customFormat="1" ht="29.25" customHeight="1">
      <c r="B85" s="156"/>
      <c r="C85" s="157" t="s">
        <v>152</v>
      </c>
      <c r="D85" s="158" t="s">
        <v>59</v>
      </c>
      <c r="E85" s="158" t="s">
        <v>55</v>
      </c>
      <c r="F85" s="158" t="s">
        <v>153</v>
      </c>
      <c r="G85" s="158" t="s">
        <v>154</v>
      </c>
      <c r="H85" s="158" t="s">
        <v>155</v>
      </c>
      <c r="I85" s="159" t="s">
        <v>156</v>
      </c>
      <c r="J85" s="158" t="s">
        <v>128</v>
      </c>
      <c r="K85" s="160" t="s">
        <v>157</v>
      </c>
      <c r="L85" s="161"/>
      <c r="M85" s="75" t="s">
        <v>158</v>
      </c>
      <c r="N85" s="76" t="s">
        <v>44</v>
      </c>
      <c r="O85" s="76" t="s">
        <v>159</v>
      </c>
      <c r="P85" s="76" t="s">
        <v>160</v>
      </c>
      <c r="Q85" s="76" t="s">
        <v>161</v>
      </c>
      <c r="R85" s="76" t="s">
        <v>162</v>
      </c>
      <c r="S85" s="76" t="s">
        <v>163</v>
      </c>
      <c r="T85" s="77" t="s">
        <v>164</v>
      </c>
    </row>
    <row r="86" spans="2:65" s="1" customFormat="1" ht="29.25" customHeight="1">
      <c r="B86" s="35"/>
      <c r="C86" s="81" t="s">
        <v>129</v>
      </c>
      <c r="D86" s="57"/>
      <c r="E86" s="57"/>
      <c r="F86" s="57"/>
      <c r="G86" s="57"/>
      <c r="H86" s="57"/>
      <c r="I86" s="153"/>
      <c r="J86" s="162">
        <f>BK86</f>
        <v>0</v>
      </c>
      <c r="K86" s="57"/>
      <c r="L86" s="55"/>
      <c r="M86" s="78"/>
      <c r="N86" s="79"/>
      <c r="O86" s="79"/>
      <c r="P86" s="163">
        <f>P87+P396</f>
        <v>0</v>
      </c>
      <c r="Q86" s="79"/>
      <c r="R86" s="163">
        <f>R87+R396</f>
        <v>17.225193229999999</v>
      </c>
      <c r="S86" s="79"/>
      <c r="T86" s="164">
        <f>T87+T396</f>
        <v>37.010100000000001</v>
      </c>
      <c r="AT86" s="18" t="s">
        <v>73</v>
      </c>
      <c r="AU86" s="18" t="s">
        <v>130</v>
      </c>
      <c r="BK86" s="165">
        <f>BK87+BK396</f>
        <v>0</v>
      </c>
    </row>
    <row r="87" spans="2:65" s="10" customFormat="1" ht="37.35" customHeight="1">
      <c r="B87" s="166"/>
      <c r="C87" s="167"/>
      <c r="D87" s="168" t="s">
        <v>73</v>
      </c>
      <c r="E87" s="169" t="s">
        <v>165</v>
      </c>
      <c r="F87" s="169" t="s">
        <v>166</v>
      </c>
      <c r="G87" s="167"/>
      <c r="H87" s="167"/>
      <c r="I87" s="170"/>
      <c r="J87" s="171">
        <f>BK87</f>
        <v>0</v>
      </c>
      <c r="K87" s="167"/>
      <c r="L87" s="172"/>
      <c r="M87" s="173"/>
      <c r="N87" s="174"/>
      <c r="O87" s="174"/>
      <c r="P87" s="175">
        <f>P88+P292+P314+P321+P349+P377+P394</f>
        <v>0</v>
      </c>
      <c r="Q87" s="174"/>
      <c r="R87" s="175">
        <f>R88+R292+R314+R321+R349+R377+R394</f>
        <v>17.205393229999999</v>
      </c>
      <c r="S87" s="174"/>
      <c r="T87" s="176">
        <f>T88+T292+T314+T321+T349+T377+T394</f>
        <v>37.010100000000001</v>
      </c>
      <c r="AR87" s="177" t="s">
        <v>23</v>
      </c>
      <c r="AT87" s="178" t="s">
        <v>73</v>
      </c>
      <c r="AU87" s="178" t="s">
        <v>74</v>
      </c>
      <c r="AY87" s="177" t="s">
        <v>167</v>
      </c>
      <c r="BK87" s="179">
        <f>BK88+BK292+BK314+BK321+BK349+BK377+BK394</f>
        <v>0</v>
      </c>
    </row>
    <row r="88" spans="2:65" s="10" customFormat="1" ht="19.899999999999999" customHeight="1">
      <c r="B88" s="166"/>
      <c r="C88" s="167"/>
      <c r="D88" s="180" t="s">
        <v>73</v>
      </c>
      <c r="E88" s="181" t="s">
        <v>23</v>
      </c>
      <c r="F88" s="181" t="s">
        <v>168</v>
      </c>
      <c r="G88" s="167"/>
      <c r="H88" s="167"/>
      <c r="I88" s="170"/>
      <c r="J88" s="182">
        <f>BK88</f>
        <v>0</v>
      </c>
      <c r="K88" s="167"/>
      <c r="L88" s="172"/>
      <c r="M88" s="173"/>
      <c r="N88" s="174"/>
      <c r="O88" s="174"/>
      <c r="P88" s="175">
        <f>SUM(P89:P291)</f>
        <v>0</v>
      </c>
      <c r="Q88" s="174"/>
      <c r="R88" s="175">
        <f>SUM(R89:R291)</f>
        <v>0.50578023000000005</v>
      </c>
      <c r="S88" s="174"/>
      <c r="T88" s="176">
        <f>SUM(T89:T291)</f>
        <v>36.498000000000005</v>
      </c>
      <c r="AR88" s="177" t="s">
        <v>23</v>
      </c>
      <c r="AT88" s="178" t="s">
        <v>73</v>
      </c>
      <c r="AU88" s="178" t="s">
        <v>23</v>
      </c>
      <c r="AY88" s="177" t="s">
        <v>167</v>
      </c>
      <c r="BK88" s="179">
        <f>SUM(BK89:BK291)</f>
        <v>0</v>
      </c>
    </row>
    <row r="89" spans="2:65" s="1" customFormat="1" ht="22.5" customHeight="1">
      <c r="B89" s="35"/>
      <c r="C89" s="183" t="s">
        <v>23</v>
      </c>
      <c r="D89" s="183" t="s">
        <v>169</v>
      </c>
      <c r="E89" s="184" t="s">
        <v>779</v>
      </c>
      <c r="F89" s="185" t="s">
        <v>780</v>
      </c>
      <c r="G89" s="186" t="s">
        <v>106</v>
      </c>
      <c r="H89" s="187">
        <v>18.2</v>
      </c>
      <c r="I89" s="188"/>
      <c r="J89" s="189">
        <f>ROUND(I89*H89,2)</f>
        <v>0</v>
      </c>
      <c r="K89" s="185" t="s">
        <v>172</v>
      </c>
      <c r="L89" s="55"/>
      <c r="M89" s="190" t="s">
        <v>32</v>
      </c>
      <c r="N89" s="191" t="s">
        <v>45</v>
      </c>
      <c r="O89" s="36"/>
      <c r="P89" s="192">
        <f>O89*H89</f>
        <v>0</v>
      </c>
      <c r="Q89" s="192">
        <v>0</v>
      </c>
      <c r="R89" s="192">
        <f>Q89*H89</f>
        <v>0</v>
      </c>
      <c r="S89" s="192">
        <v>0.58599999999999997</v>
      </c>
      <c r="T89" s="193">
        <f>S89*H89</f>
        <v>10.665199999999999</v>
      </c>
      <c r="AR89" s="18" t="s">
        <v>173</v>
      </c>
      <c r="AT89" s="18" t="s">
        <v>169</v>
      </c>
      <c r="AU89" s="18" t="s">
        <v>82</v>
      </c>
      <c r="AY89" s="18" t="s">
        <v>167</v>
      </c>
      <c r="BE89" s="194">
        <f>IF(N89="základní",J89,0)</f>
        <v>0</v>
      </c>
      <c r="BF89" s="194">
        <f>IF(N89="snížená",J89,0)</f>
        <v>0</v>
      </c>
      <c r="BG89" s="194">
        <f>IF(N89="zákl. přenesená",J89,0)</f>
        <v>0</v>
      </c>
      <c r="BH89" s="194">
        <f>IF(N89="sníž. přenesená",J89,0)</f>
        <v>0</v>
      </c>
      <c r="BI89" s="194">
        <f>IF(N89="nulová",J89,0)</f>
        <v>0</v>
      </c>
      <c r="BJ89" s="18" t="s">
        <v>23</v>
      </c>
      <c r="BK89" s="194">
        <f>ROUND(I89*H89,2)</f>
        <v>0</v>
      </c>
      <c r="BL89" s="18" t="s">
        <v>173</v>
      </c>
      <c r="BM89" s="18" t="s">
        <v>781</v>
      </c>
    </row>
    <row r="90" spans="2:65" s="11" customFormat="1">
      <c r="B90" s="195"/>
      <c r="C90" s="196"/>
      <c r="D90" s="197" t="s">
        <v>175</v>
      </c>
      <c r="E90" s="198" t="s">
        <v>32</v>
      </c>
      <c r="F90" s="199" t="s">
        <v>782</v>
      </c>
      <c r="G90" s="196"/>
      <c r="H90" s="200" t="s">
        <v>32</v>
      </c>
      <c r="I90" s="201"/>
      <c r="J90" s="196"/>
      <c r="K90" s="196"/>
      <c r="L90" s="202"/>
      <c r="M90" s="203"/>
      <c r="N90" s="204"/>
      <c r="O90" s="204"/>
      <c r="P90" s="204"/>
      <c r="Q90" s="204"/>
      <c r="R90" s="204"/>
      <c r="S90" s="204"/>
      <c r="T90" s="205"/>
      <c r="AT90" s="206" t="s">
        <v>175</v>
      </c>
      <c r="AU90" s="206" t="s">
        <v>82</v>
      </c>
      <c r="AV90" s="11" t="s">
        <v>23</v>
      </c>
      <c r="AW90" s="11" t="s">
        <v>38</v>
      </c>
      <c r="AX90" s="11" t="s">
        <v>74</v>
      </c>
      <c r="AY90" s="206" t="s">
        <v>167</v>
      </c>
    </row>
    <row r="91" spans="2:65" s="12" customFormat="1">
      <c r="B91" s="207"/>
      <c r="C91" s="208"/>
      <c r="D91" s="197" t="s">
        <v>175</v>
      </c>
      <c r="E91" s="209" t="s">
        <v>32</v>
      </c>
      <c r="F91" s="210" t="s">
        <v>783</v>
      </c>
      <c r="G91" s="208"/>
      <c r="H91" s="211">
        <v>13.2</v>
      </c>
      <c r="I91" s="212"/>
      <c r="J91" s="208"/>
      <c r="K91" s="208"/>
      <c r="L91" s="213"/>
      <c r="M91" s="214"/>
      <c r="N91" s="215"/>
      <c r="O91" s="215"/>
      <c r="P91" s="215"/>
      <c r="Q91" s="215"/>
      <c r="R91" s="215"/>
      <c r="S91" s="215"/>
      <c r="T91" s="216"/>
      <c r="AT91" s="217" t="s">
        <v>175</v>
      </c>
      <c r="AU91" s="217" t="s">
        <v>82</v>
      </c>
      <c r="AV91" s="12" t="s">
        <v>82</v>
      </c>
      <c r="AW91" s="12" t="s">
        <v>38</v>
      </c>
      <c r="AX91" s="12" t="s">
        <v>74</v>
      </c>
      <c r="AY91" s="217" t="s">
        <v>167</v>
      </c>
    </row>
    <row r="92" spans="2:65" s="11" customFormat="1">
      <c r="B92" s="195"/>
      <c r="C92" s="196"/>
      <c r="D92" s="197" t="s">
        <v>175</v>
      </c>
      <c r="E92" s="198" t="s">
        <v>32</v>
      </c>
      <c r="F92" s="199" t="s">
        <v>784</v>
      </c>
      <c r="G92" s="196"/>
      <c r="H92" s="200" t="s">
        <v>32</v>
      </c>
      <c r="I92" s="201"/>
      <c r="J92" s="196"/>
      <c r="K92" s="196"/>
      <c r="L92" s="202"/>
      <c r="M92" s="203"/>
      <c r="N92" s="204"/>
      <c r="O92" s="204"/>
      <c r="P92" s="204"/>
      <c r="Q92" s="204"/>
      <c r="R92" s="204"/>
      <c r="S92" s="204"/>
      <c r="T92" s="205"/>
      <c r="AT92" s="206" t="s">
        <v>175</v>
      </c>
      <c r="AU92" s="206" t="s">
        <v>82</v>
      </c>
      <c r="AV92" s="11" t="s">
        <v>23</v>
      </c>
      <c r="AW92" s="11" t="s">
        <v>38</v>
      </c>
      <c r="AX92" s="11" t="s">
        <v>74</v>
      </c>
      <c r="AY92" s="206" t="s">
        <v>167</v>
      </c>
    </row>
    <row r="93" spans="2:65" s="12" customFormat="1">
      <c r="B93" s="207"/>
      <c r="C93" s="208"/>
      <c r="D93" s="197" t="s">
        <v>175</v>
      </c>
      <c r="E93" s="209" t="s">
        <v>32</v>
      </c>
      <c r="F93" s="210" t="s">
        <v>189</v>
      </c>
      <c r="G93" s="208"/>
      <c r="H93" s="211">
        <v>5</v>
      </c>
      <c r="I93" s="212"/>
      <c r="J93" s="208"/>
      <c r="K93" s="208"/>
      <c r="L93" s="213"/>
      <c r="M93" s="214"/>
      <c r="N93" s="215"/>
      <c r="O93" s="215"/>
      <c r="P93" s="215"/>
      <c r="Q93" s="215"/>
      <c r="R93" s="215"/>
      <c r="S93" s="215"/>
      <c r="T93" s="216"/>
      <c r="AT93" s="217" t="s">
        <v>175</v>
      </c>
      <c r="AU93" s="217" t="s">
        <v>82</v>
      </c>
      <c r="AV93" s="12" t="s">
        <v>82</v>
      </c>
      <c r="AW93" s="12" t="s">
        <v>38</v>
      </c>
      <c r="AX93" s="12" t="s">
        <v>74</v>
      </c>
      <c r="AY93" s="217" t="s">
        <v>167</v>
      </c>
    </row>
    <row r="94" spans="2:65" s="13" customFormat="1">
      <c r="B94" s="218"/>
      <c r="C94" s="219"/>
      <c r="D94" s="197" t="s">
        <v>175</v>
      </c>
      <c r="E94" s="233" t="s">
        <v>765</v>
      </c>
      <c r="F94" s="234" t="s">
        <v>178</v>
      </c>
      <c r="G94" s="219"/>
      <c r="H94" s="235">
        <v>18.2</v>
      </c>
      <c r="I94" s="224"/>
      <c r="J94" s="219"/>
      <c r="K94" s="219"/>
      <c r="L94" s="225"/>
      <c r="M94" s="226"/>
      <c r="N94" s="227"/>
      <c r="O94" s="227"/>
      <c r="P94" s="227"/>
      <c r="Q94" s="227"/>
      <c r="R94" s="227"/>
      <c r="S94" s="227"/>
      <c r="T94" s="228"/>
      <c r="AT94" s="229" t="s">
        <v>175</v>
      </c>
      <c r="AU94" s="229" t="s">
        <v>82</v>
      </c>
      <c r="AV94" s="13" t="s">
        <v>179</v>
      </c>
      <c r="AW94" s="13" t="s">
        <v>38</v>
      </c>
      <c r="AX94" s="13" t="s">
        <v>74</v>
      </c>
      <c r="AY94" s="229" t="s">
        <v>167</v>
      </c>
    </row>
    <row r="95" spans="2:65" s="14" customFormat="1">
      <c r="B95" s="236"/>
      <c r="C95" s="237"/>
      <c r="D95" s="220" t="s">
        <v>175</v>
      </c>
      <c r="E95" s="238" t="s">
        <v>762</v>
      </c>
      <c r="F95" s="239" t="s">
        <v>229</v>
      </c>
      <c r="G95" s="237"/>
      <c r="H95" s="240">
        <v>18.2</v>
      </c>
      <c r="I95" s="241"/>
      <c r="J95" s="237"/>
      <c r="K95" s="237"/>
      <c r="L95" s="242"/>
      <c r="M95" s="243"/>
      <c r="N95" s="244"/>
      <c r="O95" s="244"/>
      <c r="P95" s="244"/>
      <c r="Q95" s="244"/>
      <c r="R95" s="244"/>
      <c r="S95" s="244"/>
      <c r="T95" s="245"/>
      <c r="AT95" s="246" t="s">
        <v>175</v>
      </c>
      <c r="AU95" s="246" t="s">
        <v>82</v>
      </c>
      <c r="AV95" s="14" t="s">
        <v>173</v>
      </c>
      <c r="AW95" s="14" t="s">
        <v>38</v>
      </c>
      <c r="AX95" s="14" t="s">
        <v>23</v>
      </c>
      <c r="AY95" s="246" t="s">
        <v>167</v>
      </c>
    </row>
    <row r="96" spans="2:65" s="1" customFormat="1" ht="22.5" customHeight="1">
      <c r="B96" s="35"/>
      <c r="C96" s="183" t="s">
        <v>82</v>
      </c>
      <c r="D96" s="183" t="s">
        <v>169</v>
      </c>
      <c r="E96" s="184" t="s">
        <v>785</v>
      </c>
      <c r="F96" s="185" t="s">
        <v>786</v>
      </c>
      <c r="G96" s="186" t="s">
        <v>106</v>
      </c>
      <c r="H96" s="187">
        <v>18.2</v>
      </c>
      <c r="I96" s="188"/>
      <c r="J96" s="189">
        <f>ROUND(I96*H96,2)</f>
        <v>0</v>
      </c>
      <c r="K96" s="185" t="s">
        <v>172</v>
      </c>
      <c r="L96" s="55"/>
      <c r="M96" s="190" t="s">
        <v>32</v>
      </c>
      <c r="N96" s="191" t="s">
        <v>45</v>
      </c>
      <c r="O96" s="36"/>
      <c r="P96" s="192">
        <f>O96*H96</f>
        <v>0</v>
      </c>
      <c r="Q96" s="192">
        <v>0</v>
      </c>
      <c r="R96" s="192">
        <f>Q96*H96</f>
        <v>0</v>
      </c>
      <c r="S96" s="192">
        <v>0.5</v>
      </c>
      <c r="T96" s="193">
        <f>S96*H96</f>
        <v>9.1</v>
      </c>
      <c r="AR96" s="18" t="s">
        <v>173</v>
      </c>
      <c r="AT96" s="18" t="s">
        <v>169</v>
      </c>
      <c r="AU96" s="18" t="s">
        <v>82</v>
      </c>
      <c r="AY96" s="18" t="s">
        <v>167</v>
      </c>
      <c r="BE96" s="194">
        <f>IF(N96="základní",J96,0)</f>
        <v>0</v>
      </c>
      <c r="BF96" s="194">
        <f>IF(N96="snížená",J96,0)</f>
        <v>0</v>
      </c>
      <c r="BG96" s="194">
        <f>IF(N96="zákl. přenesená",J96,0)</f>
        <v>0</v>
      </c>
      <c r="BH96" s="194">
        <f>IF(N96="sníž. přenesená",J96,0)</f>
        <v>0</v>
      </c>
      <c r="BI96" s="194">
        <f>IF(N96="nulová",J96,0)</f>
        <v>0</v>
      </c>
      <c r="BJ96" s="18" t="s">
        <v>23</v>
      </c>
      <c r="BK96" s="194">
        <f>ROUND(I96*H96,2)</f>
        <v>0</v>
      </c>
      <c r="BL96" s="18" t="s">
        <v>173</v>
      </c>
      <c r="BM96" s="18" t="s">
        <v>787</v>
      </c>
    </row>
    <row r="97" spans="2:65" s="12" customFormat="1">
      <c r="B97" s="207"/>
      <c r="C97" s="208"/>
      <c r="D97" s="220" t="s">
        <v>175</v>
      </c>
      <c r="E97" s="230" t="s">
        <v>32</v>
      </c>
      <c r="F97" s="231" t="s">
        <v>788</v>
      </c>
      <c r="G97" s="208"/>
      <c r="H97" s="232">
        <v>18.2</v>
      </c>
      <c r="I97" s="212"/>
      <c r="J97" s="208"/>
      <c r="K97" s="208"/>
      <c r="L97" s="213"/>
      <c r="M97" s="214"/>
      <c r="N97" s="215"/>
      <c r="O97" s="215"/>
      <c r="P97" s="215"/>
      <c r="Q97" s="215"/>
      <c r="R97" s="215"/>
      <c r="S97" s="215"/>
      <c r="T97" s="216"/>
      <c r="AT97" s="217" t="s">
        <v>175</v>
      </c>
      <c r="AU97" s="217" t="s">
        <v>82</v>
      </c>
      <c r="AV97" s="12" t="s">
        <v>82</v>
      </c>
      <c r="AW97" s="12" t="s">
        <v>38</v>
      </c>
      <c r="AX97" s="12" t="s">
        <v>23</v>
      </c>
      <c r="AY97" s="217" t="s">
        <v>167</v>
      </c>
    </row>
    <row r="98" spans="2:65" s="1" customFormat="1" ht="22.5" customHeight="1">
      <c r="B98" s="35"/>
      <c r="C98" s="183" t="s">
        <v>179</v>
      </c>
      <c r="D98" s="183" t="s">
        <v>169</v>
      </c>
      <c r="E98" s="184" t="s">
        <v>789</v>
      </c>
      <c r="F98" s="185" t="s">
        <v>790</v>
      </c>
      <c r="G98" s="186" t="s">
        <v>106</v>
      </c>
      <c r="H98" s="187">
        <v>28.8</v>
      </c>
      <c r="I98" s="188"/>
      <c r="J98" s="189">
        <f>ROUND(I98*H98,2)</f>
        <v>0</v>
      </c>
      <c r="K98" s="185" t="s">
        <v>172</v>
      </c>
      <c r="L98" s="55"/>
      <c r="M98" s="190" t="s">
        <v>32</v>
      </c>
      <c r="N98" s="191" t="s">
        <v>45</v>
      </c>
      <c r="O98" s="36"/>
      <c r="P98" s="192">
        <f>O98*H98</f>
        <v>0</v>
      </c>
      <c r="Q98" s="192">
        <v>0</v>
      </c>
      <c r="R98" s="192">
        <f>Q98*H98</f>
        <v>0</v>
      </c>
      <c r="S98" s="192">
        <v>0.4</v>
      </c>
      <c r="T98" s="193">
        <f>S98*H98</f>
        <v>11.520000000000001</v>
      </c>
      <c r="AR98" s="18" t="s">
        <v>173</v>
      </c>
      <c r="AT98" s="18" t="s">
        <v>169</v>
      </c>
      <c r="AU98" s="18" t="s">
        <v>82</v>
      </c>
      <c r="AY98" s="18" t="s">
        <v>167</v>
      </c>
      <c r="BE98" s="194">
        <f>IF(N98="základní",J98,0)</f>
        <v>0</v>
      </c>
      <c r="BF98" s="194">
        <f>IF(N98="snížená",J98,0)</f>
        <v>0</v>
      </c>
      <c r="BG98" s="194">
        <f>IF(N98="zákl. přenesená",J98,0)</f>
        <v>0</v>
      </c>
      <c r="BH98" s="194">
        <f>IF(N98="sníž. přenesená",J98,0)</f>
        <v>0</v>
      </c>
      <c r="BI98" s="194">
        <f>IF(N98="nulová",J98,0)</f>
        <v>0</v>
      </c>
      <c r="BJ98" s="18" t="s">
        <v>23</v>
      </c>
      <c r="BK98" s="194">
        <f>ROUND(I98*H98,2)</f>
        <v>0</v>
      </c>
      <c r="BL98" s="18" t="s">
        <v>173</v>
      </c>
      <c r="BM98" s="18" t="s">
        <v>791</v>
      </c>
    </row>
    <row r="99" spans="2:65" s="11" customFormat="1">
      <c r="B99" s="195"/>
      <c r="C99" s="196"/>
      <c r="D99" s="197" t="s">
        <v>175</v>
      </c>
      <c r="E99" s="198" t="s">
        <v>32</v>
      </c>
      <c r="F99" s="199" t="s">
        <v>792</v>
      </c>
      <c r="G99" s="196"/>
      <c r="H99" s="200" t="s">
        <v>32</v>
      </c>
      <c r="I99" s="201"/>
      <c r="J99" s="196"/>
      <c r="K99" s="196"/>
      <c r="L99" s="202"/>
      <c r="M99" s="203"/>
      <c r="N99" s="204"/>
      <c r="O99" s="204"/>
      <c r="P99" s="204"/>
      <c r="Q99" s="204"/>
      <c r="R99" s="204"/>
      <c r="S99" s="204"/>
      <c r="T99" s="205"/>
      <c r="AT99" s="206" t="s">
        <v>175</v>
      </c>
      <c r="AU99" s="206" t="s">
        <v>82</v>
      </c>
      <c r="AV99" s="11" t="s">
        <v>23</v>
      </c>
      <c r="AW99" s="11" t="s">
        <v>38</v>
      </c>
      <c r="AX99" s="11" t="s">
        <v>74</v>
      </c>
      <c r="AY99" s="206" t="s">
        <v>167</v>
      </c>
    </row>
    <row r="100" spans="2:65" s="12" customFormat="1">
      <c r="B100" s="207"/>
      <c r="C100" s="208"/>
      <c r="D100" s="197" t="s">
        <v>175</v>
      </c>
      <c r="E100" s="209" t="s">
        <v>32</v>
      </c>
      <c r="F100" s="210" t="s">
        <v>793</v>
      </c>
      <c r="G100" s="208"/>
      <c r="H100" s="211">
        <v>3.36</v>
      </c>
      <c r="I100" s="212"/>
      <c r="J100" s="208"/>
      <c r="K100" s="208"/>
      <c r="L100" s="213"/>
      <c r="M100" s="214"/>
      <c r="N100" s="215"/>
      <c r="O100" s="215"/>
      <c r="P100" s="215"/>
      <c r="Q100" s="215"/>
      <c r="R100" s="215"/>
      <c r="S100" s="215"/>
      <c r="T100" s="216"/>
      <c r="AT100" s="217" t="s">
        <v>175</v>
      </c>
      <c r="AU100" s="217" t="s">
        <v>82</v>
      </c>
      <c r="AV100" s="12" t="s">
        <v>82</v>
      </c>
      <c r="AW100" s="12" t="s">
        <v>38</v>
      </c>
      <c r="AX100" s="12" t="s">
        <v>74</v>
      </c>
      <c r="AY100" s="217" t="s">
        <v>167</v>
      </c>
    </row>
    <row r="101" spans="2:65" s="11" customFormat="1">
      <c r="B101" s="195"/>
      <c r="C101" s="196"/>
      <c r="D101" s="197" t="s">
        <v>175</v>
      </c>
      <c r="E101" s="198" t="s">
        <v>32</v>
      </c>
      <c r="F101" s="199" t="s">
        <v>794</v>
      </c>
      <c r="G101" s="196"/>
      <c r="H101" s="200" t="s">
        <v>32</v>
      </c>
      <c r="I101" s="201"/>
      <c r="J101" s="196"/>
      <c r="K101" s="196"/>
      <c r="L101" s="202"/>
      <c r="M101" s="203"/>
      <c r="N101" s="204"/>
      <c r="O101" s="204"/>
      <c r="P101" s="204"/>
      <c r="Q101" s="204"/>
      <c r="R101" s="204"/>
      <c r="S101" s="204"/>
      <c r="T101" s="205"/>
      <c r="AT101" s="206" t="s">
        <v>175</v>
      </c>
      <c r="AU101" s="206" t="s">
        <v>82</v>
      </c>
      <c r="AV101" s="11" t="s">
        <v>23</v>
      </c>
      <c r="AW101" s="11" t="s">
        <v>38</v>
      </c>
      <c r="AX101" s="11" t="s">
        <v>74</v>
      </c>
      <c r="AY101" s="206" t="s">
        <v>167</v>
      </c>
    </row>
    <row r="102" spans="2:65" s="12" customFormat="1">
      <c r="B102" s="207"/>
      <c r="C102" s="208"/>
      <c r="D102" s="197" t="s">
        <v>175</v>
      </c>
      <c r="E102" s="209" t="s">
        <v>32</v>
      </c>
      <c r="F102" s="210" t="s">
        <v>795</v>
      </c>
      <c r="G102" s="208"/>
      <c r="H102" s="211">
        <v>11.64</v>
      </c>
      <c r="I102" s="212"/>
      <c r="J102" s="208"/>
      <c r="K102" s="208"/>
      <c r="L102" s="213"/>
      <c r="M102" s="214"/>
      <c r="N102" s="215"/>
      <c r="O102" s="215"/>
      <c r="P102" s="215"/>
      <c r="Q102" s="215"/>
      <c r="R102" s="215"/>
      <c r="S102" s="215"/>
      <c r="T102" s="216"/>
      <c r="AT102" s="217" t="s">
        <v>175</v>
      </c>
      <c r="AU102" s="217" t="s">
        <v>82</v>
      </c>
      <c r="AV102" s="12" t="s">
        <v>82</v>
      </c>
      <c r="AW102" s="12" t="s">
        <v>38</v>
      </c>
      <c r="AX102" s="12" t="s">
        <v>74</v>
      </c>
      <c r="AY102" s="217" t="s">
        <v>167</v>
      </c>
    </row>
    <row r="103" spans="2:65" s="11" customFormat="1">
      <c r="B103" s="195"/>
      <c r="C103" s="196"/>
      <c r="D103" s="197" t="s">
        <v>175</v>
      </c>
      <c r="E103" s="198" t="s">
        <v>32</v>
      </c>
      <c r="F103" s="199" t="s">
        <v>796</v>
      </c>
      <c r="G103" s="196"/>
      <c r="H103" s="200" t="s">
        <v>32</v>
      </c>
      <c r="I103" s="201"/>
      <c r="J103" s="196"/>
      <c r="K103" s="196"/>
      <c r="L103" s="202"/>
      <c r="M103" s="203"/>
      <c r="N103" s="204"/>
      <c r="O103" s="204"/>
      <c r="P103" s="204"/>
      <c r="Q103" s="204"/>
      <c r="R103" s="204"/>
      <c r="S103" s="204"/>
      <c r="T103" s="205"/>
      <c r="AT103" s="206" t="s">
        <v>175</v>
      </c>
      <c r="AU103" s="206" t="s">
        <v>82</v>
      </c>
      <c r="AV103" s="11" t="s">
        <v>23</v>
      </c>
      <c r="AW103" s="11" t="s">
        <v>38</v>
      </c>
      <c r="AX103" s="11" t="s">
        <v>74</v>
      </c>
      <c r="AY103" s="206" t="s">
        <v>167</v>
      </c>
    </row>
    <row r="104" spans="2:65" s="12" customFormat="1">
      <c r="B104" s="207"/>
      <c r="C104" s="208"/>
      <c r="D104" s="197" t="s">
        <v>175</v>
      </c>
      <c r="E104" s="209" t="s">
        <v>32</v>
      </c>
      <c r="F104" s="210" t="s">
        <v>797</v>
      </c>
      <c r="G104" s="208"/>
      <c r="H104" s="211">
        <v>4.5</v>
      </c>
      <c r="I104" s="212"/>
      <c r="J104" s="208"/>
      <c r="K104" s="208"/>
      <c r="L104" s="213"/>
      <c r="M104" s="214"/>
      <c r="N104" s="215"/>
      <c r="O104" s="215"/>
      <c r="P104" s="215"/>
      <c r="Q104" s="215"/>
      <c r="R104" s="215"/>
      <c r="S104" s="215"/>
      <c r="T104" s="216"/>
      <c r="AT104" s="217" t="s">
        <v>175</v>
      </c>
      <c r="AU104" s="217" t="s">
        <v>82</v>
      </c>
      <c r="AV104" s="12" t="s">
        <v>82</v>
      </c>
      <c r="AW104" s="12" t="s">
        <v>38</v>
      </c>
      <c r="AX104" s="12" t="s">
        <v>74</v>
      </c>
      <c r="AY104" s="217" t="s">
        <v>167</v>
      </c>
    </row>
    <row r="105" spans="2:65" s="13" customFormat="1">
      <c r="B105" s="218"/>
      <c r="C105" s="219"/>
      <c r="D105" s="197" t="s">
        <v>175</v>
      </c>
      <c r="E105" s="233" t="s">
        <v>752</v>
      </c>
      <c r="F105" s="234" t="s">
        <v>178</v>
      </c>
      <c r="G105" s="219"/>
      <c r="H105" s="235">
        <v>19.5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AT105" s="229" t="s">
        <v>175</v>
      </c>
      <c r="AU105" s="229" t="s">
        <v>82</v>
      </c>
      <c r="AV105" s="13" t="s">
        <v>179</v>
      </c>
      <c r="AW105" s="13" t="s">
        <v>38</v>
      </c>
      <c r="AX105" s="13" t="s">
        <v>74</v>
      </c>
      <c r="AY105" s="229" t="s">
        <v>167</v>
      </c>
    </row>
    <row r="106" spans="2:65" s="11" customFormat="1">
      <c r="B106" s="195"/>
      <c r="C106" s="196"/>
      <c r="D106" s="197" t="s">
        <v>175</v>
      </c>
      <c r="E106" s="198" t="s">
        <v>32</v>
      </c>
      <c r="F106" s="199" t="s">
        <v>798</v>
      </c>
      <c r="G106" s="196"/>
      <c r="H106" s="200" t="s">
        <v>32</v>
      </c>
      <c r="I106" s="201"/>
      <c r="J106" s="196"/>
      <c r="K106" s="196"/>
      <c r="L106" s="202"/>
      <c r="M106" s="203"/>
      <c r="N106" s="204"/>
      <c r="O106" s="204"/>
      <c r="P106" s="204"/>
      <c r="Q106" s="204"/>
      <c r="R106" s="204"/>
      <c r="S106" s="204"/>
      <c r="T106" s="205"/>
      <c r="AT106" s="206" t="s">
        <v>175</v>
      </c>
      <c r="AU106" s="206" t="s">
        <v>82</v>
      </c>
      <c r="AV106" s="11" t="s">
        <v>23</v>
      </c>
      <c r="AW106" s="11" t="s">
        <v>38</v>
      </c>
      <c r="AX106" s="11" t="s">
        <v>74</v>
      </c>
      <c r="AY106" s="206" t="s">
        <v>167</v>
      </c>
    </row>
    <row r="107" spans="2:65" s="12" customFormat="1">
      <c r="B107" s="207"/>
      <c r="C107" s="208"/>
      <c r="D107" s="197" t="s">
        <v>175</v>
      </c>
      <c r="E107" s="209" t="s">
        <v>32</v>
      </c>
      <c r="F107" s="210" t="s">
        <v>755</v>
      </c>
      <c r="G107" s="208"/>
      <c r="H107" s="211">
        <v>9.3000000000000007</v>
      </c>
      <c r="I107" s="212"/>
      <c r="J107" s="208"/>
      <c r="K107" s="208"/>
      <c r="L107" s="213"/>
      <c r="M107" s="214"/>
      <c r="N107" s="215"/>
      <c r="O107" s="215"/>
      <c r="P107" s="215"/>
      <c r="Q107" s="215"/>
      <c r="R107" s="215"/>
      <c r="S107" s="215"/>
      <c r="T107" s="216"/>
      <c r="AT107" s="217" t="s">
        <v>175</v>
      </c>
      <c r="AU107" s="217" t="s">
        <v>82</v>
      </c>
      <c r="AV107" s="12" t="s">
        <v>82</v>
      </c>
      <c r="AW107" s="12" t="s">
        <v>38</v>
      </c>
      <c r="AX107" s="12" t="s">
        <v>74</v>
      </c>
      <c r="AY107" s="217" t="s">
        <v>167</v>
      </c>
    </row>
    <row r="108" spans="2:65" s="13" customFormat="1">
      <c r="B108" s="218"/>
      <c r="C108" s="219"/>
      <c r="D108" s="197" t="s">
        <v>175</v>
      </c>
      <c r="E108" s="233" t="s">
        <v>754</v>
      </c>
      <c r="F108" s="234" t="s">
        <v>178</v>
      </c>
      <c r="G108" s="219"/>
      <c r="H108" s="235">
        <v>9.3000000000000007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AT108" s="229" t="s">
        <v>175</v>
      </c>
      <c r="AU108" s="229" t="s">
        <v>82</v>
      </c>
      <c r="AV108" s="13" t="s">
        <v>179</v>
      </c>
      <c r="AW108" s="13" t="s">
        <v>38</v>
      </c>
      <c r="AX108" s="13" t="s">
        <v>74</v>
      </c>
      <c r="AY108" s="229" t="s">
        <v>167</v>
      </c>
    </row>
    <row r="109" spans="2:65" s="14" customFormat="1">
      <c r="B109" s="236"/>
      <c r="C109" s="237"/>
      <c r="D109" s="220" t="s">
        <v>175</v>
      </c>
      <c r="E109" s="238" t="s">
        <v>32</v>
      </c>
      <c r="F109" s="239" t="s">
        <v>229</v>
      </c>
      <c r="G109" s="237"/>
      <c r="H109" s="240">
        <v>28.8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AT109" s="246" t="s">
        <v>175</v>
      </c>
      <c r="AU109" s="246" t="s">
        <v>82</v>
      </c>
      <c r="AV109" s="14" t="s">
        <v>173</v>
      </c>
      <c r="AW109" s="14" t="s">
        <v>38</v>
      </c>
      <c r="AX109" s="14" t="s">
        <v>23</v>
      </c>
      <c r="AY109" s="246" t="s">
        <v>167</v>
      </c>
    </row>
    <row r="110" spans="2:65" s="1" customFormat="1" ht="22.5" customHeight="1">
      <c r="B110" s="35"/>
      <c r="C110" s="183" t="s">
        <v>173</v>
      </c>
      <c r="D110" s="183" t="s">
        <v>169</v>
      </c>
      <c r="E110" s="184" t="s">
        <v>799</v>
      </c>
      <c r="F110" s="185" t="s">
        <v>800</v>
      </c>
      <c r="G110" s="186" t="s">
        <v>106</v>
      </c>
      <c r="H110" s="187">
        <v>28.8</v>
      </c>
      <c r="I110" s="188"/>
      <c r="J110" s="189">
        <f>ROUND(I110*H110,2)</f>
        <v>0</v>
      </c>
      <c r="K110" s="185" t="s">
        <v>172</v>
      </c>
      <c r="L110" s="55"/>
      <c r="M110" s="190" t="s">
        <v>32</v>
      </c>
      <c r="N110" s="191" t="s">
        <v>45</v>
      </c>
      <c r="O110" s="36"/>
      <c r="P110" s="192">
        <f>O110*H110</f>
        <v>0</v>
      </c>
      <c r="Q110" s="192">
        <v>0</v>
      </c>
      <c r="R110" s="192">
        <f>Q110*H110</f>
        <v>0</v>
      </c>
      <c r="S110" s="192">
        <v>0.18099999999999999</v>
      </c>
      <c r="T110" s="193">
        <f>S110*H110</f>
        <v>5.2127999999999997</v>
      </c>
      <c r="AR110" s="18" t="s">
        <v>173</v>
      </c>
      <c r="AT110" s="18" t="s">
        <v>169</v>
      </c>
      <c r="AU110" s="18" t="s">
        <v>82</v>
      </c>
      <c r="AY110" s="18" t="s">
        <v>167</v>
      </c>
      <c r="BE110" s="194">
        <f>IF(N110="základní",J110,0)</f>
        <v>0</v>
      </c>
      <c r="BF110" s="194">
        <f>IF(N110="snížená",J110,0)</f>
        <v>0</v>
      </c>
      <c r="BG110" s="194">
        <f>IF(N110="zákl. přenesená",J110,0)</f>
        <v>0</v>
      </c>
      <c r="BH110" s="194">
        <f>IF(N110="sníž. přenesená",J110,0)</f>
        <v>0</v>
      </c>
      <c r="BI110" s="194">
        <f>IF(N110="nulová",J110,0)</f>
        <v>0</v>
      </c>
      <c r="BJ110" s="18" t="s">
        <v>23</v>
      </c>
      <c r="BK110" s="194">
        <f>ROUND(I110*H110,2)</f>
        <v>0</v>
      </c>
      <c r="BL110" s="18" t="s">
        <v>173</v>
      </c>
      <c r="BM110" s="18" t="s">
        <v>801</v>
      </c>
    </row>
    <row r="111" spans="2:65" s="12" customFormat="1">
      <c r="B111" s="207"/>
      <c r="C111" s="208"/>
      <c r="D111" s="220" t="s">
        <v>175</v>
      </c>
      <c r="E111" s="230" t="s">
        <v>32</v>
      </c>
      <c r="F111" s="231" t="s">
        <v>802</v>
      </c>
      <c r="G111" s="208"/>
      <c r="H111" s="232">
        <v>28.8</v>
      </c>
      <c r="I111" s="212"/>
      <c r="J111" s="208"/>
      <c r="K111" s="208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175</v>
      </c>
      <c r="AU111" s="217" t="s">
        <v>82</v>
      </c>
      <c r="AV111" s="12" t="s">
        <v>82</v>
      </c>
      <c r="AW111" s="12" t="s">
        <v>38</v>
      </c>
      <c r="AX111" s="12" t="s">
        <v>23</v>
      </c>
      <c r="AY111" s="217" t="s">
        <v>167</v>
      </c>
    </row>
    <row r="112" spans="2:65" s="1" customFormat="1" ht="22.5" customHeight="1">
      <c r="B112" s="35"/>
      <c r="C112" s="183" t="s">
        <v>189</v>
      </c>
      <c r="D112" s="183" t="s">
        <v>169</v>
      </c>
      <c r="E112" s="184" t="s">
        <v>803</v>
      </c>
      <c r="F112" s="185" t="s">
        <v>804</v>
      </c>
      <c r="G112" s="186" t="s">
        <v>805</v>
      </c>
      <c r="H112" s="187">
        <v>168</v>
      </c>
      <c r="I112" s="188"/>
      <c r="J112" s="189">
        <f>ROUND(I112*H112,2)</f>
        <v>0</v>
      </c>
      <c r="K112" s="185" t="s">
        <v>172</v>
      </c>
      <c r="L112" s="55"/>
      <c r="M112" s="190" t="s">
        <v>32</v>
      </c>
      <c r="N112" s="191" t="s">
        <v>45</v>
      </c>
      <c r="O112" s="36"/>
      <c r="P112" s="192">
        <f>O112*H112</f>
        <v>0</v>
      </c>
      <c r="Q112" s="192">
        <v>0</v>
      </c>
      <c r="R112" s="192">
        <f>Q112*H112</f>
        <v>0</v>
      </c>
      <c r="S112" s="192">
        <v>0</v>
      </c>
      <c r="T112" s="193">
        <f>S112*H112</f>
        <v>0</v>
      </c>
      <c r="AR112" s="18" t="s">
        <v>173</v>
      </c>
      <c r="AT112" s="18" t="s">
        <v>169</v>
      </c>
      <c r="AU112" s="18" t="s">
        <v>82</v>
      </c>
      <c r="AY112" s="18" t="s">
        <v>167</v>
      </c>
      <c r="BE112" s="194">
        <f>IF(N112="základní",J112,0)</f>
        <v>0</v>
      </c>
      <c r="BF112" s="194">
        <f>IF(N112="snížená",J112,0)</f>
        <v>0</v>
      </c>
      <c r="BG112" s="194">
        <f>IF(N112="zákl. přenesená",J112,0)</f>
        <v>0</v>
      </c>
      <c r="BH112" s="194">
        <f>IF(N112="sníž. přenesená",J112,0)</f>
        <v>0</v>
      </c>
      <c r="BI112" s="194">
        <f>IF(N112="nulová",J112,0)</f>
        <v>0</v>
      </c>
      <c r="BJ112" s="18" t="s">
        <v>23</v>
      </c>
      <c r="BK112" s="194">
        <f>ROUND(I112*H112,2)</f>
        <v>0</v>
      </c>
      <c r="BL112" s="18" t="s">
        <v>173</v>
      </c>
      <c r="BM112" s="18" t="s">
        <v>806</v>
      </c>
    </row>
    <row r="113" spans="2:65" s="12" customFormat="1">
      <c r="B113" s="207"/>
      <c r="C113" s="208"/>
      <c r="D113" s="220" t="s">
        <v>175</v>
      </c>
      <c r="E113" s="230" t="s">
        <v>32</v>
      </c>
      <c r="F113" s="231" t="s">
        <v>807</v>
      </c>
      <c r="G113" s="208"/>
      <c r="H113" s="232">
        <v>168</v>
      </c>
      <c r="I113" s="212"/>
      <c r="J113" s="208"/>
      <c r="K113" s="208"/>
      <c r="L113" s="213"/>
      <c r="M113" s="214"/>
      <c r="N113" s="215"/>
      <c r="O113" s="215"/>
      <c r="P113" s="215"/>
      <c r="Q113" s="215"/>
      <c r="R113" s="215"/>
      <c r="S113" s="215"/>
      <c r="T113" s="216"/>
      <c r="AT113" s="217" t="s">
        <v>175</v>
      </c>
      <c r="AU113" s="217" t="s">
        <v>82</v>
      </c>
      <c r="AV113" s="12" t="s">
        <v>82</v>
      </c>
      <c r="AW113" s="12" t="s">
        <v>38</v>
      </c>
      <c r="AX113" s="12" t="s">
        <v>23</v>
      </c>
      <c r="AY113" s="217" t="s">
        <v>167</v>
      </c>
    </row>
    <row r="114" spans="2:65" s="1" customFormat="1" ht="22.5" customHeight="1">
      <c r="B114" s="35"/>
      <c r="C114" s="183" t="s">
        <v>197</v>
      </c>
      <c r="D114" s="183" t="s">
        <v>169</v>
      </c>
      <c r="E114" s="184" t="s">
        <v>808</v>
      </c>
      <c r="F114" s="185" t="s">
        <v>809</v>
      </c>
      <c r="G114" s="186" t="s">
        <v>810</v>
      </c>
      <c r="H114" s="187">
        <v>30</v>
      </c>
      <c r="I114" s="188"/>
      <c r="J114" s="189">
        <f>ROUND(I114*H114,2)</f>
        <v>0</v>
      </c>
      <c r="K114" s="185" t="s">
        <v>172</v>
      </c>
      <c r="L114" s="55"/>
      <c r="M114" s="190" t="s">
        <v>32</v>
      </c>
      <c r="N114" s="191" t="s">
        <v>45</v>
      </c>
      <c r="O114" s="36"/>
      <c r="P114" s="192">
        <f>O114*H114</f>
        <v>0</v>
      </c>
      <c r="Q114" s="192">
        <v>0</v>
      </c>
      <c r="R114" s="192">
        <f>Q114*H114</f>
        <v>0</v>
      </c>
      <c r="S114" s="192">
        <v>0</v>
      </c>
      <c r="T114" s="193">
        <f>S114*H114</f>
        <v>0</v>
      </c>
      <c r="AR114" s="18" t="s">
        <v>173</v>
      </c>
      <c r="AT114" s="18" t="s">
        <v>169</v>
      </c>
      <c r="AU114" s="18" t="s">
        <v>82</v>
      </c>
      <c r="AY114" s="18" t="s">
        <v>167</v>
      </c>
      <c r="BE114" s="194">
        <f>IF(N114="základní",J114,0)</f>
        <v>0</v>
      </c>
      <c r="BF114" s="194">
        <f>IF(N114="snížená",J114,0)</f>
        <v>0</v>
      </c>
      <c r="BG114" s="194">
        <f>IF(N114="zákl. přenesená",J114,0)</f>
        <v>0</v>
      </c>
      <c r="BH114" s="194">
        <f>IF(N114="sníž. přenesená",J114,0)</f>
        <v>0</v>
      </c>
      <c r="BI114" s="194">
        <f>IF(N114="nulová",J114,0)</f>
        <v>0</v>
      </c>
      <c r="BJ114" s="18" t="s">
        <v>23</v>
      </c>
      <c r="BK114" s="194">
        <f>ROUND(I114*H114,2)</f>
        <v>0</v>
      </c>
      <c r="BL114" s="18" t="s">
        <v>173</v>
      </c>
      <c r="BM114" s="18" t="s">
        <v>811</v>
      </c>
    </row>
    <row r="115" spans="2:65" s="1" customFormat="1" ht="22.5" customHeight="1">
      <c r="B115" s="35"/>
      <c r="C115" s="183" t="s">
        <v>203</v>
      </c>
      <c r="D115" s="183" t="s">
        <v>169</v>
      </c>
      <c r="E115" s="184" t="s">
        <v>812</v>
      </c>
      <c r="F115" s="185" t="s">
        <v>813</v>
      </c>
      <c r="G115" s="186" t="s">
        <v>326</v>
      </c>
      <c r="H115" s="187">
        <v>5.8</v>
      </c>
      <c r="I115" s="188"/>
      <c r="J115" s="189">
        <f>ROUND(I115*H115,2)</f>
        <v>0</v>
      </c>
      <c r="K115" s="185" t="s">
        <v>32</v>
      </c>
      <c r="L115" s="55"/>
      <c r="M115" s="190" t="s">
        <v>32</v>
      </c>
      <c r="N115" s="191" t="s">
        <v>45</v>
      </c>
      <c r="O115" s="36"/>
      <c r="P115" s="192">
        <f>O115*H115</f>
        <v>0</v>
      </c>
      <c r="Q115" s="192">
        <v>1.269E-2</v>
      </c>
      <c r="R115" s="192">
        <f>Q115*H115</f>
        <v>7.3602000000000001E-2</v>
      </c>
      <c r="S115" s="192">
        <v>0</v>
      </c>
      <c r="T115" s="193">
        <f>S115*H115</f>
        <v>0</v>
      </c>
      <c r="AR115" s="18" t="s">
        <v>173</v>
      </c>
      <c r="AT115" s="18" t="s">
        <v>169</v>
      </c>
      <c r="AU115" s="18" t="s">
        <v>82</v>
      </c>
      <c r="AY115" s="18" t="s">
        <v>167</v>
      </c>
      <c r="BE115" s="194">
        <f>IF(N115="základní",J115,0)</f>
        <v>0</v>
      </c>
      <c r="BF115" s="194">
        <f>IF(N115="snížená",J115,0)</f>
        <v>0</v>
      </c>
      <c r="BG115" s="194">
        <f>IF(N115="zákl. přenesená",J115,0)</f>
        <v>0</v>
      </c>
      <c r="BH115" s="194">
        <f>IF(N115="sníž. přenesená",J115,0)</f>
        <v>0</v>
      </c>
      <c r="BI115" s="194">
        <f>IF(N115="nulová",J115,0)</f>
        <v>0</v>
      </c>
      <c r="BJ115" s="18" t="s">
        <v>23</v>
      </c>
      <c r="BK115" s="194">
        <f>ROUND(I115*H115,2)</f>
        <v>0</v>
      </c>
      <c r="BL115" s="18" t="s">
        <v>173</v>
      </c>
      <c r="BM115" s="18" t="s">
        <v>814</v>
      </c>
    </row>
    <row r="116" spans="2:65" s="11" customFormat="1">
      <c r="B116" s="195"/>
      <c r="C116" s="196"/>
      <c r="D116" s="197" t="s">
        <v>175</v>
      </c>
      <c r="E116" s="198" t="s">
        <v>32</v>
      </c>
      <c r="F116" s="199" t="s">
        <v>815</v>
      </c>
      <c r="G116" s="196"/>
      <c r="H116" s="200" t="s">
        <v>32</v>
      </c>
      <c r="I116" s="201"/>
      <c r="J116" s="196"/>
      <c r="K116" s="196"/>
      <c r="L116" s="202"/>
      <c r="M116" s="203"/>
      <c r="N116" s="204"/>
      <c r="O116" s="204"/>
      <c r="P116" s="204"/>
      <c r="Q116" s="204"/>
      <c r="R116" s="204"/>
      <c r="S116" s="204"/>
      <c r="T116" s="205"/>
      <c r="AT116" s="206" t="s">
        <v>175</v>
      </c>
      <c r="AU116" s="206" t="s">
        <v>82</v>
      </c>
      <c r="AV116" s="11" t="s">
        <v>23</v>
      </c>
      <c r="AW116" s="11" t="s">
        <v>38</v>
      </c>
      <c r="AX116" s="11" t="s">
        <v>74</v>
      </c>
      <c r="AY116" s="206" t="s">
        <v>167</v>
      </c>
    </row>
    <row r="117" spans="2:65" s="12" customFormat="1">
      <c r="B117" s="207"/>
      <c r="C117" s="208"/>
      <c r="D117" s="197" t="s">
        <v>175</v>
      </c>
      <c r="E117" s="209" t="s">
        <v>32</v>
      </c>
      <c r="F117" s="210" t="s">
        <v>816</v>
      </c>
      <c r="G117" s="208"/>
      <c r="H117" s="211">
        <v>2.4</v>
      </c>
      <c r="I117" s="212"/>
      <c r="J117" s="208"/>
      <c r="K117" s="208"/>
      <c r="L117" s="213"/>
      <c r="M117" s="214"/>
      <c r="N117" s="215"/>
      <c r="O117" s="215"/>
      <c r="P117" s="215"/>
      <c r="Q117" s="215"/>
      <c r="R117" s="215"/>
      <c r="S117" s="215"/>
      <c r="T117" s="216"/>
      <c r="AT117" s="217" t="s">
        <v>175</v>
      </c>
      <c r="AU117" s="217" t="s">
        <v>82</v>
      </c>
      <c r="AV117" s="12" t="s">
        <v>82</v>
      </c>
      <c r="AW117" s="12" t="s">
        <v>38</v>
      </c>
      <c r="AX117" s="12" t="s">
        <v>74</v>
      </c>
      <c r="AY117" s="217" t="s">
        <v>167</v>
      </c>
    </row>
    <row r="118" spans="2:65" s="11" customFormat="1">
      <c r="B118" s="195"/>
      <c r="C118" s="196"/>
      <c r="D118" s="197" t="s">
        <v>175</v>
      </c>
      <c r="E118" s="198" t="s">
        <v>32</v>
      </c>
      <c r="F118" s="199" t="s">
        <v>817</v>
      </c>
      <c r="G118" s="196"/>
      <c r="H118" s="200" t="s">
        <v>32</v>
      </c>
      <c r="I118" s="201"/>
      <c r="J118" s="196"/>
      <c r="K118" s="196"/>
      <c r="L118" s="202"/>
      <c r="M118" s="203"/>
      <c r="N118" s="204"/>
      <c r="O118" s="204"/>
      <c r="P118" s="204"/>
      <c r="Q118" s="204"/>
      <c r="R118" s="204"/>
      <c r="S118" s="204"/>
      <c r="T118" s="205"/>
      <c r="AT118" s="206" t="s">
        <v>175</v>
      </c>
      <c r="AU118" s="206" t="s">
        <v>82</v>
      </c>
      <c r="AV118" s="11" t="s">
        <v>23</v>
      </c>
      <c r="AW118" s="11" t="s">
        <v>38</v>
      </c>
      <c r="AX118" s="11" t="s">
        <v>74</v>
      </c>
      <c r="AY118" s="206" t="s">
        <v>167</v>
      </c>
    </row>
    <row r="119" spans="2:65" s="12" customFormat="1">
      <c r="B119" s="207"/>
      <c r="C119" s="208"/>
      <c r="D119" s="197" t="s">
        <v>175</v>
      </c>
      <c r="E119" s="209" t="s">
        <v>32</v>
      </c>
      <c r="F119" s="210" t="s">
        <v>816</v>
      </c>
      <c r="G119" s="208"/>
      <c r="H119" s="211">
        <v>2.4</v>
      </c>
      <c r="I119" s="212"/>
      <c r="J119" s="208"/>
      <c r="K119" s="208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175</v>
      </c>
      <c r="AU119" s="217" t="s">
        <v>82</v>
      </c>
      <c r="AV119" s="12" t="s">
        <v>82</v>
      </c>
      <c r="AW119" s="12" t="s">
        <v>38</v>
      </c>
      <c r="AX119" s="12" t="s">
        <v>74</v>
      </c>
      <c r="AY119" s="217" t="s">
        <v>167</v>
      </c>
    </row>
    <row r="120" spans="2:65" s="11" customFormat="1">
      <c r="B120" s="195"/>
      <c r="C120" s="196"/>
      <c r="D120" s="197" t="s">
        <v>175</v>
      </c>
      <c r="E120" s="198" t="s">
        <v>32</v>
      </c>
      <c r="F120" s="199" t="s">
        <v>818</v>
      </c>
      <c r="G120" s="196"/>
      <c r="H120" s="200" t="s">
        <v>32</v>
      </c>
      <c r="I120" s="201"/>
      <c r="J120" s="196"/>
      <c r="K120" s="196"/>
      <c r="L120" s="202"/>
      <c r="M120" s="203"/>
      <c r="N120" s="204"/>
      <c r="O120" s="204"/>
      <c r="P120" s="204"/>
      <c r="Q120" s="204"/>
      <c r="R120" s="204"/>
      <c r="S120" s="204"/>
      <c r="T120" s="205"/>
      <c r="AT120" s="206" t="s">
        <v>175</v>
      </c>
      <c r="AU120" s="206" t="s">
        <v>82</v>
      </c>
      <c r="AV120" s="11" t="s">
        <v>23</v>
      </c>
      <c r="AW120" s="11" t="s">
        <v>38</v>
      </c>
      <c r="AX120" s="11" t="s">
        <v>74</v>
      </c>
      <c r="AY120" s="206" t="s">
        <v>167</v>
      </c>
    </row>
    <row r="121" spans="2:65" s="12" customFormat="1">
      <c r="B121" s="207"/>
      <c r="C121" s="208"/>
      <c r="D121" s="197" t="s">
        <v>175</v>
      </c>
      <c r="E121" s="209" t="s">
        <v>32</v>
      </c>
      <c r="F121" s="210" t="s">
        <v>23</v>
      </c>
      <c r="G121" s="208"/>
      <c r="H121" s="211">
        <v>1</v>
      </c>
      <c r="I121" s="212"/>
      <c r="J121" s="208"/>
      <c r="K121" s="208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175</v>
      </c>
      <c r="AU121" s="217" t="s">
        <v>82</v>
      </c>
      <c r="AV121" s="12" t="s">
        <v>82</v>
      </c>
      <c r="AW121" s="12" t="s">
        <v>38</v>
      </c>
      <c r="AX121" s="12" t="s">
        <v>74</v>
      </c>
      <c r="AY121" s="217" t="s">
        <v>167</v>
      </c>
    </row>
    <row r="122" spans="2:65" s="14" customFormat="1">
      <c r="B122" s="236"/>
      <c r="C122" s="237"/>
      <c r="D122" s="220" t="s">
        <v>175</v>
      </c>
      <c r="E122" s="238" t="s">
        <v>32</v>
      </c>
      <c r="F122" s="239" t="s">
        <v>229</v>
      </c>
      <c r="G122" s="237"/>
      <c r="H122" s="240">
        <v>5.8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AT122" s="246" t="s">
        <v>175</v>
      </c>
      <c r="AU122" s="246" t="s">
        <v>82</v>
      </c>
      <c r="AV122" s="14" t="s">
        <v>173</v>
      </c>
      <c r="AW122" s="14" t="s">
        <v>38</v>
      </c>
      <c r="AX122" s="14" t="s">
        <v>23</v>
      </c>
      <c r="AY122" s="246" t="s">
        <v>167</v>
      </c>
    </row>
    <row r="123" spans="2:65" s="1" customFormat="1" ht="22.5" customHeight="1">
      <c r="B123" s="35"/>
      <c r="C123" s="183" t="s">
        <v>110</v>
      </c>
      <c r="D123" s="183" t="s">
        <v>169</v>
      </c>
      <c r="E123" s="184" t="s">
        <v>819</v>
      </c>
      <c r="F123" s="185" t="s">
        <v>820</v>
      </c>
      <c r="G123" s="186" t="s">
        <v>326</v>
      </c>
      <c r="H123" s="187">
        <v>1.7</v>
      </c>
      <c r="I123" s="188"/>
      <c r="J123" s="189">
        <f>ROUND(I123*H123,2)</f>
        <v>0</v>
      </c>
      <c r="K123" s="185" t="s">
        <v>172</v>
      </c>
      <c r="L123" s="55"/>
      <c r="M123" s="190" t="s">
        <v>32</v>
      </c>
      <c r="N123" s="191" t="s">
        <v>45</v>
      </c>
      <c r="O123" s="36"/>
      <c r="P123" s="192">
        <f>O123*H123</f>
        <v>0</v>
      </c>
      <c r="Q123" s="192">
        <v>0.10775</v>
      </c>
      <c r="R123" s="192">
        <f>Q123*H123</f>
        <v>0.183175</v>
      </c>
      <c r="S123" s="192">
        <v>0</v>
      </c>
      <c r="T123" s="193">
        <f>S123*H123</f>
        <v>0</v>
      </c>
      <c r="AR123" s="18" t="s">
        <v>173</v>
      </c>
      <c r="AT123" s="18" t="s">
        <v>169</v>
      </c>
      <c r="AU123" s="18" t="s">
        <v>82</v>
      </c>
      <c r="AY123" s="18" t="s">
        <v>167</v>
      </c>
      <c r="BE123" s="194">
        <f>IF(N123="základní",J123,0)</f>
        <v>0</v>
      </c>
      <c r="BF123" s="194">
        <f>IF(N123="snížená",J123,0)</f>
        <v>0</v>
      </c>
      <c r="BG123" s="194">
        <f>IF(N123="zákl. přenesená",J123,0)</f>
        <v>0</v>
      </c>
      <c r="BH123" s="194">
        <f>IF(N123="sníž. přenesená",J123,0)</f>
        <v>0</v>
      </c>
      <c r="BI123" s="194">
        <f>IF(N123="nulová",J123,0)</f>
        <v>0</v>
      </c>
      <c r="BJ123" s="18" t="s">
        <v>23</v>
      </c>
      <c r="BK123" s="194">
        <f>ROUND(I123*H123,2)</f>
        <v>0</v>
      </c>
      <c r="BL123" s="18" t="s">
        <v>173</v>
      </c>
      <c r="BM123" s="18" t="s">
        <v>821</v>
      </c>
    </row>
    <row r="124" spans="2:65" s="11" customFormat="1">
      <c r="B124" s="195"/>
      <c r="C124" s="196"/>
      <c r="D124" s="197" t="s">
        <v>175</v>
      </c>
      <c r="E124" s="198" t="s">
        <v>32</v>
      </c>
      <c r="F124" s="199" t="s">
        <v>815</v>
      </c>
      <c r="G124" s="196"/>
      <c r="H124" s="200" t="s">
        <v>32</v>
      </c>
      <c r="I124" s="201"/>
      <c r="J124" s="196"/>
      <c r="K124" s="196"/>
      <c r="L124" s="202"/>
      <c r="M124" s="203"/>
      <c r="N124" s="204"/>
      <c r="O124" s="204"/>
      <c r="P124" s="204"/>
      <c r="Q124" s="204"/>
      <c r="R124" s="204"/>
      <c r="S124" s="204"/>
      <c r="T124" s="205"/>
      <c r="AT124" s="206" t="s">
        <v>175</v>
      </c>
      <c r="AU124" s="206" t="s">
        <v>82</v>
      </c>
      <c r="AV124" s="11" t="s">
        <v>23</v>
      </c>
      <c r="AW124" s="11" t="s">
        <v>38</v>
      </c>
      <c r="AX124" s="11" t="s">
        <v>74</v>
      </c>
      <c r="AY124" s="206" t="s">
        <v>167</v>
      </c>
    </row>
    <row r="125" spans="2:65" s="12" customFormat="1">
      <c r="B125" s="207"/>
      <c r="C125" s="208"/>
      <c r="D125" s="197" t="s">
        <v>175</v>
      </c>
      <c r="E125" s="209" t="s">
        <v>32</v>
      </c>
      <c r="F125" s="210" t="s">
        <v>822</v>
      </c>
      <c r="G125" s="208"/>
      <c r="H125" s="211">
        <v>1.2</v>
      </c>
      <c r="I125" s="212"/>
      <c r="J125" s="208"/>
      <c r="K125" s="208"/>
      <c r="L125" s="213"/>
      <c r="M125" s="214"/>
      <c r="N125" s="215"/>
      <c r="O125" s="215"/>
      <c r="P125" s="215"/>
      <c r="Q125" s="215"/>
      <c r="R125" s="215"/>
      <c r="S125" s="215"/>
      <c r="T125" s="216"/>
      <c r="AT125" s="217" t="s">
        <v>175</v>
      </c>
      <c r="AU125" s="217" t="s">
        <v>82</v>
      </c>
      <c r="AV125" s="12" t="s">
        <v>82</v>
      </c>
      <c r="AW125" s="12" t="s">
        <v>38</v>
      </c>
      <c r="AX125" s="12" t="s">
        <v>74</v>
      </c>
      <c r="AY125" s="217" t="s">
        <v>167</v>
      </c>
    </row>
    <row r="126" spans="2:65" s="11" customFormat="1">
      <c r="B126" s="195"/>
      <c r="C126" s="196"/>
      <c r="D126" s="197" t="s">
        <v>175</v>
      </c>
      <c r="E126" s="198" t="s">
        <v>32</v>
      </c>
      <c r="F126" s="199" t="s">
        <v>818</v>
      </c>
      <c r="G126" s="196"/>
      <c r="H126" s="200" t="s">
        <v>32</v>
      </c>
      <c r="I126" s="201"/>
      <c r="J126" s="196"/>
      <c r="K126" s="196"/>
      <c r="L126" s="202"/>
      <c r="M126" s="203"/>
      <c r="N126" s="204"/>
      <c r="O126" s="204"/>
      <c r="P126" s="204"/>
      <c r="Q126" s="204"/>
      <c r="R126" s="204"/>
      <c r="S126" s="204"/>
      <c r="T126" s="205"/>
      <c r="AT126" s="206" t="s">
        <v>175</v>
      </c>
      <c r="AU126" s="206" t="s">
        <v>82</v>
      </c>
      <c r="AV126" s="11" t="s">
        <v>23</v>
      </c>
      <c r="AW126" s="11" t="s">
        <v>38</v>
      </c>
      <c r="AX126" s="11" t="s">
        <v>74</v>
      </c>
      <c r="AY126" s="206" t="s">
        <v>167</v>
      </c>
    </row>
    <row r="127" spans="2:65" s="12" customFormat="1">
      <c r="B127" s="207"/>
      <c r="C127" s="208"/>
      <c r="D127" s="197" t="s">
        <v>175</v>
      </c>
      <c r="E127" s="209" t="s">
        <v>32</v>
      </c>
      <c r="F127" s="210" t="s">
        <v>823</v>
      </c>
      <c r="G127" s="208"/>
      <c r="H127" s="211">
        <v>0.5</v>
      </c>
      <c r="I127" s="212"/>
      <c r="J127" s="208"/>
      <c r="K127" s="208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175</v>
      </c>
      <c r="AU127" s="217" t="s">
        <v>82</v>
      </c>
      <c r="AV127" s="12" t="s">
        <v>82</v>
      </c>
      <c r="AW127" s="12" t="s">
        <v>38</v>
      </c>
      <c r="AX127" s="12" t="s">
        <v>74</v>
      </c>
      <c r="AY127" s="217" t="s">
        <v>167</v>
      </c>
    </row>
    <row r="128" spans="2:65" s="14" customFormat="1">
      <c r="B128" s="236"/>
      <c r="C128" s="237"/>
      <c r="D128" s="220" t="s">
        <v>175</v>
      </c>
      <c r="E128" s="238" t="s">
        <v>32</v>
      </c>
      <c r="F128" s="239" t="s">
        <v>229</v>
      </c>
      <c r="G128" s="237"/>
      <c r="H128" s="240">
        <v>1.7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AT128" s="246" t="s">
        <v>175</v>
      </c>
      <c r="AU128" s="246" t="s">
        <v>82</v>
      </c>
      <c r="AV128" s="14" t="s">
        <v>173</v>
      </c>
      <c r="AW128" s="14" t="s">
        <v>38</v>
      </c>
      <c r="AX128" s="14" t="s">
        <v>23</v>
      </c>
      <c r="AY128" s="246" t="s">
        <v>167</v>
      </c>
    </row>
    <row r="129" spans="2:65" s="1" customFormat="1" ht="22.5" customHeight="1">
      <c r="B129" s="35"/>
      <c r="C129" s="183" t="s">
        <v>214</v>
      </c>
      <c r="D129" s="183" t="s">
        <v>169</v>
      </c>
      <c r="E129" s="184" t="s">
        <v>824</v>
      </c>
      <c r="F129" s="185" t="s">
        <v>825</v>
      </c>
      <c r="G129" s="186" t="s">
        <v>103</v>
      </c>
      <c r="H129" s="187">
        <v>11.25</v>
      </c>
      <c r="I129" s="188"/>
      <c r="J129" s="189">
        <f>ROUND(I129*H129,2)</f>
        <v>0</v>
      </c>
      <c r="K129" s="185" t="s">
        <v>172</v>
      </c>
      <c r="L129" s="55"/>
      <c r="M129" s="190" t="s">
        <v>32</v>
      </c>
      <c r="N129" s="191" t="s">
        <v>45</v>
      </c>
      <c r="O129" s="36"/>
      <c r="P129" s="192">
        <f>O129*H129</f>
        <v>0</v>
      </c>
      <c r="Q129" s="192">
        <v>0</v>
      </c>
      <c r="R129" s="192">
        <f>Q129*H129</f>
        <v>0</v>
      </c>
      <c r="S129" s="192">
        <v>0</v>
      </c>
      <c r="T129" s="193">
        <f>S129*H129</f>
        <v>0</v>
      </c>
      <c r="AR129" s="18" t="s">
        <v>173</v>
      </c>
      <c r="AT129" s="18" t="s">
        <v>169</v>
      </c>
      <c r="AU129" s="18" t="s">
        <v>82</v>
      </c>
      <c r="AY129" s="18" t="s">
        <v>167</v>
      </c>
      <c r="BE129" s="194">
        <f>IF(N129="základní",J129,0)</f>
        <v>0</v>
      </c>
      <c r="BF129" s="194">
        <f>IF(N129="snížená",J129,0)</f>
        <v>0</v>
      </c>
      <c r="BG129" s="194">
        <f>IF(N129="zákl. přenesená",J129,0)</f>
        <v>0</v>
      </c>
      <c r="BH129" s="194">
        <f>IF(N129="sníž. přenesená",J129,0)</f>
        <v>0</v>
      </c>
      <c r="BI129" s="194">
        <f>IF(N129="nulová",J129,0)</f>
        <v>0</v>
      </c>
      <c r="BJ129" s="18" t="s">
        <v>23</v>
      </c>
      <c r="BK129" s="194">
        <f>ROUND(I129*H129,2)</f>
        <v>0</v>
      </c>
      <c r="BL129" s="18" t="s">
        <v>173</v>
      </c>
      <c r="BM129" s="18" t="s">
        <v>826</v>
      </c>
    </row>
    <row r="130" spans="2:65" s="11" customFormat="1">
      <c r="B130" s="195"/>
      <c r="C130" s="196"/>
      <c r="D130" s="197" t="s">
        <v>175</v>
      </c>
      <c r="E130" s="198" t="s">
        <v>32</v>
      </c>
      <c r="F130" s="199" t="s">
        <v>815</v>
      </c>
      <c r="G130" s="196"/>
      <c r="H130" s="200" t="s">
        <v>32</v>
      </c>
      <c r="I130" s="201"/>
      <c r="J130" s="196"/>
      <c r="K130" s="196"/>
      <c r="L130" s="202"/>
      <c r="M130" s="203"/>
      <c r="N130" s="204"/>
      <c r="O130" s="204"/>
      <c r="P130" s="204"/>
      <c r="Q130" s="204"/>
      <c r="R130" s="204"/>
      <c r="S130" s="204"/>
      <c r="T130" s="205"/>
      <c r="AT130" s="206" t="s">
        <v>175</v>
      </c>
      <c r="AU130" s="206" t="s">
        <v>82</v>
      </c>
      <c r="AV130" s="11" t="s">
        <v>23</v>
      </c>
      <c r="AW130" s="11" t="s">
        <v>38</v>
      </c>
      <c r="AX130" s="11" t="s">
        <v>74</v>
      </c>
      <c r="AY130" s="206" t="s">
        <v>167</v>
      </c>
    </row>
    <row r="131" spans="2:65" s="12" customFormat="1">
      <c r="B131" s="207"/>
      <c r="C131" s="208"/>
      <c r="D131" s="197" t="s">
        <v>175</v>
      </c>
      <c r="E131" s="209" t="s">
        <v>32</v>
      </c>
      <c r="F131" s="210" t="s">
        <v>827</v>
      </c>
      <c r="G131" s="208"/>
      <c r="H131" s="211">
        <v>5.4</v>
      </c>
      <c r="I131" s="212"/>
      <c r="J131" s="208"/>
      <c r="K131" s="208"/>
      <c r="L131" s="213"/>
      <c r="M131" s="214"/>
      <c r="N131" s="215"/>
      <c r="O131" s="215"/>
      <c r="P131" s="215"/>
      <c r="Q131" s="215"/>
      <c r="R131" s="215"/>
      <c r="S131" s="215"/>
      <c r="T131" s="216"/>
      <c r="AT131" s="217" t="s">
        <v>175</v>
      </c>
      <c r="AU131" s="217" t="s">
        <v>82</v>
      </c>
      <c r="AV131" s="12" t="s">
        <v>82</v>
      </c>
      <c r="AW131" s="12" t="s">
        <v>38</v>
      </c>
      <c r="AX131" s="12" t="s">
        <v>74</v>
      </c>
      <c r="AY131" s="217" t="s">
        <v>167</v>
      </c>
    </row>
    <row r="132" spans="2:65" s="11" customFormat="1">
      <c r="B132" s="195"/>
      <c r="C132" s="196"/>
      <c r="D132" s="197" t="s">
        <v>175</v>
      </c>
      <c r="E132" s="198" t="s">
        <v>32</v>
      </c>
      <c r="F132" s="199" t="s">
        <v>817</v>
      </c>
      <c r="G132" s="196"/>
      <c r="H132" s="200" t="s">
        <v>32</v>
      </c>
      <c r="I132" s="201"/>
      <c r="J132" s="196"/>
      <c r="K132" s="196"/>
      <c r="L132" s="202"/>
      <c r="M132" s="203"/>
      <c r="N132" s="204"/>
      <c r="O132" s="204"/>
      <c r="P132" s="204"/>
      <c r="Q132" s="204"/>
      <c r="R132" s="204"/>
      <c r="S132" s="204"/>
      <c r="T132" s="205"/>
      <c r="AT132" s="206" t="s">
        <v>175</v>
      </c>
      <c r="AU132" s="206" t="s">
        <v>82</v>
      </c>
      <c r="AV132" s="11" t="s">
        <v>23</v>
      </c>
      <c r="AW132" s="11" t="s">
        <v>38</v>
      </c>
      <c r="AX132" s="11" t="s">
        <v>74</v>
      </c>
      <c r="AY132" s="206" t="s">
        <v>167</v>
      </c>
    </row>
    <row r="133" spans="2:65" s="12" customFormat="1">
      <c r="B133" s="207"/>
      <c r="C133" s="208"/>
      <c r="D133" s="197" t="s">
        <v>175</v>
      </c>
      <c r="E133" s="209" t="s">
        <v>32</v>
      </c>
      <c r="F133" s="210" t="s">
        <v>828</v>
      </c>
      <c r="G133" s="208"/>
      <c r="H133" s="211">
        <v>3.6</v>
      </c>
      <c r="I133" s="212"/>
      <c r="J133" s="208"/>
      <c r="K133" s="208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175</v>
      </c>
      <c r="AU133" s="217" t="s">
        <v>82</v>
      </c>
      <c r="AV133" s="12" t="s">
        <v>82</v>
      </c>
      <c r="AW133" s="12" t="s">
        <v>38</v>
      </c>
      <c r="AX133" s="12" t="s">
        <v>74</v>
      </c>
      <c r="AY133" s="217" t="s">
        <v>167</v>
      </c>
    </row>
    <row r="134" spans="2:65" s="11" customFormat="1">
      <c r="B134" s="195"/>
      <c r="C134" s="196"/>
      <c r="D134" s="197" t="s">
        <v>175</v>
      </c>
      <c r="E134" s="198" t="s">
        <v>32</v>
      </c>
      <c r="F134" s="199" t="s">
        <v>818</v>
      </c>
      <c r="G134" s="196"/>
      <c r="H134" s="200" t="s">
        <v>32</v>
      </c>
      <c r="I134" s="201"/>
      <c r="J134" s="196"/>
      <c r="K134" s="196"/>
      <c r="L134" s="202"/>
      <c r="M134" s="203"/>
      <c r="N134" s="204"/>
      <c r="O134" s="204"/>
      <c r="P134" s="204"/>
      <c r="Q134" s="204"/>
      <c r="R134" s="204"/>
      <c r="S134" s="204"/>
      <c r="T134" s="205"/>
      <c r="AT134" s="206" t="s">
        <v>175</v>
      </c>
      <c r="AU134" s="206" t="s">
        <v>82</v>
      </c>
      <c r="AV134" s="11" t="s">
        <v>23</v>
      </c>
      <c r="AW134" s="11" t="s">
        <v>38</v>
      </c>
      <c r="AX134" s="11" t="s">
        <v>74</v>
      </c>
      <c r="AY134" s="206" t="s">
        <v>167</v>
      </c>
    </row>
    <row r="135" spans="2:65" s="12" customFormat="1">
      <c r="B135" s="207"/>
      <c r="C135" s="208"/>
      <c r="D135" s="197" t="s">
        <v>175</v>
      </c>
      <c r="E135" s="209" t="s">
        <v>32</v>
      </c>
      <c r="F135" s="210" t="s">
        <v>829</v>
      </c>
      <c r="G135" s="208"/>
      <c r="H135" s="211">
        <v>2.25</v>
      </c>
      <c r="I135" s="212"/>
      <c r="J135" s="208"/>
      <c r="K135" s="208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175</v>
      </c>
      <c r="AU135" s="217" t="s">
        <v>82</v>
      </c>
      <c r="AV135" s="12" t="s">
        <v>82</v>
      </c>
      <c r="AW135" s="12" t="s">
        <v>38</v>
      </c>
      <c r="AX135" s="12" t="s">
        <v>74</v>
      </c>
      <c r="AY135" s="217" t="s">
        <v>167</v>
      </c>
    </row>
    <row r="136" spans="2:65" s="14" customFormat="1">
      <c r="B136" s="236"/>
      <c r="C136" s="237"/>
      <c r="D136" s="220" t="s">
        <v>175</v>
      </c>
      <c r="E136" s="238" t="s">
        <v>32</v>
      </c>
      <c r="F136" s="239" t="s">
        <v>229</v>
      </c>
      <c r="G136" s="237"/>
      <c r="H136" s="240">
        <v>11.25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AT136" s="246" t="s">
        <v>175</v>
      </c>
      <c r="AU136" s="246" t="s">
        <v>82</v>
      </c>
      <c r="AV136" s="14" t="s">
        <v>173</v>
      </c>
      <c r="AW136" s="14" t="s">
        <v>38</v>
      </c>
      <c r="AX136" s="14" t="s">
        <v>23</v>
      </c>
      <c r="AY136" s="246" t="s">
        <v>167</v>
      </c>
    </row>
    <row r="137" spans="2:65" s="1" customFormat="1" ht="22.5" customHeight="1">
      <c r="B137" s="35"/>
      <c r="C137" s="183" t="s">
        <v>28</v>
      </c>
      <c r="D137" s="183" t="s">
        <v>169</v>
      </c>
      <c r="E137" s="184" t="s">
        <v>696</v>
      </c>
      <c r="F137" s="185" t="s">
        <v>697</v>
      </c>
      <c r="G137" s="186" t="s">
        <v>103</v>
      </c>
      <c r="H137" s="187">
        <v>4.6840000000000002</v>
      </c>
      <c r="I137" s="188"/>
      <c r="J137" s="189">
        <f>ROUND(I137*H137,2)</f>
        <v>0</v>
      </c>
      <c r="K137" s="185" t="s">
        <v>32</v>
      </c>
      <c r="L137" s="55"/>
      <c r="M137" s="190" t="s">
        <v>32</v>
      </c>
      <c r="N137" s="191" t="s">
        <v>45</v>
      </c>
      <c r="O137" s="36"/>
      <c r="P137" s="192">
        <f>O137*H137</f>
        <v>0</v>
      </c>
      <c r="Q137" s="192">
        <v>0</v>
      </c>
      <c r="R137" s="192">
        <f>Q137*H137</f>
        <v>0</v>
      </c>
      <c r="S137" s="192">
        <v>0</v>
      </c>
      <c r="T137" s="193">
        <f>S137*H137</f>
        <v>0</v>
      </c>
      <c r="AR137" s="18" t="s">
        <v>173</v>
      </c>
      <c r="AT137" s="18" t="s">
        <v>169</v>
      </c>
      <c r="AU137" s="18" t="s">
        <v>82</v>
      </c>
      <c r="AY137" s="18" t="s">
        <v>167</v>
      </c>
      <c r="BE137" s="194">
        <f>IF(N137="základní",J137,0)</f>
        <v>0</v>
      </c>
      <c r="BF137" s="194">
        <f>IF(N137="snížená",J137,0)</f>
        <v>0</v>
      </c>
      <c r="BG137" s="194">
        <f>IF(N137="zákl. přenesená",J137,0)</f>
        <v>0</v>
      </c>
      <c r="BH137" s="194">
        <f>IF(N137="sníž. přenesená",J137,0)</f>
        <v>0</v>
      </c>
      <c r="BI137" s="194">
        <f>IF(N137="nulová",J137,0)</f>
        <v>0</v>
      </c>
      <c r="BJ137" s="18" t="s">
        <v>23</v>
      </c>
      <c r="BK137" s="194">
        <f>ROUND(I137*H137,2)</f>
        <v>0</v>
      </c>
      <c r="BL137" s="18" t="s">
        <v>173</v>
      </c>
      <c r="BM137" s="18" t="s">
        <v>830</v>
      </c>
    </row>
    <row r="138" spans="2:65" s="12" customFormat="1">
      <c r="B138" s="207"/>
      <c r="C138" s="208"/>
      <c r="D138" s="220" t="s">
        <v>175</v>
      </c>
      <c r="E138" s="230" t="s">
        <v>32</v>
      </c>
      <c r="F138" s="231" t="s">
        <v>831</v>
      </c>
      <c r="G138" s="208"/>
      <c r="H138" s="232">
        <v>4.6840000000000002</v>
      </c>
      <c r="I138" s="212"/>
      <c r="J138" s="208"/>
      <c r="K138" s="208"/>
      <c r="L138" s="213"/>
      <c r="M138" s="214"/>
      <c r="N138" s="215"/>
      <c r="O138" s="215"/>
      <c r="P138" s="215"/>
      <c r="Q138" s="215"/>
      <c r="R138" s="215"/>
      <c r="S138" s="215"/>
      <c r="T138" s="216"/>
      <c r="AT138" s="217" t="s">
        <v>175</v>
      </c>
      <c r="AU138" s="217" t="s">
        <v>82</v>
      </c>
      <c r="AV138" s="12" t="s">
        <v>82</v>
      </c>
      <c r="AW138" s="12" t="s">
        <v>38</v>
      </c>
      <c r="AX138" s="12" t="s">
        <v>23</v>
      </c>
      <c r="AY138" s="217" t="s">
        <v>167</v>
      </c>
    </row>
    <row r="139" spans="2:65" s="1" customFormat="1" ht="31.5" customHeight="1">
      <c r="B139" s="35"/>
      <c r="C139" s="183" t="s">
        <v>230</v>
      </c>
      <c r="D139" s="183" t="s">
        <v>169</v>
      </c>
      <c r="E139" s="184" t="s">
        <v>832</v>
      </c>
      <c r="F139" s="185" t="s">
        <v>833</v>
      </c>
      <c r="G139" s="186" t="s">
        <v>103</v>
      </c>
      <c r="H139" s="187">
        <v>40.5</v>
      </c>
      <c r="I139" s="188"/>
      <c r="J139" s="189">
        <f>ROUND(I139*H139,2)</f>
        <v>0</v>
      </c>
      <c r="K139" s="185" t="s">
        <v>172</v>
      </c>
      <c r="L139" s="55"/>
      <c r="M139" s="190" t="s">
        <v>32</v>
      </c>
      <c r="N139" s="191" t="s">
        <v>45</v>
      </c>
      <c r="O139" s="36"/>
      <c r="P139" s="192">
        <f>O139*H139</f>
        <v>0</v>
      </c>
      <c r="Q139" s="192">
        <v>0</v>
      </c>
      <c r="R139" s="192">
        <f>Q139*H139</f>
        <v>0</v>
      </c>
      <c r="S139" s="192">
        <v>0</v>
      </c>
      <c r="T139" s="193">
        <f>S139*H139</f>
        <v>0</v>
      </c>
      <c r="AR139" s="18" t="s">
        <v>173</v>
      </c>
      <c r="AT139" s="18" t="s">
        <v>169</v>
      </c>
      <c r="AU139" s="18" t="s">
        <v>82</v>
      </c>
      <c r="AY139" s="18" t="s">
        <v>167</v>
      </c>
      <c r="BE139" s="194">
        <f>IF(N139="základní",J139,0)</f>
        <v>0</v>
      </c>
      <c r="BF139" s="194">
        <f>IF(N139="snížená",J139,0)</f>
        <v>0</v>
      </c>
      <c r="BG139" s="194">
        <f>IF(N139="zákl. přenesená",J139,0)</f>
        <v>0</v>
      </c>
      <c r="BH139" s="194">
        <f>IF(N139="sníž. přenesená",J139,0)</f>
        <v>0</v>
      </c>
      <c r="BI139" s="194">
        <f>IF(N139="nulová",J139,0)</f>
        <v>0</v>
      </c>
      <c r="BJ139" s="18" t="s">
        <v>23</v>
      </c>
      <c r="BK139" s="194">
        <f>ROUND(I139*H139,2)</f>
        <v>0</v>
      </c>
      <c r="BL139" s="18" t="s">
        <v>173</v>
      </c>
      <c r="BM139" s="18" t="s">
        <v>834</v>
      </c>
    </row>
    <row r="140" spans="2:65" s="11" customFormat="1">
      <c r="B140" s="195"/>
      <c r="C140" s="196"/>
      <c r="D140" s="197" t="s">
        <v>175</v>
      </c>
      <c r="E140" s="198" t="s">
        <v>32</v>
      </c>
      <c r="F140" s="199" t="s">
        <v>835</v>
      </c>
      <c r="G140" s="196"/>
      <c r="H140" s="200" t="s">
        <v>32</v>
      </c>
      <c r="I140" s="201"/>
      <c r="J140" s="196"/>
      <c r="K140" s="196"/>
      <c r="L140" s="202"/>
      <c r="M140" s="203"/>
      <c r="N140" s="204"/>
      <c r="O140" s="204"/>
      <c r="P140" s="204"/>
      <c r="Q140" s="204"/>
      <c r="R140" s="204"/>
      <c r="S140" s="204"/>
      <c r="T140" s="205"/>
      <c r="AT140" s="206" t="s">
        <v>175</v>
      </c>
      <c r="AU140" s="206" t="s">
        <v>82</v>
      </c>
      <c r="AV140" s="11" t="s">
        <v>23</v>
      </c>
      <c r="AW140" s="11" t="s">
        <v>38</v>
      </c>
      <c r="AX140" s="11" t="s">
        <v>74</v>
      </c>
      <c r="AY140" s="206" t="s">
        <v>167</v>
      </c>
    </row>
    <row r="141" spans="2:65" s="11" customFormat="1">
      <c r="B141" s="195"/>
      <c r="C141" s="196"/>
      <c r="D141" s="197" t="s">
        <v>175</v>
      </c>
      <c r="E141" s="198" t="s">
        <v>32</v>
      </c>
      <c r="F141" s="199" t="s">
        <v>836</v>
      </c>
      <c r="G141" s="196"/>
      <c r="H141" s="200" t="s">
        <v>32</v>
      </c>
      <c r="I141" s="201"/>
      <c r="J141" s="196"/>
      <c r="K141" s="196"/>
      <c r="L141" s="202"/>
      <c r="M141" s="203"/>
      <c r="N141" s="204"/>
      <c r="O141" s="204"/>
      <c r="P141" s="204"/>
      <c r="Q141" s="204"/>
      <c r="R141" s="204"/>
      <c r="S141" s="204"/>
      <c r="T141" s="205"/>
      <c r="AT141" s="206" t="s">
        <v>175</v>
      </c>
      <c r="AU141" s="206" t="s">
        <v>82</v>
      </c>
      <c r="AV141" s="11" t="s">
        <v>23</v>
      </c>
      <c r="AW141" s="11" t="s">
        <v>38</v>
      </c>
      <c r="AX141" s="11" t="s">
        <v>74</v>
      </c>
      <c r="AY141" s="206" t="s">
        <v>167</v>
      </c>
    </row>
    <row r="142" spans="2:65" s="12" customFormat="1">
      <c r="B142" s="207"/>
      <c r="C142" s="208"/>
      <c r="D142" s="197" t="s">
        <v>175</v>
      </c>
      <c r="E142" s="209" t="s">
        <v>32</v>
      </c>
      <c r="F142" s="210" t="s">
        <v>837</v>
      </c>
      <c r="G142" s="208"/>
      <c r="H142" s="211">
        <v>40.5</v>
      </c>
      <c r="I142" s="212"/>
      <c r="J142" s="208"/>
      <c r="K142" s="208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175</v>
      </c>
      <c r="AU142" s="217" t="s">
        <v>82</v>
      </c>
      <c r="AV142" s="12" t="s">
        <v>82</v>
      </c>
      <c r="AW142" s="12" t="s">
        <v>38</v>
      </c>
      <c r="AX142" s="12" t="s">
        <v>74</v>
      </c>
      <c r="AY142" s="217" t="s">
        <v>167</v>
      </c>
    </row>
    <row r="143" spans="2:65" s="13" customFormat="1">
      <c r="B143" s="218"/>
      <c r="C143" s="219"/>
      <c r="D143" s="197" t="s">
        <v>175</v>
      </c>
      <c r="E143" s="233" t="s">
        <v>750</v>
      </c>
      <c r="F143" s="234" t="s">
        <v>178</v>
      </c>
      <c r="G143" s="219"/>
      <c r="H143" s="235">
        <v>40.5</v>
      </c>
      <c r="I143" s="224"/>
      <c r="J143" s="219"/>
      <c r="K143" s="219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175</v>
      </c>
      <c r="AU143" s="229" t="s">
        <v>82</v>
      </c>
      <c r="AV143" s="13" t="s">
        <v>179</v>
      </c>
      <c r="AW143" s="13" t="s">
        <v>38</v>
      </c>
      <c r="AX143" s="13" t="s">
        <v>74</v>
      </c>
      <c r="AY143" s="229" t="s">
        <v>167</v>
      </c>
    </row>
    <row r="144" spans="2:65" s="14" customFormat="1">
      <c r="B144" s="236"/>
      <c r="C144" s="237"/>
      <c r="D144" s="220" t="s">
        <v>175</v>
      </c>
      <c r="E144" s="238" t="s">
        <v>32</v>
      </c>
      <c r="F144" s="239" t="s">
        <v>229</v>
      </c>
      <c r="G144" s="237"/>
      <c r="H144" s="240">
        <v>40.5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AT144" s="246" t="s">
        <v>175</v>
      </c>
      <c r="AU144" s="246" t="s">
        <v>82</v>
      </c>
      <c r="AV144" s="14" t="s">
        <v>173</v>
      </c>
      <c r="AW144" s="14" t="s">
        <v>38</v>
      </c>
      <c r="AX144" s="14" t="s">
        <v>23</v>
      </c>
      <c r="AY144" s="246" t="s">
        <v>167</v>
      </c>
    </row>
    <row r="145" spans="2:65" s="1" customFormat="1" ht="22.5" customHeight="1">
      <c r="B145" s="35"/>
      <c r="C145" s="183" t="s">
        <v>239</v>
      </c>
      <c r="D145" s="183" t="s">
        <v>169</v>
      </c>
      <c r="E145" s="184" t="s">
        <v>838</v>
      </c>
      <c r="F145" s="185" t="s">
        <v>839</v>
      </c>
      <c r="G145" s="186" t="s">
        <v>103</v>
      </c>
      <c r="H145" s="187">
        <v>40.5</v>
      </c>
      <c r="I145" s="188"/>
      <c r="J145" s="189">
        <f>ROUND(I145*H145,2)</f>
        <v>0</v>
      </c>
      <c r="K145" s="185" t="s">
        <v>172</v>
      </c>
      <c r="L145" s="55"/>
      <c r="M145" s="190" t="s">
        <v>32</v>
      </c>
      <c r="N145" s="191" t="s">
        <v>45</v>
      </c>
      <c r="O145" s="36"/>
      <c r="P145" s="192">
        <f>O145*H145</f>
        <v>0</v>
      </c>
      <c r="Q145" s="192">
        <v>0</v>
      </c>
      <c r="R145" s="192">
        <f>Q145*H145</f>
        <v>0</v>
      </c>
      <c r="S145" s="192">
        <v>0</v>
      </c>
      <c r="T145" s="193">
        <f>S145*H145</f>
        <v>0</v>
      </c>
      <c r="AR145" s="18" t="s">
        <v>173</v>
      </c>
      <c r="AT145" s="18" t="s">
        <v>169</v>
      </c>
      <c r="AU145" s="18" t="s">
        <v>82</v>
      </c>
      <c r="AY145" s="18" t="s">
        <v>167</v>
      </c>
      <c r="BE145" s="194">
        <f>IF(N145="základní",J145,0)</f>
        <v>0</v>
      </c>
      <c r="BF145" s="194">
        <f>IF(N145="snížená",J145,0)</f>
        <v>0</v>
      </c>
      <c r="BG145" s="194">
        <f>IF(N145="zákl. přenesená",J145,0)</f>
        <v>0</v>
      </c>
      <c r="BH145" s="194">
        <f>IF(N145="sníž. přenesená",J145,0)</f>
        <v>0</v>
      </c>
      <c r="BI145" s="194">
        <f>IF(N145="nulová",J145,0)</f>
        <v>0</v>
      </c>
      <c r="BJ145" s="18" t="s">
        <v>23</v>
      </c>
      <c r="BK145" s="194">
        <f>ROUND(I145*H145,2)</f>
        <v>0</v>
      </c>
      <c r="BL145" s="18" t="s">
        <v>173</v>
      </c>
      <c r="BM145" s="18" t="s">
        <v>840</v>
      </c>
    </row>
    <row r="146" spans="2:65" s="12" customFormat="1">
      <c r="B146" s="207"/>
      <c r="C146" s="208"/>
      <c r="D146" s="220" t="s">
        <v>175</v>
      </c>
      <c r="E146" s="230" t="s">
        <v>32</v>
      </c>
      <c r="F146" s="231" t="s">
        <v>750</v>
      </c>
      <c r="G146" s="208"/>
      <c r="H146" s="232">
        <v>40.5</v>
      </c>
      <c r="I146" s="212"/>
      <c r="J146" s="208"/>
      <c r="K146" s="208"/>
      <c r="L146" s="213"/>
      <c r="M146" s="214"/>
      <c r="N146" s="215"/>
      <c r="O146" s="215"/>
      <c r="P146" s="215"/>
      <c r="Q146" s="215"/>
      <c r="R146" s="215"/>
      <c r="S146" s="215"/>
      <c r="T146" s="216"/>
      <c r="AT146" s="217" t="s">
        <v>175</v>
      </c>
      <c r="AU146" s="217" t="s">
        <v>82</v>
      </c>
      <c r="AV146" s="12" t="s">
        <v>82</v>
      </c>
      <c r="AW146" s="12" t="s">
        <v>38</v>
      </c>
      <c r="AX146" s="12" t="s">
        <v>23</v>
      </c>
      <c r="AY146" s="217" t="s">
        <v>167</v>
      </c>
    </row>
    <row r="147" spans="2:65" s="1" customFormat="1" ht="22.5" customHeight="1">
      <c r="B147" s="35"/>
      <c r="C147" s="183" t="s">
        <v>243</v>
      </c>
      <c r="D147" s="183" t="s">
        <v>169</v>
      </c>
      <c r="E147" s="184" t="s">
        <v>841</v>
      </c>
      <c r="F147" s="185" t="s">
        <v>842</v>
      </c>
      <c r="G147" s="186" t="s">
        <v>103</v>
      </c>
      <c r="H147" s="187">
        <v>149.6</v>
      </c>
      <c r="I147" s="188"/>
      <c r="J147" s="189">
        <f>ROUND(I147*H147,2)</f>
        <v>0</v>
      </c>
      <c r="K147" s="185" t="s">
        <v>172</v>
      </c>
      <c r="L147" s="55"/>
      <c r="M147" s="190" t="s">
        <v>32</v>
      </c>
      <c r="N147" s="191" t="s">
        <v>45</v>
      </c>
      <c r="O147" s="36"/>
      <c r="P147" s="192">
        <f>O147*H147</f>
        <v>0</v>
      </c>
      <c r="Q147" s="192">
        <v>0</v>
      </c>
      <c r="R147" s="192">
        <f>Q147*H147</f>
        <v>0</v>
      </c>
      <c r="S147" s="192">
        <v>0</v>
      </c>
      <c r="T147" s="193">
        <f>S147*H147</f>
        <v>0</v>
      </c>
      <c r="AR147" s="18" t="s">
        <v>173</v>
      </c>
      <c r="AT147" s="18" t="s">
        <v>169</v>
      </c>
      <c r="AU147" s="18" t="s">
        <v>82</v>
      </c>
      <c r="AY147" s="18" t="s">
        <v>167</v>
      </c>
      <c r="BE147" s="194">
        <f>IF(N147="základní",J147,0)</f>
        <v>0</v>
      </c>
      <c r="BF147" s="194">
        <f>IF(N147="snížená",J147,0)</f>
        <v>0</v>
      </c>
      <c r="BG147" s="194">
        <f>IF(N147="zákl. přenesená",J147,0)</f>
        <v>0</v>
      </c>
      <c r="BH147" s="194">
        <f>IF(N147="sníž. přenesená",J147,0)</f>
        <v>0</v>
      </c>
      <c r="BI147" s="194">
        <f>IF(N147="nulová",J147,0)</f>
        <v>0</v>
      </c>
      <c r="BJ147" s="18" t="s">
        <v>23</v>
      </c>
      <c r="BK147" s="194">
        <f>ROUND(I147*H147,2)</f>
        <v>0</v>
      </c>
      <c r="BL147" s="18" t="s">
        <v>173</v>
      </c>
      <c r="BM147" s="18" t="s">
        <v>843</v>
      </c>
    </row>
    <row r="148" spans="2:65" s="11" customFormat="1">
      <c r="B148" s="195"/>
      <c r="C148" s="196"/>
      <c r="D148" s="197" t="s">
        <v>175</v>
      </c>
      <c r="E148" s="198" t="s">
        <v>32</v>
      </c>
      <c r="F148" s="199" t="s">
        <v>792</v>
      </c>
      <c r="G148" s="196"/>
      <c r="H148" s="200" t="s">
        <v>32</v>
      </c>
      <c r="I148" s="201"/>
      <c r="J148" s="196"/>
      <c r="K148" s="196"/>
      <c r="L148" s="202"/>
      <c r="M148" s="203"/>
      <c r="N148" s="204"/>
      <c r="O148" s="204"/>
      <c r="P148" s="204"/>
      <c r="Q148" s="204"/>
      <c r="R148" s="204"/>
      <c r="S148" s="204"/>
      <c r="T148" s="205"/>
      <c r="AT148" s="206" t="s">
        <v>175</v>
      </c>
      <c r="AU148" s="206" t="s">
        <v>82</v>
      </c>
      <c r="AV148" s="11" t="s">
        <v>23</v>
      </c>
      <c r="AW148" s="11" t="s">
        <v>38</v>
      </c>
      <c r="AX148" s="11" t="s">
        <v>74</v>
      </c>
      <c r="AY148" s="206" t="s">
        <v>167</v>
      </c>
    </row>
    <row r="149" spans="2:65" s="12" customFormat="1">
      <c r="B149" s="207"/>
      <c r="C149" s="208"/>
      <c r="D149" s="197" t="s">
        <v>175</v>
      </c>
      <c r="E149" s="209" t="s">
        <v>32</v>
      </c>
      <c r="F149" s="210" t="s">
        <v>844</v>
      </c>
      <c r="G149" s="208"/>
      <c r="H149" s="211">
        <v>1.7210000000000001</v>
      </c>
      <c r="I149" s="212"/>
      <c r="J149" s="208"/>
      <c r="K149" s="208"/>
      <c r="L149" s="213"/>
      <c r="M149" s="214"/>
      <c r="N149" s="215"/>
      <c r="O149" s="215"/>
      <c r="P149" s="215"/>
      <c r="Q149" s="215"/>
      <c r="R149" s="215"/>
      <c r="S149" s="215"/>
      <c r="T149" s="216"/>
      <c r="AT149" s="217" t="s">
        <v>175</v>
      </c>
      <c r="AU149" s="217" t="s">
        <v>82</v>
      </c>
      <c r="AV149" s="12" t="s">
        <v>82</v>
      </c>
      <c r="AW149" s="12" t="s">
        <v>38</v>
      </c>
      <c r="AX149" s="12" t="s">
        <v>74</v>
      </c>
      <c r="AY149" s="217" t="s">
        <v>167</v>
      </c>
    </row>
    <row r="150" spans="2:65" s="12" customFormat="1">
      <c r="B150" s="207"/>
      <c r="C150" s="208"/>
      <c r="D150" s="197" t="s">
        <v>175</v>
      </c>
      <c r="E150" s="209" t="s">
        <v>32</v>
      </c>
      <c r="F150" s="210" t="s">
        <v>845</v>
      </c>
      <c r="G150" s="208"/>
      <c r="H150" s="211">
        <v>4.9770000000000003</v>
      </c>
      <c r="I150" s="212"/>
      <c r="J150" s="208"/>
      <c r="K150" s="208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175</v>
      </c>
      <c r="AU150" s="217" t="s">
        <v>82</v>
      </c>
      <c r="AV150" s="12" t="s">
        <v>82</v>
      </c>
      <c r="AW150" s="12" t="s">
        <v>38</v>
      </c>
      <c r="AX150" s="12" t="s">
        <v>74</v>
      </c>
      <c r="AY150" s="217" t="s">
        <v>167</v>
      </c>
    </row>
    <row r="151" spans="2:65" s="12" customFormat="1">
      <c r="B151" s="207"/>
      <c r="C151" s="208"/>
      <c r="D151" s="197" t="s">
        <v>175</v>
      </c>
      <c r="E151" s="209" t="s">
        <v>32</v>
      </c>
      <c r="F151" s="210" t="s">
        <v>846</v>
      </c>
      <c r="G151" s="208"/>
      <c r="H151" s="211">
        <v>5.569</v>
      </c>
      <c r="I151" s="212"/>
      <c r="J151" s="208"/>
      <c r="K151" s="208"/>
      <c r="L151" s="213"/>
      <c r="M151" s="214"/>
      <c r="N151" s="215"/>
      <c r="O151" s="215"/>
      <c r="P151" s="215"/>
      <c r="Q151" s="215"/>
      <c r="R151" s="215"/>
      <c r="S151" s="215"/>
      <c r="T151" s="216"/>
      <c r="AT151" s="217" t="s">
        <v>175</v>
      </c>
      <c r="AU151" s="217" t="s">
        <v>82</v>
      </c>
      <c r="AV151" s="12" t="s">
        <v>82</v>
      </c>
      <c r="AW151" s="12" t="s">
        <v>38</v>
      </c>
      <c r="AX151" s="12" t="s">
        <v>74</v>
      </c>
      <c r="AY151" s="217" t="s">
        <v>167</v>
      </c>
    </row>
    <row r="152" spans="2:65" s="12" customFormat="1">
      <c r="B152" s="207"/>
      <c r="C152" s="208"/>
      <c r="D152" s="197" t="s">
        <v>175</v>
      </c>
      <c r="E152" s="209" t="s">
        <v>32</v>
      </c>
      <c r="F152" s="210" t="s">
        <v>847</v>
      </c>
      <c r="G152" s="208"/>
      <c r="H152" s="211">
        <v>14.807</v>
      </c>
      <c r="I152" s="212"/>
      <c r="J152" s="208"/>
      <c r="K152" s="208"/>
      <c r="L152" s="213"/>
      <c r="M152" s="214"/>
      <c r="N152" s="215"/>
      <c r="O152" s="215"/>
      <c r="P152" s="215"/>
      <c r="Q152" s="215"/>
      <c r="R152" s="215"/>
      <c r="S152" s="215"/>
      <c r="T152" s="216"/>
      <c r="AT152" s="217" t="s">
        <v>175</v>
      </c>
      <c r="AU152" s="217" t="s">
        <v>82</v>
      </c>
      <c r="AV152" s="12" t="s">
        <v>82</v>
      </c>
      <c r="AW152" s="12" t="s">
        <v>38</v>
      </c>
      <c r="AX152" s="12" t="s">
        <v>74</v>
      </c>
      <c r="AY152" s="217" t="s">
        <v>167</v>
      </c>
    </row>
    <row r="153" spans="2:65" s="12" customFormat="1">
      <c r="B153" s="207"/>
      <c r="C153" s="208"/>
      <c r="D153" s="197" t="s">
        <v>175</v>
      </c>
      <c r="E153" s="209" t="s">
        <v>32</v>
      </c>
      <c r="F153" s="210" t="s">
        <v>848</v>
      </c>
      <c r="G153" s="208"/>
      <c r="H153" s="211">
        <v>13.843999999999999</v>
      </c>
      <c r="I153" s="212"/>
      <c r="J153" s="208"/>
      <c r="K153" s="208"/>
      <c r="L153" s="213"/>
      <c r="M153" s="214"/>
      <c r="N153" s="215"/>
      <c r="O153" s="215"/>
      <c r="P153" s="215"/>
      <c r="Q153" s="215"/>
      <c r="R153" s="215"/>
      <c r="S153" s="215"/>
      <c r="T153" s="216"/>
      <c r="AT153" s="217" t="s">
        <v>175</v>
      </c>
      <c r="AU153" s="217" t="s">
        <v>82</v>
      </c>
      <c r="AV153" s="12" t="s">
        <v>82</v>
      </c>
      <c r="AW153" s="12" t="s">
        <v>38</v>
      </c>
      <c r="AX153" s="12" t="s">
        <v>74</v>
      </c>
      <c r="AY153" s="217" t="s">
        <v>167</v>
      </c>
    </row>
    <row r="154" spans="2:65" s="12" customFormat="1">
      <c r="B154" s="207"/>
      <c r="C154" s="208"/>
      <c r="D154" s="197" t="s">
        <v>175</v>
      </c>
      <c r="E154" s="209" t="s">
        <v>32</v>
      </c>
      <c r="F154" s="210" t="s">
        <v>849</v>
      </c>
      <c r="G154" s="208"/>
      <c r="H154" s="211">
        <v>10.38</v>
      </c>
      <c r="I154" s="212"/>
      <c r="J154" s="208"/>
      <c r="K154" s="208"/>
      <c r="L154" s="213"/>
      <c r="M154" s="214"/>
      <c r="N154" s="215"/>
      <c r="O154" s="215"/>
      <c r="P154" s="215"/>
      <c r="Q154" s="215"/>
      <c r="R154" s="215"/>
      <c r="S154" s="215"/>
      <c r="T154" s="216"/>
      <c r="AT154" s="217" t="s">
        <v>175</v>
      </c>
      <c r="AU154" s="217" t="s">
        <v>82</v>
      </c>
      <c r="AV154" s="12" t="s">
        <v>82</v>
      </c>
      <c r="AW154" s="12" t="s">
        <v>38</v>
      </c>
      <c r="AX154" s="12" t="s">
        <v>74</v>
      </c>
      <c r="AY154" s="217" t="s">
        <v>167</v>
      </c>
    </row>
    <row r="155" spans="2:65" s="11" customFormat="1">
      <c r="B155" s="195"/>
      <c r="C155" s="196"/>
      <c r="D155" s="197" t="s">
        <v>175</v>
      </c>
      <c r="E155" s="198" t="s">
        <v>32</v>
      </c>
      <c r="F155" s="199" t="s">
        <v>794</v>
      </c>
      <c r="G155" s="196"/>
      <c r="H155" s="200" t="s">
        <v>32</v>
      </c>
      <c r="I155" s="201"/>
      <c r="J155" s="196"/>
      <c r="K155" s="196"/>
      <c r="L155" s="202"/>
      <c r="M155" s="203"/>
      <c r="N155" s="204"/>
      <c r="O155" s="204"/>
      <c r="P155" s="204"/>
      <c r="Q155" s="204"/>
      <c r="R155" s="204"/>
      <c r="S155" s="204"/>
      <c r="T155" s="205"/>
      <c r="AT155" s="206" t="s">
        <v>175</v>
      </c>
      <c r="AU155" s="206" t="s">
        <v>82</v>
      </c>
      <c r="AV155" s="11" t="s">
        <v>23</v>
      </c>
      <c r="AW155" s="11" t="s">
        <v>38</v>
      </c>
      <c r="AX155" s="11" t="s">
        <v>74</v>
      </c>
      <c r="AY155" s="206" t="s">
        <v>167</v>
      </c>
    </row>
    <row r="156" spans="2:65" s="12" customFormat="1">
      <c r="B156" s="207"/>
      <c r="C156" s="208"/>
      <c r="D156" s="197" t="s">
        <v>175</v>
      </c>
      <c r="E156" s="209" t="s">
        <v>32</v>
      </c>
      <c r="F156" s="210" t="s">
        <v>850</v>
      </c>
      <c r="G156" s="208"/>
      <c r="H156" s="211">
        <v>3.47</v>
      </c>
      <c r="I156" s="212"/>
      <c r="J156" s="208"/>
      <c r="K156" s="208"/>
      <c r="L156" s="213"/>
      <c r="M156" s="214"/>
      <c r="N156" s="215"/>
      <c r="O156" s="215"/>
      <c r="P156" s="215"/>
      <c r="Q156" s="215"/>
      <c r="R156" s="215"/>
      <c r="S156" s="215"/>
      <c r="T156" s="216"/>
      <c r="AT156" s="217" t="s">
        <v>175</v>
      </c>
      <c r="AU156" s="217" t="s">
        <v>82</v>
      </c>
      <c r="AV156" s="12" t="s">
        <v>82</v>
      </c>
      <c r="AW156" s="12" t="s">
        <v>38</v>
      </c>
      <c r="AX156" s="12" t="s">
        <v>74</v>
      </c>
      <c r="AY156" s="217" t="s">
        <v>167</v>
      </c>
    </row>
    <row r="157" spans="2:65" s="12" customFormat="1">
      <c r="B157" s="207"/>
      <c r="C157" s="208"/>
      <c r="D157" s="197" t="s">
        <v>175</v>
      </c>
      <c r="E157" s="209" t="s">
        <v>32</v>
      </c>
      <c r="F157" s="210" t="s">
        <v>851</v>
      </c>
      <c r="G157" s="208"/>
      <c r="H157" s="211">
        <v>42.328000000000003</v>
      </c>
      <c r="I157" s="212"/>
      <c r="J157" s="208"/>
      <c r="K157" s="208"/>
      <c r="L157" s="213"/>
      <c r="M157" s="214"/>
      <c r="N157" s="215"/>
      <c r="O157" s="215"/>
      <c r="P157" s="215"/>
      <c r="Q157" s="215"/>
      <c r="R157" s="215"/>
      <c r="S157" s="215"/>
      <c r="T157" s="216"/>
      <c r="AT157" s="217" t="s">
        <v>175</v>
      </c>
      <c r="AU157" s="217" t="s">
        <v>82</v>
      </c>
      <c r="AV157" s="12" t="s">
        <v>82</v>
      </c>
      <c r="AW157" s="12" t="s">
        <v>38</v>
      </c>
      <c r="AX157" s="12" t="s">
        <v>74</v>
      </c>
      <c r="AY157" s="217" t="s">
        <v>167</v>
      </c>
    </row>
    <row r="158" spans="2:65" s="12" customFormat="1">
      <c r="B158" s="207"/>
      <c r="C158" s="208"/>
      <c r="D158" s="197" t="s">
        <v>175</v>
      </c>
      <c r="E158" s="209" t="s">
        <v>32</v>
      </c>
      <c r="F158" s="210" t="s">
        <v>852</v>
      </c>
      <c r="G158" s="208"/>
      <c r="H158" s="211">
        <v>2.3769999999999998</v>
      </c>
      <c r="I158" s="212"/>
      <c r="J158" s="208"/>
      <c r="K158" s="208"/>
      <c r="L158" s="213"/>
      <c r="M158" s="214"/>
      <c r="N158" s="215"/>
      <c r="O158" s="215"/>
      <c r="P158" s="215"/>
      <c r="Q158" s="215"/>
      <c r="R158" s="215"/>
      <c r="S158" s="215"/>
      <c r="T158" s="216"/>
      <c r="AT158" s="217" t="s">
        <v>175</v>
      </c>
      <c r="AU158" s="217" t="s">
        <v>82</v>
      </c>
      <c r="AV158" s="12" t="s">
        <v>82</v>
      </c>
      <c r="AW158" s="12" t="s">
        <v>38</v>
      </c>
      <c r="AX158" s="12" t="s">
        <v>74</v>
      </c>
      <c r="AY158" s="217" t="s">
        <v>167</v>
      </c>
    </row>
    <row r="159" spans="2:65" s="12" customFormat="1">
      <c r="B159" s="207"/>
      <c r="C159" s="208"/>
      <c r="D159" s="197" t="s">
        <v>175</v>
      </c>
      <c r="E159" s="209" t="s">
        <v>32</v>
      </c>
      <c r="F159" s="210" t="s">
        <v>853</v>
      </c>
      <c r="G159" s="208"/>
      <c r="H159" s="211">
        <v>36.558</v>
      </c>
      <c r="I159" s="212"/>
      <c r="J159" s="208"/>
      <c r="K159" s="208"/>
      <c r="L159" s="213"/>
      <c r="M159" s="214"/>
      <c r="N159" s="215"/>
      <c r="O159" s="215"/>
      <c r="P159" s="215"/>
      <c r="Q159" s="215"/>
      <c r="R159" s="215"/>
      <c r="S159" s="215"/>
      <c r="T159" s="216"/>
      <c r="AT159" s="217" t="s">
        <v>175</v>
      </c>
      <c r="AU159" s="217" t="s">
        <v>82</v>
      </c>
      <c r="AV159" s="12" t="s">
        <v>82</v>
      </c>
      <c r="AW159" s="12" t="s">
        <v>38</v>
      </c>
      <c r="AX159" s="12" t="s">
        <v>74</v>
      </c>
      <c r="AY159" s="217" t="s">
        <v>167</v>
      </c>
    </row>
    <row r="160" spans="2:65" s="12" customFormat="1">
      <c r="B160" s="207"/>
      <c r="C160" s="208"/>
      <c r="D160" s="197" t="s">
        <v>175</v>
      </c>
      <c r="E160" s="209" t="s">
        <v>32</v>
      </c>
      <c r="F160" s="210" t="s">
        <v>854</v>
      </c>
      <c r="G160" s="208"/>
      <c r="H160" s="211">
        <v>1.865</v>
      </c>
      <c r="I160" s="212"/>
      <c r="J160" s="208"/>
      <c r="K160" s="208"/>
      <c r="L160" s="213"/>
      <c r="M160" s="214"/>
      <c r="N160" s="215"/>
      <c r="O160" s="215"/>
      <c r="P160" s="215"/>
      <c r="Q160" s="215"/>
      <c r="R160" s="215"/>
      <c r="S160" s="215"/>
      <c r="T160" s="216"/>
      <c r="AT160" s="217" t="s">
        <v>175</v>
      </c>
      <c r="AU160" s="217" t="s">
        <v>82</v>
      </c>
      <c r="AV160" s="12" t="s">
        <v>82</v>
      </c>
      <c r="AW160" s="12" t="s">
        <v>38</v>
      </c>
      <c r="AX160" s="12" t="s">
        <v>74</v>
      </c>
      <c r="AY160" s="217" t="s">
        <v>167</v>
      </c>
    </row>
    <row r="161" spans="2:51" s="11" customFormat="1">
      <c r="B161" s="195"/>
      <c r="C161" s="196"/>
      <c r="D161" s="197" t="s">
        <v>175</v>
      </c>
      <c r="E161" s="198" t="s">
        <v>32</v>
      </c>
      <c r="F161" s="199" t="s">
        <v>855</v>
      </c>
      <c r="G161" s="196"/>
      <c r="H161" s="200" t="s">
        <v>32</v>
      </c>
      <c r="I161" s="201"/>
      <c r="J161" s="196"/>
      <c r="K161" s="196"/>
      <c r="L161" s="202"/>
      <c r="M161" s="203"/>
      <c r="N161" s="204"/>
      <c r="O161" s="204"/>
      <c r="P161" s="204"/>
      <c r="Q161" s="204"/>
      <c r="R161" s="204"/>
      <c r="S161" s="204"/>
      <c r="T161" s="205"/>
      <c r="AT161" s="206" t="s">
        <v>175</v>
      </c>
      <c r="AU161" s="206" t="s">
        <v>82</v>
      </c>
      <c r="AV161" s="11" t="s">
        <v>23</v>
      </c>
      <c r="AW161" s="11" t="s">
        <v>38</v>
      </c>
      <c r="AX161" s="11" t="s">
        <v>74</v>
      </c>
      <c r="AY161" s="206" t="s">
        <v>167</v>
      </c>
    </row>
    <row r="162" spans="2:51" s="12" customFormat="1">
      <c r="B162" s="207"/>
      <c r="C162" s="208"/>
      <c r="D162" s="197" t="s">
        <v>175</v>
      </c>
      <c r="E162" s="209" t="s">
        <v>32</v>
      </c>
      <c r="F162" s="210" t="s">
        <v>856</v>
      </c>
      <c r="G162" s="208"/>
      <c r="H162" s="211">
        <v>3.4950000000000001</v>
      </c>
      <c r="I162" s="212"/>
      <c r="J162" s="208"/>
      <c r="K162" s="208"/>
      <c r="L162" s="213"/>
      <c r="M162" s="214"/>
      <c r="N162" s="215"/>
      <c r="O162" s="215"/>
      <c r="P162" s="215"/>
      <c r="Q162" s="215"/>
      <c r="R162" s="215"/>
      <c r="S162" s="215"/>
      <c r="T162" s="216"/>
      <c r="AT162" s="217" t="s">
        <v>175</v>
      </c>
      <c r="AU162" s="217" t="s">
        <v>82</v>
      </c>
      <c r="AV162" s="12" t="s">
        <v>82</v>
      </c>
      <c r="AW162" s="12" t="s">
        <v>38</v>
      </c>
      <c r="AX162" s="12" t="s">
        <v>74</v>
      </c>
      <c r="AY162" s="217" t="s">
        <v>167</v>
      </c>
    </row>
    <row r="163" spans="2:51" s="11" customFormat="1">
      <c r="B163" s="195"/>
      <c r="C163" s="196"/>
      <c r="D163" s="197" t="s">
        <v>175</v>
      </c>
      <c r="E163" s="198" t="s">
        <v>32</v>
      </c>
      <c r="F163" s="199" t="s">
        <v>796</v>
      </c>
      <c r="G163" s="196"/>
      <c r="H163" s="200" t="s">
        <v>32</v>
      </c>
      <c r="I163" s="201"/>
      <c r="J163" s="196"/>
      <c r="K163" s="196"/>
      <c r="L163" s="202"/>
      <c r="M163" s="203"/>
      <c r="N163" s="204"/>
      <c r="O163" s="204"/>
      <c r="P163" s="204"/>
      <c r="Q163" s="204"/>
      <c r="R163" s="204"/>
      <c r="S163" s="204"/>
      <c r="T163" s="205"/>
      <c r="AT163" s="206" t="s">
        <v>175</v>
      </c>
      <c r="AU163" s="206" t="s">
        <v>82</v>
      </c>
      <c r="AV163" s="11" t="s">
        <v>23</v>
      </c>
      <c r="AW163" s="11" t="s">
        <v>38</v>
      </c>
      <c r="AX163" s="11" t="s">
        <v>74</v>
      </c>
      <c r="AY163" s="206" t="s">
        <v>167</v>
      </c>
    </row>
    <row r="164" spans="2:51" s="12" customFormat="1">
      <c r="B164" s="207"/>
      <c r="C164" s="208"/>
      <c r="D164" s="197" t="s">
        <v>175</v>
      </c>
      <c r="E164" s="209" t="s">
        <v>32</v>
      </c>
      <c r="F164" s="210" t="s">
        <v>857</v>
      </c>
      <c r="G164" s="208"/>
      <c r="H164" s="211">
        <v>0.56899999999999995</v>
      </c>
      <c r="I164" s="212"/>
      <c r="J164" s="208"/>
      <c r="K164" s="208"/>
      <c r="L164" s="213"/>
      <c r="M164" s="214"/>
      <c r="N164" s="215"/>
      <c r="O164" s="215"/>
      <c r="P164" s="215"/>
      <c r="Q164" s="215"/>
      <c r="R164" s="215"/>
      <c r="S164" s="215"/>
      <c r="T164" s="216"/>
      <c r="AT164" s="217" t="s">
        <v>175</v>
      </c>
      <c r="AU164" s="217" t="s">
        <v>82</v>
      </c>
      <c r="AV164" s="12" t="s">
        <v>82</v>
      </c>
      <c r="AW164" s="12" t="s">
        <v>38</v>
      </c>
      <c r="AX164" s="12" t="s">
        <v>74</v>
      </c>
      <c r="AY164" s="217" t="s">
        <v>167</v>
      </c>
    </row>
    <row r="165" spans="2:51" s="12" customFormat="1">
      <c r="B165" s="207"/>
      <c r="C165" s="208"/>
      <c r="D165" s="197" t="s">
        <v>175</v>
      </c>
      <c r="E165" s="209" t="s">
        <v>32</v>
      </c>
      <c r="F165" s="210" t="s">
        <v>858</v>
      </c>
      <c r="G165" s="208"/>
      <c r="H165" s="211">
        <v>13.028</v>
      </c>
      <c r="I165" s="212"/>
      <c r="J165" s="208"/>
      <c r="K165" s="208"/>
      <c r="L165" s="213"/>
      <c r="M165" s="214"/>
      <c r="N165" s="215"/>
      <c r="O165" s="215"/>
      <c r="P165" s="215"/>
      <c r="Q165" s="215"/>
      <c r="R165" s="215"/>
      <c r="S165" s="215"/>
      <c r="T165" s="216"/>
      <c r="AT165" s="217" t="s">
        <v>175</v>
      </c>
      <c r="AU165" s="217" t="s">
        <v>82</v>
      </c>
      <c r="AV165" s="12" t="s">
        <v>82</v>
      </c>
      <c r="AW165" s="12" t="s">
        <v>38</v>
      </c>
      <c r="AX165" s="12" t="s">
        <v>74</v>
      </c>
      <c r="AY165" s="217" t="s">
        <v>167</v>
      </c>
    </row>
    <row r="166" spans="2:51" s="12" customFormat="1">
      <c r="B166" s="207"/>
      <c r="C166" s="208"/>
      <c r="D166" s="197" t="s">
        <v>175</v>
      </c>
      <c r="E166" s="209" t="s">
        <v>32</v>
      </c>
      <c r="F166" s="210" t="s">
        <v>859</v>
      </c>
      <c r="G166" s="208"/>
      <c r="H166" s="211">
        <v>7.2939999999999996</v>
      </c>
      <c r="I166" s="212"/>
      <c r="J166" s="208"/>
      <c r="K166" s="208"/>
      <c r="L166" s="213"/>
      <c r="M166" s="214"/>
      <c r="N166" s="215"/>
      <c r="O166" s="215"/>
      <c r="P166" s="215"/>
      <c r="Q166" s="215"/>
      <c r="R166" s="215"/>
      <c r="S166" s="215"/>
      <c r="T166" s="216"/>
      <c r="AT166" s="217" t="s">
        <v>175</v>
      </c>
      <c r="AU166" s="217" t="s">
        <v>82</v>
      </c>
      <c r="AV166" s="12" t="s">
        <v>82</v>
      </c>
      <c r="AW166" s="12" t="s">
        <v>38</v>
      </c>
      <c r="AX166" s="12" t="s">
        <v>74</v>
      </c>
      <c r="AY166" s="217" t="s">
        <v>167</v>
      </c>
    </row>
    <row r="167" spans="2:51" s="12" customFormat="1">
      <c r="B167" s="207"/>
      <c r="C167" s="208"/>
      <c r="D167" s="197" t="s">
        <v>175</v>
      </c>
      <c r="E167" s="209" t="s">
        <v>32</v>
      </c>
      <c r="F167" s="210" t="s">
        <v>860</v>
      </c>
      <c r="G167" s="208"/>
      <c r="H167" s="211">
        <v>1.9419999999999999</v>
      </c>
      <c r="I167" s="212"/>
      <c r="J167" s="208"/>
      <c r="K167" s="208"/>
      <c r="L167" s="213"/>
      <c r="M167" s="214"/>
      <c r="N167" s="215"/>
      <c r="O167" s="215"/>
      <c r="P167" s="215"/>
      <c r="Q167" s="215"/>
      <c r="R167" s="215"/>
      <c r="S167" s="215"/>
      <c r="T167" s="216"/>
      <c r="AT167" s="217" t="s">
        <v>175</v>
      </c>
      <c r="AU167" s="217" t="s">
        <v>82</v>
      </c>
      <c r="AV167" s="12" t="s">
        <v>82</v>
      </c>
      <c r="AW167" s="12" t="s">
        <v>38</v>
      </c>
      <c r="AX167" s="12" t="s">
        <v>74</v>
      </c>
      <c r="AY167" s="217" t="s">
        <v>167</v>
      </c>
    </row>
    <row r="168" spans="2:51" s="12" customFormat="1">
      <c r="B168" s="207"/>
      <c r="C168" s="208"/>
      <c r="D168" s="197" t="s">
        <v>175</v>
      </c>
      <c r="E168" s="209" t="s">
        <v>32</v>
      </c>
      <c r="F168" s="210" t="s">
        <v>861</v>
      </c>
      <c r="G168" s="208"/>
      <c r="H168" s="211">
        <v>2.407</v>
      </c>
      <c r="I168" s="212"/>
      <c r="J168" s="208"/>
      <c r="K168" s="208"/>
      <c r="L168" s="213"/>
      <c r="M168" s="214"/>
      <c r="N168" s="215"/>
      <c r="O168" s="215"/>
      <c r="P168" s="215"/>
      <c r="Q168" s="215"/>
      <c r="R168" s="215"/>
      <c r="S168" s="215"/>
      <c r="T168" s="216"/>
      <c r="AT168" s="217" t="s">
        <v>175</v>
      </c>
      <c r="AU168" s="217" t="s">
        <v>82</v>
      </c>
      <c r="AV168" s="12" t="s">
        <v>82</v>
      </c>
      <c r="AW168" s="12" t="s">
        <v>38</v>
      </c>
      <c r="AX168" s="12" t="s">
        <v>74</v>
      </c>
      <c r="AY168" s="217" t="s">
        <v>167</v>
      </c>
    </row>
    <row r="169" spans="2:51" s="13" customFormat="1">
      <c r="B169" s="218"/>
      <c r="C169" s="219"/>
      <c r="D169" s="197" t="s">
        <v>175</v>
      </c>
      <c r="E169" s="233" t="s">
        <v>32</v>
      </c>
      <c r="F169" s="234" t="s">
        <v>178</v>
      </c>
      <c r="G169" s="219"/>
      <c r="H169" s="235">
        <v>166.631</v>
      </c>
      <c r="I169" s="224"/>
      <c r="J169" s="219"/>
      <c r="K169" s="219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175</v>
      </c>
      <c r="AU169" s="229" t="s">
        <v>82</v>
      </c>
      <c r="AV169" s="13" t="s">
        <v>179</v>
      </c>
      <c r="AW169" s="13" t="s">
        <v>38</v>
      </c>
      <c r="AX169" s="13" t="s">
        <v>74</v>
      </c>
      <c r="AY169" s="229" t="s">
        <v>167</v>
      </c>
    </row>
    <row r="170" spans="2:51" s="11" customFormat="1">
      <c r="B170" s="195"/>
      <c r="C170" s="196"/>
      <c r="D170" s="197" t="s">
        <v>175</v>
      </c>
      <c r="E170" s="198" t="s">
        <v>32</v>
      </c>
      <c r="F170" s="199" t="s">
        <v>862</v>
      </c>
      <c r="G170" s="196"/>
      <c r="H170" s="200" t="s">
        <v>32</v>
      </c>
      <c r="I170" s="201"/>
      <c r="J170" s="196"/>
      <c r="K170" s="196"/>
      <c r="L170" s="202"/>
      <c r="M170" s="203"/>
      <c r="N170" s="204"/>
      <c r="O170" s="204"/>
      <c r="P170" s="204"/>
      <c r="Q170" s="204"/>
      <c r="R170" s="204"/>
      <c r="S170" s="204"/>
      <c r="T170" s="205"/>
      <c r="AT170" s="206" t="s">
        <v>175</v>
      </c>
      <c r="AU170" s="206" t="s">
        <v>82</v>
      </c>
      <c r="AV170" s="11" t="s">
        <v>23</v>
      </c>
      <c r="AW170" s="11" t="s">
        <v>38</v>
      </c>
      <c r="AX170" s="11" t="s">
        <v>74</v>
      </c>
      <c r="AY170" s="206" t="s">
        <v>167</v>
      </c>
    </row>
    <row r="171" spans="2:51" s="12" customFormat="1">
      <c r="B171" s="207"/>
      <c r="C171" s="208"/>
      <c r="D171" s="197" t="s">
        <v>175</v>
      </c>
      <c r="E171" s="209" t="s">
        <v>32</v>
      </c>
      <c r="F171" s="210" t="s">
        <v>863</v>
      </c>
      <c r="G171" s="208"/>
      <c r="H171" s="211">
        <v>-6.0449999999999999</v>
      </c>
      <c r="I171" s="212"/>
      <c r="J171" s="208"/>
      <c r="K171" s="208"/>
      <c r="L171" s="213"/>
      <c r="M171" s="214"/>
      <c r="N171" s="215"/>
      <c r="O171" s="215"/>
      <c r="P171" s="215"/>
      <c r="Q171" s="215"/>
      <c r="R171" s="215"/>
      <c r="S171" s="215"/>
      <c r="T171" s="216"/>
      <c r="AT171" s="217" t="s">
        <v>175</v>
      </c>
      <c r="AU171" s="217" t="s">
        <v>82</v>
      </c>
      <c r="AV171" s="12" t="s">
        <v>82</v>
      </c>
      <c r="AW171" s="12" t="s">
        <v>38</v>
      </c>
      <c r="AX171" s="12" t="s">
        <v>74</v>
      </c>
      <c r="AY171" s="217" t="s">
        <v>167</v>
      </c>
    </row>
    <row r="172" spans="2:51" s="11" customFormat="1">
      <c r="B172" s="195"/>
      <c r="C172" s="196"/>
      <c r="D172" s="197" t="s">
        <v>175</v>
      </c>
      <c r="E172" s="198" t="s">
        <v>32</v>
      </c>
      <c r="F172" s="199" t="s">
        <v>864</v>
      </c>
      <c r="G172" s="196"/>
      <c r="H172" s="200" t="s">
        <v>32</v>
      </c>
      <c r="I172" s="201"/>
      <c r="J172" s="196"/>
      <c r="K172" s="196"/>
      <c r="L172" s="202"/>
      <c r="M172" s="203"/>
      <c r="N172" s="204"/>
      <c r="O172" s="204"/>
      <c r="P172" s="204"/>
      <c r="Q172" s="204"/>
      <c r="R172" s="204"/>
      <c r="S172" s="204"/>
      <c r="T172" s="205"/>
      <c r="AT172" s="206" t="s">
        <v>175</v>
      </c>
      <c r="AU172" s="206" t="s">
        <v>82</v>
      </c>
      <c r="AV172" s="11" t="s">
        <v>23</v>
      </c>
      <c r="AW172" s="11" t="s">
        <v>38</v>
      </c>
      <c r="AX172" s="11" t="s">
        <v>74</v>
      </c>
      <c r="AY172" s="206" t="s">
        <v>167</v>
      </c>
    </row>
    <row r="173" spans="2:51" s="12" customFormat="1">
      <c r="B173" s="207"/>
      <c r="C173" s="208"/>
      <c r="D173" s="197" t="s">
        <v>175</v>
      </c>
      <c r="E173" s="209" t="s">
        <v>32</v>
      </c>
      <c r="F173" s="210" t="s">
        <v>865</v>
      </c>
      <c r="G173" s="208"/>
      <c r="H173" s="211">
        <v>-7.0259999999999998</v>
      </c>
      <c r="I173" s="212"/>
      <c r="J173" s="208"/>
      <c r="K173" s="208"/>
      <c r="L173" s="213"/>
      <c r="M173" s="214"/>
      <c r="N173" s="215"/>
      <c r="O173" s="215"/>
      <c r="P173" s="215"/>
      <c r="Q173" s="215"/>
      <c r="R173" s="215"/>
      <c r="S173" s="215"/>
      <c r="T173" s="216"/>
      <c r="AT173" s="217" t="s">
        <v>175</v>
      </c>
      <c r="AU173" s="217" t="s">
        <v>82</v>
      </c>
      <c r="AV173" s="12" t="s">
        <v>82</v>
      </c>
      <c r="AW173" s="12" t="s">
        <v>38</v>
      </c>
      <c r="AX173" s="12" t="s">
        <v>74</v>
      </c>
      <c r="AY173" s="217" t="s">
        <v>167</v>
      </c>
    </row>
    <row r="174" spans="2:51" s="11" customFormat="1">
      <c r="B174" s="195"/>
      <c r="C174" s="196"/>
      <c r="D174" s="197" t="s">
        <v>175</v>
      </c>
      <c r="E174" s="198" t="s">
        <v>32</v>
      </c>
      <c r="F174" s="199" t="s">
        <v>866</v>
      </c>
      <c r="G174" s="196"/>
      <c r="H174" s="200" t="s">
        <v>32</v>
      </c>
      <c r="I174" s="201"/>
      <c r="J174" s="196"/>
      <c r="K174" s="196"/>
      <c r="L174" s="202"/>
      <c r="M174" s="203"/>
      <c r="N174" s="204"/>
      <c r="O174" s="204"/>
      <c r="P174" s="204"/>
      <c r="Q174" s="204"/>
      <c r="R174" s="204"/>
      <c r="S174" s="204"/>
      <c r="T174" s="205"/>
      <c r="AT174" s="206" t="s">
        <v>175</v>
      </c>
      <c r="AU174" s="206" t="s">
        <v>82</v>
      </c>
      <c r="AV174" s="11" t="s">
        <v>23</v>
      </c>
      <c r="AW174" s="11" t="s">
        <v>38</v>
      </c>
      <c r="AX174" s="11" t="s">
        <v>74</v>
      </c>
      <c r="AY174" s="206" t="s">
        <v>167</v>
      </c>
    </row>
    <row r="175" spans="2:51" s="12" customFormat="1">
      <c r="B175" s="207"/>
      <c r="C175" s="208"/>
      <c r="D175" s="197" t="s">
        <v>175</v>
      </c>
      <c r="E175" s="209" t="s">
        <v>32</v>
      </c>
      <c r="F175" s="210" t="s">
        <v>867</v>
      </c>
      <c r="G175" s="208"/>
      <c r="H175" s="211">
        <v>-3.96</v>
      </c>
      <c r="I175" s="212"/>
      <c r="J175" s="208"/>
      <c r="K175" s="208"/>
      <c r="L175" s="213"/>
      <c r="M175" s="214"/>
      <c r="N175" s="215"/>
      <c r="O175" s="215"/>
      <c r="P175" s="215"/>
      <c r="Q175" s="215"/>
      <c r="R175" s="215"/>
      <c r="S175" s="215"/>
      <c r="T175" s="216"/>
      <c r="AT175" s="217" t="s">
        <v>175</v>
      </c>
      <c r="AU175" s="217" t="s">
        <v>82</v>
      </c>
      <c r="AV175" s="12" t="s">
        <v>82</v>
      </c>
      <c r="AW175" s="12" t="s">
        <v>38</v>
      </c>
      <c r="AX175" s="12" t="s">
        <v>74</v>
      </c>
      <c r="AY175" s="217" t="s">
        <v>167</v>
      </c>
    </row>
    <row r="176" spans="2:51" s="14" customFormat="1">
      <c r="B176" s="236"/>
      <c r="C176" s="237"/>
      <c r="D176" s="220" t="s">
        <v>175</v>
      </c>
      <c r="E176" s="238" t="s">
        <v>766</v>
      </c>
      <c r="F176" s="239" t="s">
        <v>229</v>
      </c>
      <c r="G176" s="237"/>
      <c r="H176" s="240">
        <v>149.6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AT176" s="246" t="s">
        <v>175</v>
      </c>
      <c r="AU176" s="246" t="s">
        <v>82</v>
      </c>
      <c r="AV176" s="14" t="s">
        <v>173</v>
      </c>
      <c r="AW176" s="14" t="s">
        <v>38</v>
      </c>
      <c r="AX176" s="14" t="s">
        <v>23</v>
      </c>
      <c r="AY176" s="246" t="s">
        <v>167</v>
      </c>
    </row>
    <row r="177" spans="2:65" s="1" customFormat="1" ht="22.5" customHeight="1">
      <c r="B177" s="35"/>
      <c r="C177" s="183" t="s">
        <v>248</v>
      </c>
      <c r="D177" s="183" t="s">
        <v>169</v>
      </c>
      <c r="E177" s="184" t="s">
        <v>868</v>
      </c>
      <c r="F177" s="185" t="s">
        <v>869</v>
      </c>
      <c r="G177" s="186" t="s">
        <v>103</v>
      </c>
      <c r="H177" s="187">
        <v>149.6</v>
      </c>
      <c r="I177" s="188"/>
      <c r="J177" s="189">
        <f>ROUND(I177*H177,2)</f>
        <v>0</v>
      </c>
      <c r="K177" s="185" t="s">
        <v>172</v>
      </c>
      <c r="L177" s="55"/>
      <c r="M177" s="190" t="s">
        <v>32</v>
      </c>
      <c r="N177" s="191" t="s">
        <v>45</v>
      </c>
      <c r="O177" s="36"/>
      <c r="P177" s="192">
        <f>O177*H177</f>
        <v>0</v>
      </c>
      <c r="Q177" s="192">
        <v>0</v>
      </c>
      <c r="R177" s="192">
        <f>Q177*H177</f>
        <v>0</v>
      </c>
      <c r="S177" s="192">
        <v>0</v>
      </c>
      <c r="T177" s="193">
        <f>S177*H177</f>
        <v>0</v>
      </c>
      <c r="AR177" s="18" t="s">
        <v>173</v>
      </c>
      <c r="AT177" s="18" t="s">
        <v>169</v>
      </c>
      <c r="AU177" s="18" t="s">
        <v>82</v>
      </c>
      <c r="AY177" s="18" t="s">
        <v>167</v>
      </c>
      <c r="BE177" s="194">
        <f>IF(N177="základní",J177,0)</f>
        <v>0</v>
      </c>
      <c r="BF177" s="194">
        <f>IF(N177="snížená",J177,0)</f>
        <v>0</v>
      </c>
      <c r="BG177" s="194">
        <f>IF(N177="zákl. přenesená",J177,0)</f>
        <v>0</v>
      </c>
      <c r="BH177" s="194">
        <f>IF(N177="sníž. přenesená",J177,0)</f>
        <v>0</v>
      </c>
      <c r="BI177" s="194">
        <f>IF(N177="nulová",J177,0)</f>
        <v>0</v>
      </c>
      <c r="BJ177" s="18" t="s">
        <v>23</v>
      </c>
      <c r="BK177" s="194">
        <f>ROUND(I177*H177,2)</f>
        <v>0</v>
      </c>
      <c r="BL177" s="18" t="s">
        <v>173</v>
      </c>
      <c r="BM177" s="18" t="s">
        <v>870</v>
      </c>
    </row>
    <row r="178" spans="2:65" s="1" customFormat="1" ht="22.5" customHeight="1">
      <c r="B178" s="35"/>
      <c r="C178" s="183" t="s">
        <v>8</v>
      </c>
      <c r="D178" s="183" t="s">
        <v>169</v>
      </c>
      <c r="E178" s="184" t="s">
        <v>871</v>
      </c>
      <c r="F178" s="185" t="s">
        <v>872</v>
      </c>
      <c r="G178" s="186" t="s">
        <v>106</v>
      </c>
      <c r="H178" s="187">
        <v>50.079000000000001</v>
      </c>
      <c r="I178" s="188"/>
      <c r="J178" s="189">
        <f>ROUND(I178*H178,2)</f>
        <v>0</v>
      </c>
      <c r="K178" s="185" t="s">
        <v>172</v>
      </c>
      <c r="L178" s="55"/>
      <c r="M178" s="190" t="s">
        <v>32</v>
      </c>
      <c r="N178" s="191" t="s">
        <v>45</v>
      </c>
      <c r="O178" s="36"/>
      <c r="P178" s="192">
        <f>O178*H178</f>
        <v>0</v>
      </c>
      <c r="Q178" s="192">
        <v>8.4000000000000003E-4</v>
      </c>
      <c r="R178" s="192">
        <f>Q178*H178</f>
        <v>4.2066360000000004E-2</v>
      </c>
      <c r="S178" s="192">
        <v>0</v>
      </c>
      <c r="T178" s="193">
        <f>S178*H178</f>
        <v>0</v>
      </c>
      <c r="AR178" s="18" t="s">
        <v>173</v>
      </c>
      <c r="AT178" s="18" t="s">
        <v>169</v>
      </c>
      <c r="AU178" s="18" t="s">
        <v>82</v>
      </c>
      <c r="AY178" s="18" t="s">
        <v>167</v>
      </c>
      <c r="BE178" s="194">
        <f>IF(N178="základní",J178,0)</f>
        <v>0</v>
      </c>
      <c r="BF178" s="194">
        <f>IF(N178="snížená",J178,0)</f>
        <v>0</v>
      </c>
      <c r="BG178" s="194">
        <f>IF(N178="zákl. přenesená",J178,0)</f>
        <v>0</v>
      </c>
      <c r="BH178" s="194">
        <f>IF(N178="sníž. přenesená",J178,0)</f>
        <v>0</v>
      </c>
      <c r="BI178" s="194">
        <f>IF(N178="nulová",J178,0)</f>
        <v>0</v>
      </c>
      <c r="BJ178" s="18" t="s">
        <v>23</v>
      </c>
      <c r="BK178" s="194">
        <f>ROUND(I178*H178,2)</f>
        <v>0</v>
      </c>
      <c r="BL178" s="18" t="s">
        <v>173</v>
      </c>
      <c r="BM178" s="18" t="s">
        <v>873</v>
      </c>
    </row>
    <row r="179" spans="2:65" s="11" customFormat="1">
      <c r="B179" s="195"/>
      <c r="C179" s="196"/>
      <c r="D179" s="197" t="s">
        <v>175</v>
      </c>
      <c r="E179" s="198" t="s">
        <v>32</v>
      </c>
      <c r="F179" s="199" t="s">
        <v>792</v>
      </c>
      <c r="G179" s="196"/>
      <c r="H179" s="200" t="s">
        <v>32</v>
      </c>
      <c r="I179" s="201"/>
      <c r="J179" s="196"/>
      <c r="K179" s="196"/>
      <c r="L179" s="202"/>
      <c r="M179" s="203"/>
      <c r="N179" s="204"/>
      <c r="O179" s="204"/>
      <c r="P179" s="204"/>
      <c r="Q179" s="204"/>
      <c r="R179" s="204"/>
      <c r="S179" s="204"/>
      <c r="T179" s="205"/>
      <c r="AT179" s="206" t="s">
        <v>175</v>
      </c>
      <c r="AU179" s="206" t="s">
        <v>82</v>
      </c>
      <c r="AV179" s="11" t="s">
        <v>23</v>
      </c>
      <c r="AW179" s="11" t="s">
        <v>38</v>
      </c>
      <c r="AX179" s="11" t="s">
        <v>74</v>
      </c>
      <c r="AY179" s="206" t="s">
        <v>167</v>
      </c>
    </row>
    <row r="180" spans="2:65" s="12" customFormat="1">
      <c r="B180" s="207"/>
      <c r="C180" s="208"/>
      <c r="D180" s="197" t="s">
        <v>175</v>
      </c>
      <c r="E180" s="209" t="s">
        <v>32</v>
      </c>
      <c r="F180" s="210" t="s">
        <v>874</v>
      </c>
      <c r="G180" s="208"/>
      <c r="H180" s="211">
        <v>8.2949999999999999</v>
      </c>
      <c r="I180" s="212"/>
      <c r="J180" s="208"/>
      <c r="K180" s="208"/>
      <c r="L180" s="213"/>
      <c r="M180" s="214"/>
      <c r="N180" s="215"/>
      <c r="O180" s="215"/>
      <c r="P180" s="215"/>
      <c r="Q180" s="215"/>
      <c r="R180" s="215"/>
      <c r="S180" s="215"/>
      <c r="T180" s="216"/>
      <c r="AT180" s="217" t="s">
        <v>175</v>
      </c>
      <c r="AU180" s="217" t="s">
        <v>82</v>
      </c>
      <c r="AV180" s="12" t="s">
        <v>82</v>
      </c>
      <c r="AW180" s="12" t="s">
        <v>38</v>
      </c>
      <c r="AX180" s="12" t="s">
        <v>74</v>
      </c>
      <c r="AY180" s="217" t="s">
        <v>167</v>
      </c>
    </row>
    <row r="181" spans="2:65" s="11" customFormat="1">
      <c r="B181" s="195"/>
      <c r="C181" s="196"/>
      <c r="D181" s="197" t="s">
        <v>175</v>
      </c>
      <c r="E181" s="198" t="s">
        <v>32</v>
      </c>
      <c r="F181" s="199" t="s">
        <v>796</v>
      </c>
      <c r="G181" s="196"/>
      <c r="H181" s="200" t="s">
        <v>32</v>
      </c>
      <c r="I181" s="201"/>
      <c r="J181" s="196"/>
      <c r="K181" s="196"/>
      <c r="L181" s="202"/>
      <c r="M181" s="203"/>
      <c r="N181" s="204"/>
      <c r="O181" s="204"/>
      <c r="P181" s="204"/>
      <c r="Q181" s="204"/>
      <c r="R181" s="204"/>
      <c r="S181" s="204"/>
      <c r="T181" s="205"/>
      <c r="AT181" s="206" t="s">
        <v>175</v>
      </c>
      <c r="AU181" s="206" t="s">
        <v>82</v>
      </c>
      <c r="AV181" s="11" t="s">
        <v>23</v>
      </c>
      <c r="AW181" s="11" t="s">
        <v>38</v>
      </c>
      <c r="AX181" s="11" t="s">
        <v>74</v>
      </c>
      <c r="AY181" s="206" t="s">
        <v>167</v>
      </c>
    </row>
    <row r="182" spans="2:65" s="12" customFormat="1">
      <c r="B182" s="207"/>
      <c r="C182" s="208"/>
      <c r="D182" s="197" t="s">
        <v>175</v>
      </c>
      <c r="E182" s="209" t="s">
        <v>32</v>
      </c>
      <c r="F182" s="210" t="s">
        <v>875</v>
      </c>
      <c r="G182" s="208"/>
      <c r="H182" s="211">
        <v>1.139</v>
      </c>
      <c r="I182" s="212"/>
      <c r="J182" s="208"/>
      <c r="K182" s="208"/>
      <c r="L182" s="213"/>
      <c r="M182" s="214"/>
      <c r="N182" s="215"/>
      <c r="O182" s="215"/>
      <c r="P182" s="215"/>
      <c r="Q182" s="215"/>
      <c r="R182" s="215"/>
      <c r="S182" s="215"/>
      <c r="T182" s="216"/>
      <c r="AT182" s="217" t="s">
        <v>175</v>
      </c>
      <c r="AU182" s="217" t="s">
        <v>82</v>
      </c>
      <c r="AV182" s="12" t="s">
        <v>82</v>
      </c>
      <c r="AW182" s="12" t="s">
        <v>38</v>
      </c>
      <c r="AX182" s="12" t="s">
        <v>74</v>
      </c>
      <c r="AY182" s="217" t="s">
        <v>167</v>
      </c>
    </row>
    <row r="183" spans="2:65" s="12" customFormat="1">
      <c r="B183" s="207"/>
      <c r="C183" s="208"/>
      <c r="D183" s="197" t="s">
        <v>175</v>
      </c>
      <c r="E183" s="209" t="s">
        <v>32</v>
      </c>
      <c r="F183" s="210" t="s">
        <v>876</v>
      </c>
      <c r="G183" s="208"/>
      <c r="H183" s="211">
        <v>26.056999999999999</v>
      </c>
      <c r="I183" s="212"/>
      <c r="J183" s="208"/>
      <c r="K183" s="208"/>
      <c r="L183" s="213"/>
      <c r="M183" s="214"/>
      <c r="N183" s="215"/>
      <c r="O183" s="215"/>
      <c r="P183" s="215"/>
      <c r="Q183" s="215"/>
      <c r="R183" s="215"/>
      <c r="S183" s="215"/>
      <c r="T183" s="216"/>
      <c r="AT183" s="217" t="s">
        <v>175</v>
      </c>
      <c r="AU183" s="217" t="s">
        <v>82</v>
      </c>
      <c r="AV183" s="12" t="s">
        <v>82</v>
      </c>
      <c r="AW183" s="12" t="s">
        <v>38</v>
      </c>
      <c r="AX183" s="12" t="s">
        <v>74</v>
      </c>
      <c r="AY183" s="217" t="s">
        <v>167</v>
      </c>
    </row>
    <row r="184" spans="2:65" s="12" customFormat="1">
      <c r="B184" s="207"/>
      <c r="C184" s="208"/>
      <c r="D184" s="197" t="s">
        <v>175</v>
      </c>
      <c r="E184" s="209" t="s">
        <v>32</v>
      </c>
      <c r="F184" s="210" t="s">
        <v>877</v>
      </c>
      <c r="G184" s="208"/>
      <c r="H184" s="211">
        <v>14.587999999999999</v>
      </c>
      <c r="I184" s="212"/>
      <c r="J184" s="208"/>
      <c r="K184" s="208"/>
      <c r="L184" s="213"/>
      <c r="M184" s="214"/>
      <c r="N184" s="215"/>
      <c r="O184" s="215"/>
      <c r="P184" s="215"/>
      <c r="Q184" s="215"/>
      <c r="R184" s="215"/>
      <c r="S184" s="215"/>
      <c r="T184" s="216"/>
      <c r="AT184" s="217" t="s">
        <v>175</v>
      </c>
      <c r="AU184" s="217" t="s">
        <v>82</v>
      </c>
      <c r="AV184" s="12" t="s">
        <v>82</v>
      </c>
      <c r="AW184" s="12" t="s">
        <v>38</v>
      </c>
      <c r="AX184" s="12" t="s">
        <v>74</v>
      </c>
      <c r="AY184" s="217" t="s">
        <v>167</v>
      </c>
    </row>
    <row r="185" spans="2:65" s="14" customFormat="1">
      <c r="B185" s="236"/>
      <c r="C185" s="237"/>
      <c r="D185" s="220" t="s">
        <v>175</v>
      </c>
      <c r="E185" s="238" t="s">
        <v>32</v>
      </c>
      <c r="F185" s="239" t="s">
        <v>229</v>
      </c>
      <c r="G185" s="237"/>
      <c r="H185" s="240">
        <v>50.079000000000001</v>
      </c>
      <c r="I185" s="241"/>
      <c r="J185" s="237"/>
      <c r="K185" s="237"/>
      <c r="L185" s="242"/>
      <c r="M185" s="243"/>
      <c r="N185" s="244"/>
      <c r="O185" s="244"/>
      <c r="P185" s="244"/>
      <c r="Q185" s="244"/>
      <c r="R185" s="244"/>
      <c r="S185" s="244"/>
      <c r="T185" s="245"/>
      <c r="AT185" s="246" t="s">
        <v>175</v>
      </c>
      <c r="AU185" s="246" t="s">
        <v>82</v>
      </c>
      <c r="AV185" s="14" t="s">
        <v>173</v>
      </c>
      <c r="AW185" s="14" t="s">
        <v>38</v>
      </c>
      <c r="AX185" s="14" t="s">
        <v>23</v>
      </c>
      <c r="AY185" s="246" t="s">
        <v>167</v>
      </c>
    </row>
    <row r="186" spans="2:65" s="1" customFormat="1" ht="22.5" customHeight="1">
      <c r="B186" s="35"/>
      <c r="C186" s="183" t="s">
        <v>261</v>
      </c>
      <c r="D186" s="183" t="s">
        <v>169</v>
      </c>
      <c r="E186" s="184" t="s">
        <v>878</v>
      </c>
      <c r="F186" s="185" t="s">
        <v>879</v>
      </c>
      <c r="G186" s="186" t="s">
        <v>106</v>
      </c>
      <c r="H186" s="187">
        <v>185.28</v>
      </c>
      <c r="I186" s="188"/>
      <c r="J186" s="189">
        <f>ROUND(I186*H186,2)</f>
        <v>0</v>
      </c>
      <c r="K186" s="185" t="s">
        <v>172</v>
      </c>
      <c r="L186" s="55"/>
      <c r="M186" s="190" t="s">
        <v>32</v>
      </c>
      <c r="N186" s="191" t="s">
        <v>45</v>
      </c>
      <c r="O186" s="36"/>
      <c r="P186" s="192">
        <f>O186*H186</f>
        <v>0</v>
      </c>
      <c r="Q186" s="192">
        <v>8.4999999999999995E-4</v>
      </c>
      <c r="R186" s="192">
        <f>Q186*H186</f>
        <v>0.15748799999999999</v>
      </c>
      <c r="S186" s="192">
        <v>0</v>
      </c>
      <c r="T186" s="193">
        <f>S186*H186</f>
        <v>0</v>
      </c>
      <c r="AR186" s="18" t="s">
        <v>173</v>
      </c>
      <c r="AT186" s="18" t="s">
        <v>169</v>
      </c>
      <c r="AU186" s="18" t="s">
        <v>82</v>
      </c>
      <c r="AY186" s="18" t="s">
        <v>167</v>
      </c>
      <c r="BE186" s="194">
        <f>IF(N186="základní",J186,0)</f>
        <v>0</v>
      </c>
      <c r="BF186" s="194">
        <f>IF(N186="snížená",J186,0)</f>
        <v>0</v>
      </c>
      <c r="BG186" s="194">
        <f>IF(N186="zákl. přenesená",J186,0)</f>
        <v>0</v>
      </c>
      <c r="BH186" s="194">
        <f>IF(N186="sníž. přenesená",J186,0)</f>
        <v>0</v>
      </c>
      <c r="BI186" s="194">
        <f>IF(N186="nulová",J186,0)</f>
        <v>0</v>
      </c>
      <c r="BJ186" s="18" t="s">
        <v>23</v>
      </c>
      <c r="BK186" s="194">
        <f>ROUND(I186*H186,2)</f>
        <v>0</v>
      </c>
      <c r="BL186" s="18" t="s">
        <v>173</v>
      </c>
      <c r="BM186" s="18" t="s">
        <v>880</v>
      </c>
    </row>
    <row r="187" spans="2:65" s="11" customFormat="1">
      <c r="B187" s="195"/>
      <c r="C187" s="196"/>
      <c r="D187" s="197" t="s">
        <v>175</v>
      </c>
      <c r="E187" s="198" t="s">
        <v>32</v>
      </c>
      <c r="F187" s="199" t="s">
        <v>792</v>
      </c>
      <c r="G187" s="196"/>
      <c r="H187" s="200" t="s">
        <v>32</v>
      </c>
      <c r="I187" s="201"/>
      <c r="J187" s="196"/>
      <c r="K187" s="196"/>
      <c r="L187" s="202"/>
      <c r="M187" s="203"/>
      <c r="N187" s="204"/>
      <c r="O187" s="204"/>
      <c r="P187" s="204"/>
      <c r="Q187" s="204"/>
      <c r="R187" s="204"/>
      <c r="S187" s="204"/>
      <c r="T187" s="205"/>
      <c r="AT187" s="206" t="s">
        <v>175</v>
      </c>
      <c r="AU187" s="206" t="s">
        <v>82</v>
      </c>
      <c r="AV187" s="11" t="s">
        <v>23</v>
      </c>
      <c r="AW187" s="11" t="s">
        <v>38</v>
      </c>
      <c r="AX187" s="11" t="s">
        <v>74</v>
      </c>
      <c r="AY187" s="206" t="s">
        <v>167</v>
      </c>
    </row>
    <row r="188" spans="2:65" s="12" customFormat="1">
      <c r="B188" s="207"/>
      <c r="C188" s="208"/>
      <c r="D188" s="197" t="s">
        <v>175</v>
      </c>
      <c r="E188" s="209" t="s">
        <v>32</v>
      </c>
      <c r="F188" s="210" t="s">
        <v>881</v>
      </c>
      <c r="G188" s="208"/>
      <c r="H188" s="211">
        <v>9.282</v>
      </c>
      <c r="I188" s="212"/>
      <c r="J188" s="208"/>
      <c r="K188" s="208"/>
      <c r="L188" s="213"/>
      <c r="M188" s="214"/>
      <c r="N188" s="215"/>
      <c r="O188" s="215"/>
      <c r="P188" s="215"/>
      <c r="Q188" s="215"/>
      <c r="R188" s="215"/>
      <c r="S188" s="215"/>
      <c r="T188" s="216"/>
      <c r="AT188" s="217" t="s">
        <v>175</v>
      </c>
      <c r="AU188" s="217" t="s">
        <v>82</v>
      </c>
      <c r="AV188" s="12" t="s">
        <v>82</v>
      </c>
      <c r="AW188" s="12" t="s">
        <v>38</v>
      </c>
      <c r="AX188" s="12" t="s">
        <v>74</v>
      </c>
      <c r="AY188" s="217" t="s">
        <v>167</v>
      </c>
    </row>
    <row r="189" spans="2:65" s="12" customFormat="1">
      <c r="B189" s="207"/>
      <c r="C189" s="208"/>
      <c r="D189" s="197" t="s">
        <v>175</v>
      </c>
      <c r="E189" s="209" t="s">
        <v>32</v>
      </c>
      <c r="F189" s="210" t="s">
        <v>882</v>
      </c>
      <c r="G189" s="208"/>
      <c r="H189" s="211">
        <v>24.678999999999998</v>
      </c>
      <c r="I189" s="212"/>
      <c r="J189" s="208"/>
      <c r="K189" s="208"/>
      <c r="L189" s="213"/>
      <c r="M189" s="214"/>
      <c r="N189" s="215"/>
      <c r="O189" s="215"/>
      <c r="P189" s="215"/>
      <c r="Q189" s="215"/>
      <c r="R189" s="215"/>
      <c r="S189" s="215"/>
      <c r="T189" s="216"/>
      <c r="AT189" s="217" t="s">
        <v>175</v>
      </c>
      <c r="AU189" s="217" t="s">
        <v>82</v>
      </c>
      <c r="AV189" s="12" t="s">
        <v>82</v>
      </c>
      <c r="AW189" s="12" t="s">
        <v>38</v>
      </c>
      <c r="AX189" s="12" t="s">
        <v>74</v>
      </c>
      <c r="AY189" s="217" t="s">
        <v>167</v>
      </c>
    </row>
    <row r="190" spans="2:65" s="11" customFormat="1">
      <c r="B190" s="195"/>
      <c r="C190" s="196"/>
      <c r="D190" s="197" t="s">
        <v>175</v>
      </c>
      <c r="E190" s="198" t="s">
        <v>32</v>
      </c>
      <c r="F190" s="199" t="s">
        <v>794</v>
      </c>
      <c r="G190" s="196"/>
      <c r="H190" s="200" t="s">
        <v>32</v>
      </c>
      <c r="I190" s="201"/>
      <c r="J190" s="196"/>
      <c r="K190" s="196"/>
      <c r="L190" s="202"/>
      <c r="M190" s="203"/>
      <c r="N190" s="204"/>
      <c r="O190" s="204"/>
      <c r="P190" s="204"/>
      <c r="Q190" s="204"/>
      <c r="R190" s="204"/>
      <c r="S190" s="204"/>
      <c r="T190" s="205"/>
      <c r="AT190" s="206" t="s">
        <v>175</v>
      </c>
      <c r="AU190" s="206" t="s">
        <v>82</v>
      </c>
      <c r="AV190" s="11" t="s">
        <v>23</v>
      </c>
      <c r="AW190" s="11" t="s">
        <v>38</v>
      </c>
      <c r="AX190" s="11" t="s">
        <v>74</v>
      </c>
      <c r="AY190" s="206" t="s">
        <v>167</v>
      </c>
    </row>
    <row r="191" spans="2:65" s="12" customFormat="1">
      <c r="B191" s="207"/>
      <c r="C191" s="208"/>
      <c r="D191" s="197" t="s">
        <v>175</v>
      </c>
      <c r="E191" s="209" t="s">
        <v>32</v>
      </c>
      <c r="F191" s="210" t="s">
        <v>883</v>
      </c>
      <c r="G191" s="208"/>
      <c r="H191" s="211">
        <v>5.7830000000000004</v>
      </c>
      <c r="I191" s="212"/>
      <c r="J191" s="208"/>
      <c r="K191" s="208"/>
      <c r="L191" s="213"/>
      <c r="M191" s="214"/>
      <c r="N191" s="215"/>
      <c r="O191" s="215"/>
      <c r="P191" s="215"/>
      <c r="Q191" s="215"/>
      <c r="R191" s="215"/>
      <c r="S191" s="215"/>
      <c r="T191" s="216"/>
      <c r="AT191" s="217" t="s">
        <v>175</v>
      </c>
      <c r="AU191" s="217" t="s">
        <v>82</v>
      </c>
      <c r="AV191" s="12" t="s">
        <v>82</v>
      </c>
      <c r="AW191" s="12" t="s">
        <v>38</v>
      </c>
      <c r="AX191" s="12" t="s">
        <v>74</v>
      </c>
      <c r="AY191" s="217" t="s">
        <v>167</v>
      </c>
    </row>
    <row r="192" spans="2:65" s="12" customFormat="1">
      <c r="B192" s="207"/>
      <c r="C192" s="208"/>
      <c r="D192" s="197" t="s">
        <v>175</v>
      </c>
      <c r="E192" s="209" t="s">
        <v>32</v>
      </c>
      <c r="F192" s="210" t="s">
        <v>884</v>
      </c>
      <c r="G192" s="208"/>
      <c r="H192" s="211">
        <v>70.546999999999997</v>
      </c>
      <c r="I192" s="212"/>
      <c r="J192" s="208"/>
      <c r="K192" s="208"/>
      <c r="L192" s="213"/>
      <c r="M192" s="214"/>
      <c r="N192" s="215"/>
      <c r="O192" s="215"/>
      <c r="P192" s="215"/>
      <c r="Q192" s="215"/>
      <c r="R192" s="215"/>
      <c r="S192" s="215"/>
      <c r="T192" s="216"/>
      <c r="AT192" s="217" t="s">
        <v>175</v>
      </c>
      <c r="AU192" s="217" t="s">
        <v>82</v>
      </c>
      <c r="AV192" s="12" t="s">
        <v>82</v>
      </c>
      <c r="AW192" s="12" t="s">
        <v>38</v>
      </c>
      <c r="AX192" s="12" t="s">
        <v>74</v>
      </c>
      <c r="AY192" s="217" t="s">
        <v>167</v>
      </c>
    </row>
    <row r="193" spans="2:65" s="12" customFormat="1">
      <c r="B193" s="207"/>
      <c r="C193" s="208"/>
      <c r="D193" s="197" t="s">
        <v>175</v>
      </c>
      <c r="E193" s="209" t="s">
        <v>32</v>
      </c>
      <c r="F193" s="210" t="s">
        <v>885</v>
      </c>
      <c r="G193" s="208"/>
      <c r="H193" s="211">
        <v>3.9609999999999999</v>
      </c>
      <c r="I193" s="212"/>
      <c r="J193" s="208"/>
      <c r="K193" s="208"/>
      <c r="L193" s="213"/>
      <c r="M193" s="214"/>
      <c r="N193" s="215"/>
      <c r="O193" s="215"/>
      <c r="P193" s="215"/>
      <c r="Q193" s="215"/>
      <c r="R193" s="215"/>
      <c r="S193" s="215"/>
      <c r="T193" s="216"/>
      <c r="AT193" s="217" t="s">
        <v>175</v>
      </c>
      <c r="AU193" s="217" t="s">
        <v>82</v>
      </c>
      <c r="AV193" s="12" t="s">
        <v>82</v>
      </c>
      <c r="AW193" s="12" t="s">
        <v>38</v>
      </c>
      <c r="AX193" s="12" t="s">
        <v>74</v>
      </c>
      <c r="AY193" s="217" t="s">
        <v>167</v>
      </c>
    </row>
    <row r="194" spans="2:65" s="12" customFormat="1">
      <c r="B194" s="207"/>
      <c r="C194" s="208"/>
      <c r="D194" s="197" t="s">
        <v>175</v>
      </c>
      <c r="E194" s="209" t="s">
        <v>32</v>
      </c>
      <c r="F194" s="210" t="s">
        <v>886</v>
      </c>
      <c r="G194" s="208"/>
      <c r="H194" s="211">
        <v>60.93</v>
      </c>
      <c r="I194" s="212"/>
      <c r="J194" s="208"/>
      <c r="K194" s="208"/>
      <c r="L194" s="213"/>
      <c r="M194" s="214"/>
      <c r="N194" s="215"/>
      <c r="O194" s="215"/>
      <c r="P194" s="215"/>
      <c r="Q194" s="215"/>
      <c r="R194" s="215"/>
      <c r="S194" s="215"/>
      <c r="T194" s="216"/>
      <c r="AT194" s="217" t="s">
        <v>175</v>
      </c>
      <c r="AU194" s="217" t="s">
        <v>82</v>
      </c>
      <c r="AV194" s="12" t="s">
        <v>82</v>
      </c>
      <c r="AW194" s="12" t="s">
        <v>38</v>
      </c>
      <c r="AX194" s="12" t="s">
        <v>74</v>
      </c>
      <c r="AY194" s="217" t="s">
        <v>167</v>
      </c>
    </row>
    <row r="195" spans="2:65" s="12" customFormat="1">
      <c r="B195" s="207"/>
      <c r="C195" s="208"/>
      <c r="D195" s="197" t="s">
        <v>175</v>
      </c>
      <c r="E195" s="209" t="s">
        <v>32</v>
      </c>
      <c r="F195" s="210" t="s">
        <v>887</v>
      </c>
      <c r="G195" s="208"/>
      <c r="H195" s="211">
        <v>3.1080000000000001</v>
      </c>
      <c r="I195" s="212"/>
      <c r="J195" s="208"/>
      <c r="K195" s="208"/>
      <c r="L195" s="213"/>
      <c r="M195" s="214"/>
      <c r="N195" s="215"/>
      <c r="O195" s="215"/>
      <c r="P195" s="215"/>
      <c r="Q195" s="215"/>
      <c r="R195" s="215"/>
      <c r="S195" s="215"/>
      <c r="T195" s="216"/>
      <c r="AT195" s="217" t="s">
        <v>175</v>
      </c>
      <c r="AU195" s="217" t="s">
        <v>82</v>
      </c>
      <c r="AV195" s="12" t="s">
        <v>82</v>
      </c>
      <c r="AW195" s="12" t="s">
        <v>38</v>
      </c>
      <c r="AX195" s="12" t="s">
        <v>74</v>
      </c>
      <c r="AY195" s="217" t="s">
        <v>167</v>
      </c>
    </row>
    <row r="196" spans="2:65" s="11" customFormat="1">
      <c r="B196" s="195"/>
      <c r="C196" s="196"/>
      <c r="D196" s="197" t="s">
        <v>175</v>
      </c>
      <c r="E196" s="198" t="s">
        <v>32</v>
      </c>
      <c r="F196" s="199" t="s">
        <v>855</v>
      </c>
      <c r="G196" s="196"/>
      <c r="H196" s="200" t="s">
        <v>32</v>
      </c>
      <c r="I196" s="201"/>
      <c r="J196" s="196"/>
      <c r="K196" s="196"/>
      <c r="L196" s="202"/>
      <c r="M196" s="203"/>
      <c r="N196" s="204"/>
      <c r="O196" s="204"/>
      <c r="P196" s="204"/>
      <c r="Q196" s="204"/>
      <c r="R196" s="204"/>
      <c r="S196" s="204"/>
      <c r="T196" s="205"/>
      <c r="AT196" s="206" t="s">
        <v>175</v>
      </c>
      <c r="AU196" s="206" t="s">
        <v>82</v>
      </c>
      <c r="AV196" s="11" t="s">
        <v>23</v>
      </c>
      <c r="AW196" s="11" t="s">
        <v>38</v>
      </c>
      <c r="AX196" s="11" t="s">
        <v>74</v>
      </c>
      <c r="AY196" s="206" t="s">
        <v>167</v>
      </c>
    </row>
    <row r="197" spans="2:65" s="12" customFormat="1">
      <c r="B197" s="207"/>
      <c r="C197" s="208"/>
      <c r="D197" s="197" t="s">
        <v>175</v>
      </c>
      <c r="E197" s="209" t="s">
        <v>32</v>
      </c>
      <c r="F197" s="210" t="s">
        <v>888</v>
      </c>
      <c r="G197" s="208"/>
      <c r="H197" s="211">
        <v>6.99</v>
      </c>
      <c r="I197" s="212"/>
      <c r="J197" s="208"/>
      <c r="K197" s="208"/>
      <c r="L197" s="213"/>
      <c r="M197" s="214"/>
      <c r="N197" s="215"/>
      <c r="O197" s="215"/>
      <c r="P197" s="215"/>
      <c r="Q197" s="215"/>
      <c r="R197" s="215"/>
      <c r="S197" s="215"/>
      <c r="T197" s="216"/>
      <c r="AT197" s="217" t="s">
        <v>175</v>
      </c>
      <c r="AU197" s="217" t="s">
        <v>82</v>
      </c>
      <c r="AV197" s="12" t="s">
        <v>82</v>
      </c>
      <c r="AW197" s="12" t="s">
        <v>38</v>
      </c>
      <c r="AX197" s="12" t="s">
        <v>74</v>
      </c>
      <c r="AY197" s="217" t="s">
        <v>167</v>
      </c>
    </row>
    <row r="198" spans="2:65" s="14" customFormat="1">
      <c r="B198" s="236"/>
      <c r="C198" s="237"/>
      <c r="D198" s="220" t="s">
        <v>175</v>
      </c>
      <c r="E198" s="238" t="s">
        <v>32</v>
      </c>
      <c r="F198" s="239" t="s">
        <v>229</v>
      </c>
      <c r="G198" s="237"/>
      <c r="H198" s="240">
        <v>185.28</v>
      </c>
      <c r="I198" s="241"/>
      <c r="J198" s="237"/>
      <c r="K198" s="237"/>
      <c r="L198" s="242"/>
      <c r="M198" s="243"/>
      <c r="N198" s="244"/>
      <c r="O198" s="244"/>
      <c r="P198" s="244"/>
      <c r="Q198" s="244"/>
      <c r="R198" s="244"/>
      <c r="S198" s="244"/>
      <c r="T198" s="245"/>
      <c r="AT198" s="246" t="s">
        <v>175</v>
      </c>
      <c r="AU198" s="246" t="s">
        <v>82</v>
      </c>
      <c r="AV198" s="14" t="s">
        <v>173</v>
      </c>
      <c r="AW198" s="14" t="s">
        <v>38</v>
      </c>
      <c r="AX198" s="14" t="s">
        <v>23</v>
      </c>
      <c r="AY198" s="246" t="s">
        <v>167</v>
      </c>
    </row>
    <row r="199" spans="2:65" s="1" customFormat="1" ht="22.5" customHeight="1">
      <c r="B199" s="35"/>
      <c r="C199" s="183" t="s">
        <v>266</v>
      </c>
      <c r="D199" s="183" t="s">
        <v>169</v>
      </c>
      <c r="E199" s="184" t="s">
        <v>889</v>
      </c>
      <c r="F199" s="185" t="s">
        <v>890</v>
      </c>
      <c r="G199" s="186" t="s">
        <v>106</v>
      </c>
      <c r="H199" s="187">
        <v>40.372999999999998</v>
      </c>
      <c r="I199" s="188"/>
      <c r="J199" s="189">
        <f>ROUND(I199*H199,2)</f>
        <v>0</v>
      </c>
      <c r="K199" s="185" t="s">
        <v>172</v>
      </c>
      <c r="L199" s="55"/>
      <c r="M199" s="190" t="s">
        <v>32</v>
      </c>
      <c r="N199" s="191" t="s">
        <v>45</v>
      </c>
      <c r="O199" s="36"/>
      <c r="P199" s="192">
        <f>O199*H199</f>
        <v>0</v>
      </c>
      <c r="Q199" s="192">
        <v>1.1900000000000001E-3</v>
      </c>
      <c r="R199" s="192">
        <f>Q199*H199</f>
        <v>4.8043870000000002E-2</v>
      </c>
      <c r="S199" s="192">
        <v>0</v>
      </c>
      <c r="T199" s="193">
        <f>S199*H199</f>
        <v>0</v>
      </c>
      <c r="AR199" s="18" t="s">
        <v>173</v>
      </c>
      <c r="AT199" s="18" t="s">
        <v>169</v>
      </c>
      <c r="AU199" s="18" t="s">
        <v>82</v>
      </c>
      <c r="AY199" s="18" t="s">
        <v>167</v>
      </c>
      <c r="BE199" s="194">
        <f>IF(N199="základní",J199,0)</f>
        <v>0</v>
      </c>
      <c r="BF199" s="194">
        <f>IF(N199="snížená",J199,0)</f>
        <v>0</v>
      </c>
      <c r="BG199" s="194">
        <f>IF(N199="zákl. přenesená",J199,0)</f>
        <v>0</v>
      </c>
      <c r="BH199" s="194">
        <f>IF(N199="sníž. přenesená",J199,0)</f>
        <v>0</v>
      </c>
      <c r="BI199" s="194">
        <f>IF(N199="nulová",J199,0)</f>
        <v>0</v>
      </c>
      <c r="BJ199" s="18" t="s">
        <v>23</v>
      </c>
      <c r="BK199" s="194">
        <f>ROUND(I199*H199,2)</f>
        <v>0</v>
      </c>
      <c r="BL199" s="18" t="s">
        <v>173</v>
      </c>
      <c r="BM199" s="18" t="s">
        <v>891</v>
      </c>
    </row>
    <row r="200" spans="2:65" s="11" customFormat="1">
      <c r="B200" s="195"/>
      <c r="C200" s="196"/>
      <c r="D200" s="197" t="s">
        <v>175</v>
      </c>
      <c r="E200" s="198" t="s">
        <v>32</v>
      </c>
      <c r="F200" s="199" t="s">
        <v>792</v>
      </c>
      <c r="G200" s="196"/>
      <c r="H200" s="200" t="s">
        <v>32</v>
      </c>
      <c r="I200" s="201"/>
      <c r="J200" s="196"/>
      <c r="K200" s="196"/>
      <c r="L200" s="202"/>
      <c r="M200" s="203"/>
      <c r="N200" s="204"/>
      <c r="O200" s="204"/>
      <c r="P200" s="204"/>
      <c r="Q200" s="204"/>
      <c r="R200" s="204"/>
      <c r="S200" s="204"/>
      <c r="T200" s="205"/>
      <c r="AT200" s="206" t="s">
        <v>175</v>
      </c>
      <c r="AU200" s="206" t="s">
        <v>82</v>
      </c>
      <c r="AV200" s="11" t="s">
        <v>23</v>
      </c>
      <c r="AW200" s="11" t="s">
        <v>38</v>
      </c>
      <c r="AX200" s="11" t="s">
        <v>74</v>
      </c>
      <c r="AY200" s="206" t="s">
        <v>167</v>
      </c>
    </row>
    <row r="201" spans="2:65" s="12" customFormat="1">
      <c r="B201" s="207"/>
      <c r="C201" s="208"/>
      <c r="D201" s="197" t="s">
        <v>175</v>
      </c>
      <c r="E201" s="209" t="s">
        <v>32</v>
      </c>
      <c r="F201" s="210" t="s">
        <v>892</v>
      </c>
      <c r="G201" s="208"/>
      <c r="H201" s="211">
        <v>23.074000000000002</v>
      </c>
      <c r="I201" s="212"/>
      <c r="J201" s="208"/>
      <c r="K201" s="208"/>
      <c r="L201" s="213"/>
      <c r="M201" s="214"/>
      <c r="N201" s="215"/>
      <c r="O201" s="215"/>
      <c r="P201" s="215"/>
      <c r="Q201" s="215"/>
      <c r="R201" s="215"/>
      <c r="S201" s="215"/>
      <c r="T201" s="216"/>
      <c r="AT201" s="217" t="s">
        <v>175</v>
      </c>
      <c r="AU201" s="217" t="s">
        <v>82</v>
      </c>
      <c r="AV201" s="12" t="s">
        <v>82</v>
      </c>
      <c r="AW201" s="12" t="s">
        <v>38</v>
      </c>
      <c r="AX201" s="12" t="s">
        <v>74</v>
      </c>
      <c r="AY201" s="217" t="s">
        <v>167</v>
      </c>
    </row>
    <row r="202" spans="2:65" s="12" customFormat="1">
      <c r="B202" s="207"/>
      <c r="C202" s="208"/>
      <c r="D202" s="197" t="s">
        <v>175</v>
      </c>
      <c r="E202" s="209" t="s">
        <v>32</v>
      </c>
      <c r="F202" s="210" t="s">
        <v>893</v>
      </c>
      <c r="G202" s="208"/>
      <c r="H202" s="211">
        <v>17.298999999999999</v>
      </c>
      <c r="I202" s="212"/>
      <c r="J202" s="208"/>
      <c r="K202" s="208"/>
      <c r="L202" s="213"/>
      <c r="M202" s="214"/>
      <c r="N202" s="215"/>
      <c r="O202" s="215"/>
      <c r="P202" s="215"/>
      <c r="Q202" s="215"/>
      <c r="R202" s="215"/>
      <c r="S202" s="215"/>
      <c r="T202" s="216"/>
      <c r="AT202" s="217" t="s">
        <v>175</v>
      </c>
      <c r="AU202" s="217" t="s">
        <v>82</v>
      </c>
      <c r="AV202" s="12" t="s">
        <v>82</v>
      </c>
      <c r="AW202" s="12" t="s">
        <v>38</v>
      </c>
      <c r="AX202" s="12" t="s">
        <v>74</v>
      </c>
      <c r="AY202" s="217" t="s">
        <v>167</v>
      </c>
    </row>
    <row r="203" spans="2:65" s="14" customFormat="1">
      <c r="B203" s="236"/>
      <c r="C203" s="237"/>
      <c r="D203" s="220" t="s">
        <v>175</v>
      </c>
      <c r="E203" s="238" t="s">
        <v>32</v>
      </c>
      <c r="F203" s="239" t="s">
        <v>229</v>
      </c>
      <c r="G203" s="237"/>
      <c r="H203" s="240">
        <v>40.372999999999998</v>
      </c>
      <c r="I203" s="241"/>
      <c r="J203" s="237"/>
      <c r="K203" s="237"/>
      <c r="L203" s="242"/>
      <c r="M203" s="243"/>
      <c r="N203" s="244"/>
      <c r="O203" s="244"/>
      <c r="P203" s="244"/>
      <c r="Q203" s="244"/>
      <c r="R203" s="244"/>
      <c r="S203" s="244"/>
      <c r="T203" s="245"/>
      <c r="AT203" s="246" t="s">
        <v>175</v>
      </c>
      <c r="AU203" s="246" t="s">
        <v>82</v>
      </c>
      <c r="AV203" s="14" t="s">
        <v>173</v>
      </c>
      <c r="AW203" s="14" t="s">
        <v>38</v>
      </c>
      <c r="AX203" s="14" t="s">
        <v>23</v>
      </c>
      <c r="AY203" s="246" t="s">
        <v>167</v>
      </c>
    </row>
    <row r="204" spans="2:65" s="1" customFormat="1" ht="22.5" customHeight="1">
      <c r="B204" s="35"/>
      <c r="C204" s="183" t="s">
        <v>272</v>
      </c>
      <c r="D204" s="183" t="s">
        <v>169</v>
      </c>
      <c r="E204" s="184" t="s">
        <v>894</v>
      </c>
      <c r="F204" s="185" t="s">
        <v>895</v>
      </c>
      <c r="G204" s="186" t="s">
        <v>106</v>
      </c>
      <c r="H204" s="187">
        <v>50.079000000000001</v>
      </c>
      <c r="I204" s="188"/>
      <c r="J204" s="189">
        <f>ROUND(I204*H204,2)</f>
        <v>0</v>
      </c>
      <c r="K204" s="185" t="s">
        <v>172</v>
      </c>
      <c r="L204" s="55"/>
      <c r="M204" s="190" t="s">
        <v>32</v>
      </c>
      <c r="N204" s="191" t="s">
        <v>45</v>
      </c>
      <c r="O204" s="36"/>
      <c r="P204" s="192">
        <f>O204*H204</f>
        <v>0</v>
      </c>
      <c r="Q204" s="192">
        <v>0</v>
      </c>
      <c r="R204" s="192">
        <f>Q204*H204</f>
        <v>0</v>
      </c>
      <c r="S204" s="192">
        <v>0</v>
      </c>
      <c r="T204" s="193">
        <f>S204*H204</f>
        <v>0</v>
      </c>
      <c r="AR204" s="18" t="s">
        <v>173</v>
      </c>
      <c r="AT204" s="18" t="s">
        <v>169</v>
      </c>
      <c r="AU204" s="18" t="s">
        <v>82</v>
      </c>
      <c r="AY204" s="18" t="s">
        <v>167</v>
      </c>
      <c r="BE204" s="194">
        <f>IF(N204="základní",J204,0)</f>
        <v>0</v>
      </c>
      <c r="BF204" s="194">
        <f>IF(N204="snížená",J204,0)</f>
        <v>0</v>
      </c>
      <c r="BG204" s="194">
        <f>IF(N204="zákl. přenesená",J204,0)</f>
        <v>0</v>
      </c>
      <c r="BH204" s="194">
        <f>IF(N204="sníž. přenesená",J204,0)</f>
        <v>0</v>
      </c>
      <c r="BI204" s="194">
        <f>IF(N204="nulová",J204,0)</f>
        <v>0</v>
      </c>
      <c r="BJ204" s="18" t="s">
        <v>23</v>
      </c>
      <c r="BK204" s="194">
        <f>ROUND(I204*H204,2)</f>
        <v>0</v>
      </c>
      <c r="BL204" s="18" t="s">
        <v>173</v>
      </c>
      <c r="BM204" s="18" t="s">
        <v>896</v>
      </c>
    </row>
    <row r="205" spans="2:65" s="1" customFormat="1" ht="22.5" customHeight="1">
      <c r="B205" s="35"/>
      <c r="C205" s="183" t="s">
        <v>279</v>
      </c>
      <c r="D205" s="183" t="s">
        <v>169</v>
      </c>
      <c r="E205" s="184" t="s">
        <v>897</v>
      </c>
      <c r="F205" s="185" t="s">
        <v>898</v>
      </c>
      <c r="G205" s="186" t="s">
        <v>106</v>
      </c>
      <c r="H205" s="187">
        <v>185.28</v>
      </c>
      <c r="I205" s="188"/>
      <c r="J205" s="189">
        <f>ROUND(I205*H205,2)</f>
        <v>0</v>
      </c>
      <c r="K205" s="185" t="s">
        <v>172</v>
      </c>
      <c r="L205" s="55"/>
      <c r="M205" s="190" t="s">
        <v>32</v>
      </c>
      <c r="N205" s="191" t="s">
        <v>45</v>
      </c>
      <c r="O205" s="36"/>
      <c r="P205" s="192">
        <f>O205*H205</f>
        <v>0</v>
      </c>
      <c r="Q205" s="192">
        <v>0</v>
      </c>
      <c r="R205" s="192">
        <f>Q205*H205</f>
        <v>0</v>
      </c>
      <c r="S205" s="192">
        <v>0</v>
      </c>
      <c r="T205" s="193">
        <f>S205*H205</f>
        <v>0</v>
      </c>
      <c r="AR205" s="18" t="s">
        <v>173</v>
      </c>
      <c r="AT205" s="18" t="s">
        <v>169</v>
      </c>
      <c r="AU205" s="18" t="s">
        <v>82</v>
      </c>
      <c r="AY205" s="18" t="s">
        <v>167</v>
      </c>
      <c r="BE205" s="194">
        <f>IF(N205="základní",J205,0)</f>
        <v>0</v>
      </c>
      <c r="BF205" s="194">
        <f>IF(N205="snížená",J205,0)</f>
        <v>0</v>
      </c>
      <c r="BG205" s="194">
        <f>IF(N205="zákl. přenesená",J205,0)</f>
        <v>0</v>
      </c>
      <c r="BH205" s="194">
        <f>IF(N205="sníž. přenesená",J205,0)</f>
        <v>0</v>
      </c>
      <c r="BI205" s="194">
        <f>IF(N205="nulová",J205,0)</f>
        <v>0</v>
      </c>
      <c r="BJ205" s="18" t="s">
        <v>23</v>
      </c>
      <c r="BK205" s="194">
        <f>ROUND(I205*H205,2)</f>
        <v>0</v>
      </c>
      <c r="BL205" s="18" t="s">
        <v>173</v>
      </c>
      <c r="BM205" s="18" t="s">
        <v>899</v>
      </c>
    </row>
    <row r="206" spans="2:65" s="1" customFormat="1" ht="22.5" customHeight="1">
      <c r="B206" s="35"/>
      <c r="C206" s="183" t="s">
        <v>284</v>
      </c>
      <c r="D206" s="183" t="s">
        <v>169</v>
      </c>
      <c r="E206" s="184" t="s">
        <v>900</v>
      </c>
      <c r="F206" s="185" t="s">
        <v>901</v>
      </c>
      <c r="G206" s="186" t="s">
        <v>106</v>
      </c>
      <c r="H206" s="187">
        <v>40.372999999999998</v>
      </c>
      <c r="I206" s="188"/>
      <c r="J206" s="189">
        <f>ROUND(I206*H206,2)</f>
        <v>0</v>
      </c>
      <c r="K206" s="185" t="s">
        <v>172</v>
      </c>
      <c r="L206" s="55"/>
      <c r="M206" s="190" t="s">
        <v>32</v>
      </c>
      <c r="N206" s="191" t="s">
        <v>45</v>
      </c>
      <c r="O206" s="36"/>
      <c r="P206" s="192">
        <f>O206*H206</f>
        <v>0</v>
      </c>
      <c r="Q206" s="192">
        <v>0</v>
      </c>
      <c r="R206" s="192">
        <f>Q206*H206</f>
        <v>0</v>
      </c>
      <c r="S206" s="192">
        <v>0</v>
      </c>
      <c r="T206" s="193">
        <f>S206*H206</f>
        <v>0</v>
      </c>
      <c r="AR206" s="18" t="s">
        <v>173</v>
      </c>
      <c r="AT206" s="18" t="s">
        <v>169</v>
      </c>
      <c r="AU206" s="18" t="s">
        <v>82</v>
      </c>
      <c r="AY206" s="18" t="s">
        <v>167</v>
      </c>
      <c r="BE206" s="194">
        <f>IF(N206="základní",J206,0)</f>
        <v>0</v>
      </c>
      <c r="BF206" s="194">
        <f>IF(N206="snížená",J206,0)</f>
        <v>0</v>
      </c>
      <c r="BG206" s="194">
        <f>IF(N206="zákl. přenesená",J206,0)</f>
        <v>0</v>
      </c>
      <c r="BH206" s="194">
        <f>IF(N206="sníž. přenesená",J206,0)</f>
        <v>0</v>
      </c>
      <c r="BI206" s="194">
        <f>IF(N206="nulová",J206,0)</f>
        <v>0</v>
      </c>
      <c r="BJ206" s="18" t="s">
        <v>23</v>
      </c>
      <c r="BK206" s="194">
        <f>ROUND(I206*H206,2)</f>
        <v>0</v>
      </c>
      <c r="BL206" s="18" t="s">
        <v>173</v>
      </c>
      <c r="BM206" s="18" t="s">
        <v>902</v>
      </c>
    </row>
    <row r="207" spans="2:65" s="1" customFormat="1" ht="22.5" customHeight="1">
      <c r="B207" s="35"/>
      <c r="C207" s="183" t="s">
        <v>7</v>
      </c>
      <c r="D207" s="183" t="s">
        <v>169</v>
      </c>
      <c r="E207" s="184" t="s">
        <v>903</v>
      </c>
      <c r="F207" s="185" t="s">
        <v>904</v>
      </c>
      <c r="G207" s="186" t="s">
        <v>103</v>
      </c>
      <c r="H207" s="187">
        <v>89.76</v>
      </c>
      <c r="I207" s="188"/>
      <c r="J207" s="189">
        <f>ROUND(I207*H207,2)</f>
        <v>0</v>
      </c>
      <c r="K207" s="185" t="s">
        <v>172</v>
      </c>
      <c r="L207" s="55"/>
      <c r="M207" s="190" t="s">
        <v>32</v>
      </c>
      <c r="N207" s="191" t="s">
        <v>45</v>
      </c>
      <c r="O207" s="36"/>
      <c r="P207" s="192">
        <f>O207*H207</f>
        <v>0</v>
      </c>
      <c r="Q207" s="192">
        <v>0</v>
      </c>
      <c r="R207" s="192">
        <f>Q207*H207</f>
        <v>0</v>
      </c>
      <c r="S207" s="192">
        <v>0</v>
      </c>
      <c r="T207" s="193">
        <f>S207*H207</f>
        <v>0</v>
      </c>
      <c r="AR207" s="18" t="s">
        <v>173</v>
      </c>
      <c r="AT207" s="18" t="s">
        <v>169</v>
      </c>
      <c r="AU207" s="18" t="s">
        <v>82</v>
      </c>
      <c r="AY207" s="18" t="s">
        <v>167</v>
      </c>
      <c r="BE207" s="194">
        <f>IF(N207="základní",J207,0)</f>
        <v>0</v>
      </c>
      <c r="BF207" s="194">
        <f>IF(N207="snížená",J207,0)</f>
        <v>0</v>
      </c>
      <c r="BG207" s="194">
        <f>IF(N207="zákl. přenesená",J207,0)</f>
        <v>0</v>
      </c>
      <c r="BH207" s="194">
        <f>IF(N207="sníž. přenesená",J207,0)</f>
        <v>0</v>
      </c>
      <c r="BI207" s="194">
        <f>IF(N207="nulová",J207,0)</f>
        <v>0</v>
      </c>
      <c r="BJ207" s="18" t="s">
        <v>23</v>
      </c>
      <c r="BK207" s="194">
        <f>ROUND(I207*H207,2)</f>
        <v>0</v>
      </c>
      <c r="BL207" s="18" t="s">
        <v>173</v>
      </c>
      <c r="BM207" s="18" t="s">
        <v>905</v>
      </c>
    </row>
    <row r="208" spans="2:65" s="12" customFormat="1">
      <c r="B208" s="207"/>
      <c r="C208" s="208"/>
      <c r="D208" s="220" t="s">
        <v>175</v>
      </c>
      <c r="E208" s="230" t="s">
        <v>32</v>
      </c>
      <c r="F208" s="231" t="s">
        <v>906</v>
      </c>
      <c r="G208" s="208"/>
      <c r="H208" s="232">
        <v>89.76</v>
      </c>
      <c r="I208" s="212"/>
      <c r="J208" s="208"/>
      <c r="K208" s="208"/>
      <c r="L208" s="213"/>
      <c r="M208" s="214"/>
      <c r="N208" s="215"/>
      <c r="O208" s="215"/>
      <c r="P208" s="215"/>
      <c r="Q208" s="215"/>
      <c r="R208" s="215"/>
      <c r="S208" s="215"/>
      <c r="T208" s="216"/>
      <c r="AT208" s="217" t="s">
        <v>175</v>
      </c>
      <c r="AU208" s="217" t="s">
        <v>82</v>
      </c>
      <c r="AV208" s="12" t="s">
        <v>82</v>
      </c>
      <c r="AW208" s="12" t="s">
        <v>38</v>
      </c>
      <c r="AX208" s="12" t="s">
        <v>23</v>
      </c>
      <c r="AY208" s="217" t="s">
        <v>167</v>
      </c>
    </row>
    <row r="209" spans="2:65" s="1" customFormat="1" ht="22.5" customHeight="1">
      <c r="B209" s="35"/>
      <c r="C209" s="183" t="s">
        <v>293</v>
      </c>
      <c r="D209" s="183" t="s">
        <v>169</v>
      </c>
      <c r="E209" s="184" t="s">
        <v>183</v>
      </c>
      <c r="F209" s="185" t="s">
        <v>184</v>
      </c>
      <c r="G209" s="186" t="s">
        <v>103</v>
      </c>
      <c r="H209" s="187">
        <v>56.459000000000003</v>
      </c>
      <c r="I209" s="188"/>
      <c r="J209" s="189">
        <f>ROUND(I209*H209,2)</f>
        <v>0</v>
      </c>
      <c r="K209" s="185" t="s">
        <v>172</v>
      </c>
      <c r="L209" s="55"/>
      <c r="M209" s="190" t="s">
        <v>32</v>
      </c>
      <c r="N209" s="191" t="s">
        <v>45</v>
      </c>
      <c r="O209" s="36"/>
      <c r="P209" s="192">
        <f>O209*H209</f>
        <v>0</v>
      </c>
      <c r="Q209" s="192">
        <v>0</v>
      </c>
      <c r="R209" s="192">
        <f>Q209*H209</f>
        <v>0</v>
      </c>
      <c r="S209" s="192">
        <v>0</v>
      </c>
      <c r="T209" s="193">
        <f>S209*H209</f>
        <v>0</v>
      </c>
      <c r="AR209" s="18" t="s">
        <v>173</v>
      </c>
      <c r="AT209" s="18" t="s">
        <v>169</v>
      </c>
      <c r="AU209" s="18" t="s">
        <v>82</v>
      </c>
      <c r="AY209" s="18" t="s">
        <v>167</v>
      </c>
      <c r="BE209" s="194">
        <f>IF(N209="základní",J209,0)</f>
        <v>0</v>
      </c>
      <c r="BF209" s="194">
        <f>IF(N209="snížená",J209,0)</f>
        <v>0</v>
      </c>
      <c r="BG209" s="194">
        <f>IF(N209="zákl. přenesená",J209,0)</f>
        <v>0</v>
      </c>
      <c r="BH209" s="194">
        <f>IF(N209="sníž. přenesená",J209,0)</f>
        <v>0</v>
      </c>
      <c r="BI209" s="194">
        <f>IF(N209="nulová",J209,0)</f>
        <v>0</v>
      </c>
      <c r="BJ209" s="18" t="s">
        <v>23</v>
      </c>
      <c r="BK209" s="194">
        <f>ROUND(I209*H209,2)</f>
        <v>0</v>
      </c>
      <c r="BL209" s="18" t="s">
        <v>173</v>
      </c>
      <c r="BM209" s="18" t="s">
        <v>907</v>
      </c>
    </row>
    <row r="210" spans="2:65" s="12" customFormat="1">
      <c r="B210" s="207"/>
      <c r="C210" s="208"/>
      <c r="D210" s="197" t="s">
        <v>175</v>
      </c>
      <c r="E210" s="209" t="s">
        <v>32</v>
      </c>
      <c r="F210" s="210" t="s">
        <v>766</v>
      </c>
      <c r="G210" s="208"/>
      <c r="H210" s="211">
        <v>149.6</v>
      </c>
      <c r="I210" s="212"/>
      <c r="J210" s="208"/>
      <c r="K210" s="208"/>
      <c r="L210" s="213"/>
      <c r="M210" s="214"/>
      <c r="N210" s="215"/>
      <c r="O210" s="215"/>
      <c r="P210" s="215"/>
      <c r="Q210" s="215"/>
      <c r="R210" s="215"/>
      <c r="S210" s="215"/>
      <c r="T210" s="216"/>
      <c r="AT210" s="217" t="s">
        <v>175</v>
      </c>
      <c r="AU210" s="217" t="s">
        <v>82</v>
      </c>
      <c r="AV210" s="12" t="s">
        <v>82</v>
      </c>
      <c r="AW210" s="12" t="s">
        <v>38</v>
      </c>
      <c r="AX210" s="12" t="s">
        <v>74</v>
      </c>
      <c r="AY210" s="217" t="s">
        <v>167</v>
      </c>
    </row>
    <row r="211" spans="2:65" s="12" customFormat="1">
      <c r="B211" s="207"/>
      <c r="C211" s="208"/>
      <c r="D211" s="197" t="s">
        <v>175</v>
      </c>
      <c r="E211" s="209" t="s">
        <v>32</v>
      </c>
      <c r="F211" s="210" t="s">
        <v>908</v>
      </c>
      <c r="G211" s="208"/>
      <c r="H211" s="211">
        <v>-93.141000000000005</v>
      </c>
      <c r="I211" s="212"/>
      <c r="J211" s="208"/>
      <c r="K211" s="208"/>
      <c r="L211" s="213"/>
      <c r="M211" s="214"/>
      <c r="N211" s="215"/>
      <c r="O211" s="215"/>
      <c r="P211" s="215"/>
      <c r="Q211" s="215"/>
      <c r="R211" s="215"/>
      <c r="S211" s="215"/>
      <c r="T211" s="216"/>
      <c r="AT211" s="217" t="s">
        <v>175</v>
      </c>
      <c r="AU211" s="217" t="s">
        <v>82</v>
      </c>
      <c r="AV211" s="12" t="s">
        <v>82</v>
      </c>
      <c r="AW211" s="12" t="s">
        <v>38</v>
      </c>
      <c r="AX211" s="12" t="s">
        <v>74</v>
      </c>
      <c r="AY211" s="217" t="s">
        <v>167</v>
      </c>
    </row>
    <row r="212" spans="2:65" s="14" customFormat="1">
      <c r="B212" s="236"/>
      <c r="C212" s="237"/>
      <c r="D212" s="220" t="s">
        <v>175</v>
      </c>
      <c r="E212" s="238" t="s">
        <v>693</v>
      </c>
      <c r="F212" s="239" t="s">
        <v>229</v>
      </c>
      <c r="G212" s="237"/>
      <c r="H212" s="240">
        <v>56.459000000000003</v>
      </c>
      <c r="I212" s="241"/>
      <c r="J212" s="237"/>
      <c r="K212" s="237"/>
      <c r="L212" s="242"/>
      <c r="M212" s="243"/>
      <c r="N212" s="244"/>
      <c r="O212" s="244"/>
      <c r="P212" s="244"/>
      <c r="Q212" s="244"/>
      <c r="R212" s="244"/>
      <c r="S212" s="244"/>
      <c r="T212" s="245"/>
      <c r="AT212" s="246" t="s">
        <v>175</v>
      </c>
      <c r="AU212" s="246" t="s">
        <v>82</v>
      </c>
      <c r="AV212" s="14" t="s">
        <v>173</v>
      </c>
      <c r="AW212" s="14" t="s">
        <v>38</v>
      </c>
      <c r="AX212" s="14" t="s">
        <v>23</v>
      </c>
      <c r="AY212" s="246" t="s">
        <v>167</v>
      </c>
    </row>
    <row r="213" spans="2:65" s="1" customFormat="1" ht="22.5" customHeight="1">
      <c r="B213" s="35"/>
      <c r="C213" s="183" t="s">
        <v>297</v>
      </c>
      <c r="D213" s="183" t="s">
        <v>169</v>
      </c>
      <c r="E213" s="184" t="s">
        <v>703</v>
      </c>
      <c r="F213" s="185" t="s">
        <v>704</v>
      </c>
      <c r="G213" s="186" t="s">
        <v>103</v>
      </c>
      <c r="H213" s="187">
        <v>56.459000000000003</v>
      </c>
      <c r="I213" s="188"/>
      <c r="J213" s="189">
        <f>ROUND(I213*H213,2)</f>
        <v>0</v>
      </c>
      <c r="K213" s="185" t="s">
        <v>172</v>
      </c>
      <c r="L213" s="55"/>
      <c r="M213" s="190" t="s">
        <v>32</v>
      </c>
      <c r="N213" s="191" t="s">
        <v>45</v>
      </c>
      <c r="O213" s="36"/>
      <c r="P213" s="192">
        <f>O213*H213</f>
        <v>0</v>
      </c>
      <c r="Q213" s="192">
        <v>0</v>
      </c>
      <c r="R213" s="192">
        <f>Q213*H213</f>
        <v>0</v>
      </c>
      <c r="S213" s="192">
        <v>0</v>
      </c>
      <c r="T213" s="193">
        <f>S213*H213</f>
        <v>0</v>
      </c>
      <c r="AR213" s="18" t="s">
        <v>173</v>
      </c>
      <c r="AT213" s="18" t="s">
        <v>169</v>
      </c>
      <c r="AU213" s="18" t="s">
        <v>82</v>
      </c>
      <c r="AY213" s="18" t="s">
        <v>167</v>
      </c>
      <c r="BE213" s="194">
        <f>IF(N213="základní",J213,0)</f>
        <v>0</v>
      </c>
      <c r="BF213" s="194">
        <f>IF(N213="snížená",J213,0)</f>
        <v>0</v>
      </c>
      <c r="BG213" s="194">
        <f>IF(N213="zákl. přenesená",J213,0)</f>
        <v>0</v>
      </c>
      <c r="BH213" s="194">
        <f>IF(N213="sníž. přenesená",J213,0)</f>
        <v>0</v>
      </c>
      <c r="BI213" s="194">
        <f>IF(N213="nulová",J213,0)</f>
        <v>0</v>
      </c>
      <c r="BJ213" s="18" t="s">
        <v>23</v>
      </c>
      <c r="BK213" s="194">
        <f>ROUND(I213*H213,2)</f>
        <v>0</v>
      </c>
      <c r="BL213" s="18" t="s">
        <v>173</v>
      </c>
      <c r="BM213" s="18" t="s">
        <v>909</v>
      </c>
    </row>
    <row r="214" spans="2:65" s="12" customFormat="1">
      <c r="B214" s="207"/>
      <c r="C214" s="208"/>
      <c r="D214" s="220" t="s">
        <v>175</v>
      </c>
      <c r="E214" s="230" t="s">
        <v>32</v>
      </c>
      <c r="F214" s="231" t="s">
        <v>702</v>
      </c>
      <c r="G214" s="208"/>
      <c r="H214" s="232">
        <v>56.459000000000003</v>
      </c>
      <c r="I214" s="212"/>
      <c r="J214" s="208"/>
      <c r="K214" s="208"/>
      <c r="L214" s="213"/>
      <c r="M214" s="214"/>
      <c r="N214" s="215"/>
      <c r="O214" s="215"/>
      <c r="P214" s="215"/>
      <c r="Q214" s="215"/>
      <c r="R214" s="215"/>
      <c r="S214" s="215"/>
      <c r="T214" s="216"/>
      <c r="AT214" s="217" t="s">
        <v>175</v>
      </c>
      <c r="AU214" s="217" t="s">
        <v>82</v>
      </c>
      <c r="AV214" s="12" t="s">
        <v>82</v>
      </c>
      <c r="AW214" s="12" t="s">
        <v>38</v>
      </c>
      <c r="AX214" s="12" t="s">
        <v>23</v>
      </c>
      <c r="AY214" s="217" t="s">
        <v>167</v>
      </c>
    </row>
    <row r="215" spans="2:65" s="1" customFormat="1" ht="22.5" customHeight="1">
      <c r="B215" s="35"/>
      <c r="C215" s="183" t="s">
        <v>305</v>
      </c>
      <c r="D215" s="183" t="s">
        <v>169</v>
      </c>
      <c r="E215" s="184" t="s">
        <v>190</v>
      </c>
      <c r="F215" s="185" t="s">
        <v>191</v>
      </c>
      <c r="G215" s="186" t="s">
        <v>192</v>
      </c>
      <c r="H215" s="187">
        <v>101.626</v>
      </c>
      <c r="I215" s="188"/>
      <c r="J215" s="189">
        <f>ROUND(I215*H215,2)</f>
        <v>0</v>
      </c>
      <c r="K215" s="185" t="s">
        <v>172</v>
      </c>
      <c r="L215" s="55"/>
      <c r="M215" s="190" t="s">
        <v>32</v>
      </c>
      <c r="N215" s="191" t="s">
        <v>45</v>
      </c>
      <c r="O215" s="36"/>
      <c r="P215" s="192">
        <f>O215*H215</f>
        <v>0</v>
      </c>
      <c r="Q215" s="192">
        <v>0</v>
      </c>
      <c r="R215" s="192">
        <f>Q215*H215</f>
        <v>0</v>
      </c>
      <c r="S215" s="192">
        <v>0</v>
      </c>
      <c r="T215" s="193">
        <f>S215*H215</f>
        <v>0</v>
      </c>
      <c r="AR215" s="18" t="s">
        <v>173</v>
      </c>
      <c r="AT215" s="18" t="s">
        <v>169</v>
      </c>
      <c r="AU215" s="18" t="s">
        <v>82</v>
      </c>
      <c r="AY215" s="18" t="s">
        <v>167</v>
      </c>
      <c r="BE215" s="194">
        <f>IF(N215="základní",J215,0)</f>
        <v>0</v>
      </c>
      <c r="BF215" s="194">
        <f>IF(N215="snížená",J215,0)</f>
        <v>0</v>
      </c>
      <c r="BG215" s="194">
        <f>IF(N215="zákl. přenesená",J215,0)</f>
        <v>0</v>
      </c>
      <c r="BH215" s="194">
        <f>IF(N215="sníž. přenesená",J215,0)</f>
        <v>0</v>
      </c>
      <c r="BI215" s="194">
        <f>IF(N215="nulová",J215,0)</f>
        <v>0</v>
      </c>
      <c r="BJ215" s="18" t="s">
        <v>23</v>
      </c>
      <c r="BK215" s="194">
        <f>ROUND(I215*H215,2)</f>
        <v>0</v>
      </c>
      <c r="BL215" s="18" t="s">
        <v>173</v>
      </c>
      <c r="BM215" s="18" t="s">
        <v>910</v>
      </c>
    </row>
    <row r="216" spans="2:65" s="11" customFormat="1">
      <c r="B216" s="195"/>
      <c r="C216" s="196"/>
      <c r="D216" s="197" t="s">
        <v>175</v>
      </c>
      <c r="E216" s="198" t="s">
        <v>32</v>
      </c>
      <c r="F216" s="199" t="s">
        <v>194</v>
      </c>
      <c r="G216" s="196"/>
      <c r="H216" s="200" t="s">
        <v>32</v>
      </c>
      <c r="I216" s="201"/>
      <c r="J216" s="196"/>
      <c r="K216" s="196"/>
      <c r="L216" s="202"/>
      <c r="M216" s="203"/>
      <c r="N216" s="204"/>
      <c r="O216" s="204"/>
      <c r="P216" s="204"/>
      <c r="Q216" s="204"/>
      <c r="R216" s="204"/>
      <c r="S216" s="204"/>
      <c r="T216" s="205"/>
      <c r="AT216" s="206" t="s">
        <v>175</v>
      </c>
      <c r="AU216" s="206" t="s">
        <v>82</v>
      </c>
      <c r="AV216" s="11" t="s">
        <v>23</v>
      </c>
      <c r="AW216" s="11" t="s">
        <v>38</v>
      </c>
      <c r="AX216" s="11" t="s">
        <v>74</v>
      </c>
      <c r="AY216" s="206" t="s">
        <v>167</v>
      </c>
    </row>
    <row r="217" spans="2:65" s="12" customFormat="1">
      <c r="B217" s="207"/>
      <c r="C217" s="208"/>
      <c r="D217" s="220" t="s">
        <v>175</v>
      </c>
      <c r="E217" s="230" t="s">
        <v>32</v>
      </c>
      <c r="F217" s="231" t="s">
        <v>707</v>
      </c>
      <c r="G217" s="208"/>
      <c r="H217" s="232">
        <v>101.626</v>
      </c>
      <c r="I217" s="212"/>
      <c r="J217" s="208"/>
      <c r="K217" s="208"/>
      <c r="L217" s="213"/>
      <c r="M217" s="214"/>
      <c r="N217" s="215"/>
      <c r="O217" s="215"/>
      <c r="P217" s="215"/>
      <c r="Q217" s="215"/>
      <c r="R217" s="215"/>
      <c r="S217" s="215"/>
      <c r="T217" s="216"/>
      <c r="AT217" s="217" t="s">
        <v>175</v>
      </c>
      <c r="AU217" s="217" t="s">
        <v>82</v>
      </c>
      <c r="AV217" s="12" t="s">
        <v>82</v>
      </c>
      <c r="AW217" s="12" t="s">
        <v>38</v>
      </c>
      <c r="AX217" s="12" t="s">
        <v>23</v>
      </c>
      <c r="AY217" s="217" t="s">
        <v>167</v>
      </c>
    </row>
    <row r="218" spans="2:65" s="1" customFormat="1" ht="22.5" customHeight="1">
      <c r="B218" s="35"/>
      <c r="C218" s="183" t="s">
        <v>277</v>
      </c>
      <c r="D218" s="183" t="s">
        <v>169</v>
      </c>
      <c r="E218" s="184" t="s">
        <v>911</v>
      </c>
      <c r="F218" s="185" t="s">
        <v>912</v>
      </c>
      <c r="G218" s="186" t="s">
        <v>103</v>
      </c>
      <c r="H218" s="187">
        <v>40.5</v>
      </c>
      <c r="I218" s="188"/>
      <c r="J218" s="189">
        <f>ROUND(I218*H218,2)</f>
        <v>0</v>
      </c>
      <c r="K218" s="185" t="s">
        <v>172</v>
      </c>
      <c r="L218" s="55"/>
      <c r="M218" s="190" t="s">
        <v>32</v>
      </c>
      <c r="N218" s="191" t="s">
        <v>45</v>
      </c>
      <c r="O218" s="36"/>
      <c r="P218" s="192">
        <f>O218*H218</f>
        <v>0</v>
      </c>
      <c r="Q218" s="192">
        <v>0</v>
      </c>
      <c r="R218" s="192">
        <f>Q218*H218</f>
        <v>0</v>
      </c>
      <c r="S218" s="192">
        <v>0</v>
      </c>
      <c r="T218" s="193">
        <f>S218*H218</f>
        <v>0</v>
      </c>
      <c r="AR218" s="18" t="s">
        <v>173</v>
      </c>
      <c r="AT218" s="18" t="s">
        <v>169</v>
      </c>
      <c r="AU218" s="18" t="s">
        <v>82</v>
      </c>
      <c r="AY218" s="18" t="s">
        <v>167</v>
      </c>
      <c r="BE218" s="194">
        <f>IF(N218="základní",J218,0)</f>
        <v>0</v>
      </c>
      <c r="BF218" s="194">
        <f>IF(N218="snížená",J218,0)</f>
        <v>0</v>
      </c>
      <c r="BG218" s="194">
        <f>IF(N218="zákl. přenesená",J218,0)</f>
        <v>0</v>
      </c>
      <c r="BH218" s="194">
        <f>IF(N218="sníž. přenesená",J218,0)</f>
        <v>0</v>
      </c>
      <c r="BI218" s="194">
        <f>IF(N218="nulová",J218,0)</f>
        <v>0</v>
      </c>
      <c r="BJ218" s="18" t="s">
        <v>23</v>
      </c>
      <c r="BK218" s="194">
        <f>ROUND(I218*H218,2)</f>
        <v>0</v>
      </c>
      <c r="BL218" s="18" t="s">
        <v>173</v>
      </c>
      <c r="BM218" s="18" t="s">
        <v>913</v>
      </c>
    </row>
    <row r="219" spans="2:65" s="12" customFormat="1">
      <c r="B219" s="207"/>
      <c r="C219" s="208"/>
      <c r="D219" s="220" t="s">
        <v>175</v>
      </c>
      <c r="E219" s="230" t="s">
        <v>32</v>
      </c>
      <c r="F219" s="231" t="s">
        <v>750</v>
      </c>
      <c r="G219" s="208"/>
      <c r="H219" s="232">
        <v>40.5</v>
      </c>
      <c r="I219" s="212"/>
      <c r="J219" s="208"/>
      <c r="K219" s="208"/>
      <c r="L219" s="213"/>
      <c r="M219" s="214"/>
      <c r="N219" s="215"/>
      <c r="O219" s="215"/>
      <c r="P219" s="215"/>
      <c r="Q219" s="215"/>
      <c r="R219" s="215"/>
      <c r="S219" s="215"/>
      <c r="T219" s="216"/>
      <c r="AT219" s="217" t="s">
        <v>175</v>
      </c>
      <c r="AU219" s="217" t="s">
        <v>82</v>
      </c>
      <c r="AV219" s="12" t="s">
        <v>82</v>
      </c>
      <c r="AW219" s="12" t="s">
        <v>38</v>
      </c>
      <c r="AX219" s="12" t="s">
        <v>23</v>
      </c>
      <c r="AY219" s="217" t="s">
        <v>167</v>
      </c>
    </row>
    <row r="220" spans="2:65" s="1" customFormat="1" ht="22.5" customHeight="1">
      <c r="B220" s="35"/>
      <c r="C220" s="183" t="s">
        <v>323</v>
      </c>
      <c r="D220" s="183" t="s">
        <v>169</v>
      </c>
      <c r="E220" s="184" t="s">
        <v>914</v>
      </c>
      <c r="F220" s="185" t="s">
        <v>915</v>
      </c>
      <c r="G220" s="186" t="s">
        <v>103</v>
      </c>
      <c r="H220" s="187">
        <v>93.141000000000005</v>
      </c>
      <c r="I220" s="188"/>
      <c r="J220" s="189">
        <f>ROUND(I220*H220,2)</f>
        <v>0</v>
      </c>
      <c r="K220" s="185" t="s">
        <v>172</v>
      </c>
      <c r="L220" s="55"/>
      <c r="M220" s="190" t="s">
        <v>32</v>
      </c>
      <c r="N220" s="191" t="s">
        <v>45</v>
      </c>
      <c r="O220" s="36"/>
      <c r="P220" s="192">
        <f>O220*H220</f>
        <v>0</v>
      </c>
      <c r="Q220" s="192">
        <v>0</v>
      </c>
      <c r="R220" s="192">
        <f>Q220*H220</f>
        <v>0</v>
      </c>
      <c r="S220" s="192">
        <v>0</v>
      </c>
      <c r="T220" s="193">
        <f>S220*H220</f>
        <v>0</v>
      </c>
      <c r="AR220" s="18" t="s">
        <v>173</v>
      </c>
      <c r="AT220" s="18" t="s">
        <v>169</v>
      </c>
      <c r="AU220" s="18" t="s">
        <v>82</v>
      </c>
      <c r="AY220" s="18" t="s">
        <v>167</v>
      </c>
      <c r="BE220" s="194">
        <f>IF(N220="základní",J220,0)</f>
        <v>0</v>
      </c>
      <c r="BF220" s="194">
        <f>IF(N220="snížená",J220,0)</f>
        <v>0</v>
      </c>
      <c r="BG220" s="194">
        <f>IF(N220="zákl. přenesená",J220,0)</f>
        <v>0</v>
      </c>
      <c r="BH220" s="194">
        <f>IF(N220="sníž. přenesená",J220,0)</f>
        <v>0</v>
      </c>
      <c r="BI220" s="194">
        <f>IF(N220="nulová",J220,0)</f>
        <v>0</v>
      </c>
      <c r="BJ220" s="18" t="s">
        <v>23</v>
      </c>
      <c r="BK220" s="194">
        <f>ROUND(I220*H220,2)</f>
        <v>0</v>
      </c>
      <c r="BL220" s="18" t="s">
        <v>173</v>
      </c>
      <c r="BM220" s="18" t="s">
        <v>916</v>
      </c>
    </row>
    <row r="221" spans="2:65" s="11" customFormat="1">
      <c r="B221" s="195"/>
      <c r="C221" s="196"/>
      <c r="D221" s="197" t="s">
        <v>175</v>
      </c>
      <c r="E221" s="198" t="s">
        <v>32</v>
      </c>
      <c r="F221" s="199" t="s">
        <v>792</v>
      </c>
      <c r="G221" s="196"/>
      <c r="H221" s="200" t="s">
        <v>32</v>
      </c>
      <c r="I221" s="201"/>
      <c r="J221" s="196"/>
      <c r="K221" s="196"/>
      <c r="L221" s="202"/>
      <c r="M221" s="203"/>
      <c r="N221" s="204"/>
      <c r="O221" s="204"/>
      <c r="P221" s="204"/>
      <c r="Q221" s="204"/>
      <c r="R221" s="204"/>
      <c r="S221" s="204"/>
      <c r="T221" s="205"/>
      <c r="AT221" s="206" t="s">
        <v>175</v>
      </c>
      <c r="AU221" s="206" t="s">
        <v>82</v>
      </c>
      <c r="AV221" s="11" t="s">
        <v>23</v>
      </c>
      <c r="AW221" s="11" t="s">
        <v>38</v>
      </c>
      <c r="AX221" s="11" t="s">
        <v>74</v>
      </c>
      <c r="AY221" s="206" t="s">
        <v>167</v>
      </c>
    </row>
    <row r="222" spans="2:65" s="11" customFormat="1">
      <c r="B222" s="195"/>
      <c r="C222" s="196"/>
      <c r="D222" s="197" t="s">
        <v>175</v>
      </c>
      <c r="E222" s="198" t="s">
        <v>32</v>
      </c>
      <c r="F222" s="199" t="s">
        <v>917</v>
      </c>
      <c r="G222" s="196"/>
      <c r="H222" s="200" t="s">
        <v>32</v>
      </c>
      <c r="I222" s="201"/>
      <c r="J222" s="196"/>
      <c r="K222" s="196"/>
      <c r="L222" s="202"/>
      <c r="M222" s="203"/>
      <c r="N222" s="204"/>
      <c r="O222" s="204"/>
      <c r="P222" s="204"/>
      <c r="Q222" s="204"/>
      <c r="R222" s="204"/>
      <c r="S222" s="204"/>
      <c r="T222" s="205"/>
      <c r="AT222" s="206" t="s">
        <v>175</v>
      </c>
      <c r="AU222" s="206" t="s">
        <v>82</v>
      </c>
      <c r="AV222" s="11" t="s">
        <v>23</v>
      </c>
      <c r="AW222" s="11" t="s">
        <v>38</v>
      </c>
      <c r="AX222" s="11" t="s">
        <v>74</v>
      </c>
      <c r="AY222" s="206" t="s">
        <v>167</v>
      </c>
    </row>
    <row r="223" spans="2:65" s="12" customFormat="1">
      <c r="B223" s="207"/>
      <c r="C223" s="208"/>
      <c r="D223" s="197" t="s">
        <v>175</v>
      </c>
      <c r="E223" s="209" t="s">
        <v>32</v>
      </c>
      <c r="F223" s="210" t="s">
        <v>845</v>
      </c>
      <c r="G223" s="208"/>
      <c r="H223" s="211">
        <v>4.9770000000000003</v>
      </c>
      <c r="I223" s="212"/>
      <c r="J223" s="208"/>
      <c r="K223" s="208"/>
      <c r="L223" s="213"/>
      <c r="M223" s="214"/>
      <c r="N223" s="215"/>
      <c r="O223" s="215"/>
      <c r="P223" s="215"/>
      <c r="Q223" s="215"/>
      <c r="R223" s="215"/>
      <c r="S223" s="215"/>
      <c r="T223" s="216"/>
      <c r="AT223" s="217" t="s">
        <v>175</v>
      </c>
      <c r="AU223" s="217" t="s">
        <v>82</v>
      </c>
      <c r="AV223" s="12" t="s">
        <v>82</v>
      </c>
      <c r="AW223" s="12" t="s">
        <v>38</v>
      </c>
      <c r="AX223" s="12" t="s">
        <v>74</v>
      </c>
      <c r="AY223" s="217" t="s">
        <v>167</v>
      </c>
    </row>
    <row r="224" spans="2:65" s="12" customFormat="1">
      <c r="B224" s="207"/>
      <c r="C224" s="208"/>
      <c r="D224" s="197" t="s">
        <v>175</v>
      </c>
      <c r="E224" s="209" t="s">
        <v>32</v>
      </c>
      <c r="F224" s="210" t="s">
        <v>846</v>
      </c>
      <c r="G224" s="208"/>
      <c r="H224" s="211">
        <v>5.569</v>
      </c>
      <c r="I224" s="212"/>
      <c r="J224" s="208"/>
      <c r="K224" s="208"/>
      <c r="L224" s="213"/>
      <c r="M224" s="214"/>
      <c r="N224" s="215"/>
      <c r="O224" s="215"/>
      <c r="P224" s="215"/>
      <c r="Q224" s="215"/>
      <c r="R224" s="215"/>
      <c r="S224" s="215"/>
      <c r="T224" s="216"/>
      <c r="AT224" s="217" t="s">
        <v>175</v>
      </c>
      <c r="AU224" s="217" t="s">
        <v>82</v>
      </c>
      <c r="AV224" s="12" t="s">
        <v>82</v>
      </c>
      <c r="AW224" s="12" t="s">
        <v>38</v>
      </c>
      <c r="AX224" s="12" t="s">
        <v>74</v>
      </c>
      <c r="AY224" s="217" t="s">
        <v>167</v>
      </c>
    </row>
    <row r="225" spans="2:51" s="12" customFormat="1">
      <c r="B225" s="207"/>
      <c r="C225" s="208"/>
      <c r="D225" s="197" t="s">
        <v>175</v>
      </c>
      <c r="E225" s="209" t="s">
        <v>32</v>
      </c>
      <c r="F225" s="210" t="s">
        <v>847</v>
      </c>
      <c r="G225" s="208"/>
      <c r="H225" s="211">
        <v>14.807</v>
      </c>
      <c r="I225" s="212"/>
      <c r="J225" s="208"/>
      <c r="K225" s="208"/>
      <c r="L225" s="213"/>
      <c r="M225" s="214"/>
      <c r="N225" s="215"/>
      <c r="O225" s="215"/>
      <c r="P225" s="215"/>
      <c r="Q225" s="215"/>
      <c r="R225" s="215"/>
      <c r="S225" s="215"/>
      <c r="T225" s="216"/>
      <c r="AT225" s="217" t="s">
        <v>175</v>
      </c>
      <c r="AU225" s="217" t="s">
        <v>82</v>
      </c>
      <c r="AV225" s="12" t="s">
        <v>82</v>
      </c>
      <c r="AW225" s="12" t="s">
        <v>38</v>
      </c>
      <c r="AX225" s="12" t="s">
        <v>74</v>
      </c>
      <c r="AY225" s="217" t="s">
        <v>167</v>
      </c>
    </row>
    <row r="226" spans="2:51" s="12" customFormat="1">
      <c r="B226" s="207"/>
      <c r="C226" s="208"/>
      <c r="D226" s="197" t="s">
        <v>175</v>
      </c>
      <c r="E226" s="209" t="s">
        <v>32</v>
      </c>
      <c r="F226" s="210" t="s">
        <v>848</v>
      </c>
      <c r="G226" s="208"/>
      <c r="H226" s="211">
        <v>13.843999999999999</v>
      </c>
      <c r="I226" s="212"/>
      <c r="J226" s="208"/>
      <c r="K226" s="208"/>
      <c r="L226" s="213"/>
      <c r="M226" s="214"/>
      <c r="N226" s="215"/>
      <c r="O226" s="215"/>
      <c r="P226" s="215"/>
      <c r="Q226" s="215"/>
      <c r="R226" s="215"/>
      <c r="S226" s="215"/>
      <c r="T226" s="216"/>
      <c r="AT226" s="217" t="s">
        <v>175</v>
      </c>
      <c r="AU226" s="217" t="s">
        <v>82</v>
      </c>
      <c r="AV226" s="12" t="s">
        <v>82</v>
      </c>
      <c r="AW226" s="12" t="s">
        <v>38</v>
      </c>
      <c r="AX226" s="12" t="s">
        <v>74</v>
      </c>
      <c r="AY226" s="217" t="s">
        <v>167</v>
      </c>
    </row>
    <row r="227" spans="2:51" s="12" customFormat="1">
      <c r="B227" s="207"/>
      <c r="C227" s="208"/>
      <c r="D227" s="197" t="s">
        <v>175</v>
      </c>
      <c r="E227" s="209" t="s">
        <v>32</v>
      </c>
      <c r="F227" s="210" t="s">
        <v>849</v>
      </c>
      <c r="G227" s="208"/>
      <c r="H227" s="211">
        <v>10.38</v>
      </c>
      <c r="I227" s="212"/>
      <c r="J227" s="208"/>
      <c r="K227" s="208"/>
      <c r="L227" s="213"/>
      <c r="M227" s="214"/>
      <c r="N227" s="215"/>
      <c r="O227" s="215"/>
      <c r="P227" s="215"/>
      <c r="Q227" s="215"/>
      <c r="R227" s="215"/>
      <c r="S227" s="215"/>
      <c r="T227" s="216"/>
      <c r="AT227" s="217" t="s">
        <v>175</v>
      </c>
      <c r="AU227" s="217" t="s">
        <v>82</v>
      </c>
      <c r="AV227" s="12" t="s">
        <v>82</v>
      </c>
      <c r="AW227" s="12" t="s">
        <v>38</v>
      </c>
      <c r="AX227" s="12" t="s">
        <v>74</v>
      </c>
      <c r="AY227" s="217" t="s">
        <v>167</v>
      </c>
    </row>
    <row r="228" spans="2:51" s="11" customFormat="1">
      <c r="B228" s="195"/>
      <c r="C228" s="196"/>
      <c r="D228" s="197" t="s">
        <v>175</v>
      </c>
      <c r="E228" s="198" t="s">
        <v>32</v>
      </c>
      <c r="F228" s="199" t="s">
        <v>794</v>
      </c>
      <c r="G228" s="196"/>
      <c r="H228" s="200" t="s">
        <v>32</v>
      </c>
      <c r="I228" s="201"/>
      <c r="J228" s="196"/>
      <c r="K228" s="196"/>
      <c r="L228" s="202"/>
      <c r="M228" s="203"/>
      <c r="N228" s="204"/>
      <c r="O228" s="204"/>
      <c r="P228" s="204"/>
      <c r="Q228" s="204"/>
      <c r="R228" s="204"/>
      <c r="S228" s="204"/>
      <c r="T228" s="205"/>
      <c r="AT228" s="206" t="s">
        <v>175</v>
      </c>
      <c r="AU228" s="206" t="s">
        <v>82</v>
      </c>
      <c r="AV228" s="11" t="s">
        <v>23</v>
      </c>
      <c r="AW228" s="11" t="s">
        <v>38</v>
      </c>
      <c r="AX228" s="11" t="s">
        <v>74</v>
      </c>
      <c r="AY228" s="206" t="s">
        <v>167</v>
      </c>
    </row>
    <row r="229" spans="2:51" s="12" customFormat="1">
      <c r="B229" s="207"/>
      <c r="C229" s="208"/>
      <c r="D229" s="197" t="s">
        <v>175</v>
      </c>
      <c r="E229" s="209" t="s">
        <v>32</v>
      </c>
      <c r="F229" s="210" t="s">
        <v>850</v>
      </c>
      <c r="G229" s="208"/>
      <c r="H229" s="211">
        <v>3.47</v>
      </c>
      <c r="I229" s="212"/>
      <c r="J229" s="208"/>
      <c r="K229" s="208"/>
      <c r="L229" s="213"/>
      <c r="M229" s="214"/>
      <c r="N229" s="215"/>
      <c r="O229" s="215"/>
      <c r="P229" s="215"/>
      <c r="Q229" s="215"/>
      <c r="R229" s="215"/>
      <c r="S229" s="215"/>
      <c r="T229" s="216"/>
      <c r="AT229" s="217" t="s">
        <v>175</v>
      </c>
      <c r="AU229" s="217" t="s">
        <v>82</v>
      </c>
      <c r="AV229" s="12" t="s">
        <v>82</v>
      </c>
      <c r="AW229" s="12" t="s">
        <v>38</v>
      </c>
      <c r="AX229" s="12" t="s">
        <v>74</v>
      </c>
      <c r="AY229" s="217" t="s">
        <v>167</v>
      </c>
    </row>
    <row r="230" spans="2:51" s="12" customFormat="1">
      <c r="B230" s="207"/>
      <c r="C230" s="208"/>
      <c r="D230" s="197" t="s">
        <v>175</v>
      </c>
      <c r="E230" s="209" t="s">
        <v>32</v>
      </c>
      <c r="F230" s="210" t="s">
        <v>851</v>
      </c>
      <c r="G230" s="208"/>
      <c r="H230" s="211">
        <v>42.328000000000003</v>
      </c>
      <c r="I230" s="212"/>
      <c r="J230" s="208"/>
      <c r="K230" s="208"/>
      <c r="L230" s="213"/>
      <c r="M230" s="214"/>
      <c r="N230" s="215"/>
      <c r="O230" s="215"/>
      <c r="P230" s="215"/>
      <c r="Q230" s="215"/>
      <c r="R230" s="215"/>
      <c r="S230" s="215"/>
      <c r="T230" s="216"/>
      <c r="AT230" s="217" t="s">
        <v>175</v>
      </c>
      <c r="AU230" s="217" t="s">
        <v>82</v>
      </c>
      <c r="AV230" s="12" t="s">
        <v>82</v>
      </c>
      <c r="AW230" s="12" t="s">
        <v>38</v>
      </c>
      <c r="AX230" s="12" t="s">
        <v>74</v>
      </c>
      <c r="AY230" s="217" t="s">
        <v>167</v>
      </c>
    </row>
    <row r="231" spans="2:51" s="12" customFormat="1">
      <c r="B231" s="207"/>
      <c r="C231" s="208"/>
      <c r="D231" s="197" t="s">
        <v>175</v>
      </c>
      <c r="E231" s="209" t="s">
        <v>32</v>
      </c>
      <c r="F231" s="210" t="s">
        <v>852</v>
      </c>
      <c r="G231" s="208"/>
      <c r="H231" s="211">
        <v>2.3769999999999998</v>
      </c>
      <c r="I231" s="212"/>
      <c r="J231" s="208"/>
      <c r="K231" s="208"/>
      <c r="L231" s="213"/>
      <c r="M231" s="214"/>
      <c r="N231" s="215"/>
      <c r="O231" s="215"/>
      <c r="P231" s="215"/>
      <c r="Q231" s="215"/>
      <c r="R231" s="215"/>
      <c r="S231" s="215"/>
      <c r="T231" s="216"/>
      <c r="AT231" s="217" t="s">
        <v>175</v>
      </c>
      <c r="AU231" s="217" t="s">
        <v>82</v>
      </c>
      <c r="AV231" s="12" t="s">
        <v>82</v>
      </c>
      <c r="AW231" s="12" t="s">
        <v>38</v>
      </c>
      <c r="AX231" s="12" t="s">
        <v>74</v>
      </c>
      <c r="AY231" s="217" t="s">
        <v>167</v>
      </c>
    </row>
    <row r="232" spans="2:51" s="12" customFormat="1">
      <c r="B232" s="207"/>
      <c r="C232" s="208"/>
      <c r="D232" s="197" t="s">
        <v>175</v>
      </c>
      <c r="E232" s="209" t="s">
        <v>32</v>
      </c>
      <c r="F232" s="210" t="s">
        <v>853</v>
      </c>
      <c r="G232" s="208"/>
      <c r="H232" s="211">
        <v>36.558</v>
      </c>
      <c r="I232" s="212"/>
      <c r="J232" s="208"/>
      <c r="K232" s="208"/>
      <c r="L232" s="213"/>
      <c r="M232" s="214"/>
      <c r="N232" s="215"/>
      <c r="O232" s="215"/>
      <c r="P232" s="215"/>
      <c r="Q232" s="215"/>
      <c r="R232" s="215"/>
      <c r="S232" s="215"/>
      <c r="T232" s="216"/>
      <c r="AT232" s="217" t="s">
        <v>175</v>
      </c>
      <c r="AU232" s="217" t="s">
        <v>82</v>
      </c>
      <c r="AV232" s="12" t="s">
        <v>82</v>
      </c>
      <c r="AW232" s="12" t="s">
        <v>38</v>
      </c>
      <c r="AX232" s="12" t="s">
        <v>74</v>
      </c>
      <c r="AY232" s="217" t="s">
        <v>167</v>
      </c>
    </row>
    <row r="233" spans="2:51" s="12" customFormat="1">
      <c r="B233" s="207"/>
      <c r="C233" s="208"/>
      <c r="D233" s="197" t="s">
        <v>175</v>
      </c>
      <c r="E233" s="209" t="s">
        <v>32</v>
      </c>
      <c r="F233" s="210" t="s">
        <v>854</v>
      </c>
      <c r="G233" s="208"/>
      <c r="H233" s="211">
        <v>1.865</v>
      </c>
      <c r="I233" s="212"/>
      <c r="J233" s="208"/>
      <c r="K233" s="208"/>
      <c r="L233" s="213"/>
      <c r="M233" s="214"/>
      <c r="N233" s="215"/>
      <c r="O233" s="215"/>
      <c r="P233" s="215"/>
      <c r="Q233" s="215"/>
      <c r="R233" s="215"/>
      <c r="S233" s="215"/>
      <c r="T233" s="216"/>
      <c r="AT233" s="217" t="s">
        <v>175</v>
      </c>
      <c r="AU233" s="217" t="s">
        <v>82</v>
      </c>
      <c r="AV233" s="12" t="s">
        <v>82</v>
      </c>
      <c r="AW233" s="12" t="s">
        <v>38</v>
      </c>
      <c r="AX233" s="12" t="s">
        <v>74</v>
      </c>
      <c r="AY233" s="217" t="s">
        <v>167</v>
      </c>
    </row>
    <row r="234" spans="2:51" s="11" customFormat="1">
      <c r="B234" s="195"/>
      <c r="C234" s="196"/>
      <c r="D234" s="197" t="s">
        <v>175</v>
      </c>
      <c r="E234" s="198" t="s">
        <v>32</v>
      </c>
      <c r="F234" s="199" t="s">
        <v>855</v>
      </c>
      <c r="G234" s="196"/>
      <c r="H234" s="200" t="s">
        <v>32</v>
      </c>
      <c r="I234" s="201"/>
      <c r="J234" s="196"/>
      <c r="K234" s="196"/>
      <c r="L234" s="202"/>
      <c r="M234" s="203"/>
      <c r="N234" s="204"/>
      <c r="O234" s="204"/>
      <c r="P234" s="204"/>
      <c r="Q234" s="204"/>
      <c r="R234" s="204"/>
      <c r="S234" s="204"/>
      <c r="T234" s="205"/>
      <c r="AT234" s="206" t="s">
        <v>175</v>
      </c>
      <c r="AU234" s="206" t="s">
        <v>82</v>
      </c>
      <c r="AV234" s="11" t="s">
        <v>23</v>
      </c>
      <c r="AW234" s="11" t="s">
        <v>38</v>
      </c>
      <c r="AX234" s="11" t="s">
        <v>74</v>
      </c>
      <c r="AY234" s="206" t="s">
        <v>167</v>
      </c>
    </row>
    <row r="235" spans="2:51" s="12" customFormat="1">
      <c r="B235" s="207"/>
      <c r="C235" s="208"/>
      <c r="D235" s="197" t="s">
        <v>175</v>
      </c>
      <c r="E235" s="209" t="s">
        <v>32</v>
      </c>
      <c r="F235" s="210" t="s">
        <v>856</v>
      </c>
      <c r="G235" s="208"/>
      <c r="H235" s="211">
        <v>3.4950000000000001</v>
      </c>
      <c r="I235" s="212"/>
      <c r="J235" s="208"/>
      <c r="K235" s="208"/>
      <c r="L235" s="213"/>
      <c r="M235" s="214"/>
      <c r="N235" s="215"/>
      <c r="O235" s="215"/>
      <c r="P235" s="215"/>
      <c r="Q235" s="215"/>
      <c r="R235" s="215"/>
      <c r="S235" s="215"/>
      <c r="T235" s="216"/>
      <c r="AT235" s="217" t="s">
        <v>175</v>
      </c>
      <c r="AU235" s="217" t="s">
        <v>82</v>
      </c>
      <c r="AV235" s="12" t="s">
        <v>82</v>
      </c>
      <c r="AW235" s="12" t="s">
        <v>38</v>
      </c>
      <c r="AX235" s="12" t="s">
        <v>74</v>
      </c>
      <c r="AY235" s="217" t="s">
        <v>167</v>
      </c>
    </row>
    <row r="236" spans="2:51" s="11" customFormat="1">
      <c r="B236" s="195"/>
      <c r="C236" s="196"/>
      <c r="D236" s="197" t="s">
        <v>175</v>
      </c>
      <c r="E236" s="198" t="s">
        <v>32</v>
      </c>
      <c r="F236" s="199" t="s">
        <v>796</v>
      </c>
      <c r="G236" s="196"/>
      <c r="H236" s="200" t="s">
        <v>32</v>
      </c>
      <c r="I236" s="201"/>
      <c r="J236" s="196"/>
      <c r="K236" s="196"/>
      <c r="L236" s="202"/>
      <c r="M236" s="203"/>
      <c r="N236" s="204"/>
      <c r="O236" s="204"/>
      <c r="P236" s="204"/>
      <c r="Q236" s="204"/>
      <c r="R236" s="204"/>
      <c r="S236" s="204"/>
      <c r="T236" s="205"/>
      <c r="AT236" s="206" t="s">
        <v>175</v>
      </c>
      <c r="AU236" s="206" t="s">
        <v>82</v>
      </c>
      <c r="AV236" s="11" t="s">
        <v>23</v>
      </c>
      <c r="AW236" s="11" t="s">
        <v>38</v>
      </c>
      <c r="AX236" s="11" t="s">
        <v>74</v>
      </c>
      <c r="AY236" s="206" t="s">
        <v>167</v>
      </c>
    </row>
    <row r="237" spans="2:51" s="12" customFormat="1">
      <c r="B237" s="207"/>
      <c r="C237" s="208"/>
      <c r="D237" s="197" t="s">
        <v>175</v>
      </c>
      <c r="E237" s="209" t="s">
        <v>32</v>
      </c>
      <c r="F237" s="210" t="s">
        <v>857</v>
      </c>
      <c r="G237" s="208"/>
      <c r="H237" s="211">
        <v>0.56899999999999995</v>
      </c>
      <c r="I237" s="212"/>
      <c r="J237" s="208"/>
      <c r="K237" s="208"/>
      <c r="L237" s="213"/>
      <c r="M237" s="214"/>
      <c r="N237" s="215"/>
      <c r="O237" s="215"/>
      <c r="P237" s="215"/>
      <c r="Q237" s="215"/>
      <c r="R237" s="215"/>
      <c r="S237" s="215"/>
      <c r="T237" s="216"/>
      <c r="AT237" s="217" t="s">
        <v>175</v>
      </c>
      <c r="AU237" s="217" t="s">
        <v>82</v>
      </c>
      <c r="AV237" s="12" t="s">
        <v>82</v>
      </c>
      <c r="AW237" s="12" t="s">
        <v>38</v>
      </c>
      <c r="AX237" s="12" t="s">
        <v>74</v>
      </c>
      <c r="AY237" s="217" t="s">
        <v>167</v>
      </c>
    </row>
    <row r="238" spans="2:51" s="12" customFormat="1">
      <c r="B238" s="207"/>
      <c r="C238" s="208"/>
      <c r="D238" s="197" t="s">
        <v>175</v>
      </c>
      <c r="E238" s="209" t="s">
        <v>32</v>
      </c>
      <c r="F238" s="210" t="s">
        <v>858</v>
      </c>
      <c r="G238" s="208"/>
      <c r="H238" s="211">
        <v>13.028</v>
      </c>
      <c r="I238" s="212"/>
      <c r="J238" s="208"/>
      <c r="K238" s="208"/>
      <c r="L238" s="213"/>
      <c r="M238" s="214"/>
      <c r="N238" s="215"/>
      <c r="O238" s="215"/>
      <c r="P238" s="215"/>
      <c r="Q238" s="215"/>
      <c r="R238" s="215"/>
      <c r="S238" s="215"/>
      <c r="T238" s="216"/>
      <c r="AT238" s="217" t="s">
        <v>175</v>
      </c>
      <c r="AU238" s="217" t="s">
        <v>82</v>
      </c>
      <c r="AV238" s="12" t="s">
        <v>82</v>
      </c>
      <c r="AW238" s="12" t="s">
        <v>38</v>
      </c>
      <c r="AX238" s="12" t="s">
        <v>74</v>
      </c>
      <c r="AY238" s="217" t="s">
        <v>167</v>
      </c>
    </row>
    <row r="239" spans="2:51" s="12" customFormat="1">
      <c r="B239" s="207"/>
      <c r="C239" s="208"/>
      <c r="D239" s="197" t="s">
        <v>175</v>
      </c>
      <c r="E239" s="209" t="s">
        <v>32</v>
      </c>
      <c r="F239" s="210" t="s">
        <v>859</v>
      </c>
      <c r="G239" s="208"/>
      <c r="H239" s="211">
        <v>7.2939999999999996</v>
      </c>
      <c r="I239" s="212"/>
      <c r="J239" s="208"/>
      <c r="K239" s="208"/>
      <c r="L239" s="213"/>
      <c r="M239" s="214"/>
      <c r="N239" s="215"/>
      <c r="O239" s="215"/>
      <c r="P239" s="215"/>
      <c r="Q239" s="215"/>
      <c r="R239" s="215"/>
      <c r="S239" s="215"/>
      <c r="T239" s="216"/>
      <c r="AT239" s="217" t="s">
        <v>175</v>
      </c>
      <c r="AU239" s="217" t="s">
        <v>82</v>
      </c>
      <c r="AV239" s="12" t="s">
        <v>82</v>
      </c>
      <c r="AW239" s="12" t="s">
        <v>38</v>
      </c>
      <c r="AX239" s="12" t="s">
        <v>74</v>
      </c>
      <c r="AY239" s="217" t="s">
        <v>167</v>
      </c>
    </row>
    <row r="240" spans="2:51" s="12" customFormat="1">
      <c r="B240" s="207"/>
      <c r="C240" s="208"/>
      <c r="D240" s="197" t="s">
        <v>175</v>
      </c>
      <c r="E240" s="209" t="s">
        <v>32</v>
      </c>
      <c r="F240" s="210" t="s">
        <v>860</v>
      </c>
      <c r="G240" s="208"/>
      <c r="H240" s="211">
        <v>1.9419999999999999</v>
      </c>
      <c r="I240" s="212"/>
      <c r="J240" s="208"/>
      <c r="K240" s="208"/>
      <c r="L240" s="213"/>
      <c r="M240" s="214"/>
      <c r="N240" s="215"/>
      <c r="O240" s="215"/>
      <c r="P240" s="215"/>
      <c r="Q240" s="215"/>
      <c r="R240" s="215"/>
      <c r="S240" s="215"/>
      <c r="T240" s="216"/>
      <c r="AT240" s="217" t="s">
        <v>175</v>
      </c>
      <c r="AU240" s="217" t="s">
        <v>82</v>
      </c>
      <c r="AV240" s="12" t="s">
        <v>82</v>
      </c>
      <c r="AW240" s="12" t="s">
        <v>38</v>
      </c>
      <c r="AX240" s="12" t="s">
        <v>74</v>
      </c>
      <c r="AY240" s="217" t="s">
        <v>167</v>
      </c>
    </row>
    <row r="241" spans="2:51" s="12" customFormat="1">
      <c r="B241" s="207"/>
      <c r="C241" s="208"/>
      <c r="D241" s="197" t="s">
        <v>175</v>
      </c>
      <c r="E241" s="209" t="s">
        <v>32</v>
      </c>
      <c r="F241" s="210" t="s">
        <v>861</v>
      </c>
      <c r="G241" s="208"/>
      <c r="H241" s="211">
        <v>2.407</v>
      </c>
      <c r="I241" s="212"/>
      <c r="J241" s="208"/>
      <c r="K241" s="208"/>
      <c r="L241" s="213"/>
      <c r="M241" s="214"/>
      <c r="N241" s="215"/>
      <c r="O241" s="215"/>
      <c r="P241" s="215"/>
      <c r="Q241" s="215"/>
      <c r="R241" s="215"/>
      <c r="S241" s="215"/>
      <c r="T241" s="216"/>
      <c r="AT241" s="217" t="s">
        <v>175</v>
      </c>
      <c r="AU241" s="217" t="s">
        <v>82</v>
      </c>
      <c r="AV241" s="12" t="s">
        <v>82</v>
      </c>
      <c r="AW241" s="12" t="s">
        <v>38</v>
      </c>
      <c r="AX241" s="12" t="s">
        <v>74</v>
      </c>
      <c r="AY241" s="217" t="s">
        <v>167</v>
      </c>
    </row>
    <row r="242" spans="2:51" s="13" customFormat="1">
      <c r="B242" s="218"/>
      <c r="C242" s="219"/>
      <c r="D242" s="197" t="s">
        <v>175</v>
      </c>
      <c r="E242" s="233" t="s">
        <v>32</v>
      </c>
      <c r="F242" s="234" t="s">
        <v>178</v>
      </c>
      <c r="G242" s="219"/>
      <c r="H242" s="235">
        <v>164.91</v>
      </c>
      <c r="I242" s="224"/>
      <c r="J242" s="219"/>
      <c r="K242" s="219"/>
      <c r="L242" s="225"/>
      <c r="M242" s="226"/>
      <c r="N242" s="227"/>
      <c r="O242" s="227"/>
      <c r="P242" s="227"/>
      <c r="Q242" s="227"/>
      <c r="R242" s="227"/>
      <c r="S242" s="227"/>
      <c r="T242" s="228"/>
      <c r="AT242" s="229" t="s">
        <v>175</v>
      </c>
      <c r="AU242" s="229" t="s">
        <v>82</v>
      </c>
      <c r="AV242" s="13" t="s">
        <v>179</v>
      </c>
      <c r="AW242" s="13" t="s">
        <v>38</v>
      </c>
      <c r="AX242" s="13" t="s">
        <v>74</v>
      </c>
      <c r="AY242" s="229" t="s">
        <v>167</v>
      </c>
    </row>
    <row r="243" spans="2:51" s="11" customFormat="1">
      <c r="B243" s="195"/>
      <c r="C243" s="196"/>
      <c r="D243" s="197" t="s">
        <v>175</v>
      </c>
      <c r="E243" s="198" t="s">
        <v>32</v>
      </c>
      <c r="F243" s="199" t="s">
        <v>862</v>
      </c>
      <c r="G243" s="196"/>
      <c r="H243" s="200" t="s">
        <v>32</v>
      </c>
      <c r="I243" s="201"/>
      <c r="J243" s="196"/>
      <c r="K243" s="196"/>
      <c r="L243" s="202"/>
      <c r="M243" s="203"/>
      <c r="N243" s="204"/>
      <c r="O243" s="204"/>
      <c r="P243" s="204"/>
      <c r="Q243" s="204"/>
      <c r="R243" s="204"/>
      <c r="S243" s="204"/>
      <c r="T243" s="205"/>
      <c r="AT243" s="206" t="s">
        <v>175</v>
      </c>
      <c r="AU243" s="206" t="s">
        <v>82</v>
      </c>
      <c r="AV243" s="11" t="s">
        <v>23</v>
      </c>
      <c r="AW243" s="11" t="s">
        <v>38</v>
      </c>
      <c r="AX243" s="11" t="s">
        <v>74</v>
      </c>
      <c r="AY243" s="206" t="s">
        <v>167</v>
      </c>
    </row>
    <row r="244" spans="2:51" s="12" customFormat="1">
      <c r="B244" s="207"/>
      <c r="C244" s="208"/>
      <c r="D244" s="197" t="s">
        <v>175</v>
      </c>
      <c r="E244" s="209" t="s">
        <v>32</v>
      </c>
      <c r="F244" s="210" t="s">
        <v>863</v>
      </c>
      <c r="G244" s="208"/>
      <c r="H244" s="211">
        <v>-6.0449999999999999</v>
      </c>
      <c r="I244" s="212"/>
      <c r="J244" s="208"/>
      <c r="K244" s="208"/>
      <c r="L244" s="213"/>
      <c r="M244" s="214"/>
      <c r="N244" s="215"/>
      <c r="O244" s="215"/>
      <c r="P244" s="215"/>
      <c r="Q244" s="215"/>
      <c r="R244" s="215"/>
      <c r="S244" s="215"/>
      <c r="T244" s="216"/>
      <c r="AT244" s="217" t="s">
        <v>175</v>
      </c>
      <c r="AU244" s="217" t="s">
        <v>82</v>
      </c>
      <c r="AV244" s="12" t="s">
        <v>82</v>
      </c>
      <c r="AW244" s="12" t="s">
        <v>38</v>
      </c>
      <c r="AX244" s="12" t="s">
        <v>74</v>
      </c>
      <c r="AY244" s="217" t="s">
        <v>167</v>
      </c>
    </row>
    <row r="245" spans="2:51" s="11" customFormat="1">
      <c r="B245" s="195"/>
      <c r="C245" s="196"/>
      <c r="D245" s="197" t="s">
        <v>175</v>
      </c>
      <c r="E245" s="198" t="s">
        <v>32</v>
      </c>
      <c r="F245" s="199" t="s">
        <v>864</v>
      </c>
      <c r="G245" s="196"/>
      <c r="H245" s="200" t="s">
        <v>32</v>
      </c>
      <c r="I245" s="201"/>
      <c r="J245" s="196"/>
      <c r="K245" s="196"/>
      <c r="L245" s="202"/>
      <c r="M245" s="203"/>
      <c r="N245" s="204"/>
      <c r="O245" s="204"/>
      <c r="P245" s="204"/>
      <c r="Q245" s="204"/>
      <c r="R245" s="204"/>
      <c r="S245" s="204"/>
      <c r="T245" s="205"/>
      <c r="AT245" s="206" t="s">
        <v>175</v>
      </c>
      <c r="AU245" s="206" t="s">
        <v>82</v>
      </c>
      <c r="AV245" s="11" t="s">
        <v>23</v>
      </c>
      <c r="AW245" s="11" t="s">
        <v>38</v>
      </c>
      <c r="AX245" s="11" t="s">
        <v>74</v>
      </c>
      <c r="AY245" s="206" t="s">
        <v>167</v>
      </c>
    </row>
    <row r="246" spans="2:51" s="12" customFormat="1">
      <c r="B246" s="207"/>
      <c r="C246" s="208"/>
      <c r="D246" s="197" t="s">
        <v>175</v>
      </c>
      <c r="E246" s="209" t="s">
        <v>32</v>
      </c>
      <c r="F246" s="210" t="s">
        <v>865</v>
      </c>
      <c r="G246" s="208"/>
      <c r="H246" s="211">
        <v>-7.0259999999999998</v>
      </c>
      <c r="I246" s="212"/>
      <c r="J246" s="208"/>
      <c r="K246" s="208"/>
      <c r="L246" s="213"/>
      <c r="M246" s="214"/>
      <c r="N246" s="215"/>
      <c r="O246" s="215"/>
      <c r="P246" s="215"/>
      <c r="Q246" s="215"/>
      <c r="R246" s="215"/>
      <c r="S246" s="215"/>
      <c r="T246" s="216"/>
      <c r="AT246" s="217" t="s">
        <v>175</v>
      </c>
      <c r="AU246" s="217" t="s">
        <v>82</v>
      </c>
      <c r="AV246" s="12" t="s">
        <v>82</v>
      </c>
      <c r="AW246" s="12" t="s">
        <v>38</v>
      </c>
      <c r="AX246" s="12" t="s">
        <v>74</v>
      </c>
      <c r="AY246" s="217" t="s">
        <v>167</v>
      </c>
    </row>
    <row r="247" spans="2:51" s="11" customFormat="1">
      <c r="B247" s="195"/>
      <c r="C247" s="196"/>
      <c r="D247" s="197" t="s">
        <v>175</v>
      </c>
      <c r="E247" s="198" t="s">
        <v>32</v>
      </c>
      <c r="F247" s="199" t="s">
        <v>866</v>
      </c>
      <c r="G247" s="196"/>
      <c r="H247" s="200" t="s">
        <v>32</v>
      </c>
      <c r="I247" s="201"/>
      <c r="J247" s="196"/>
      <c r="K247" s="196"/>
      <c r="L247" s="202"/>
      <c r="M247" s="203"/>
      <c r="N247" s="204"/>
      <c r="O247" s="204"/>
      <c r="P247" s="204"/>
      <c r="Q247" s="204"/>
      <c r="R247" s="204"/>
      <c r="S247" s="204"/>
      <c r="T247" s="205"/>
      <c r="AT247" s="206" t="s">
        <v>175</v>
      </c>
      <c r="AU247" s="206" t="s">
        <v>82</v>
      </c>
      <c r="AV247" s="11" t="s">
        <v>23</v>
      </c>
      <c r="AW247" s="11" t="s">
        <v>38</v>
      </c>
      <c r="AX247" s="11" t="s">
        <v>74</v>
      </c>
      <c r="AY247" s="206" t="s">
        <v>167</v>
      </c>
    </row>
    <row r="248" spans="2:51" s="12" customFormat="1">
      <c r="B248" s="207"/>
      <c r="C248" s="208"/>
      <c r="D248" s="197" t="s">
        <v>175</v>
      </c>
      <c r="E248" s="209" t="s">
        <v>32</v>
      </c>
      <c r="F248" s="210" t="s">
        <v>867</v>
      </c>
      <c r="G248" s="208"/>
      <c r="H248" s="211">
        <v>-3.96</v>
      </c>
      <c r="I248" s="212"/>
      <c r="J248" s="208"/>
      <c r="K248" s="208"/>
      <c r="L248" s="213"/>
      <c r="M248" s="214"/>
      <c r="N248" s="215"/>
      <c r="O248" s="215"/>
      <c r="P248" s="215"/>
      <c r="Q248" s="215"/>
      <c r="R248" s="215"/>
      <c r="S248" s="215"/>
      <c r="T248" s="216"/>
      <c r="AT248" s="217" t="s">
        <v>175</v>
      </c>
      <c r="AU248" s="217" t="s">
        <v>82</v>
      </c>
      <c r="AV248" s="12" t="s">
        <v>82</v>
      </c>
      <c r="AW248" s="12" t="s">
        <v>38</v>
      </c>
      <c r="AX248" s="12" t="s">
        <v>74</v>
      </c>
      <c r="AY248" s="217" t="s">
        <v>167</v>
      </c>
    </row>
    <row r="249" spans="2:51" s="13" customFormat="1">
      <c r="B249" s="218"/>
      <c r="C249" s="219"/>
      <c r="D249" s="197" t="s">
        <v>175</v>
      </c>
      <c r="E249" s="233" t="s">
        <v>32</v>
      </c>
      <c r="F249" s="234" t="s">
        <v>178</v>
      </c>
      <c r="G249" s="219"/>
      <c r="H249" s="235">
        <v>-17.030999999999999</v>
      </c>
      <c r="I249" s="224"/>
      <c r="J249" s="219"/>
      <c r="K249" s="219"/>
      <c r="L249" s="225"/>
      <c r="M249" s="226"/>
      <c r="N249" s="227"/>
      <c r="O249" s="227"/>
      <c r="P249" s="227"/>
      <c r="Q249" s="227"/>
      <c r="R249" s="227"/>
      <c r="S249" s="227"/>
      <c r="T249" s="228"/>
      <c r="AT249" s="229" t="s">
        <v>175</v>
      </c>
      <c r="AU249" s="229" t="s">
        <v>82</v>
      </c>
      <c r="AV249" s="13" t="s">
        <v>179</v>
      </c>
      <c r="AW249" s="13" t="s">
        <v>38</v>
      </c>
      <c r="AX249" s="13" t="s">
        <v>74</v>
      </c>
      <c r="AY249" s="229" t="s">
        <v>167</v>
      </c>
    </row>
    <row r="250" spans="2:51" s="11" customFormat="1">
      <c r="B250" s="195"/>
      <c r="C250" s="196"/>
      <c r="D250" s="197" t="s">
        <v>175</v>
      </c>
      <c r="E250" s="198" t="s">
        <v>32</v>
      </c>
      <c r="F250" s="199" t="s">
        <v>918</v>
      </c>
      <c r="G250" s="196"/>
      <c r="H250" s="200" t="s">
        <v>32</v>
      </c>
      <c r="I250" s="201"/>
      <c r="J250" s="196"/>
      <c r="K250" s="196"/>
      <c r="L250" s="202"/>
      <c r="M250" s="203"/>
      <c r="N250" s="204"/>
      <c r="O250" s="204"/>
      <c r="P250" s="204"/>
      <c r="Q250" s="204"/>
      <c r="R250" s="204"/>
      <c r="S250" s="204"/>
      <c r="T250" s="205"/>
      <c r="AT250" s="206" t="s">
        <v>175</v>
      </c>
      <c r="AU250" s="206" t="s">
        <v>82</v>
      </c>
      <c r="AV250" s="11" t="s">
        <v>23</v>
      </c>
      <c r="AW250" s="11" t="s">
        <v>38</v>
      </c>
      <c r="AX250" s="11" t="s">
        <v>74</v>
      </c>
      <c r="AY250" s="206" t="s">
        <v>167</v>
      </c>
    </row>
    <row r="251" spans="2:51" s="12" customFormat="1">
      <c r="B251" s="207"/>
      <c r="C251" s="208"/>
      <c r="D251" s="197" t="s">
        <v>175</v>
      </c>
      <c r="E251" s="209" t="s">
        <v>32</v>
      </c>
      <c r="F251" s="210" t="s">
        <v>919</v>
      </c>
      <c r="G251" s="208"/>
      <c r="H251" s="211">
        <v>-9.5359999999999996</v>
      </c>
      <c r="I251" s="212"/>
      <c r="J251" s="208"/>
      <c r="K251" s="208"/>
      <c r="L251" s="213"/>
      <c r="M251" s="214"/>
      <c r="N251" s="215"/>
      <c r="O251" s="215"/>
      <c r="P251" s="215"/>
      <c r="Q251" s="215"/>
      <c r="R251" s="215"/>
      <c r="S251" s="215"/>
      <c r="T251" s="216"/>
      <c r="AT251" s="217" t="s">
        <v>175</v>
      </c>
      <c r="AU251" s="217" t="s">
        <v>82</v>
      </c>
      <c r="AV251" s="12" t="s">
        <v>82</v>
      </c>
      <c r="AW251" s="12" t="s">
        <v>38</v>
      </c>
      <c r="AX251" s="12" t="s">
        <v>74</v>
      </c>
      <c r="AY251" s="217" t="s">
        <v>167</v>
      </c>
    </row>
    <row r="252" spans="2:51" s="12" customFormat="1">
      <c r="B252" s="207"/>
      <c r="C252" s="208"/>
      <c r="D252" s="197" t="s">
        <v>175</v>
      </c>
      <c r="E252" s="209" t="s">
        <v>32</v>
      </c>
      <c r="F252" s="210" t="s">
        <v>920</v>
      </c>
      <c r="G252" s="208"/>
      <c r="H252" s="211">
        <v>-53.531999999999996</v>
      </c>
      <c r="I252" s="212"/>
      <c r="J252" s="208"/>
      <c r="K252" s="208"/>
      <c r="L252" s="213"/>
      <c r="M252" s="214"/>
      <c r="N252" s="215"/>
      <c r="O252" s="215"/>
      <c r="P252" s="215"/>
      <c r="Q252" s="215"/>
      <c r="R252" s="215"/>
      <c r="S252" s="215"/>
      <c r="T252" s="216"/>
      <c r="AT252" s="217" t="s">
        <v>175</v>
      </c>
      <c r="AU252" s="217" t="s">
        <v>82</v>
      </c>
      <c r="AV252" s="12" t="s">
        <v>82</v>
      </c>
      <c r="AW252" s="12" t="s">
        <v>38</v>
      </c>
      <c r="AX252" s="12" t="s">
        <v>74</v>
      </c>
      <c r="AY252" s="217" t="s">
        <v>167</v>
      </c>
    </row>
    <row r="253" spans="2:51" s="11" customFormat="1">
      <c r="B253" s="195"/>
      <c r="C253" s="196"/>
      <c r="D253" s="197" t="s">
        <v>175</v>
      </c>
      <c r="E253" s="198" t="s">
        <v>32</v>
      </c>
      <c r="F253" s="199" t="s">
        <v>921</v>
      </c>
      <c r="G253" s="196"/>
      <c r="H253" s="200" t="s">
        <v>32</v>
      </c>
      <c r="I253" s="201"/>
      <c r="J253" s="196"/>
      <c r="K253" s="196"/>
      <c r="L253" s="202"/>
      <c r="M253" s="203"/>
      <c r="N253" s="204"/>
      <c r="O253" s="204"/>
      <c r="P253" s="204"/>
      <c r="Q253" s="204"/>
      <c r="R253" s="204"/>
      <c r="S253" s="204"/>
      <c r="T253" s="205"/>
      <c r="AT253" s="206" t="s">
        <v>175</v>
      </c>
      <c r="AU253" s="206" t="s">
        <v>82</v>
      </c>
      <c r="AV253" s="11" t="s">
        <v>23</v>
      </c>
      <c r="AW253" s="11" t="s">
        <v>38</v>
      </c>
      <c r="AX253" s="11" t="s">
        <v>74</v>
      </c>
      <c r="AY253" s="206" t="s">
        <v>167</v>
      </c>
    </row>
    <row r="254" spans="2:51" s="12" customFormat="1">
      <c r="B254" s="207"/>
      <c r="C254" s="208"/>
      <c r="D254" s="197" t="s">
        <v>175</v>
      </c>
      <c r="E254" s="209" t="s">
        <v>32</v>
      </c>
      <c r="F254" s="210" t="s">
        <v>922</v>
      </c>
      <c r="G254" s="208"/>
      <c r="H254" s="211">
        <v>1.1020000000000001</v>
      </c>
      <c r="I254" s="212"/>
      <c r="J254" s="208"/>
      <c r="K254" s="208"/>
      <c r="L254" s="213"/>
      <c r="M254" s="214"/>
      <c r="N254" s="215"/>
      <c r="O254" s="215"/>
      <c r="P254" s="215"/>
      <c r="Q254" s="215"/>
      <c r="R254" s="215"/>
      <c r="S254" s="215"/>
      <c r="T254" s="216"/>
      <c r="AT254" s="217" t="s">
        <v>175</v>
      </c>
      <c r="AU254" s="217" t="s">
        <v>82</v>
      </c>
      <c r="AV254" s="12" t="s">
        <v>82</v>
      </c>
      <c r="AW254" s="12" t="s">
        <v>38</v>
      </c>
      <c r="AX254" s="12" t="s">
        <v>74</v>
      </c>
      <c r="AY254" s="217" t="s">
        <v>167</v>
      </c>
    </row>
    <row r="255" spans="2:51" s="12" customFormat="1">
      <c r="B255" s="207"/>
      <c r="C255" s="208"/>
      <c r="D255" s="197" t="s">
        <v>175</v>
      </c>
      <c r="E255" s="209" t="s">
        <v>32</v>
      </c>
      <c r="F255" s="210" t="s">
        <v>923</v>
      </c>
      <c r="G255" s="208"/>
      <c r="H255" s="211">
        <v>7.2279999999999998</v>
      </c>
      <c r="I255" s="212"/>
      <c r="J255" s="208"/>
      <c r="K255" s="208"/>
      <c r="L255" s="213"/>
      <c r="M255" s="214"/>
      <c r="N255" s="215"/>
      <c r="O255" s="215"/>
      <c r="P255" s="215"/>
      <c r="Q255" s="215"/>
      <c r="R255" s="215"/>
      <c r="S255" s="215"/>
      <c r="T255" s="216"/>
      <c r="AT255" s="217" t="s">
        <v>175</v>
      </c>
      <c r="AU255" s="217" t="s">
        <v>82</v>
      </c>
      <c r="AV255" s="12" t="s">
        <v>82</v>
      </c>
      <c r="AW255" s="12" t="s">
        <v>38</v>
      </c>
      <c r="AX255" s="12" t="s">
        <v>74</v>
      </c>
      <c r="AY255" s="217" t="s">
        <v>167</v>
      </c>
    </row>
    <row r="256" spans="2:51" s="13" customFormat="1">
      <c r="B256" s="218"/>
      <c r="C256" s="219"/>
      <c r="D256" s="197" t="s">
        <v>175</v>
      </c>
      <c r="E256" s="233" t="s">
        <v>32</v>
      </c>
      <c r="F256" s="234" t="s">
        <v>178</v>
      </c>
      <c r="G256" s="219"/>
      <c r="H256" s="235">
        <v>-54.738</v>
      </c>
      <c r="I256" s="224"/>
      <c r="J256" s="219"/>
      <c r="K256" s="219"/>
      <c r="L256" s="225"/>
      <c r="M256" s="226"/>
      <c r="N256" s="227"/>
      <c r="O256" s="227"/>
      <c r="P256" s="227"/>
      <c r="Q256" s="227"/>
      <c r="R256" s="227"/>
      <c r="S256" s="227"/>
      <c r="T256" s="228"/>
      <c r="AT256" s="229" t="s">
        <v>175</v>
      </c>
      <c r="AU256" s="229" t="s">
        <v>82</v>
      </c>
      <c r="AV256" s="13" t="s">
        <v>179</v>
      </c>
      <c r="AW256" s="13" t="s">
        <v>38</v>
      </c>
      <c r="AX256" s="13" t="s">
        <v>74</v>
      </c>
      <c r="AY256" s="229" t="s">
        <v>167</v>
      </c>
    </row>
    <row r="257" spans="2:65" s="14" customFormat="1">
      <c r="B257" s="236"/>
      <c r="C257" s="237"/>
      <c r="D257" s="220" t="s">
        <v>175</v>
      </c>
      <c r="E257" s="238" t="s">
        <v>776</v>
      </c>
      <c r="F257" s="239" t="s">
        <v>229</v>
      </c>
      <c r="G257" s="237"/>
      <c r="H257" s="240">
        <v>93.141000000000005</v>
      </c>
      <c r="I257" s="241"/>
      <c r="J257" s="237"/>
      <c r="K257" s="237"/>
      <c r="L257" s="242"/>
      <c r="M257" s="243"/>
      <c r="N257" s="244"/>
      <c r="O257" s="244"/>
      <c r="P257" s="244"/>
      <c r="Q257" s="244"/>
      <c r="R257" s="244"/>
      <c r="S257" s="244"/>
      <c r="T257" s="245"/>
      <c r="AT257" s="246" t="s">
        <v>175</v>
      </c>
      <c r="AU257" s="246" t="s">
        <v>82</v>
      </c>
      <c r="AV257" s="14" t="s">
        <v>173</v>
      </c>
      <c r="AW257" s="14" t="s">
        <v>38</v>
      </c>
      <c r="AX257" s="14" t="s">
        <v>23</v>
      </c>
      <c r="AY257" s="246" t="s">
        <v>167</v>
      </c>
    </row>
    <row r="258" spans="2:65" s="1" customFormat="1" ht="22.5" customHeight="1">
      <c r="B258" s="35"/>
      <c r="C258" s="183" t="s">
        <v>330</v>
      </c>
      <c r="D258" s="183" t="s">
        <v>169</v>
      </c>
      <c r="E258" s="184" t="s">
        <v>924</v>
      </c>
      <c r="F258" s="185" t="s">
        <v>925</v>
      </c>
      <c r="G258" s="186" t="s">
        <v>103</v>
      </c>
      <c r="H258" s="187">
        <v>53.531999999999996</v>
      </c>
      <c r="I258" s="188"/>
      <c r="J258" s="189">
        <f>ROUND(I258*H258,2)</f>
        <v>0</v>
      </c>
      <c r="K258" s="185" t="s">
        <v>172</v>
      </c>
      <c r="L258" s="55"/>
      <c r="M258" s="190" t="s">
        <v>32</v>
      </c>
      <c r="N258" s="191" t="s">
        <v>45</v>
      </c>
      <c r="O258" s="36"/>
      <c r="P258" s="192">
        <f>O258*H258</f>
        <v>0</v>
      </c>
      <c r="Q258" s="192">
        <v>0</v>
      </c>
      <c r="R258" s="192">
        <f>Q258*H258</f>
        <v>0</v>
      </c>
      <c r="S258" s="192">
        <v>0</v>
      </c>
      <c r="T258" s="193">
        <f>S258*H258</f>
        <v>0</v>
      </c>
      <c r="AR258" s="18" t="s">
        <v>173</v>
      </c>
      <c r="AT258" s="18" t="s">
        <v>169</v>
      </c>
      <c r="AU258" s="18" t="s">
        <v>82</v>
      </c>
      <c r="AY258" s="18" t="s">
        <v>167</v>
      </c>
      <c r="BE258" s="194">
        <f>IF(N258="základní",J258,0)</f>
        <v>0</v>
      </c>
      <c r="BF258" s="194">
        <f>IF(N258="snížená",J258,0)</f>
        <v>0</v>
      </c>
      <c r="BG258" s="194">
        <f>IF(N258="zákl. přenesená",J258,0)</f>
        <v>0</v>
      </c>
      <c r="BH258" s="194">
        <f>IF(N258="sníž. přenesená",J258,0)</f>
        <v>0</v>
      </c>
      <c r="BI258" s="194">
        <f>IF(N258="nulová",J258,0)</f>
        <v>0</v>
      </c>
      <c r="BJ258" s="18" t="s">
        <v>23</v>
      </c>
      <c r="BK258" s="194">
        <f>ROUND(I258*H258,2)</f>
        <v>0</v>
      </c>
      <c r="BL258" s="18" t="s">
        <v>173</v>
      </c>
      <c r="BM258" s="18" t="s">
        <v>926</v>
      </c>
    </row>
    <row r="259" spans="2:65" s="12" customFormat="1">
      <c r="B259" s="207"/>
      <c r="C259" s="208"/>
      <c r="D259" s="197" t="s">
        <v>175</v>
      </c>
      <c r="E259" s="209" t="s">
        <v>32</v>
      </c>
      <c r="F259" s="210" t="s">
        <v>927</v>
      </c>
      <c r="G259" s="208"/>
      <c r="H259" s="211">
        <v>17.93</v>
      </c>
      <c r="I259" s="212"/>
      <c r="J259" s="208"/>
      <c r="K259" s="208"/>
      <c r="L259" s="213"/>
      <c r="M259" s="214"/>
      <c r="N259" s="215"/>
      <c r="O259" s="215"/>
      <c r="P259" s="215"/>
      <c r="Q259" s="215"/>
      <c r="R259" s="215"/>
      <c r="S259" s="215"/>
      <c r="T259" s="216"/>
      <c r="AT259" s="217" t="s">
        <v>175</v>
      </c>
      <c r="AU259" s="217" t="s">
        <v>82</v>
      </c>
      <c r="AV259" s="12" t="s">
        <v>82</v>
      </c>
      <c r="AW259" s="12" t="s">
        <v>38</v>
      </c>
      <c r="AX259" s="12" t="s">
        <v>74</v>
      </c>
      <c r="AY259" s="217" t="s">
        <v>167</v>
      </c>
    </row>
    <row r="260" spans="2:65" s="12" customFormat="1">
      <c r="B260" s="207"/>
      <c r="C260" s="208"/>
      <c r="D260" s="197" t="s">
        <v>175</v>
      </c>
      <c r="E260" s="209" t="s">
        <v>32</v>
      </c>
      <c r="F260" s="210" t="s">
        <v>928</v>
      </c>
      <c r="G260" s="208"/>
      <c r="H260" s="211">
        <v>43.932000000000002</v>
      </c>
      <c r="I260" s="212"/>
      <c r="J260" s="208"/>
      <c r="K260" s="208"/>
      <c r="L260" s="213"/>
      <c r="M260" s="214"/>
      <c r="N260" s="215"/>
      <c r="O260" s="215"/>
      <c r="P260" s="215"/>
      <c r="Q260" s="215"/>
      <c r="R260" s="215"/>
      <c r="S260" s="215"/>
      <c r="T260" s="216"/>
      <c r="AT260" s="217" t="s">
        <v>175</v>
      </c>
      <c r="AU260" s="217" t="s">
        <v>82</v>
      </c>
      <c r="AV260" s="12" t="s">
        <v>82</v>
      </c>
      <c r="AW260" s="12" t="s">
        <v>38</v>
      </c>
      <c r="AX260" s="12" t="s">
        <v>74</v>
      </c>
      <c r="AY260" s="217" t="s">
        <v>167</v>
      </c>
    </row>
    <row r="261" spans="2:65" s="11" customFormat="1">
      <c r="B261" s="195"/>
      <c r="C261" s="196"/>
      <c r="D261" s="197" t="s">
        <v>175</v>
      </c>
      <c r="E261" s="198" t="s">
        <v>32</v>
      </c>
      <c r="F261" s="199" t="s">
        <v>929</v>
      </c>
      <c r="G261" s="196"/>
      <c r="H261" s="200" t="s">
        <v>32</v>
      </c>
      <c r="I261" s="201"/>
      <c r="J261" s="196"/>
      <c r="K261" s="196"/>
      <c r="L261" s="202"/>
      <c r="M261" s="203"/>
      <c r="N261" s="204"/>
      <c r="O261" s="204"/>
      <c r="P261" s="204"/>
      <c r="Q261" s="204"/>
      <c r="R261" s="204"/>
      <c r="S261" s="204"/>
      <c r="T261" s="205"/>
      <c r="AT261" s="206" t="s">
        <v>175</v>
      </c>
      <c r="AU261" s="206" t="s">
        <v>82</v>
      </c>
      <c r="AV261" s="11" t="s">
        <v>23</v>
      </c>
      <c r="AW261" s="11" t="s">
        <v>38</v>
      </c>
      <c r="AX261" s="11" t="s">
        <v>74</v>
      </c>
      <c r="AY261" s="206" t="s">
        <v>167</v>
      </c>
    </row>
    <row r="262" spans="2:65" s="12" customFormat="1">
      <c r="B262" s="207"/>
      <c r="C262" s="208"/>
      <c r="D262" s="197" t="s">
        <v>175</v>
      </c>
      <c r="E262" s="209" t="s">
        <v>32</v>
      </c>
      <c r="F262" s="210" t="s">
        <v>930</v>
      </c>
      <c r="G262" s="208"/>
      <c r="H262" s="211">
        <v>-1.1020000000000001</v>
      </c>
      <c r="I262" s="212"/>
      <c r="J262" s="208"/>
      <c r="K262" s="208"/>
      <c r="L262" s="213"/>
      <c r="M262" s="214"/>
      <c r="N262" s="215"/>
      <c r="O262" s="215"/>
      <c r="P262" s="215"/>
      <c r="Q262" s="215"/>
      <c r="R262" s="215"/>
      <c r="S262" s="215"/>
      <c r="T262" s="216"/>
      <c r="AT262" s="217" t="s">
        <v>175</v>
      </c>
      <c r="AU262" s="217" t="s">
        <v>82</v>
      </c>
      <c r="AV262" s="12" t="s">
        <v>82</v>
      </c>
      <c r="AW262" s="12" t="s">
        <v>38</v>
      </c>
      <c r="AX262" s="12" t="s">
        <v>74</v>
      </c>
      <c r="AY262" s="217" t="s">
        <v>167</v>
      </c>
    </row>
    <row r="263" spans="2:65" s="12" customFormat="1">
      <c r="B263" s="207"/>
      <c r="C263" s="208"/>
      <c r="D263" s="197" t="s">
        <v>175</v>
      </c>
      <c r="E263" s="209" t="s">
        <v>32</v>
      </c>
      <c r="F263" s="210" t="s">
        <v>931</v>
      </c>
      <c r="G263" s="208"/>
      <c r="H263" s="211">
        <v>-7.2279999999999998</v>
      </c>
      <c r="I263" s="212"/>
      <c r="J263" s="208"/>
      <c r="K263" s="208"/>
      <c r="L263" s="213"/>
      <c r="M263" s="214"/>
      <c r="N263" s="215"/>
      <c r="O263" s="215"/>
      <c r="P263" s="215"/>
      <c r="Q263" s="215"/>
      <c r="R263" s="215"/>
      <c r="S263" s="215"/>
      <c r="T263" s="216"/>
      <c r="AT263" s="217" t="s">
        <v>175</v>
      </c>
      <c r="AU263" s="217" t="s">
        <v>82</v>
      </c>
      <c r="AV263" s="12" t="s">
        <v>82</v>
      </c>
      <c r="AW263" s="12" t="s">
        <v>38</v>
      </c>
      <c r="AX263" s="12" t="s">
        <v>74</v>
      </c>
      <c r="AY263" s="217" t="s">
        <v>167</v>
      </c>
    </row>
    <row r="264" spans="2:65" s="13" customFormat="1">
      <c r="B264" s="218"/>
      <c r="C264" s="219"/>
      <c r="D264" s="197" t="s">
        <v>175</v>
      </c>
      <c r="E264" s="233" t="s">
        <v>774</v>
      </c>
      <c r="F264" s="234" t="s">
        <v>178</v>
      </c>
      <c r="G264" s="219"/>
      <c r="H264" s="235">
        <v>53.531999999999996</v>
      </c>
      <c r="I264" s="224"/>
      <c r="J264" s="219"/>
      <c r="K264" s="219"/>
      <c r="L264" s="225"/>
      <c r="M264" s="226"/>
      <c r="N264" s="227"/>
      <c r="O264" s="227"/>
      <c r="P264" s="227"/>
      <c r="Q264" s="227"/>
      <c r="R264" s="227"/>
      <c r="S264" s="227"/>
      <c r="T264" s="228"/>
      <c r="AT264" s="229" t="s">
        <v>175</v>
      </c>
      <c r="AU264" s="229" t="s">
        <v>82</v>
      </c>
      <c r="AV264" s="13" t="s">
        <v>179</v>
      </c>
      <c r="AW264" s="13" t="s">
        <v>38</v>
      </c>
      <c r="AX264" s="13" t="s">
        <v>74</v>
      </c>
      <c r="AY264" s="229" t="s">
        <v>167</v>
      </c>
    </row>
    <row r="265" spans="2:65" s="14" customFormat="1">
      <c r="B265" s="236"/>
      <c r="C265" s="237"/>
      <c r="D265" s="220" t="s">
        <v>175</v>
      </c>
      <c r="E265" s="238" t="s">
        <v>32</v>
      </c>
      <c r="F265" s="239" t="s">
        <v>229</v>
      </c>
      <c r="G265" s="237"/>
      <c r="H265" s="240">
        <v>53.531999999999996</v>
      </c>
      <c r="I265" s="241"/>
      <c r="J265" s="237"/>
      <c r="K265" s="237"/>
      <c r="L265" s="242"/>
      <c r="M265" s="243"/>
      <c r="N265" s="244"/>
      <c r="O265" s="244"/>
      <c r="P265" s="244"/>
      <c r="Q265" s="244"/>
      <c r="R265" s="244"/>
      <c r="S265" s="244"/>
      <c r="T265" s="245"/>
      <c r="AT265" s="246" t="s">
        <v>175</v>
      </c>
      <c r="AU265" s="246" t="s">
        <v>82</v>
      </c>
      <c r="AV265" s="14" t="s">
        <v>173</v>
      </c>
      <c r="AW265" s="14" t="s">
        <v>38</v>
      </c>
      <c r="AX265" s="14" t="s">
        <v>23</v>
      </c>
      <c r="AY265" s="246" t="s">
        <v>167</v>
      </c>
    </row>
    <row r="266" spans="2:65" s="1" customFormat="1" ht="22.5" customHeight="1">
      <c r="B266" s="35"/>
      <c r="C266" s="247" t="s">
        <v>334</v>
      </c>
      <c r="D266" s="247" t="s">
        <v>354</v>
      </c>
      <c r="E266" s="248" t="s">
        <v>932</v>
      </c>
      <c r="F266" s="249" t="s">
        <v>933</v>
      </c>
      <c r="G266" s="250" t="s">
        <v>192</v>
      </c>
      <c r="H266" s="251">
        <v>107.06399999999999</v>
      </c>
      <c r="I266" s="252"/>
      <c r="J266" s="253">
        <f>ROUND(I266*H266,2)</f>
        <v>0</v>
      </c>
      <c r="K266" s="249" t="s">
        <v>172</v>
      </c>
      <c r="L266" s="254"/>
      <c r="M266" s="255" t="s">
        <v>32</v>
      </c>
      <c r="N266" s="256" t="s">
        <v>45</v>
      </c>
      <c r="O266" s="36"/>
      <c r="P266" s="192">
        <f>O266*H266</f>
        <v>0</v>
      </c>
      <c r="Q266" s="192">
        <v>0</v>
      </c>
      <c r="R266" s="192">
        <f>Q266*H266</f>
        <v>0</v>
      </c>
      <c r="S266" s="192">
        <v>0</v>
      </c>
      <c r="T266" s="193">
        <f>S266*H266</f>
        <v>0</v>
      </c>
      <c r="AR266" s="18" t="s">
        <v>110</v>
      </c>
      <c r="AT266" s="18" t="s">
        <v>354</v>
      </c>
      <c r="AU266" s="18" t="s">
        <v>82</v>
      </c>
      <c r="AY266" s="18" t="s">
        <v>167</v>
      </c>
      <c r="BE266" s="194">
        <f>IF(N266="základní",J266,0)</f>
        <v>0</v>
      </c>
      <c r="BF266" s="194">
        <f>IF(N266="snížená",J266,0)</f>
        <v>0</v>
      </c>
      <c r="BG266" s="194">
        <f>IF(N266="zákl. přenesená",J266,0)</f>
        <v>0</v>
      </c>
      <c r="BH266" s="194">
        <f>IF(N266="sníž. přenesená",J266,0)</f>
        <v>0</v>
      </c>
      <c r="BI266" s="194">
        <f>IF(N266="nulová",J266,0)</f>
        <v>0</v>
      </c>
      <c r="BJ266" s="18" t="s">
        <v>23</v>
      </c>
      <c r="BK266" s="194">
        <f>ROUND(I266*H266,2)</f>
        <v>0</v>
      </c>
      <c r="BL266" s="18" t="s">
        <v>173</v>
      </c>
      <c r="BM266" s="18" t="s">
        <v>934</v>
      </c>
    </row>
    <row r="267" spans="2:65" s="11" customFormat="1">
      <c r="B267" s="195"/>
      <c r="C267" s="196"/>
      <c r="D267" s="197" t="s">
        <v>175</v>
      </c>
      <c r="E267" s="198" t="s">
        <v>32</v>
      </c>
      <c r="F267" s="199" t="s">
        <v>935</v>
      </c>
      <c r="G267" s="196"/>
      <c r="H267" s="200" t="s">
        <v>32</v>
      </c>
      <c r="I267" s="201"/>
      <c r="J267" s="196"/>
      <c r="K267" s="196"/>
      <c r="L267" s="202"/>
      <c r="M267" s="203"/>
      <c r="N267" s="204"/>
      <c r="O267" s="204"/>
      <c r="P267" s="204"/>
      <c r="Q267" s="204"/>
      <c r="R267" s="204"/>
      <c r="S267" s="204"/>
      <c r="T267" s="205"/>
      <c r="AT267" s="206" t="s">
        <v>175</v>
      </c>
      <c r="AU267" s="206" t="s">
        <v>82</v>
      </c>
      <c r="AV267" s="11" t="s">
        <v>23</v>
      </c>
      <c r="AW267" s="11" t="s">
        <v>38</v>
      </c>
      <c r="AX267" s="11" t="s">
        <v>74</v>
      </c>
      <c r="AY267" s="206" t="s">
        <v>167</v>
      </c>
    </row>
    <row r="268" spans="2:65" s="12" customFormat="1">
      <c r="B268" s="207"/>
      <c r="C268" s="208"/>
      <c r="D268" s="220" t="s">
        <v>175</v>
      </c>
      <c r="E268" s="230" t="s">
        <v>32</v>
      </c>
      <c r="F268" s="231" t="s">
        <v>936</v>
      </c>
      <c r="G268" s="208"/>
      <c r="H268" s="232">
        <v>107.06399999999999</v>
      </c>
      <c r="I268" s="212"/>
      <c r="J268" s="208"/>
      <c r="K268" s="208"/>
      <c r="L268" s="213"/>
      <c r="M268" s="214"/>
      <c r="N268" s="215"/>
      <c r="O268" s="215"/>
      <c r="P268" s="215"/>
      <c r="Q268" s="215"/>
      <c r="R268" s="215"/>
      <c r="S268" s="215"/>
      <c r="T268" s="216"/>
      <c r="AT268" s="217" t="s">
        <v>175</v>
      </c>
      <c r="AU268" s="217" t="s">
        <v>82</v>
      </c>
      <c r="AV268" s="12" t="s">
        <v>82</v>
      </c>
      <c r="AW268" s="12" t="s">
        <v>38</v>
      </c>
      <c r="AX268" s="12" t="s">
        <v>23</v>
      </c>
      <c r="AY268" s="217" t="s">
        <v>167</v>
      </c>
    </row>
    <row r="269" spans="2:65" s="1" customFormat="1" ht="22.5" customHeight="1">
      <c r="B269" s="35"/>
      <c r="C269" s="183" t="s">
        <v>340</v>
      </c>
      <c r="D269" s="183" t="s">
        <v>169</v>
      </c>
      <c r="E269" s="184" t="s">
        <v>937</v>
      </c>
      <c r="F269" s="185" t="s">
        <v>938</v>
      </c>
      <c r="G269" s="186" t="s">
        <v>106</v>
      </c>
      <c r="H269" s="187">
        <v>46.84</v>
      </c>
      <c r="I269" s="188"/>
      <c r="J269" s="189">
        <f>ROUND(I269*H269,2)</f>
        <v>0</v>
      </c>
      <c r="K269" s="185" t="s">
        <v>172</v>
      </c>
      <c r="L269" s="55"/>
      <c r="M269" s="190" t="s">
        <v>32</v>
      </c>
      <c r="N269" s="191" t="s">
        <v>45</v>
      </c>
      <c r="O269" s="36"/>
      <c r="P269" s="192">
        <f>O269*H269</f>
        <v>0</v>
      </c>
      <c r="Q269" s="192">
        <v>0</v>
      </c>
      <c r="R269" s="192">
        <f>Q269*H269</f>
        <v>0</v>
      </c>
      <c r="S269" s="192">
        <v>0</v>
      </c>
      <c r="T269" s="193">
        <f>S269*H269</f>
        <v>0</v>
      </c>
      <c r="AR269" s="18" t="s">
        <v>173</v>
      </c>
      <c r="AT269" s="18" t="s">
        <v>169</v>
      </c>
      <c r="AU269" s="18" t="s">
        <v>82</v>
      </c>
      <c r="AY269" s="18" t="s">
        <v>167</v>
      </c>
      <c r="BE269" s="194">
        <f>IF(N269="základní",J269,0)</f>
        <v>0</v>
      </c>
      <c r="BF269" s="194">
        <f>IF(N269="snížená",J269,0)</f>
        <v>0</v>
      </c>
      <c r="BG269" s="194">
        <f>IF(N269="zákl. přenesená",J269,0)</f>
        <v>0</v>
      </c>
      <c r="BH269" s="194">
        <f>IF(N269="sníž. přenesená",J269,0)</f>
        <v>0</v>
      </c>
      <c r="BI269" s="194">
        <f>IF(N269="nulová",J269,0)</f>
        <v>0</v>
      </c>
      <c r="BJ269" s="18" t="s">
        <v>23</v>
      </c>
      <c r="BK269" s="194">
        <f>ROUND(I269*H269,2)</f>
        <v>0</v>
      </c>
      <c r="BL269" s="18" t="s">
        <v>173</v>
      </c>
      <c r="BM269" s="18" t="s">
        <v>939</v>
      </c>
    </row>
    <row r="270" spans="2:65" s="11" customFormat="1">
      <c r="B270" s="195"/>
      <c r="C270" s="196"/>
      <c r="D270" s="197" t="s">
        <v>175</v>
      </c>
      <c r="E270" s="198" t="s">
        <v>32</v>
      </c>
      <c r="F270" s="199" t="s">
        <v>792</v>
      </c>
      <c r="G270" s="196"/>
      <c r="H270" s="200" t="s">
        <v>32</v>
      </c>
      <c r="I270" s="201"/>
      <c r="J270" s="196"/>
      <c r="K270" s="196"/>
      <c r="L270" s="202"/>
      <c r="M270" s="203"/>
      <c r="N270" s="204"/>
      <c r="O270" s="204"/>
      <c r="P270" s="204"/>
      <c r="Q270" s="204"/>
      <c r="R270" s="204"/>
      <c r="S270" s="204"/>
      <c r="T270" s="205"/>
      <c r="AT270" s="206" t="s">
        <v>175</v>
      </c>
      <c r="AU270" s="206" t="s">
        <v>82</v>
      </c>
      <c r="AV270" s="11" t="s">
        <v>23</v>
      </c>
      <c r="AW270" s="11" t="s">
        <v>38</v>
      </c>
      <c r="AX270" s="11" t="s">
        <v>74</v>
      </c>
      <c r="AY270" s="206" t="s">
        <v>167</v>
      </c>
    </row>
    <row r="271" spans="2:65" s="12" customFormat="1">
      <c r="B271" s="207"/>
      <c r="C271" s="208"/>
      <c r="D271" s="197" t="s">
        <v>175</v>
      </c>
      <c r="E271" s="209" t="s">
        <v>32</v>
      </c>
      <c r="F271" s="210" t="s">
        <v>940</v>
      </c>
      <c r="G271" s="208"/>
      <c r="H271" s="211">
        <v>5.52</v>
      </c>
      <c r="I271" s="212"/>
      <c r="J271" s="208"/>
      <c r="K271" s="208"/>
      <c r="L271" s="213"/>
      <c r="M271" s="214"/>
      <c r="N271" s="215"/>
      <c r="O271" s="215"/>
      <c r="P271" s="215"/>
      <c r="Q271" s="215"/>
      <c r="R271" s="215"/>
      <c r="S271" s="215"/>
      <c r="T271" s="216"/>
      <c r="AT271" s="217" t="s">
        <v>175</v>
      </c>
      <c r="AU271" s="217" t="s">
        <v>82</v>
      </c>
      <c r="AV271" s="12" t="s">
        <v>82</v>
      </c>
      <c r="AW271" s="12" t="s">
        <v>38</v>
      </c>
      <c r="AX271" s="12" t="s">
        <v>74</v>
      </c>
      <c r="AY271" s="217" t="s">
        <v>167</v>
      </c>
    </row>
    <row r="272" spans="2:65" s="11" customFormat="1">
      <c r="B272" s="195"/>
      <c r="C272" s="196"/>
      <c r="D272" s="197" t="s">
        <v>175</v>
      </c>
      <c r="E272" s="198" t="s">
        <v>32</v>
      </c>
      <c r="F272" s="199" t="s">
        <v>794</v>
      </c>
      <c r="G272" s="196"/>
      <c r="H272" s="200" t="s">
        <v>32</v>
      </c>
      <c r="I272" s="201"/>
      <c r="J272" s="196"/>
      <c r="K272" s="196"/>
      <c r="L272" s="202"/>
      <c r="M272" s="203"/>
      <c r="N272" s="204"/>
      <c r="O272" s="204"/>
      <c r="P272" s="204"/>
      <c r="Q272" s="204"/>
      <c r="R272" s="204"/>
      <c r="S272" s="204"/>
      <c r="T272" s="205"/>
      <c r="AT272" s="206" t="s">
        <v>175</v>
      </c>
      <c r="AU272" s="206" t="s">
        <v>82</v>
      </c>
      <c r="AV272" s="11" t="s">
        <v>23</v>
      </c>
      <c r="AW272" s="11" t="s">
        <v>38</v>
      </c>
      <c r="AX272" s="11" t="s">
        <v>74</v>
      </c>
      <c r="AY272" s="206" t="s">
        <v>167</v>
      </c>
    </row>
    <row r="273" spans="2:65" s="12" customFormat="1">
      <c r="B273" s="207"/>
      <c r="C273" s="208"/>
      <c r="D273" s="197" t="s">
        <v>175</v>
      </c>
      <c r="E273" s="209" t="s">
        <v>32</v>
      </c>
      <c r="F273" s="210" t="s">
        <v>941</v>
      </c>
      <c r="G273" s="208"/>
      <c r="H273" s="211">
        <v>26.52</v>
      </c>
      <c r="I273" s="212"/>
      <c r="J273" s="208"/>
      <c r="K273" s="208"/>
      <c r="L273" s="213"/>
      <c r="M273" s="214"/>
      <c r="N273" s="215"/>
      <c r="O273" s="215"/>
      <c r="P273" s="215"/>
      <c r="Q273" s="215"/>
      <c r="R273" s="215"/>
      <c r="S273" s="215"/>
      <c r="T273" s="216"/>
      <c r="AT273" s="217" t="s">
        <v>175</v>
      </c>
      <c r="AU273" s="217" t="s">
        <v>82</v>
      </c>
      <c r="AV273" s="12" t="s">
        <v>82</v>
      </c>
      <c r="AW273" s="12" t="s">
        <v>38</v>
      </c>
      <c r="AX273" s="12" t="s">
        <v>74</v>
      </c>
      <c r="AY273" s="217" t="s">
        <v>167</v>
      </c>
    </row>
    <row r="274" spans="2:65" s="11" customFormat="1">
      <c r="B274" s="195"/>
      <c r="C274" s="196"/>
      <c r="D274" s="197" t="s">
        <v>175</v>
      </c>
      <c r="E274" s="198" t="s">
        <v>32</v>
      </c>
      <c r="F274" s="199" t="s">
        <v>855</v>
      </c>
      <c r="G274" s="196"/>
      <c r="H274" s="200" t="s">
        <v>32</v>
      </c>
      <c r="I274" s="201"/>
      <c r="J274" s="196"/>
      <c r="K274" s="196"/>
      <c r="L274" s="202"/>
      <c r="M274" s="203"/>
      <c r="N274" s="204"/>
      <c r="O274" s="204"/>
      <c r="P274" s="204"/>
      <c r="Q274" s="204"/>
      <c r="R274" s="204"/>
      <c r="S274" s="204"/>
      <c r="T274" s="205"/>
      <c r="AT274" s="206" t="s">
        <v>175</v>
      </c>
      <c r="AU274" s="206" t="s">
        <v>82</v>
      </c>
      <c r="AV274" s="11" t="s">
        <v>23</v>
      </c>
      <c r="AW274" s="11" t="s">
        <v>38</v>
      </c>
      <c r="AX274" s="11" t="s">
        <v>74</v>
      </c>
      <c r="AY274" s="206" t="s">
        <v>167</v>
      </c>
    </row>
    <row r="275" spans="2:65" s="12" customFormat="1">
      <c r="B275" s="207"/>
      <c r="C275" s="208"/>
      <c r="D275" s="197" t="s">
        <v>175</v>
      </c>
      <c r="E275" s="209" t="s">
        <v>32</v>
      </c>
      <c r="F275" s="210" t="s">
        <v>942</v>
      </c>
      <c r="G275" s="208"/>
      <c r="H275" s="211">
        <v>1.5</v>
      </c>
      <c r="I275" s="212"/>
      <c r="J275" s="208"/>
      <c r="K275" s="208"/>
      <c r="L275" s="213"/>
      <c r="M275" s="214"/>
      <c r="N275" s="215"/>
      <c r="O275" s="215"/>
      <c r="P275" s="215"/>
      <c r="Q275" s="215"/>
      <c r="R275" s="215"/>
      <c r="S275" s="215"/>
      <c r="T275" s="216"/>
      <c r="AT275" s="217" t="s">
        <v>175</v>
      </c>
      <c r="AU275" s="217" t="s">
        <v>82</v>
      </c>
      <c r="AV275" s="12" t="s">
        <v>82</v>
      </c>
      <c r="AW275" s="12" t="s">
        <v>38</v>
      </c>
      <c r="AX275" s="12" t="s">
        <v>74</v>
      </c>
      <c r="AY275" s="217" t="s">
        <v>167</v>
      </c>
    </row>
    <row r="276" spans="2:65" s="11" customFormat="1">
      <c r="B276" s="195"/>
      <c r="C276" s="196"/>
      <c r="D276" s="197" t="s">
        <v>175</v>
      </c>
      <c r="E276" s="198" t="s">
        <v>32</v>
      </c>
      <c r="F276" s="199" t="s">
        <v>796</v>
      </c>
      <c r="G276" s="196"/>
      <c r="H276" s="200" t="s">
        <v>32</v>
      </c>
      <c r="I276" s="201"/>
      <c r="J276" s="196"/>
      <c r="K276" s="196"/>
      <c r="L276" s="202"/>
      <c r="M276" s="203"/>
      <c r="N276" s="204"/>
      <c r="O276" s="204"/>
      <c r="P276" s="204"/>
      <c r="Q276" s="204"/>
      <c r="R276" s="204"/>
      <c r="S276" s="204"/>
      <c r="T276" s="205"/>
      <c r="AT276" s="206" t="s">
        <v>175</v>
      </c>
      <c r="AU276" s="206" t="s">
        <v>82</v>
      </c>
      <c r="AV276" s="11" t="s">
        <v>23</v>
      </c>
      <c r="AW276" s="11" t="s">
        <v>38</v>
      </c>
      <c r="AX276" s="11" t="s">
        <v>74</v>
      </c>
      <c r="AY276" s="206" t="s">
        <v>167</v>
      </c>
    </row>
    <row r="277" spans="2:65" s="12" customFormat="1">
      <c r="B277" s="207"/>
      <c r="C277" s="208"/>
      <c r="D277" s="197" t="s">
        <v>175</v>
      </c>
      <c r="E277" s="209" t="s">
        <v>32</v>
      </c>
      <c r="F277" s="210" t="s">
        <v>943</v>
      </c>
      <c r="G277" s="208"/>
      <c r="H277" s="211">
        <v>13.3</v>
      </c>
      <c r="I277" s="212"/>
      <c r="J277" s="208"/>
      <c r="K277" s="208"/>
      <c r="L277" s="213"/>
      <c r="M277" s="214"/>
      <c r="N277" s="215"/>
      <c r="O277" s="215"/>
      <c r="P277" s="215"/>
      <c r="Q277" s="215"/>
      <c r="R277" s="215"/>
      <c r="S277" s="215"/>
      <c r="T277" s="216"/>
      <c r="AT277" s="217" t="s">
        <v>175</v>
      </c>
      <c r="AU277" s="217" t="s">
        <v>82</v>
      </c>
      <c r="AV277" s="12" t="s">
        <v>82</v>
      </c>
      <c r="AW277" s="12" t="s">
        <v>38</v>
      </c>
      <c r="AX277" s="12" t="s">
        <v>74</v>
      </c>
      <c r="AY277" s="217" t="s">
        <v>167</v>
      </c>
    </row>
    <row r="278" spans="2:65" s="13" customFormat="1">
      <c r="B278" s="218"/>
      <c r="C278" s="219"/>
      <c r="D278" s="197" t="s">
        <v>175</v>
      </c>
      <c r="E278" s="233" t="s">
        <v>758</v>
      </c>
      <c r="F278" s="234" t="s">
        <v>178</v>
      </c>
      <c r="G278" s="219"/>
      <c r="H278" s="235">
        <v>46.84</v>
      </c>
      <c r="I278" s="224"/>
      <c r="J278" s="219"/>
      <c r="K278" s="219"/>
      <c r="L278" s="225"/>
      <c r="M278" s="226"/>
      <c r="N278" s="227"/>
      <c r="O278" s="227"/>
      <c r="P278" s="227"/>
      <c r="Q278" s="227"/>
      <c r="R278" s="227"/>
      <c r="S278" s="227"/>
      <c r="T278" s="228"/>
      <c r="AT278" s="229" t="s">
        <v>175</v>
      </c>
      <c r="AU278" s="229" t="s">
        <v>82</v>
      </c>
      <c r="AV278" s="13" t="s">
        <v>179</v>
      </c>
      <c r="AW278" s="13" t="s">
        <v>38</v>
      </c>
      <c r="AX278" s="13" t="s">
        <v>74</v>
      </c>
      <c r="AY278" s="229" t="s">
        <v>167</v>
      </c>
    </row>
    <row r="279" spans="2:65" s="14" customFormat="1">
      <c r="B279" s="236"/>
      <c r="C279" s="237"/>
      <c r="D279" s="220" t="s">
        <v>175</v>
      </c>
      <c r="E279" s="238" t="s">
        <v>32</v>
      </c>
      <c r="F279" s="239" t="s">
        <v>229</v>
      </c>
      <c r="G279" s="237"/>
      <c r="H279" s="240">
        <v>46.84</v>
      </c>
      <c r="I279" s="241"/>
      <c r="J279" s="237"/>
      <c r="K279" s="237"/>
      <c r="L279" s="242"/>
      <c r="M279" s="243"/>
      <c r="N279" s="244"/>
      <c r="O279" s="244"/>
      <c r="P279" s="244"/>
      <c r="Q279" s="244"/>
      <c r="R279" s="244"/>
      <c r="S279" s="244"/>
      <c r="T279" s="245"/>
      <c r="AT279" s="246" t="s">
        <v>175</v>
      </c>
      <c r="AU279" s="246" t="s">
        <v>82</v>
      </c>
      <c r="AV279" s="14" t="s">
        <v>173</v>
      </c>
      <c r="AW279" s="14" t="s">
        <v>38</v>
      </c>
      <c r="AX279" s="14" t="s">
        <v>23</v>
      </c>
      <c r="AY279" s="246" t="s">
        <v>167</v>
      </c>
    </row>
    <row r="280" spans="2:65" s="1" customFormat="1" ht="22.5" customHeight="1">
      <c r="B280" s="35"/>
      <c r="C280" s="183" t="s">
        <v>348</v>
      </c>
      <c r="D280" s="183" t="s">
        <v>169</v>
      </c>
      <c r="E280" s="184" t="s">
        <v>718</v>
      </c>
      <c r="F280" s="185" t="s">
        <v>719</v>
      </c>
      <c r="G280" s="186" t="s">
        <v>106</v>
      </c>
      <c r="H280" s="187">
        <v>46.84</v>
      </c>
      <c r="I280" s="188"/>
      <c r="J280" s="189">
        <f>ROUND(I280*H280,2)</f>
        <v>0</v>
      </c>
      <c r="K280" s="185" t="s">
        <v>172</v>
      </c>
      <c r="L280" s="55"/>
      <c r="M280" s="190" t="s">
        <v>32</v>
      </c>
      <c r="N280" s="191" t="s">
        <v>45</v>
      </c>
      <c r="O280" s="36"/>
      <c r="P280" s="192">
        <f>O280*H280</f>
        <v>0</v>
      </c>
      <c r="Q280" s="192">
        <v>0</v>
      </c>
      <c r="R280" s="192">
        <f>Q280*H280</f>
        <v>0</v>
      </c>
      <c r="S280" s="192">
        <v>0</v>
      </c>
      <c r="T280" s="193">
        <f>S280*H280</f>
        <v>0</v>
      </c>
      <c r="AR280" s="18" t="s">
        <v>173</v>
      </c>
      <c r="AT280" s="18" t="s">
        <v>169</v>
      </c>
      <c r="AU280" s="18" t="s">
        <v>82</v>
      </c>
      <c r="AY280" s="18" t="s">
        <v>167</v>
      </c>
      <c r="BE280" s="194">
        <f>IF(N280="základní",J280,0)</f>
        <v>0</v>
      </c>
      <c r="BF280" s="194">
        <f>IF(N280="snížená",J280,0)</f>
        <v>0</v>
      </c>
      <c r="BG280" s="194">
        <f>IF(N280="zákl. přenesená",J280,0)</f>
        <v>0</v>
      </c>
      <c r="BH280" s="194">
        <f>IF(N280="sníž. přenesená",J280,0)</f>
        <v>0</v>
      </c>
      <c r="BI280" s="194">
        <f>IF(N280="nulová",J280,0)</f>
        <v>0</v>
      </c>
      <c r="BJ280" s="18" t="s">
        <v>23</v>
      </c>
      <c r="BK280" s="194">
        <f>ROUND(I280*H280,2)</f>
        <v>0</v>
      </c>
      <c r="BL280" s="18" t="s">
        <v>173</v>
      </c>
      <c r="BM280" s="18" t="s">
        <v>944</v>
      </c>
    </row>
    <row r="281" spans="2:65" s="12" customFormat="1">
      <c r="B281" s="207"/>
      <c r="C281" s="208"/>
      <c r="D281" s="220" t="s">
        <v>175</v>
      </c>
      <c r="E281" s="230" t="s">
        <v>32</v>
      </c>
      <c r="F281" s="231" t="s">
        <v>758</v>
      </c>
      <c r="G281" s="208"/>
      <c r="H281" s="232">
        <v>46.84</v>
      </c>
      <c r="I281" s="212"/>
      <c r="J281" s="208"/>
      <c r="K281" s="208"/>
      <c r="L281" s="213"/>
      <c r="M281" s="214"/>
      <c r="N281" s="215"/>
      <c r="O281" s="215"/>
      <c r="P281" s="215"/>
      <c r="Q281" s="215"/>
      <c r="R281" s="215"/>
      <c r="S281" s="215"/>
      <c r="T281" s="216"/>
      <c r="AT281" s="217" t="s">
        <v>175</v>
      </c>
      <c r="AU281" s="217" t="s">
        <v>82</v>
      </c>
      <c r="AV281" s="12" t="s">
        <v>82</v>
      </c>
      <c r="AW281" s="12" t="s">
        <v>38</v>
      </c>
      <c r="AX281" s="12" t="s">
        <v>23</v>
      </c>
      <c r="AY281" s="217" t="s">
        <v>167</v>
      </c>
    </row>
    <row r="282" spans="2:65" s="1" customFormat="1" ht="22.5" customHeight="1">
      <c r="B282" s="35"/>
      <c r="C282" s="247" t="s">
        <v>353</v>
      </c>
      <c r="D282" s="247" t="s">
        <v>354</v>
      </c>
      <c r="E282" s="248" t="s">
        <v>724</v>
      </c>
      <c r="F282" s="249" t="s">
        <v>725</v>
      </c>
      <c r="G282" s="250" t="s">
        <v>726</v>
      </c>
      <c r="H282" s="251">
        <v>1.405</v>
      </c>
      <c r="I282" s="252"/>
      <c r="J282" s="253">
        <f>ROUND(I282*H282,2)</f>
        <v>0</v>
      </c>
      <c r="K282" s="249" t="s">
        <v>172</v>
      </c>
      <c r="L282" s="254"/>
      <c r="M282" s="255" t="s">
        <v>32</v>
      </c>
      <c r="N282" s="256" t="s">
        <v>45</v>
      </c>
      <c r="O282" s="36"/>
      <c r="P282" s="192">
        <f>O282*H282</f>
        <v>0</v>
      </c>
      <c r="Q282" s="192">
        <v>1E-3</v>
      </c>
      <c r="R282" s="192">
        <f>Q282*H282</f>
        <v>1.405E-3</v>
      </c>
      <c r="S282" s="192">
        <v>0</v>
      </c>
      <c r="T282" s="193">
        <f>S282*H282</f>
        <v>0</v>
      </c>
      <c r="AR282" s="18" t="s">
        <v>110</v>
      </c>
      <c r="AT282" s="18" t="s">
        <v>354</v>
      </c>
      <c r="AU282" s="18" t="s">
        <v>82</v>
      </c>
      <c r="AY282" s="18" t="s">
        <v>167</v>
      </c>
      <c r="BE282" s="194">
        <f>IF(N282="základní",J282,0)</f>
        <v>0</v>
      </c>
      <c r="BF282" s="194">
        <f>IF(N282="snížená",J282,0)</f>
        <v>0</v>
      </c>
      <c r="BG282" s="194">
        <f>IF(N282="zákl. přenesená",J282,0)</f>
        <v>0</v>
      </c>
      <c r="BH282" s="194">
        <f>IF(N282="sníž. přenesená",J282,0)</f>
        <v>0</v>
      </c>
      <c r="BI282" s="194">
        <f>IF(N282="nulová",J282,0)</f>
        <v>0</v>
      </c>
      <c r="BJ282" s="18" t="s">
        <v>23</v>
      </c>
      <c r="BK282" s="194">
        <f>ROUND(I282*H282,2)</f>
        <v>0</v>
      </c>
      <c r="BL282" s="18" t="s">
        <v>173</v>
      </c>
      <c r="BM282" s="18" t="s">
        <v>945</v>
      </c>
    </row>
    <row r="283" spans="2:65" s="12" customFormat="1">
      <c r="B283" s="207"/>
      <c r="C283" s="208"/>
      <c r="D283" s="220" t="s">
        <v>175</v>
      </c>
      <c r="E283" s="208"/>
      <c r="F283" s="231" t="s">
        <v>946</v>
      </c>
      <c r="G283" s="208"/>
      <c r="H283" s="232">
        <v>1.405</v>
      </c>
      <c r="I283" s="212"/>
      <c r="J283" s="208"/>
      <c r="K283" s="208"/>
      <c r="L283" s="213"/>
      <c r="M283" s="214"/>
      <c r="N283" s="215"/>
      <c r="O283" s="215"/>
      <c r="P283" s="215"/>
      <c r="Q283" s="215"/>
      <c r="R283" s="215"/>
      <c r="S283" s="215"/>
      <c r="T283" s="216"/>
      <c r="AT283" s="217" t="s">
        <v>175</v>
      </c>
      <c r="AU283" s="217" t="s">
        <v>82</v>
      </c>
      <c r="AV283" s="12" t="s">
        <v>82</v>
      </c>
      <c r="AW283" s="12" t="s">
        <v>4</v>
      </c>
      <c r="AX283" s="12" t="s">
        <v>23</v>
      </c>
      <c r="AY283" s="217" t="s">
        <v>167</v>
      </c>
    </row>
    <row r="284" spans="2:65" s="1" customFormat="1" ht="22.5" customHeight="1">
      <c r="B284" s="35"/>
      <c r="C284" s="183" t="s">
        <v>359</v>
      </c>
      <c r="D284" s="183" t="s">
        <v>169</v>
      </c>
      <c r="E284" s="184" t="s">
        <v>947</v>
      </c>
      <c r="F284" s="185" t="s">
        <v>948</v>
      </c>
      <c r="G284" s="186" t="s">
        <v>106</v>
      </c>
      <c r="H284" s="187">
        <v>13.5</v>
      </c>
      <c r="I284" s="188"/>
      <c r="J284" s="189">
        <f>ROUND(I284*H284,2)</f>
        <v>0</v>
      </c>
      <c r="K284" s="185" t="s">
        <v>172</v>
      </c>
      <c r="L284" s="55"/>
      <c r="M284" s="190" t="s">
        <v>32</v>
      </c>
      <c r="N284" s="191" t="s">
        <v>45</v>
      </c>
      <c r="O284" s="36"/>
      <c r="P284" s="192">
        <f>O284*H284</f>
        <v>0</v>
      </c>
      <c r="Q284" s="192">
        <v>0</v>
      </c>
      <c r="R284" s="192">
        <f>Q284*H284</f>
        <v>0</v>
      </c>
      <c r="S284" s="192">
        <v>0</v>
      </c>
      <c r="T284" s="193">
        <f>S284*H284</f>
        <v>0</v>
      </c>
      <c r="AR284" s="18" t="s">
        <v>173</v>
      </c>
      <c r="AT284" s="18" t="s">
        <v>169</v>
      </c>
      <c r="AU284" s="18" t="s">
        <v>82</v>
      </c>
      <c r="AY284" s="18" t="s">
        <v>167</v>
      </c>
      <c r="BE284" s="194">
        <f>IF(N284="základní",J284,0)</f>
        <v>0</v>
      </c>
      <c r="BF284" s="194">
        <f>IF(N284="snížená",J284,0)</f>
        <v>0</v>
      </c>
      <c r="BG284" s="194">
        <f>IF(N284="zákl. přenesená",J284,0)</f>
        <v>0</v>
      </c>
      <c r="BH284" s="194">
        <f>IF(N284="sníž. přenesená",J284,0)</f>
        <v>0</v>
      </c>
      <c r="BI284" s="194">
        <f>IF(N284="nulová",J284,0)</f>
        <v>0</v>
      </c>
      <c r="BJ284" s="18" t="s">
        <v>23</v>
      </c>
      <c r="BK284" s="194">
        <f>ROUND(I284*H284,2)</f>
        <v>0</v>
      </c>
      <c r="BL284" s="18" t="s">
        <v>173</v>
      </c>
      <c r="BM284" s="18" t="s">
        <v>949</v>
      </c>
    </row>
    <row r="285" spans="2:65" s="11" customFormat="1">
      <c r="B285" s="195"/>
      <c r="C285" s="196"/>
      <c r="D285" s="197" t="s">
        <v>175</v>
      </c>
      <c r="E285" s="198" t="s">
        <v>32</v>
      </c>
      <c r="F285" s="199" t="s">
        <v>950</v>
      </c>
      <c r="G285" s="196"/>
      <c r="H285" s="200" t="s">
        <v>32</v>
      </c>
      <c r="I285" s="201"/>
      <c r="J285" s="196"/>
      <c r="K285" s="196"/>
      <c r="L285" s="202"/>
      <c r="M285" s="203"/>
      <c r="N285" s="204"/>
      <c r="O285" s="204"/>
      <c r="P285" s="204"/>
      <c r="Q285" s="204"/>
      <c r="R285" s="204"/>
      <c r="S285" s="204"/>
      <c r="T285" s="205"/>
      <c r="AT285" s="206" t="s">
        <v>175</v>
      </c>
      <c r="AU285" s="206" t="s">
        <v>82</v>
      </c>
      <c r="AV285" s="11" t="s">
        <v>23</v>
      </c>
      <c r="AW285" s="11" t="s">
        <v>38</v>
      </c>
      <c r="AX285" s="11" t="s">
        <v>74</v>
      </c>
      <c r="AY285" s="206" t="s">
        <v>167</v>
      </c>
    </row>
    <row r="286" spans="2:65" s="12" customFormat="1">
      <c r="B286" s="207"/>
      <c r="C286" s="208"/>
      <c r="D286" s="220" t="s">
        <v>175</v>
      </c>
      <c r="E286" s="230" t="s">
        <v>32</v>
      </c>
      <c r="F286" s="231" t="s">
        <v>951</v>
      </c>
      <c r="G286" s="208"/>
      <c r="H286" s="232">
        <v>13.5</v>
      </c>
      <c r="I286" s="212"/>
      <c r="J286" s="208"/>
      <c r="K286" s="208"/>
      <c r="L286" s="213"/>
      <c r="M286" s="214"/>
      <c r="N286" s="215"/>
      <c r="O286" s="215"/>
      <c r="P286" s="215"/>
      <c r="Q286" s="215"/>
      <c r="R286" s="215"/>
      <c r="S286" s="215"/>
      <c r="T286" s="216"/>
      <c r="AT286" s="217" t="s">
        <v>175</v>
      </c>
      <c r="AU286" s="217" t="s">
        <v>82</v>
      </c>
      <c r="AV286" s="12" t="s">
        <v>82</v>
      </c>
      <c r="AW286" s="12" t="s">
        <v>38</v>
      </c>
      <c r="AX286" s="12" t="s">
        <v>23</v>
      </c>
      <c r="AY286" s="217" t="s">
        <v>167</v>
      </c>
    </row>
    <row r="287" spans="2:65" s="1" customFormat="1" ht="22.5" customHeight="1">
      <c r="B287" s="35"/>
      <c r="C287" s="183" t="s">
        <v>364</v>
      </c>
      <c r="D287" s="183" t="s">
        <v>169</v>
      </c>
      <c r="E287" s="184" t="s">
        <v>952</v>
      </c>
      <c r="F287" s="185" t="s">
        <v>953</v>
      </c>
      <c r="G287" s="186" t="s">
        <v>106</v>
      </c>
      <c r="H287" s="187">
        <v>81</v>
      </c>
      <c r="I287" s="188"/>
      <c r="J287" s="189">
        <f>ROUND(I287*H287,2)</f>
        <v>0</v>
      </c>
      <c r="K287" s="185" t="s">
        <v>172</v>
      </c>
      <c r="L287" s="55"/>
      <c r="M287" s="190" t="s">
        <v>32</v>
      </c>
      <c r="N287" s="191" t="s">
        <v>45</v>
      </c>
      <c r="O287" s="36"/>
      <c r="P287" s="192">
        <f>O287*H287</f>
        <v>0</v>
      </c>
      <c r="Q287" s="192">
        <v>0</v>
      </c>
      <c r="R287" s="192">
        <f>Q287*H287</f>
        <v>0</v>
      </c>
      <c r="S287" s="192">
        <v>0</v>
      </c>
      <c r="T287" s="193">
        <f>S287*H287</f>
        <v>0</v>
      </c>
      <c r="AR287" s="18" t="s">
        <v>173</v>
      </c>
      <c r="AT287" s="18" t="s">
        <v>169</v>
      </c>
      <c r="AU287" s="18" t="s">
        <v>82</v>
      </c>
      <c r="AY287" s="18" t="s">
        <v>167</v>
      </c>
      <c r="BE287" s="194">
        <f>IF(N287="základní",J287,0)</f>
        <v>0</v>
      </c>
      <c r="BF287" s="194">
        <f>IF(N287="snížená",J287,0)</f>
        <v>0</v>
      </c>
      <c r="BG287" s="194">
        <f>IF(N287="zákl. přenesená",J287,0)</f>
        <v>0</v>
      </c>
      <c r="BH287" s="194">
        <f>IF(N287="sníž. přenesená",J287,0)</f>
        <v>0</v>
      </c>
      <c r="BI287" s="194">
        <f>IF(N287="nulová",J287,0)</f>
        <v>0</v>
      </c>
      <c r="BJ287" s="18" t="s">
        <v>23</v>
      </c>
      <c r="BK287" s="194">
        <f>ROUND(I287*H287,2)</f>
        <v>0</v>
      </c>
      <c r="BL287" s="18" t="s">
        <v>173</v>
      </c>
      <c r="BM287" s="18" t="s">
        <v>954</v>
      </c>
    </row>
    <row r="288" spans="2:65" s="11" customFormat="1">
      <c r="B288" s="195"/>
      <c r="C288" s="196"/>
      <c r="D288" s="197" t="s">
        <v>175</v>
      </c>
      <c r="E288" s="198" t="s">
        <v>32</v>
      </c>
      <c r="F288" s="199" t="s">
        <v>955</v>
      </c>
      <c r="G288" s="196"/>
      <c r="H288" s="200" t="s">
        <v>32</v>
      </c>
      <c r="I288" s="201"/>
      <c r="J288" s="196"/>
      <c r="K288" s="196"/>
      <c r="L288" s="202"/>
      <c r="M288" s="203"/>
      <c r="N288" s="204"/>
      <c r="O288" s="204"/>
      <c r="P288" s="204"/>
      <c r="Q288" s="204"/>
      <c r="R288" s="204"/>
      <c r="S288" s="204"/>
      <c r="T288" s="205"/>
      <c r="AT288" s="206" t="s">
        <v>175</v>
      </c>
      <c r="AU288" s="206" t="s">
        <v>82</v>
      </c>
      <c r="AV288" s="11" t="s">
        <v>23</v>
      </c>
      <c r="AW288" s="11" t="s">
        <v>38</v>
      </c>
      <c r="AX288" s="11" t="s">
        <v>74</v>
      </c>
      <c r="AY288" s="206" t="s">
        <v>167</v>
      </c>
    </row>
    <row r="289" spans="2:65" s="12" customFormat="1">
      <c r="B289" s="207"/>
      <c r="C289" s="208"/>
      <c r="D289" s="220" t="s">
        <v>175</v>
      </c>
      <c r="E289" s="230" t="s">
        <v>32</v>
      </c>
      <c r="F289" s="231" t="s">
        <v>956</v>
      </c>
      <c r="G289" s="208"/>
      <c r="H289" s="232">
        <v>81</v>
      </c>
      <c r="I289" s="212"/>
      <c r="J289" s="208"/>
      <c r="K289" s="208"/>
      <c r="L289" s="213"/>
      <c r="M289" s="214"/>
      <c r="N289" s="215"/>
      <c r="O289" s="215"/>
      <c r="P289" s="215"/>
      <c r="Q289" s="215"/>
      <c r="R289" s="215"/>
      <c r="S289" s="215"/>
      <c r="T289" s="216"/>
      <c r="AT289" s="217" t="s">
        <v>175</v>
      </c>
      <c r="AU289" s="217" t="s">
        <v>82</v>
      </c>
      <c r="AV289" s="12" t="s">
        <v>82</v>
      </c>
      <c r="AW289" s="12" t="s">
        <v>38</v>
      </c>
      <c r="AX289" s="12" t="s">
        <v>23</v>
      </c>
      <c r="AY289" s="217" t="s">
        <v>167</v>
      </c>
    </row>
    <row r="290" spans="2:65" s="1" customFormat="1" ht="22.5" customHeight="1">
      <c r="B290" s="35"/>
      <c r="C290" s="183" t="s">
        <v>370</v>
      </c>
      <c r="D290" s="183" t="s">
        <v>169</v>
      </c>
      <c r="E290" s="184" t="s">
        <v>957</v>
      </c>
      <c r="F290" s="185" t="s">
        <v>958</v>
      </c>
      <c r="G290" s="186" t="s">
        <v>106</v>
      </c>
      <c r="H290" s="187">
        <v>46.84</v>
      </c>
      <c r="I290" s="188"/>
      <c r="J290" s="189">
        <f>ROUND(I290*H290,2)</f>
        <v>0</v>
      </c>
      <c r="K290" s="185" t="s">
        <v>172</v>
      </c>
      <c r="L290" s="55"/>
      <c r="M290" s="190" t="s">
        <v>32</v>
      </c>
      <c r="N290" s="191" t="s">
        <v>45</v>
      </c>
      <c r="O290" s="36"/>
      <c r="P290" s="192">
        <f>O290*H290</f>
        <v>0</v>
      </c>
      <c r="Q290" s="192">
        <v>0</v>
      </c>
      <c r="R290" s="192">
        <f>Q290*H290</f>
        <v>0</v>
      </c>
      <c r="S290" s="192">
        <v>0</v>
      </c>
      <c r="T290" s="193">
        <f>S290*H290</f>
        <v>0</v>
      </c>
      <c r="AR290" s="18" t="s">
        <v>173</v>
      </c>
      <c r="AT290" s="18" t="s">
        <v>169</v>
      </c>
      <c r="AU290" s="18" t="s">
        <v>82</v>
      </c>
      <c r="AY290" s="18" t="s">
        <v>167</v>
      </c>
      <c r="BE290" s="194">
        <f>IF(N290="základní",J290,0)</f>
        <v>0</v>
      </c>
      <c r="BF290" s="194">
        <f>IF(N290="snížená",J290,0)</f>
        <v>0</v>
      </c>
      <c r="BG290" s="194">
        <f>IF(N290="zákl. přenesená",J290,0)</f>
        <v>0</v>
      </c>
      <c r="BH290" s="194">
        <f>IF(N290="sníž. přenesená",J290,0)</f>
        <v>0</v>
      </c>
      <c r="BI290" s="194">
        <f>IF(N290="nulová",J290,0)</f>
        <v>0</v>
      </c>
      <c r="BJ290" s="18" t="s">
        <v>23</v>
      </c>
      <c r="BK290" s="194">
        <f>ROUND(I290*H290,2)</f>
        <v>0</v>
      </c>
      <c r="BL290" s="18" t="s">
        <v>173</v>
      </c>
      <c r="BM290" s="18" t="s">
        <v>959</v>
      </c>
    </row>
    <row r="291" spans="2:65" s="12" customFormat="1">
      <c r="B291" s="207"/>
      <c r="C291" s="208"/>
      <c r="D291" s="197" t="s">
        <v>175</v>
      </c>
      <c r="E291" s="209" t="s">
        <v>32</v>
      </c>
      <c r="F291" s="210" t="s">
        <v>758</v>
      </c>
      <c r="G291" s="208"/>
      <c r="H291" s="211">
        <v>46.84</v>
      </c>
      <c r="I291" s="212"/>
      <c r="J291" s="208"/>
      <c r="K291" s="208"/>
      <c r="L291" s="213"/>
      <c r="M291" s="214"/>
      <c r="N291" s="215"/>
      <c r="O291" s="215"/>
      <c r="P291" s="215"/>
      <c r="Q291" s="215"/>
      <c r="R291" s="215"/>
      <c r="S291" s="215"/>
      <c r="T291" s="216"/>
      <c r="AT291" s="217" t="s">
        <v>175</v>
      </c>
      <c r="AU291" s="217" t="s">
        <v>82</v>
      </c>
      <c r="AV291" s="12" t="s">
        <v>82</v>
      </c>
      <c r="AW291" s="12" t="s">
        <v>38</v>
      </c>
      <c r="AX291" s="12" t="s">
        <v>23</v>
      </c>
      <c r="AY291" s="217" t="s">
        <v>167</v>
      </c>
    </row>
    <row r="292" spans="2:65" s="10" customFormat="1" ht="29.85" customHeight="1">
      <c r="B292" s="166"/>
      <c r="C292" s="167"/>
      <c r="D292" s="180" t="s">
        <v>73</v>
      </c>
      <c r="E292" s="181" t="s">
        <v>173</v>
      </c>
      <c r="F292" s="181" t="s">
        <v>253</v>
      </c>
      <c r="G292" s="167"/>
      <c r="H292" s="167"/>
      <c r="I292" s="170"/>
      <c r="J292" s="182">
        <f>BK292</f>
        <v>0</v>
      </c>
      <c r="K292" s="167"/>
      <c r="L292" s="172"/>
      <c r="M292" s="173"/>
      <c r="N292" s="174"/>
      <c r="O292" s="174"/>
      <c r="P292" s="175">
        <f>SUM(P293:P313)</f>
        <v>0</v>
      </c>
      <c r="Q292" s="174"/>
      <c r="R292" s="175">
        <f>SUM(R293:R313)</f>
        <v>15.289521999999998</v>
      </c>
      <c r="S292" s="174"/>
      <c r="T292" s="176">
        <f>SUM(T293:T313)</f>
        <v>0</v>
      </c>
      <c r="AR292" s="177" t="s">
        <v>23</v>
      </c>
      <c r="AT292" s="178" t="s">
        <v>73</v>
      </c>
      <c r="AU292" s="178" t="s">
        <v>23</v>
      </c>
      <c r="AY292" s="177" t="s">
        <v>167</v>
      </c>
      <c r="BK292" s="179">
        <f>SUM(BK293:BK313)</f>
        <v>0</v>
      </c>
    </row>
    <row r="293" spans="2:65" s="1" customFormat="1" ht="31.5" customHeight="1">
      <c r="B293" s="35"/>
      <c r="C293" s="183" t="s">
        <v>376</v>
      </c>
      <c r="D293" s="183" t="s">
        <v>169</v>
      </c>
      <c r="E293" s="184" t="s">
        <v>960</v>
      </c>
      <c r="F293" s="185" t="s">
        <v>961</v>
      </c>
      <c r="G293" s="186" t="s">
        <v>106</v>
      </c>
      <c r="H293" s="187">
        <v>13.2</v>
      </c>
      <c r="I293" s="188"/>
      <c r="J293" s="189">
        <f>ROUND(I293*H293,2)</f>
        <v>0</v>
      </c>
      <c r="K293" s="185" t="s">
        <v>172</v>
      </c>
      <c r="L293" s="55"/>
      <c r="M293" s="190" t="s">
        <v>32</v>
      </c>
      <c r="N293" s="191" t="s">
        <v>45</v>
      </c>
      <c r="O293" s="36"/>
      <c r="P293" s="192">
        <f>O293*H293</f>
        <v>0</v>
      </c>
      <c r="Q293" s="192">
        <v>0</v>
      </c>
      <c r="R293" s="192">
        <f>Q293*H293</f>
        <v>0</v>
      </c>
      <c r="S293" s="192">
        <v>0</v>
      </c>
      <c r="T293" s="193">
        <f>S293*H293</f>
        <v>0</v>
      </c>
      <c r="AR293" s="18" t="s">
        <v>173</v>
      </c>
      <c r="AT293" s="18" t="s">
        <v>169</v>
      </c>
      <c r="AU293" s="18" t="s">
        <v>82</v>
      </c>
      <c r="AY293" s="18" t="s">
        <v>167</v>
      </c>
      <c r="BE293" s="194">
        <f>IF(N293="základní",J293,0)</f>
        <v>0</v>
      </c>
      <c r="BF293" s="194">
        <f>IF(N293="snížená",J293,0)</f>
        <v>0</v>
      </c>
      <c r="BG293" s="194">
        <f>IF(N293="zákl. přenesená",J293,0)</f>
        <v>0</v>
      </c>
      <c r="BH293" s="194">
        <f>IF(N293="sníž. přenesená",J293,0)</f>
        <v>0</v>
      </c>
      <c r="BI293" s="194">
        <f>IF(N293="nulová",J293,0)</f>
        <v>0</v>
      </c>
      <c r="BJ293" s="18" t="s">
        <v>23</v>
      </c>
      <c r="BK293" s="194">
        <f>ROUND(I293*H293,2)</f>
        <v>0</v>
      </c>
      <c r="BL293" s="18" t="s">
        <v>173</v>
      </c>
      <c r="BM293" s="18" t="s">
        <v>962</v>
      </c>
    </row>
    <row r="294" spans="2:65" s="12" customFormat="1">
      <c r="B294" s="207"/>
      <c r="C294" s="208"/>
      <c r="D294" s="220" t="s">
        <v>175</v>
      </c>
      <c r="E294" s="230" t="s">
        <v>32</v>
      </c>
      <c r="F294" s="231" t="s">
        <v>783</v>
      </c>
      <c r="G294" s="208"/>
      <c r="H294" s="232">
        <v>13.2</v>
      </c>
      <c r="I294" s="212"/>
      <c r="J294" s="208"/>
      <c r="K294" s="208"/>
      <c r="L294" s="213"/>
      <c r="M294" s="214"/>
      <c r="N294" s="215"/>
      <c r="O294" s="215"/>
      <c r="P294" s="215"/>
      <c r="Q294" s="215"/>
      <c r="R294" s="215"/>
      <c r="S294" s="215"/>
      <c r="T294" s="216"/>
      <c r="AT294" s="217" t="s">
        <v>175</v>
      </c>
      <c r="AU294" s="217" t="s">
        <v>82</v>
      </c>
      <c r="AV294" s="12" t="s">
        <v>82</v>
      </c>
      <c r="AW294" s="12" t="s">
        <v>38</v>
      </c>
      <c r="AX294" s="12" t="s">
        <v>23</v>
      </c>
      <c r="AY294" s="217" t="s">
        <v>167</v>
      </c>
    </row>
    <row r="295" spans="2:65" s="1" customFormat="1" ht="22.5" customHeight="1">
      <c r="B295" s="35"/>
      <c r="C295" s="183" t="s">
        <v>381</v>
      </c>
      <c r="D295" s="183" t="s">
        <v>169</v>
      </c>
      <c r="E295" s="184" t="s">
        <v>963</v>
      </c>
      <c r="F295" s="185" t="s">
        <v>964</v>
      </c>
      <c r="G295" s="186" t="s">
        <v>103</v>
      </c>
      <c r="H295" s="187">
        <v>10.965999999999999</v>
      </c>
      <c r="I295" s="188"/>
      <c r="J295" s="189">
        <f>ROUND(I295*H295,2)</f>
        <v>0</v>
      </c>
      <c r="K295" s="185" t="s">
        <v>172</v>
      </c>
      <c r="L295" s="55"/>
      <c r="M295" s="190" t="s">
        <v>32</v>
      </c>
      <c r="N295" s="191" t="s">
        <v>45</v>
      </c>
      <c r="O295" s="36"/>
      <c r="P295" s="192">
        <f>O295*H295</f>
        <v>0</v>
      </c>
      <c r="Q295" s="192">
        <v>0</v>
      </c>
      <c r="R295" s="192">
        <f>Q295*H295</f>
        <v>0</v>
      </c>
      <c r="S295" s="192">
        <v>0</v>
      </c>
      <c r="T295" s="193">
        <f>S295*H295</f>
        <v>0</v>
      </c>
      <c r="AR295" s="18" t="s">
        <v>173</v>
      </c>
      <c r="AT295" s="18" t="s">
        <v>169</v>
      </c>
      <c r="AU295" s="18" t="s">
        <v>82</v>
      </c>
      <c r="AY295" s="18" t="s">
        <v>167</v>
      </c>
      <c r="BE295" s="194">
        <f>IF(N295="základní",J295,0)</f>
        <v>0</v>
      </c>
      <c r="BF295" s="194">
        <f>IF(N295="snížená",J295,0)</f>
        <v>0</v>
      </c>
      <c r="BG295" s="194">
        <f>IF(N295="zákl. přenesená",J295,0)</f>
        <v>0</v>
      </c>
      <c r="BH295" s="194">
        <f>IF(N295="sníž. přenesená",J295,0)</f>
        <v>0</v>
      </c>
      <c r="BI295" s="194">
        <f>IF(N295="nulová",J295,0)</f>
        <v>0</v>
      </c>
      <c r="BJ295" s="18" t="s">
        <v>23</v>
      </c>
      <c r="BK295" s="194">
        <f>ROUND(I295*H295,2)</f>
        <v>0</v>
      </c>
      <c r="BL295" s="18" t="s">
        <v>173</v>
      </c>
      <c r="BM295" s="18" t="s">
        <v>965</v>
      </c>
    </row>
    <row r="296" spans="2:65" s="11" customFormat="1">
      <c r="B296" s="195"/>
      <c r="C296" s="196"/>
      <c r="D296" s="197" t="s">
        <v>175</v>
      </c>
      <c r="E296" s="198" t="s">
        <v>32</v>
      </c>
      <c r="F296" s="199" t="s">
        <v>966</v>
      </c>
      <c r="G296" s="196"/>
      <c r="H296" s="200" t="s">
        <v>32</v>
      </c>
      <c r="I296" s="201"/>
      <c r="J296" s="196"/>
      <c r="K296" s="196"/>
      <c r="L296" s="202"/>
      <c r="M296" s="203"/>
      <c r="N296" s="204"/>
      <c r="O296" s="204"/>
      <c r="P296" s="204"/>
      <c r="Q296" s="204"/>
      <c r="R296" s="204"/>
      <c r="S296" s="204"/>
      <c r="T296" s="205"/>
      <c r="AT296" s="206" t="s">
        <v>175</v>
      </c>
      <c r="AU296" s="206" t="s">
        <v>82</v>
      </c>
      <c r="AV296" s="11" t="s">
        <v>23</v>
      </c>
      <c r="AW296" s="11" t="s">
        <v>38</v>
      </c>
      <c r="AX296" s="11" t="s">
        <v>74</v>
      </c>
      <c r="AY296" s="206" t="s">
        <v>167</v>
      </c>
    </row>
    <row r="297" spans="2:65" s="12" customFormat="1">
      <c r="B297" s="207"/>
      <c r="C297" s="208"/>
      <c r="D297" s="197" t="s">
        <v>175</v>
      </c>
      <c r="E297" s="209" t="s">
        <v>32</v>
      </c>
      <c r="F297" s="210" t="s">
        <v>967</v>
      </c>
      <c r="G297" s="208"/>
      <c r="H297" s="211">
        <v>3.26</v>
      </c>
      <c r="I297" s="212"/>
      <c r="J297" s="208"/>
      <c r="K297" s="208"/>
      <c r="L297" s="213"/>
      <c r="M297" s="214"/>
      <c r="N297" s="215"/>
      <c r="O297" s="215"/>
      <c r="P297" s="215"/>
      <c r="Q297" s="215"/>
      <c r="R297" s="215"/>
      <c r="S297" s="215"/>
      <c r="T297" s="216"/>
      <c r="AT297" s="217" t="s">
        <v>175</v>
      </c>
      <c r="AU297" s="217" t="s">
        <v>82</v>
      </c>
      <c r="AV297" s="12" t="s">
        <v>82</v>
      </c>
      <c r="AW297" s="12" t="s">
        <v>38</v>
      </c>
      <c r="AX297" s="12" t="s">
        <v>74</v>
      </c>
      <c r="AY297" s="217" t="s">
        <v>167</v>
      </c>
    </row>
    <row r="298" spans="2:65" s="12" customFormat="1">
      <c r="B298" s="207"/>
      <c r="C298" s="208"/>
      <c r="D298" s="197" t="s">
        <v>175</v>
      </c>
      <c r="E298" s="209" t="s">
        <v>32</v>
      </c>
      <c r="F298" s="210" t="s">
        <v>968</v>
      </c>
      <c r="G298" s="208"/>
      <c r="H298" s="211">
        <v>6.2759999999999998</v>
      </c>
      <c r="I298" s="212"/>
      <c r="J298" s="208"/>
      <c r="K298" s="208"/>
      <c r="L298" s="213"/>
      <c r="M298" s="214"/>
      <c r="N298" s="215"/>
      <c r="O298" s="215"/>
      <c r="P298" s="215"/>
      <c r="Q298" s="215"/>
      <c r="R298" s="215"/>
      <c r="S298" s="215"/>
      <c r="T298" s="216"/>
      <c r="AT298" s="217" t="s">
        <v>175</v>
      </c>
      <c r="AU298" s="217" t="s">
        <v>82</v>
      </c>
      <c r="AV298" s="12" t="s">
        <v>82</v>
      </c>
      <c r="AW298" s="12" t="s">
        <v>38</v>
      </c>
      <c r="AX298" s="12" t="s">
        <v>74</v>
      </c>
      <c r="AY298" s="217" t="s">
        <v>167</v>
      </c>
    </row>
    <row r="299" spans="2:65" s="13" customFormat="1">
      <c r="B299" s="218"/>
      <c r="C299" s="219"/>
      <c r="D299" s="197" t="s">
        <v>175</v>
      </c>
      <c r="E299" s="233" t="s">
        <v>772</v>
      </c>
      <c r="F299" s="234" t="s">
        <v>178</v>
      </c>
      <c r="G299" s="219"/>
      <c r="H299" s="235">
        <v>9.5359999999999996</v>
      </c>
      <c r="I299" s="224"/>
      <c r="J299" s="219"/>
      <c r="K299" s="219"/>
      <c r="L299" s="225"/>
      <c r="M299" s="226"/>
      <c r="N299" s="227"/>
      <c r="O299" s="227"/>
      <c r="P299" s="227"/>
      <c r="Q299" s="227"/>
      <c r="R299" s="227"/>
      <c r="S299" s="227"/>
      <c r="T299" s="228"/>
      <c r="AT299" s="229" t="s">
        <v>175</v>
      </c>
      <c r="AU299" s="229" t="s">
        <v>82</v>
      </c>
      <c r="AV299" s="13" t="s">
        <v>179</v>
      </c>
      <c r="AW299" s="13" t="s">
        <v>38</v>
      </c>
      <c r="AX299" s="13" t="s">
        <v>74</v>
      </c>
      <c r="AY299" s="229" t="s">
        <v>167</v>
      </c>
    </row>
    <row r="300" spans="2:65" s="14" customFormat="1">
      <c r="B300" s="236"/>
      <c r="C300" s="237"/>
      <c r="D300" s="197" t="s">
        <v>175</v>
      </c>
      <c r="E300" s="257" t="s">
        <v>32</v>
      </c>
      <c r="F300" s="258" t="s">
        <v>229</v>
      </c>
      <c r="G300" s="237"/>
      <c r="H300" s="259">
        <v>9.5359999999999996</v>
      </c>
      <c r="I300" s="241"/>
      <c r="J300" s="237"/>
      <c r="K300" s="237"/>
      <c r="L300" s="242"/>
      <c r="M300" s="243"/>
      <c r="N300" s="244"/>
      <c r="O300" s="244"/>
      <c r="P300" s="244"/>
      <c r="Q300" s="244"/>
      <c r="R300" s="244"/>
      <c r="S300" s="244"/>
      <c r="T300" s="245"/>
      <c r="AT300" s="246" t="s">
        <v>175</v>
      </c>
      <c r="AU300" s="246" t="s">
        <v>82</v>
      </c>
      <c r="AV300" s="14" t="s">
        <v>173</v>
      </c>
      <c r="AW300" s="14" t="s">
        <v>38</v>
      </c>
      <c r="AX300" s="14" t="s">
        <v>23</v>
      </c>
      <c r="AY300" s="246" t="s">
        <v>167</v>
      </c>
    </row>
    <row r="301" spans="2:65" s="12" customFormat="1">
      <c r="B301" s="207"/>
      <c r="C301" s="208"/>
      <c r="D301" s="220" t="s">
        <v>175</v>
      </c>
      <c r="E301" s="208"/>
      <c r="F301" s="231" t="s">
        <v>969</v>
      </c>
      <c r="G301" s="208"/>
      <c r="H301" s="232">
        <v>10.965999999999999</v>
      </c>
      <c r="I301" s="212"/>
      <c r="J301" s="208"/>
      <c r="K301" s="208"/>
      <c r="L301" s="213"/>
      <c r="M301" s="214"/>
      <c r="N301" s="215"/>
      <c r="O301" s="215"/>
      <c r="P301" s="215"/>
      <c r="Q301" s="215"/>
      <c r="R301" s="215"/>
      <c r="S301" s="215"/>
      <c r="T301" s="216"/>
      <c r="AT301" s="217" t="s">
        <v>175</v>
      </c>
      <c r="AU301" s="217" t="s">
        <v>82</v>
      </c>
      <c r="AV301" s="12" t="s">
        <v>82</v>
      </c>
      <c r="AW301" s="12" t="s">
        <v>4</v>
      </c>
      <c r="AX301" s="12" t="s">
        <v>23</v>
      </c>
      <c r="AY301" s="217" t="s">
        <v>167</v>
      </c>
    </row>
    <row r="302" spans="2:65" s="1" customFormat="1" ht="22.5" customHeight="1">
      <c r="B302" s="35"/>
      <c r="C302" s="183" t="s">
        <v>385</v>
      </c>
      <c r="D302" s="183" t="s">
        <v>169</v>
      </c>
      <c r="E302" s="184" t="s">
        <v>970</v>
      </c>
      <c r="F302" s="185" t="s">
        <v>971</v>
      </c>
      <c r="G302" s="186" t="s">
        <v>106</v>
      </c>
      <c r="H302" s="187">
        <v>2.95</v>
      </c>
      <c r="I302" s="188"/>
      <c r="J302" s="189">
        <f>ROUND(I302*H302,2)</f>
        <v>0</v>
      </c>
      <c r="K302" s="185" t="s">
        <v>172</v>
      </c>
      <c r="L302" s="55"/>
      <c r="M302" s="190" t="s">
        <v>32</v>
      </c>
      <c r="N302" s="191" t="s">
        <v>45</v>
      </c>
      <c r="O302" s="36"/>
      <c r="P302" s="192">
        <f>O302*H302</f>
        <v>0</v>
      </c>
      <c r="Q302" s="192">
        <v>0.81964000000000004</v>
      </c>
      <c r="R302" s="192">
        <f>Q302*H302</f>
        <v>2.4179380000000004</v>
      </c>
      <c r="S302" s="192">
        <v>0</v>
      </c>
      <c r="T302" s="193">
        <f>S302*H302</f>
        <v>0</v>
      </c>
      <c r="AR302" s="18" t="s">
        <v>173</v>
      </c>
      <c r="AT302" s="18" t="s">
        <v>169</v>
      </c>
      <c r="AU302" s="18" t="s">
        <v>82</v>
      </c>
      <c r="AY302" s="18" t="s">
        <v>167</v>
      </c>
      <c r="BE302" s="194">
        <f>IF(N302="základní",J302,0)</f>
        <v>0</v>
      </c>
      <c r="BF302" s="194">
        <f>IF(N302="snížená",J302,0)</f>
        <v>0</v>
      </c>
      <c r="BG302" s="194">
        <f>IF(N302="zákl. přenesená",J302,0)</f>
        <v>0</v>
      </c>
      <c r="BH302" s="194">
        <f>IF(N302="sníž. přenesená",J302,0)</f>
        <v>0</v>
      </c>
      <c r="BI302" s="194">
        <f>IF(N302="nulová",J302,0)</f>
        <v>0</v>
      </c>
      <c r="BJ302" s="18" t="s">
        <v>23</v>
      </c>
      <c r="BK302" s="194">
        <f>ROUND(I302*H302,2)</f>
        <v>0</v>
      </c>
      <c r="BL302" s="18" t="s">
        <v>173</v>
      </c>
      <c r="BM302" s="18" t="s">
        <v>972</v>
      </c>
    </row>
    <row r="303" spans="2:65" s="11" customFormat="1">
      <c r="B303" s="195"/>
      <c r="C303" s="196"/>
      <c r="D303" s="197" t="s">
        <v>175</v>
      </c>
      <c r="E303" s="198" t="s">
        <v>32</v>
      </c>
      <c r="F303" s="199" t="s">
        <v>973</v>
      </c>
      <c r="G303" s="196"/>
      <c r="H303" s="200" t="s">
        <v>32</v>
      </c>
      <c r="I303" s="201"/>
      <c r="J303" s="196"/>
      <c r="K303" s="196"/>
      <c r="L303" s="202"/>
      <c r="M303" s="203"/>
      <c r="N303" s="204"/>
      <c r="O303" s="204"/>
      <c r="P303" s="204"/>
      <c r="Q303" s="204"/>
      <c r="R303" s="204"/>
      <c r="S303" s="204"/>
      <c r="T303" s="205"/>
      <c r="AT303" s="206" t="s">
        <v>175</v>
      </c>
      <c r="AU303" s="206" t="s">
        <v>82</v>
      </c>
      <c r="AV303" s="11" t="s">
        <v>23</v>
      </c>
      <c r="AW303" s="11" t="s">
        <v>38</v>
      </c>
      <c r="AX303" s="11" t="s">
        <v>74</v>
      </c>
      <c r="AY303" s="206" t="s">
        <v>167</v>
      </c>
    </row>
    <row r="304" spans="2:65" s="12" customFormat="1">
      <c r="B304" s="207"/>
      <c r="C304" s="208"/>
      <c r="D304" s="220" t="s">
        <v>175</v>
      </c>
      <c r="E304" s="230" t="s">
        <v>32</v>
      </c>
      <c r="F304" s="231" t="s">
        <v>974</v>
      </c>
      <c r="G304" s="208"/>
      <c r="H304" s="232">
        <v>2.95</v>
      </c>
      <c r="I304" s="212"/>
      <c r="J304" s="208"/>
      <c r="K304" s="208"/>
      <c r="L304" s="213"/>
      <c r="M304" s="214"/>
      <c r="N304" s="215"/>
      <c r="O304" s="215"/>
      <c r="P304" s="215"/>
      <c r="Q304" s="215"/>
      <c r="R304" s="215"/>
      <c r="S304" s="215"/>
      <c r="T304" s="216"/>
      <c r="AT304" s="217" t="s">
        <v>175</v>
      </c>
      <c r="AU304" s="217" t="s">
        <v>82</v>
      </c>
      <c r="AV304" s="12" t="s">
        <v>82</v>
      </c>
      <c r="AW304" s="12" t="s">
        <v>38</v>
      </c>
      <c r="AX304" s="12" t="s">
        <v>23</v>
      </c>
      <c r="AY304" s="217" t="s">
        <v>167</v>
      </c>
    </row>
    <row r="305" spans="2:65" s="1" customFormat="1" ht="22.5" customHeight="1">
      <c r="B305" s="35"/>
      <c r="C305" s="183" t="s">
        <v>390</v>
      </c>
      <c r="D305" s="183" t="s">
        <v>169</v>
      </c>
      <c r="E305" s="184" t="s">
        <v>975</v>
      </c>
      <c r="F305" s="185" t="s">
        <v>976</v>
      </c>
      <c r="G305" s="186" t="s">
        <v>106</v>
      </c>
      <c r="H305" s="187">
        <v>13.2</v>
      </c>
      <c r="I305" s="188"/>
      <c r="J305" s="189">
        <f>ROUND(I305*H305,2)</f>
        <v>0</v>
      </c>
      <c r="K305" s="185" t="s">
        <v>172</v>
      </c>
      <c r="L305" s="55"/>
      <c r="M305" s="190" t="s">
        <v>32</v>
      </c>
      <c r="N305" s="191" t="s">
        <v>45</v>
      </c>
      <c r="O305" s="36"/>
      <c r="P305" s="192">
        <f>O305*H305</f>
        <v>0</v>
      </c>
      <c r="Q305" s="192">
        <v>0.46511999999999998</v>
      </c>
      <c r="R305" s="192">
        <f>Q305*H305</f>
        <v>6.1395839999999993</v>
      </c>
      <c r="S305" s="192">
        <v>0</v>
      </c>
      <c r="T305" s="193">
        <f>S305*H305</f>
        <v>0</v>
      </c>
      <c r="AR305" s="18" t="s">
        <v>173</v>
      </c>
      <c r="AT305" s="18" t="s">
        <v>169</v>
      </c>
      <c r="AU305" s="18" t="s">
        <v>82</v>
      </c>
      <c r="AY305" s="18" t="s">
        <v>167</v>
      </c>
      <c r="BE305" s="194">
        <f>IF(N305="základní",J305,0)</f>
        <v>0</v>
      </c>
      <c r="BF305" s="194">
        <f>IF(N305="snížená",J305,0)</f>
        <v>0</v>
      </c>
      <c r="BG305" s="194">
        <f>IF(N305="zákl. přenesená",J305,0)</f>
        <v>0</v>
      </c>
      <c r="BH305" s="194">
        <f>IF(N305="sníž. přenesená",J305,0)</f>
        <v>0</v>
      </c>
      <c r="BI305" s="194">
        <f>IF(N305="nulová",J305,0)</f>
        <v>0</v>
      </c>
      <c r="BJ305" s="18" t="s">
        <v>23</v>
      </c>
      <c r="BK305" s="194">
        <f>ROUND(I305*H305,2)</f>
        <v>0</v>
      </c>
      <c r="BL305" s="18" t="s">
        <v>173</v>
      </c>
      <c r="BM305" s="18" t="s">
        <v>977</v>
      </c>
    </row>
    <row r="306" spans="2:65" s="11" customFormat="1">
      <c r="B306" s="195"/>
      <c r="C306" s="196"/>
      <c r="D306" s="197" t="s">
        <v>175</v>
      </c>
      <c r="E306" s="198" t="s">
        <v>32</v>
      </c>
      <c r="F306" s="199" t="s">
        <v>792</v>
      </c>
      <c r="G306" s="196"/>
      <c r="H306" s="200" t="s">
        <v>32</v>
      </c>
      <c r="I306" s="201"/>
      <c r="J306" s="196"/>
      <c r="K306" s="196"/>
      <c r="L306" s="202"/>
      <c r="M306" s="203"/>
      <c r="N306" s="204"/>
      <c r="O306" s="204"/>
      <c r="P306" s="204"/>
      <c r="Q306" s="204"/>
      <c r="R306" s="204"/>
      <c r="S306" s="204"/>
      <c r="T306" s="205"/>
      <c r="AT306" s="206" t="s">
        <v>175</v>
      </c>
      <c r="AU306" s="206" t="s">
        <v>82</v>
      </c>
      <c r="AV306" s="11" t="s">
        <v>23</v>
      </c>
      <c r="AW306" s="11" t="s">
        <v>38</v>
      </c>
      <c r="AX306" s="11" t="s">
        <v>74</v>
      </c>
      <c r="AY306" s="206" t="s">
        <v>167</v>
      </c>
    </row>
    <row r="307" spans="2:65" s="12" customFormat="1">
      <c r="B307" s="207"/>
      <c r="C307" s="208"/>
      <c r="D307" s="197" t="s">
        <v>175</v>
      </c>
      <c r="E307" s="209" t="s">
        <v>32</v>
      </c>
      <c r="F307" s="210" t="s">
        <v>978</v>
      </c>
      <c r="G307" s="208"/>
      <c r="H307" s="211">
        <v>13.2</v>
      </c>
      <c r="I307" s="212"/>
      <c r="J307" s="208"/>
      <c r="K307" s="208"/>
      <c r="L307" s="213"/>
      <c r="M307" s="214"/>
      <c r="N307" s="215"/>
      <c r="O307" s="215"/>
      <c r="P307" s="215"/>
      <c r="Q307" s="215"/>
      <c r="R307" s="215"/>
      <c r="S307" s="215"/>
      <c r="T307" s="216"/>
      <c r="AT307" s="217" t="s">
        <v>175</v>
      </c>
      <c r="AU307" s="217" t="s">
        <v>82</v>
      </c>
      <c r="AV307" s="12" t="s">
        <v>82</v>
      </c>
      <c r="AW307" s="12" t="s">
        <v>38</v>
      </c>
      <c r="AX307" s="12" t="s">
        <v>74</v>
      </c>
      <c r="AY307" s="217" t="s">
        <v>167</v>
      </c>
    </row>
    <row r="308" spans="2:65" s="13" customFormat="1">
      <c r="B308" s="218"/>
      <c r="C308" s="219"/>
      <c r="D308" s="197" t="s">
        <v>175</v>
      </c>
      <c r="E308" s="233" t="s">
        <v>760</v>
      </c>
      <c r="F308" s="234" t="s">
        <v>178</v>
      </c>
      <c r="G308" s="219"/>
      <c r="H308" s="235">
        <v>13.2</v>
      </c>
      <c r="I308" s="224"/>
      <c r="J308" s="219"/>
      <c r="K308" s="219"/>
      <c r="L308" s="225"/>
      <c r="M308" s="226"/>
      <c r="N308" s="227"/>
      <c r="O308" s="227"/>
      <c r="P308" s="227"/>
      <c r="Q308" s="227"/>
      <c r="R308" s="227"/>
      <c r="S308" s="227"/>
      <c r="T308" s="228"/>
      <c r="AT308" s="229" t="s">
        <v>175</v>
      </c>
      <c r="AU308" s="229" t="s">
        <v>82</v>
      </c>
      <c r="AV308" s="13" t="s">
        <v>179</v>
      </c>
      <c r="AW308" s="13" t="s">
        <v>38</v>
      </c>
      <c r="AX308" s="13" t="s">
        <v>74</v>
      </c>
      <c r="AY308" s="229" t="s">
        <v>167</v>
      </c>
    </row>
    <row r="309" spans="2:65" s="14" customFormat="1">
      <c r="B309" s="236"/>
      <c r="C309" s="237"/>
      <c r="D309" s="220" t="s">
        <v>175</v>
      </c>
      <c r="E309" s="238" t="s">
        <v>32</v>
      </c>
      <c r="F309" s="239" t="s">
        <v>229</v>
      </c>
      <c r="G309" s="237"/>
      <c r="H309" s="240">
        <v>13.2</v>
      </c>
      <c r="I309" s="241"/>
      <c r="J309" s="237"/>
      <c r="K309" s="237"/>
      <c r="L309" s="242"/>
      <c r="M309" s="243"/>
      <c r="N309" s="244"/>
      <c r="O309" s="244"/>
      <c r="P309" s="244"/>
      <c r="Q309" s="244"/>
      <c r="R309" s="244"/>
      <c r="S309" s="244"/>
      <c r="T309" s="245"/>
      <c r="AT309" s="246" t="s">
        <v>175</v>
      </c>
      <c r="AU309" s="246" t="s">
        <v>82</v>
      </c>
      <c r="AV309" s="14" t="s">
        <v>173</v>
      </c>
      <c r="AW309" s="14" t="s">
        <v>38</v>
      </c>
      <c r="AX309" s="14" t="s">
        <v>23</v>
      </c>
      <c r="AY309" s="246" t="s">
        <v>167</v>
      </c>
    </row>
    <row r="310" spans="2:65" s="1" customFormat="1" ht="22.5" customHeight="1">
      <c r="B310" s="35"/>
      <c r="C310" s="247" t="s">
        <v>396</v>
      </c>
      <c r="D310" s="247" t="s">
        <v>354</v>
      </c>
      <c r="E310" s="248" t="s">
        <v>979</v>
      </c>
      <c r="F310" s="249" t="s">
        <v>980</v>
      </c>
      <c r="G310" s="250" t="s">
        <v>192</v>
      </c>
      <c r="H310" s="251">
        <v>6.7320000000000002</v>
      </c>
      <c r="I310" s="252"/>
      <c r="J310" s="253">
        <f>ROUND(I310*H310,2)</f>
        <v>0</v>
      </c>
      <c r="K310" s="249" t="s">
        <v>32</v>
      </c>
      <c r="L310" s="254"/>
      <c r="M310" s="255" t="s">
        <v>32</v>
      </c>
      <c r="N310" s="256" t="s">
        <v>45</v>
      </c>
      <c r="O310" s="36"/>
      <c r="P310" s="192">
        <f>O310*H310</f>
        <v>0</v>
      </c>
      <c r="Q310" s="192">
        <v>1</v>
      </c>
      <c r="R310" s="192">
        <f>Q310*H310</f>
        <v>6.7320000000000002</v>
      </c>
      <c r="S310" s="192">
        <v>0</v>
      </c>
      <c r="T310" s="193">
        <f>S310*H310</f>
        <v>0</v>
      </c>
      <c r="AR310" s="18" t="s">
        <v>110</v>
      </c>
      <c r="AT310" s="18" t="s">
        <v>354</v>
      </c>
      <c r="AU310" s="18" t="s">
        <v>82</v>
      </c>
      <c r="AY310" s="18" t="s">
        <v>167</v>
      </c>
      <c r="BE310" s="194">
        <f>IF(N310="základní",J310,0)</f>
        <v>0</v>
      </c>
      <c r="BF310" s="194">
        <f>IF(N310="snížená",J310,0)</f>
        <v>0</v>
      </c>
      <c r="BG310" s="194">
        <f>IF(N310="zákl. přenesená",J310,0)</f>
        <v>0</v>
      </c>
      <c r="BH310" s="194">
        <f>IF(N310="sníž. přenesená",J310,0)</f>
        <v>0</v>
      </c>
      <c r="BI310" s="194">
        <f>IF(N310="nulová",J310,0)</f>
        <v>0</v>
      </c>
      <c r="BJ310" s="18" t="s">
        <v>23</v>
      </c>
      <c r="BK310" s="194">
        <f>ROUND(I310*H310,2)</f>
        <v>0</v>
      </c>
      <c r="BL310" s="18" t="s">
        <v>173</v>
      </c>
      <c r="BM310" s="18" t="s">
        <v>981</v>
      </c>
    </row>
    <row r="311" spans="2:65" s="11" customFormat="1">
      <c r="B311" s="195"/>
      <c r="C311" s="196"/>
      <c r="D311" s="197" t="s">
        <v>175</v>
      </c>
      <c r="E311" s="198" t="s">
        <v>32</v>
      </c>
      <c r="F311" s="199" t="s">
        <v>982</v>
      </c>
      <c r="G311" s="196"/>
      <c r="H311" s="200" t="s">
        <v>32</v>
      </c>
      <c r="I311" s="201"/>
      <c r="J311" s="196"/>
      <c r="K311" s="196"/>
      <c r="L311" s="202"/>
      <c r="M311" s="203"/>
      <c r="N311" s="204"/>
      <c r="O311" s="204"/>
      <c r="P311" s="204"/>
      <c r="Q311" s="204"/>
      <c r="R311" s="204"/>
      <c r="S311" s="204"/>
      <c r="T311" s="205"/>
      <c r="AT311" s="206" t="s">
        <v>175</v>
      </c>
      <c r="AU311" s="206" t="s">
        <v>82</v>
      </c>
      <c r="AV311" s="11" t="s">
        <v>23</v>
      </c>
      <c r="AW311" s="11" t="s">
        <v>38</v>
      </c>
      <c r="AX311" s="11" t="s">
        <v>74</v>
      </c>
      <c r="AY311" s="206" t="s">
        <v>167</v>
      </c>
    </row>
    <row r="312" spans="2:65" s="12" customFormat="1">
      <c r="B312" s="207"/>
      <c r="C312" s="208"/>
      <c r="D312" s="197" t="s">
        <v>175</v>
      </c>
      <c r="E312" s="209" t="s">
        <v>32</v>
      </c>
      <c r="F312" s="210" t="s">
        <v>983</v>
      </c>
      <c r="G312" s="208"/>
      <c r="H312" s="211">
        <v>6.7320000000000002</v>
      </c>
      <c r="I312" s="212"/>
      <c r="J312" s="208"/>
      <c r="K312" s="208"/>
      <c r="L312" s="213"/>
      <c r="M312" s="214"/>
      <c r="N312" s="215"/>
      <c r="O312" s="215"/>
      <c r="P312" s="215"/>
      <c r="Q312" s="215"/>
      <c r="R312" s="215"/>
      <c r="S312" s="215"/>
      <c r="T312" s="216"/>
      <c r="AT312" s="217" t="s">
        <v>175</v>
      </c>
      <c r="AU312" s="217" t="s">
        <v>82</v>
      </c>
      <c r="AV312" s="12" t="s">
        <v>82</v>
      </c>
      <c r="AW312" s="12" t="s">
        <v>38</v>
      </c>
      <c r="AX312" s="12" t="s">
        <v>74</v>
      </c>
      <c r="AY312" s="217" t="s">
        <v>167</v>
      </c>
    </row>
    <row r="313" spans="2:65" s="14" customFormat="1">
      <c r="B313" s="236"/>
      <c r="C313" s="237"/>
      <c r="D313" s="197" t="s">
        <v>175</v>
      </c>
      <c r="E313" s="257" t="s">
        <v>32</v>
      </c>
      <c r="F313" s="258" t="s">
        <v>229</v>
      </c>
      <c r="G313" s="237"/>
      <c r="H313" s="259">
        <v>6.7320000000000002</v>
      </c>
      <c r="I313" s="241"/>
      <c r="J313" s="237"/>
      <c r="K313" s="237"/>
      <c r="L313" s="242"/>
      <c r="M313" s="243"/>
      <c r="N313" s="244"/>
      <c r="O313" s="244"/>
      <c r="P313" s="244"/>
      <c r="Q313" s="244"/>
      <c r="R313" s="244"/>
      <c r="S313" s="244"/>
      <c r="T313" s="245"/>
      <c r="AT313" s="246" t="s">
        <v>175</v>
      </c>
      <c r="AU313" s="246" t="s">
        <v>82</v>
      </c>
      <c r="AV313" s="14" t="s">
        <v>173</v>
      </c>
      <c r="AW313" s="14" t="s">
        <v>38</v>
      </c>
      <c r="AX313" s="14" t="s">
        <v>23</v>
      </c>
      <c r="AY313" s="246" t="s">
        <v>167</v>
      </c>
    </row>
    <row r="314" spans="2:65" s="10" customFormat="1" ht="29.85" customHeight="1">
      <c r="B314" s="166"/>
      <c r="C314" s="167"/>
      <c r="D314" s="180" t="s">
        <v>73</v>
      </c>
      <c r="E314" s="181" t="s">
        <v>189</v>
      </c>
      <c r="F314" s="181" t="s">
        <v>271</v>
      </c>
      <c r="G314" s="167"/>
      <c r="H314" s="167"/>
      <c r="I314" s="170"/>
      <c r="J314" s="182">
        <f>BK314</f>
        <v>0</v>
      </c>
      <c r="K314" s="167"/>
      <c r="L314" s="172"/>
      <c r="M314" s="173"/>
      <c r="N314" s="174"/>
      <c r="O314" s="174"/>
      <c r="P314" s="175">
        <f>SUM(P315:P320)</f>
        <v>0</v>
      </c>
      <c r="Q314" s="174"/>
      <c r="R314" s="175">
        <f>SUM(R315:R320)</f>
        <v>0.16632</v>
      </c>
      <c r="S314" s="174"/>
      <c r="T314" s="176">
        <f>SUM(T315:T320)</f>
        <v>0</v>
      </c>
      <c r="AR314" s="177" t="s">
        <v>23</v>
      </c>
      <c r="AT314" s="178" t="s">
        <v>73</v>
      </c>
      <c r="AU314" s="178" t="s">
        <v>23</v>
      </c>
      <c r="AY314" s="177" t="s">
        <v>167</v>
      </c>
      <c r="BK314" s="179">
        <f>SUM(BK315:BK320)</f>
        <v>0</v>
      </c>
    </row>
    <row r="315" spans="2:65" s="1" customFormat="1" ht="22.5" customHeight="1">
      <c r="B315" s="35"/>
      <c r="C315" s="183" t="s">
        <v>402</v>
      </c>
      <c r="D315" s="183" t="s">
        <v>169</v>
      </c>
      <c r="E315" s="184" t="s">
        <v>984</v>
      </c>
      <c r="F315" s="185" t="s">
        <v>985</v>
      </c>
      <c r="G315" s="186" t="s">
        <v>106</v>
      </c>
      <c r="H315" s="187">
        <v>28.8</v>
      </c>
      <c r="I315" s="188"/>
      <c r="J315" s="189">
        <f>ROUND(I315*H315,2)</f>
        <v>0</v>
      </c>
      <c r="K315" s="185" t="s">
        <v>172</v>
      </c>
      <c r="L315" s="55"/>
      <c r="M315" s="190" t="s">
        <v>32</v>
      </c>
      <c r="N315" s="191" t="s">
        <v>45</v>
      </c>
      <c r="O315" s="36"/>
      <c r="P315" s="192">
        <f>O315*H315</f>
        <v>0</v>
      </c>
      <c r="Q315" s="192">
        <v>0</v>
      </c>
      <c r="R315" s="192">
        <f>Q315*H315</f>
        <v>0</v>
      </c>
      <c r="S315" s="192">
        <v>0</v>
      </c>
      <c r="T315" s="193">
        <f>S315*H315</f>
        <v>0</v>
      </c>
      <c r="AR315" s="18" t="s">
        <v>173</v>
      </c>
      <c r="AT315" s="18" t="s">
        <v>169</v>
      </c>
      <c r="AU315" s="18" t="s">
        <v>82</v>
      </c>
      <c r="AY315" s="18" t="s">
        <v>167</v>
      </c>
      <c r="BE315" s="194">
        <f>IF(N315="základní",J315,0)</f>
        <v>0</v>
      </c>
      <c r="BF315" s="194">
        <f>IF(N315="snížená",J315,0)</f>
        <v>0</v>
      </c>
      <c r="BG315" s="194">
        <f>IF(N315="zákl. přenesená",J315,0)</f>
        <v>0</v>
      </c>
      <c r="BH315" s="194">
        <f>IF(N315="sníž. přenesená",J315,0)</f>
        <v>0</v>
      </c>
      <c r="BI315" s="194">
        <f>IF(N315="nulová",J315,0)</f>
        <v>0</v>
      </c>
      <c r="BJ315" s="18" t="s">
        <v>23</v>
      </c>
      <c r="BK315" s="194">
        <f>ROUND(I315*H315,2)</f>
        <v>0</v>
      </c>
      <c r="BL315" s="18" t="s">
        <v>173</v>
      </c>
      <c r="BM315" s="18" t="s">
        <v>986</v>
      </c>
    </row>
    <row r="316" spans="2:65" s="12" customFormat="1">
      <c r="B316" s="207"/>
      <c r="C316" s="208"/>
      <c r="D316" s="220" t="s">
        <v>175</v>
      </c>
      <c r="E316" s="230" t="s">
        <v>32</v>
      </c>
      <c r="F316" s="231" t="s">
        <v>802</v>
      </c>
      <c r="G316" s="208"/>
      <c r="H316" s="232">
        <v>28.8</v>
      </c>
      <c r="I316" s="212"/>
      <c r="J316" s="208"/>
      <c r="K316" s="208"/>
      <c r="L316" s="213"/>
      <c r="M316" s="214"/>
      <c r="N316" s="215"/>
      <c r="O316" s="215"/>
      <c r="P316" s="215"/>
      <c r="Q316" s="215"/>
      <c r="R316" s="215"/>
      <c r="S316" s="215"/>
      <c r="T316" s="216"/>
      <c r="AT316" s="217" t="s">
        <v>175</v>
      </c>
      <c r="AU316" s="217" t="s">
        <v>82</v>
      </c>
      <c r="AV316" s="12" t="s">
        <v>82</v>
      </c>
      <c r="AW316" s="12" t="s">
        <v>38</v>
      </c>
      <c r="AX316" s="12" t="s">
        <v>23</v>
      </c>
      <c r="AY316" s="217" t="s">
        <v>167</v>
      </c>
    </row>
    <row r="317" spans="2:65" s="1" customFormat="1" ht="31.5" customHeight="1">
      <c r="B317" s="35"/>
      <c r="C317" s="183" t="s">
        <v>408</v>
      </c>
      <c r="D317" s="183" t="s">
        <v>169</v>
      </c>
      <c r="E317" s="184" t="s">
        <v>987</v>
      </c>
      <c r="F317" s="185" t="s">
        <v>988</v>
      </c>
      <c r="G317" s="186" t="s">
        <v>106</v>
      </c>
      <c r="H317" s="187">
        <v>28.8</v>
      </c>
      <c r="I317" s="188"/>
      <c r="J317" s="189">
        <f>ROUND(I317*H317,2)</f>
        <v>0</v>
      </c>
      <c r="K317" s="185" t="s">
        <v>172</v>
      </c>
      <c r="L317" s="55"/>
      <c r="M317" s="190" t="s">
        <v>32</v>
      </c>
      <c r="N317" s="191" t="s">
        <v>45</v>
      </c>
      <c r="O317" s="36"/>
      <c r="P317" s="192">
        <f>O317*H317</f>
        <v>0</v>
      </c>
      <c r="Q317" s="192">
        <v>0</v>
      </c>
      <c r="R317" s="192">
        <f>Q317*H317</f>
        <v>0</v>
      </c>
      <c r="S317" s="192">
        <v>0</v>
      </c>
      <c r="T317" s="193">
        <f>S317*H317</f>
        <v>0</v>
      </c>
      <c r="AR317" s="18" t="s">
        <v>173</v>
      </c>
      <c r="AT317" s="18" t="s">
        <v>169</v>
      </c>
      <c r="AU317" s="18" t="s">
        <v>82</v>
      </c>
      <c r="AY317" s="18" t="s">
        <v>167</v>
      </c>
      <c r="BE317" s="194">
        <f>IF(N317="základní",J317,0)</f>
        <v>0</v>
      </c>
      <c r="BF317" s="194">
        <f>IF(N317="snížená",J317,0)</f>
        <v>0</v>
      </c>
      <c r="BG317" s="194">
        <f>IF(N317="zákl. přenesená",J317,0)</f>
        <v>0</v>
      </c>
      <c r="BH317" s="194">
        <f>IF(N317="sníž. přenesená",J317,0)</f>
        <v>0</v>
      </c>
      <c r="BI317" s="194">
        <f>IF(N317="nulová",J317,0)</f>
        <v>0</v>
      </c>
      <c r="BJ317" s="18" t="s">
        <v>23</v>
      </c>
      <c r="BK317" s="194">
        <f>ROUND(I317*H317,2)</f>
        <v>0</v>
      </c>
      <c r="BL317" s="18" t="s">
        <v>173</v>
      </c>
      <c r="BM317" s="18" t="s">
        <v>989</v>
      </c>
    </row>
    <row r="318" spans="2:65" s="12" customFormat="1">
      <c r="B318" s="207"/>
      <c r="C318" s="208"/>
      <c r="D318" s="220" t="s">
        <v>175</v>
      </c>
      <c r="E318" s="230" t="s">
        <v>32</v>
      </c>
      <c r="F318" s="231" t="s">
        <v>802</v>
      </c>
      <c r="G318" s="208"/>
      <c r="H318" s="232">
        <v>28.8</v>
      </c>
      <c r="I318" s="212"/>
      <c r="J318" s="208"/>
      <c r="K318" s="208"/>
      <c r="L318" s="213"/>
      <c r="M318" s="214"/>
      <c r="N318" s="215"/>
      <c r="O318" s="215"/>
      <c r="P318" s="215"/>
      <c r="Q318" s="215"/>
      <c r="R318" s="215"/>
      <c r="S318" s="215"/>
      <c r="T318" s="216"/>
      <c r="AT318" s="217" t="s">
        <v>175</v>
      </c>
      <c r="AU318" s="217" t="s">
        <v>82</v>
      </c>
      <c r="AV318" s="12" t="s">
        <v>82</v>
      </c>
      <c r="AW318" s="12" t="s">
        <v>38</v>
      </c>
      <c r="AX318" s="12" t="s">
        <v>23</v>
      </c>
      <c r="AY318" s="217" t="s">
        <v>167</v>
      </c>
    </row>
    <row r="319" spans="2:65" s="1" customFormat="1" ht="22.5" customHeight="1">
      <c r="B319" s="35"/>
      <c r="C319" s="183" t="s">
        <v>413</v>
      </c>
      <c r="D319" s="183" t="s">
        <v>169</v>
      </c>
      <c r="E319" s="184" t="s">
        <v>739</v>
      </c>
      <c r="F319" s="185" t="s">
        <v>740</v>
      </c>
      <c r="G319" s="186" t="s">
        <v>326</v>
      </c>
      <c r="H319" s="187">
        <v>46.2</v>
      </c>
      <c r="I319" s="188"/>
      <c r="J319" s="189">
        <f>ROUND(I319*H319,2)</f>
        <v>0</v>
      </c>
      <c r="K319" s="185" t="s">
        <v>172</v>
      </c>
      <c r="L319" s="55"/>
      <c r="M319" s="190" t="s">
        <v>32</v>
      </c>
      <c r="N319" s="191" t="s">
        <v>45</v>
      </c>
      <c r="O319" s="36"/>
      <c r="P319" s="192">
        <f>O319*H319</f>
        <v>0</v>
      </c>
      <c r="Q319" s="192">
        <v>3.5999999999999999E-3</v>
      </c>
      <c r="R319" s="192">
        <f>Q319*H319</f>
        <v>0.16632</v>
      </c>
      <c r="S319" s="192">
        <v>0</v>
      </c>
      <c r="T319" s="193">
        <f>S319*H319</f>
        <v>0</v>
      </c>
      <c r="AR319" s="18" t="s">
        <v>173</v>
      </c>
      <c r="AT319" s="18" t="s">
        <v>169</v>
      </c>
      <c r="AU319" s="18" t="s">
        <v>82</v>
      </c>
      <c r="AY319" s="18" t="s">
        <v>167</v>
      </c>
      <c r="BE319" s="194">
        <f>IF(N319="základní",J319,0)</f>
        <v>0</v>
      </c>
      <c r="BF319" s="194">
        <f>IF(N319="snížená",J319,0)</f>
        <v>0</v>
      </c>
      <c r="BG319" s="194">
        <f>IF(N319="zákl. přenesená",J319,0)</f>
        <v>0</v>
      </c>
      <c r="BH319" s="194">
        <f>IF(N319="sníž. přenesená",J319,0)</f>
        <v>0</v>
      </c>
      <c r="BI319" s="194">
        <f>IF(N319="nulová",J319,0)</f>
        <v>0</v>
      </c>
      <c r="BJ319" s="18" t="s">
        <v>23</v>
      </c>
      <c r="BK319" s="194">
        <f>ROUND(I319*H319,2)</f>
        <v>0</v>
      </c>
      <c r="BL319" s="18" t="s">
        <v>173</v>
      </c>
      <c r="BM319" s="18" t="s">
        <v>990</v>
      </c>
    </row>
    <row r="320" spans="2:65" s="12" customFormat="1">
      <c r="B320" s="207"/>
      <c r="C320" s="208"/>
      <c r="D320" s="197" t="s">
        <v>175</v>
      </c>
      <c r="E320" s="209" t="s">
        <v>32</v>
      </c>
      <c r="F320" s="210" t="s">
        <v>756</v>
      </c>
      <c r="G320" s="208"/>
      <c r="H320" s="211">
        <v>46.2</v>
      </c>
      <c r="I320" s="212"/>
      <c r="J320" s="208"/>
      <c r="K320" s="208"/>
      <c r="L320" s="213"/>
      <c r="M320" s="214"/>
      <c r="N320" s="215"/>
      <c r="O320" s="215"/>
      <c r="P320" s="215"/>
      <c r="Q320" s="215"/>
      <c r="R320" s="215"/>
      <c r="S320" s="215"/>
      <c r="T320" s="216"/>
      <c r="AT320" s="217" t="s">
        <v>175</v>
      </c>
      <c r="AU320" s="217" t="s">
        <v>82</v>
      </c>
      <c r="AV320" s="12" t="s">
        <v>82</v>
      </c>
      <c r="AW320" s="12" t="s">
        <v>38</v>
      </c>
      <c r="AX320" s="12" t="s">
        <v>23</v>
      </c>
      <c r="AY320" s="217" t="s">
        <v>167</v>
      </c>
    </row>
    <row r="321" spans="2:65" s="10" customFormat="1" ht="29.85" customHeight="1">
      <c r="B321" s="166"/>
      <c r="C321" s="167"/>
      <c r="D321" s="180" t="s">
        <v>73</v>
      </c>
      <c r="E321" s="181" t="s">
        <v>110</v>
      </c>
      <c r="F321" s="181" t="s">
        <v>322</v>
      </c>
      <c r="G321" s="167"/>
      <c r="H321" s="167"/>
      <c r="I321" s="170"/>
      <c r="J321" s="182">
        <f>BK321</f>
        <v>0</v>
      </c>
      <c r="K321" s="167"/>
      <c r="L321" s="172"/>
      <c r="M321" s="173"/>
      <c r="N321" s="174"/>
      <c r="O321" s="174"/>
      <c r="P321" s="175">
        <f>SUM(P322:P348)</f>
        <v>0</v>
      </c>
      <c r="Q321" s="174"/>
      <c r="R321" s="175">
        <f>SUM(R322:R348)</f>
        <v>1.2372800000000004</v>
      </c>
      <c r="S321" s="174"/>
      <c r="T321" s="176">
        <f>SUM(T322:T348)</f>
        <v>0</v>
      </c>
      <c r="AR321" s="177" t="s">
        <v>23</v>
      </c>
      <c r="AT321" s="178" t="s">
        <v>73</v>
      </c>
      <c r="AU321" s="178" t="s">
        <v>23</v>
      </c>
      <c r="AY321" s="177" t="s">
        <v>167</v>
      </c>
      <c r="BK321" s="179">
        <f>SUM(BK322:BK348)</f>
        <v>0</v>
      </c>
    </row>
    <row r="322" spans="2:65" s="1" customFormat="1" ht="22.5" customHeight="1">
      <c r="B322" s="35"/>
      <c r="C322" s="183" t="s">
        <v>419</v>
      </c>
      <c r="D322" s="183" t="s">
        <v>169</v>
      </c>
      <c r="E322" s="184" t="s">
        <v>991</v>
      </c>
      <c r="F322" s="185" t="s">
        <v>992</v>
      </c>
      <c r="G322" s="186" t="s">
        <v>326</v>
      </c>
      <c r="H322" s="187">
        <v>32.6</v>
      </c>
      <c r="I322" s="188"/>
      <c r="J322" s="189">
        <f>ROUND(I322*H322,2)</f>
        <v>0</v>
      </c>
      <c r="K322" s="185" t="s">
        <v>32</v>
      </c>
      <c r="L322" s="55"/>
      <c r="M322" s="190" t="s">
        <v>32</v>
      </c>
      <c r="N322" s="191" t="s">
        <v>45</v>
      </c>
      <c r="O322" s="36"/>
      <c r="P322" s="192">
        <f>O322*H322</f>
        <v>0</v>
      </c>
      <c r="Q322" s="192">
        <v>7.2399999999999999E-3</v>
      </c>
      <c r="R322" s="192">
        <f>Q322*H322</f>
        <v>0.23602400000000001</v>
      </c>
      <c r="S322" s="192">
        <v>0</v>
      </c>
      <c r="T322" s="193">
        <f>S322*H322</f>
        <v>0</v>
      </c>
      <c r="AR322" s="18" t="s">
        <v>173</v>
      </c>
      <c r="AT322" s="18" t="s">
        <v>169</v>
      </c>
      <c r="AU322" s="18" t="s">
        <v>82</v>
      </c>
      <c r="AY322" s="18" t="s">
        <v>167</v>
      </c>
      <c r="BE322" s="194">
        <f>IF(N322="základní",J322,0)</f>
        <v>0</v>
      </c>
      <c r="BF322" s="194">
        <f>IF(N322="snížená",J322,0)</f>
        <v>0</v>
      </c>
      <c r="BG322" s="194">
        <f>IF(N322="zákl. přenesená",J322,0)</f>
        <v>0</v>
      </c>
      <c r="BH322" s="194">
        <f>IF(N322="sníž. přenesená",J322,0)</f>
        <v>0</v>
      </c>
      <c r="BI322" s="194">
        <f>IF(N322="nulová",J322,0)</f>
        <v>0</v>
      </c>
      <c r="BJ322" s="18" t="s">
        <v>23</v>
      </c>
      <c r="BK322" s="194">
        <f>ROUND(I322*H322,2)</f>
        <v>0</v>
      </c>
      <c r="BL322" s="18" t="s">
        <v>173</v>
      </c>
      <c r="BM322" s="18" t="s">
        <v>993</v>
      </c>
    </row>
    <row r="323" spans="2:65" s="11" customFormat="1">
      <c r="B323" s="195"/>
      <c r="C323" s="196"/>
      <c r="D323" s="197" t="s">
        <v>175</v>
      </c>
      <c r="E323" s="198" t="s">
        <v>32</v>
      </c>
      <c r="F323" s="199" t="s">
        <v>994</v>
      </c>
      <c r="G323" s="196"/>
      <c r="H323" s="200" t="s">
        <v>32</v>
      </c>
      <c r="I323" s="201"/>
      <c r="J323" s="196"/>
      <c r="K323" s="196"/>
      <c r="L323" s="202"/>
      <c r="M323" s="203"/>
      <c r="N323" s="204"/>
      <c r="O323" s="204"/>
      <c r="P323" s="204"/>
      <c r="Q323" s="204"/>
      <c r="R323" s="204"/>
      <c r="S323" s="204"/>
      <c r="T323" s="205"/>
      <c r="AT323" s="206" t="s">
        <v>175</v>
      </c>
      <c r="AU323" s="206" t="s">
        <v>82</v>
      </c>
      <c r="AV323" s="11" t="s">
        <v>23</v>
      </c>
      <c r="AW323" s="11" t="s">
        <v>38</v>
      </c>
      <c r="AX323" s="11" t="s">
        <v>74</v>
      </c>
      <c r="AY323" s="206" t="s">
        <v>167</v>
      </c>
    </row>
    <row r="324" spans="2:65" s="12" customFormat="1">
      <c r="B324" s="207"/>
      <c r="C324" s="208"/>
      <c r="D324" s="197" t="s">
        <v>175</v>
      </c>
      <c r="E324" s="209" t="s">
        <v>32</v>
      </c>
      <c r="F324" s="210" t="s">
        <v>995</v>
      </c>
      <c r="G324" s="208"/>
      <c r="H324" s="211">
        <v>31.1</v>
      </c>
      <c r="I324" s="212"/>
      <c r="J324" s="208"/>
      <c r="K324" s="208"/>
      <c r="L324" s="213"/>
      <c r="M324" s="214"/>
      <c r="N324" s="215"/>
      <c r="O324" s="215"/>
      <c r="P324" s="215"/>
      <c r="Q324" s="215"/>
      <c r="R324" s="215"/>
      <c r="S324" s="215"/>
      <c r="T324" s="216"/>
      <c r="AT324" s="217" t="s">
        <v>175</v>
      </c>
      <c r="AU324" s="217" t="s">
        <v>82</v>
      </c>
      <c r="AV324" s="12" t="s">
        <v>82</v>
      </c>
      <c r="AW324" s="12" t="s">
        <v>38</v>
      </c>
      <c r="AX324" s="12" t="s">
        <v>74</v>
      </c>
      <c r="AY324" s="217" t="s">
        <v>167</v>
      </c>
    </row>
    <row r="325" spans="2:65" s="11" customFormat="1">
      <c r="B325" s="195"/>
      <c r="C325" s="196"/>
      <c r="D325" s="197" t="s">
        <v>175</v>
      </c>
      <c r="E325" s="198" t="s">
        <v>32</v>
      </c>
      <c r="F325" s="199" t="s">
        <v>996</v>
      </c>
      <c r="G325" s="196"/>
      <c r="H325" s="200" t="s">
        <v>32</v>
      </c>
      <c r="I325" s="201"/>
      <c r="J325" s="196"/>
      <c r="K325" s="196"/>
      <c r="L325" s="202"/>
      <c r="M325" s="203"/>
      <c r="N325" s="204"/>
      <c r="O325" s="204"/>
      <c r="P325" s="204"/>
      <c r="Q325" s="204"/>
      <c r="R325" s="204"/>
      <c r="S325" s="204"/>
      <c r="T325" s="205"/>
      <c r="AT325" s="206" t="s">
        <v>175</v>
      </c>
      <c r="AU325" s="206" t="s">
        <v>82</v>
      </c>
      <c r="AV325" s="11" t="s">
        <v>23</v>
      </c>
      <c r="AW325" s="11" t="s">
        <v>38</v>
      </c>
      <c r="AX325" s="11" t="s">
        <v>74</v>
      </c>
      <c r="AY325" s="206" t="s">
        <v>167</v>
      </c>
    </row>
    <row r="326" spans="2:65" s="12" customFormat="1">
      <c r="B326" s="207"/>
      <c r="C326" s="208"/>
      <c r="D326" s="197" t="s">
        <v>175</v>
      </c>
      <c r="E326" s="209" t="s">
        <v>32</v>
      </c>
      <c r="F326" s="210" t="s">
        <v>443</v>
      </c>
      <c r="G326" s="208"/>
      <c r="H326" s="211">
        <v>1.5</v>
      </c>
      <c r="I326" s="212"/>
      <c r="J326" s="208"/>
      <c r="K326" s="208"/>
      <c r="L326" s="213"/>
      <c r="M326" s="214"/>
      <c r="N326" s="215"/>
      <c r="O326" s="215"/>
      <c r="P326" s="215"/>
      <c r="Q326" s="215"/>
      <c r="R326" s="215"/>
      <c r="S326" s="215"/>
      <c r="T326" s="216"/>
      <c r="AT326" s="217" t="s">
        <v>175</v>
      </c>
      <c r="AU326" s="217" t="s">
        <v>82</v>
      </c>
      <c r="AV326" s="12" t="s">
        <v>82</v>
      </c>
      <c r="AW326" s="12" t="s">
        <v>38</v>
      </c>
      <c r="AX326" s="12" t="s">
        <v>74</v>
      </c>
      <c r="AY326" s="217" t="s">
        <v>167</v>
      </c>
    </row>
    <row r="327" spans="2:65" s="14" customFormat="1">
      <c r="B327" s="236"/>
      <c r="C327" s="237"/>
      <c r="D327" s="220" t="s">
        <v>175</v>
      </c>
      <c r="E327" s="238" t="s">
        <v>768</v>
      </c>
      <c r="F327" s="239" t="s">
        <v>229</v>
      </c>
      <c r="G327" s="237"/>
      <c r="H327" s="240">
        <v>32.6</v>
      </c>
      <c r="I327" s="241"/>
      <c r="J327" s="237"/>
      <c r="K327" s="237"/>
      <c r="L327" s="242"/>
      <c r="M327" s="243"/>
      <c r="N327" s="244"/>
      <c r="O327" s="244"/>
      <c r="P327" s="244"/>
      <c r="Q327" s="244"/>
      <c r="R327" s="244"/>
      <c r="S327" s="244"/>
      <c r="T327" s="245"/>
      <c r="AT327" s="246" t="s">
        <v>175</v>
      </c>
      <c r="AU327" s="246" t="s">
        <v>82</v>
      </c>
      <c r="AV327" s="14" t="s">
        <v>173</v>
      </c>
      <c r="AW327" s="14" t="s">
        <v>38</v>
      </c>
      <c r="AX327" s="14" t="s">
        <v>23</v>
      </c>
      <c r="AY327" s="246" t="s">
        <v>167</v>
      </c>
    </row>
    <row r="328" spans="2:65" s="1" customFormat="1" ht="22.5" customHeight="1">
      <c r="B328" s="35"/>
      <c r="C328" s="183" t="s">
        <v>425</v>
      </c>
      <c r="D328" s="183" t="s">
        <v>169</v>
      </c>
      <c r="E328" s="184" t="s">
        <v>997</v>
      </c>
      <c r="F328" s="185" t="s">
        <v>998</v>
      </c>
      <c r="G328" s="186" t="s">
        <v>326</v>
      </c>
      <c r="H328" s="187">
        <v>52.3</v>
      </c>
      <c r="I328" s="188"/>
      <c r="J328" s="189">
        <f>ROUND(I328*H328,2)</f>
        <v>0</v>
      </c>
      <c r="K328" s="185" t="s">
        <v>32</v>
      </c>
      <c r="L328" s="55"/>
      <c r="M328" s="190" t="s">
        <v>32</v>
      </c>
      <c r="N328" s="191" t="s">
        <v>45</v>
      </c>
      <c r="O328" s="36"/>
      <c r="P328" s="192">
        <f>O328*H328</f>
        <v>0</v>
      </c>
      <c r="Q328" s="192">
        <v>1.856E-2</v>
      </c>
      <c r="R328" s="192">
        <f>Q328*H328</f>
        <v>0.970688</v>
      </c>
      <c r="S328" s="192">
        <v>0</v>
      </c>
      <c r="T328" s="193">
        <f>S328*H328</f>
        <v>0</v>
      </c>
      <c r="AR328" s="18" t="s">
        <v>173</v>
      </c>
      <c r="AT328" s="18" t="s">
        <v>169</v>
      </c>
      <c r="AU328" s="18" t="s">
        <v>82</v>
      </c>
      <c r="AY328" s="18" t="s">
        <v>167</v>
      </c>
      <c r="BE328" s="194">
        <f>IF(N328="základní",J328,0)</f>
        <v>0</v>
      </c>
      <c r="BF328" s="194">
        <f>IF(N328="snížená",J328,0)</f>
        <v>0</v>
      </c>
      <c r="BG328" s="194">
        <f>IF(N328="zákl. přenesená",J328,0)</f>
        <v>0</v>
      </c>
      <c r="BH328" s="194">
        <f>IF(N328="sníž. přenesená",J328,0)</f>
        <v>0</v>
      </c>
      <c r="BI328" s="194">
        <f>IF(N328="nulová",J328,0)</f>
        <v>0</v>
      </c>
      <c r="BJ328" s="18" t="s">
        <v>23</v>
      </c>
      <c r="BK328" s="194">
        <f>ROUND(I328*H328,2)</f>
        <v>0</v>
      </c>
      <c r="BL328" s="18" t="s">
        <v>173</v>
      </c>
      <c r="BM328" s="18" t="s">
        <v>999</v>
      </c>
    </row>
    <row r="329" spans="2:65" s="11" customFormat="1">
      <c r="B329" s="195"/>
      <c r="C329" s="196"/>
      <c r="D329" s="197" t="s">
        <v>175</v>
      </c>
      <c r="E329" s="198" t="s">
        <v>32</v>
      </c>
      <c r="F329" s="199" t="s">
        <v>1000</v>
      </c>
      <c r="G329" s="196"/>
      <c r="H329" s="200" t="s">
        <v>32</v>
      </c>
      <c r="I329" s="201"/>
      <c r="J329" s="196"/>
      <c r="K329" s="196"/>
      <c r="L329" s="202"/>
      <c r="M329" s="203"/>
      <c r="N329" s="204"/>
      <c r="O329" s="204"/>
      <c r="P329" s="204"/>
      <c r="Q329" s="204"/>
      <c r="R329" s="204"/>
      <c r="S329" s="204"/>
      <c r="T329" s="205"/>
      <c r="AT329" s="206" t="s">
        <v>175</v>
      </c>
      <c r="AU329" s="206" t="s">
        <v>82</v>
      </c>
      <c r="AV329" s="11" t="s">
        <v>23</v>
      </c>
      <c r="AW329" s="11" t="s">
        <v>38</v>
      </c>
      <c r="AX329" s="11" t="s">
        <v>74</v>
      </c>
      <c r="AY329" s="206" t="s">
        <v>167</v>
      </c>
    </row>
    <row r="330" spans="2:65" s="12" customFormat="1">
      <c r="B330" s="207"/>
      <c r="C330" s="208"/>
      <c r="D330" s="197" t="s">
        <v>175</v>
      </c>
      <c r="E330" s="209" t="s">
        <v>32</v>
      </c>
      <c r="F330" s="210" t="s">
        <v>1001</v>
      </c>
      <c r="G330" s="208"/>
      <c r="H330" s="211">
        <v>34.1</v>
      </c>
      <c r="I330" s="212"/>
      <c r="J330" s="208"/>
      <c r="K330" s="208"/>
      <c r="L330" s="213"/>
      <c r="M330" s="214"/>
      <c r="N330" s="215"/>
      <c r="O330" s="215"/>
      <c r="P330" s="215"/>
      <c r="Q330" s="215"/>
      <c r="R330" s="215"/>
      <c r="S330" s="215"/>
      <c r="T330" s="216"/>
      <c r="AT330" s="217" t="s">
        <v>175</v>
      </c>
      <c r="AU330" s="217" t="s">
        <v>82</v>
      </c>
      <c r="AV330" s="12" t="s">
        <v>82</v>
      </c>
      <c r="AW330" s="12" t="s">
        <v>38</v>
      </c>
      <c r="AX330" s="12" t="s">
        <v>74</v>
      </c>
      <c r="AY330" s="217" t="s">
        <v>167</v>
      </c>
    </row>
    <row r="331" spans="2:65" s="11" customFormat="1">
      <c r="B331" s="195"/>
      <c r="C331" s="196"/>
      <c r="D331" s="197" t="s">
        <v>175</v>
      </c>
      <c r="E331" s="198" t="s">
        <v>32</v>
      </c>
      <c r="F331" s="199" t="s">
        <v>792</v>
      </c>
      <c r="G331" s="196"/>
      <c r="H331" s="200" t="s">
        <v>32</v>
      </c>
      <c r="I331" s="201"/>
      <c r="J331" s="196"/>
      <c r="K331" s="196"/>
      <c r="L331" s="202"/>
      <c r="M331" s="203"/>
      <c r="N331" s="204"/>
      <c r="O331" s="204"/>
      <c r="P331" s="204"/>
      <c r="Q331" s="204"/>
      <c r="R331" s="204"/>
      <c r="S331" s="204"/>
      <c r="T331" s="205"/>
      <c r="AT331" s="206" t="s">
        <v>175</v>
      </c>
      <c r="AU331" s="206" t="s">
        <v>82</v>
      </c>
      <c r="AV331" s="11" t="s">
        <v>23</v>
      </c>
      <c r="AW331" s="11" t="s">
        <v>38</v>
      </c>
      <c r="AX331" s="11" t="s">
        <v>74</v>
      </c>
      <c r="AY331" s="206" t="s">
        <v>167</v>
      </c>
    </row>
    <row r="332" spans="2:65" s="12" customFormat="1">
      <c r="B332" s="207"/>
      <c r="C332" s="208"/>
      <c r="D332" s="197" t="s">
        <v>175</v>
      </c>
      <c r="E332" s="209" t="s">
        <v>32</v>
      </c>
      <c r="F332" s="210" t="s">
        <v>763</v>
      </c>
      <c r="G332" s="208"/>
      <c r="H332" s="211">
        <v>18.2</v>
      </c>
      <c r="I332" s="212"/>
      <c r="J332" s="208"/>
      <c r="K332" s="208"/>
      <c r="L332" s="213"/>
      <c r="M332" s="214"/>
      <c r="N332" s="215"/>
      <c r="O332" s="215"/>
      <c r="P332" s="215"/>
      <c r="Q332" s="215"/>
      <c r="R332" s="215"/>
      <c r="S332" s="215"/>
      <c r="T332" s="216"/>
      <c r="AT332" s="217" t="s">
        <v>175</v>
      </c>
      <c r="AU332" s="217" t="s">
        <v>82</v>
      </c>
      <c r="AV332" s="12" t="s">
        <v>82</v>
      </c>
      <c r="AW332" s="12" t="s">
        <v>38</v>
      </c>
      <c r="AX332" s="12" t="s">
        <v>74</v>
      </c>
      <c r="AY332" s="217" t="s">
        <v>167</v>
      </c>
    </row>
    <row r="333" spans="2:65" s="14" customFormat="1">
      <c r="B333" s="236"/>
      <c r="C333" s="237"/>
      <c r="D333" s="220" t="s">
        <v>175</v>
      </c>
      <c r="E333" s="238" t="s">
        <v>770</v>
      </c>
      <c r="F333" s="239" t="s">
        <v>229</v>
      </c>
      <c r="G333" s="237"/>
      <c r="H333" s="240">
        <v>52.3</v>
      </c>
      <c r="I333" s="241"/>
      <c r="J333" s="237"/>
      <c r="K333" s="237"/>
      <c r="L333" s="242"/>
      <c r="M333" s="243"/>
      <c r="N333" s="244"/>
      <c r="O333" s="244"/>
      <c r="P333" s="244"/>
      <c r="Q333" s="244"/>
      <c r="R333" s="244"/>
      <c r="S333" s="244"/>
      <c r="T333" s="245"/>
      <c r="AT333" s="246" t="s">
        <v>175</v>
      </c>
      <c r="AU333" s="246" t="s">
        <v>82</v>
      </c>
      <c r="AV333" s="14" t="s">
        <v>173</v>
      </c>
      <c r="AW333" s="14" t="s">
        <v>38</v>
      </c>
      <c r="AX333" s="14" t="s">
        <v>23</v>
      </c>
      <c r="AY333" s="246" t="s">
        <v>167</v>
      </c>
    </row>
    <row r="334" spans="2:65" s="1" customFormat="1" ht="22.5" customHeight="1">
      <c r="B334" s="35"/>
      <c r="C334" s="183" t="s">
        <v>434</v>
      </c>
      <c r="D334" s="183" t="s">
        <v>169</v>
      </c>
      <c r="E334" s="184" t="s">
        <v>1002</v>
      </c>
      <c r="F334" s="185" t="s">
        <v>1003</v>
      </c>
      <c r="G334" s="186" t="s">
        <v>1004</v>
      </c>
      <c r="H334" s="187">
        <v>3</v>
      </c>
      <c r="I334" s="188"/>
      <c r="J334" s="189">
        <f>ROUND(I334*H334,2)</f>
        <v>0</v>
      </c>
      <c r="K334" s="185" t="s">
        <v>172</v>
      </c>
      <c r="L334" s="55"/>
      <c r="M334" s="190" t="s">
        <v>32</v>
      </c>
      <c r="N334" s="191" t="s">
        <v>45</v>
      </c>
      <c r="O334" s="36"/>
      <c r="P334" s="192">
        <f>O334*H334</f>
        <v>0</v>
      </c>
      <c r="Q334" s="192">
        <v>3.1E-4</v>
      </c>
      <c r="R334" s="192">
        <f>Q334*H334</f>
        <v>9.3000000000000005E-4</v>
      </c>
      <c r="S334" s="192">
        <v>0</v>
      </c>
      <c r="T334" s="193">
        <f>S334*H334</f>
        <v>0</v>
      </c>
      <c r="AR334" s="18" t="s">
        <v>173</v>
      </c>
      <c r="AT334" s="18" t="s">
        <v>169</v>
      </c>
      <c r="AU334" s="18" t="s">
        <v>82</v>
      </c>
      <c r="AY334" s="18" t="s">
        <v>167</v>
      </c>
      <c r="BE334" s="194">
        <f>IF(N334="základní",J334,0)</f>
        <v>0</v>
      </c>
      <c r="BF334" s="194">
        <f>IF(N334="snížená",J334,0)</f>
        <v>0</v>
      </c>
      <c r="BG334" s="194">
        <f>IF(N334="zákl. přenesená",J334,0)</f>
        <v>0</v>
      </c>
      <c r="BH334" s="194">
        <f>IF(N334="sníž. přenesená",J334,0)</f>
        <v>0</v>
      </c>
      <c r="BI334" s="194">
        <f>IF(N334="nulová",J334,0)</f>
        <v>0</v>
      </c>
      <c r="BJ334" s="18" t="s">
        <v>23</v>
      </c>
      <c r="BK334" s="194">
        <f>ROUND(I334*H334,2)</f>
        <v>0</v>
      </c>
      <c r="BL334" s="18" t="s">
        <v>173</v>
      </c>
      <c r="BM334" s="18" t="s">
        <v>1005</v>
      </c>
    </row>
    <row r="335" spans="2:65" s="12" customFormat="1">
      <c r="B335" s="207"/>
      <c r="C335" s="208"/>
      <c r="D335" s="220" t="s">
        <v>175</v>
      </c>
      <c r="E335" s="230" t="s">
        <v>32</v>
      </c>
      <c r="F335" s="231" t="s">
        <v>179</v>
      </c>
      <c r="G335" s="208"/>
      <c r="H335" s="232">
        <v>3</v>
      </c>
      <c r="I335" s="212"/>
      <c r="J335" s="208"/>
      <c r="K335" s="208"/>
      <c r="L335" s="213"/>
      <c r="M335" s="214"/>
      <c r="N335" s="215"/>
      <c r="O335" s="215"/>
      <c r="P335" s="215"/>
      <c r="Q335" s="215"/>
      <c r="R335" s="215"/>
      <c r="S335" s="215"/>
      <c r="T335" s="216"/>
      <c r="AT335" s="217" t="s">
        <v>175</v>
      </c>
      <c r="AU335" s="217" t="s">
        <v>82</v>
      </c>
      <c r="AV335" s="12" t="s">
        <v>82</v>
      </c>
      <c r="AW335" s="12" t="s">
        <v>38</v>
      </c>
      <c r="AX335" s="12" t="s">
        <v>23</v>
      </c>
      <c r="AY335" s="217" t="s">
        <v>167</v>
      </c>
    </row>
    <row r="336" spans="2:65" s="1" customFormat="1" ht="22.5" customHeight="1">
      <c r="B336" s="35"/>
      <c r="C336" s="183" t="s">
        <v>439</v>
      </c>
      <c r="D336" s="183" t="s">
        <v>169</v>
      </c>
      <c r="E336" s="184" t="s">
        <v>1006</v>
      </c>
      <c r="F336" s="185" t="s">
        <v>1007</v>
      </c>
      <c r="G336" s="186" t="s">
        <v>1004</v>
      </c>
      <c r="H336" s="187">
        <v>6</v>
      </c>
      <c r="I336" s="188"/>
      <c r="J336" s="189">
        <f>ROUND(I336*H336,2)</f>
        <v>0</v>
      </c>
      <c r="K336" s="185" t="s">
        <v>172</v>
      </c>
      <c r="L336" s="55"/>
      <c r="M336" s="190" t="s">
        <v>32</v>
      </c>
      <c r="N336" s="191" t="s">
        <v>45</v>
      </c>
      <c r="O336" s="36"/>
      <c r="P336" s="192">
        <f>O336*H336</f>
        <v>0</v>
      </c>
      <c r="Q336" s="192">
        <v>2.5000000000000001E-4</v>
      </c>
      <c r="R336" s="192">
        <f>Q336*H336</f>
        <v>1.5E-3</v>
      </c>
      <c r="S336" s="192">
        <v>0</v>
      </c>
      <c r="T336" s="193">
        <f>S336*H336</f>
        <v>0</v>
      </c>
      <c r="AR336" s="18" t="s">
        <v>173</v>
      </c>
      <c r="AT336" s="18" t="s">
        <v>169</v>
      </c>
      <c r="AU336" s="18" t="s">
        <v>82</v>
      </c>
      <c r="AY336" s="18" t="s">
        <v>167</v>
      </c>
      <c r="BE336" s="194">
        <f>IF(N336="základní",J336,0)</f>
        <v>0</v>
      </c>
      <c r="BF336" s="194">
        <f>IF(N336="snížená",J336,0)</f>
        <v>0</v>
      </c>
      <c r="BG336" s="194">
        <f>IF(N336="zákl. přenesená",J336,0)</f>
        <v>0</v>
      </c>
      <c r="BH336" s="194">
        <f>IF(N336="sníž. přenesená",J336,0)</f>
        <v>0</v>
      </c>
      <c r="BI336" s="194">
        <f>IF(N336="nulová",J336,0)</f>
        <v>0</v>
      </c>
      <c r="BJ336" s="18" t="s">
        <v>23</v>
      </c>
      <c r="BK336" s="194">
        <f>ROUND(I336*H336,2)</f>
        <v>0</v>
      </c>
      <c r="BL336" s="18" t="s">
        <v>173</v>
      </c>
      <c r="BM336" s="18" t="s">
        <v>1008</v>
      </c>
    </row>
    <row r="337" spans="2:65" s="12" customFormat="1">
      <c r="B337" s="207"/>
      <c r="C337" s="208"/>
      <c r="D337" s="220" t="s">
        <v>175</v>
      </c>
      <c r="E337" s="230" t="s">
        <v>32</v>
      </c>
      <c r="F337" s="231" t="s">
        <v>197</v>
      </c>
      <c r="G337" s="208"/>
      <c r="H337" s="232">
        <v>6</v>
      </c>
      <c r="I337" s="212"/>
      <c r="J337" s="208"/>
      <c r="K337" s="208"/>
      <c r="L337" s="213"/>
      <c r="M337" s="214"/>
      <c r="N337" s="215"/>
      <c r="O337" s="215"/>
      <c r="P337" s="215"/>
      <c r="Q337" s="215"/>
      <c r="R337" s="215"/>
      <c r="S337" s="215"/>
      <c r="T337" s="216"/>
      <c r="AT337" s="217" t="s">
        <v>175</v>
      </c>
      <c r="AU337" s="217" t="s">
        <v>82</v>
      </c>
      <c r="AV337" s="12" t="s">
        <v>82</v>
      </c>
      <c r="AW337" s="12" t="s">
        <v>38</v>
      </c>
      <c r="AX337" s="12" t="s">
        <v>23</v>
      </c>
      <c r="AY337" s="217" t="s">
        <v>167</v>
      </c>
    </row>
    <row r="338" spans="2:65" s="1" customFormat="1" ht="22.5" customHeight="1">
      <c r="B338" s="35"/>
      <c r="C338" s="183" t="s">
        <v>444</v>
      </c>
      <c r="D338" s="183" t="s">
        <v>169</v>
      </c>
      <c r="E338" s="184" t="s">
        <v>1009</v>
      </c>
      <c r="F338" s="185" t="s">
        <v>1010</v>
      </c>
      <c r="G338" s="186" t="s">
        <v>326</v>
      </c>
      <c r="H338" s="187">
        <v>84.9</v>
      </c>
      <c r="I338" s="188"/>
      <c r="J338" s="189">
        <f>ROUND(I338*H338,2)</f>
        <v>0</v>
      </c>
      <c r="K338" s="185" t="s">
        <v>32</v>
      </c>
      <c r="L338" s="55"/>
      <c r="M338" s="190" t="s">
        <v>32</v>
      </c>
      <c r="N338" s="191" t="s">
        <v>45</v>
      </c>
      <c r="O338" s="36"/>
      <c r="P338" s="192">
        <f>O338*H338</f>
        <v>0</v>
      </c>
      <c r="Q338" s="192">
        <v>2.5000000000000001E-4</v>
      </c>
      <c r="R338" s="192">
        <f>Q338*H338</f>
        <v>2.1225000000000001E-2</v>
      </c>
      <c r="S338" s="192">
        <v>0</v>
      </c>
      <c r="T338" s="193">
        <f>S338*H338</f>
        <v>0</v>
      </c>
      <c r="AR338" s="18" t="s">
        <v>173</v>
      </c>
      <c r="AT338" s="18" t="s">
        <v>169</v>
      </c>
      <c r="AU338" s="18" t="s">
        <v>82</v>
      </c>
      <c r="AY338" s="18" t="s">
        <v>167</v>
      </c>
      <c r="BE338" s="194">
        <f>IF(N338="základní",J338,0)</f>
        <v>0</v>
      </c>
      <c r="BF338" s="194">
        <f>IF(N338="snížená",J338,0)</f>
        <v>0</v>
      </c>
      <c r="BG338" s="194">
        <f>IF(N338="zákl. přenesená",J338,0)</f>
        <v>0</v>
      </c>
      <c r="BH338" s="194">
        <f>IF(N338="sníž. přenesená",J338,0)</f>
        <v>0</v>
      </c>
      <c r="BI338" s="194">
        <f>IF(N338="nulová",J338,0)</f>
        <v>0</v>
      </c>
      <c r="BJ338" s="18" t="s">
        <v>23</v>
      </c>
      <c r="BK338" s="194">
        <f>ROUND(I338*H338,2)</f>
        <v>0</v>
      </c>
      <c r="BL338" s="18" t="s">
        <v>173</v>
      </c>
      <c r="BM338" s="18" t="s">
        <v>1011</v>
      </c>
    </row>
    <row r="339" spans="2:65" s="12" customFormat="1">
      <c r="B339" s="207"/>
      <c r="C339" s="208"/>
      <c r="D339" s="220" t="s">
        <v>175</v>
      </c>
      <c r="E339" s="230" t="s">
        <v>32</v>
      </c>
      <c r="F339" s="231" t="s">
        <v>1012</v>
      </c>
      <c r="G339" s="208"/>
      <c r="H339" s="232">
        <v>84.9</v>
      </c>
      <c r="I339" s="212"/>
      <c r="J339" s="208"/>
      <c r="K339" s="208"/>
      <c r="L339" s="213"/>
      <c r="M339" s="214"/>
      <c r="N339" s="215"/>
      <c r="O339" s="215"/>
      <c r="P339" s="215"/>
      <c r="Q339" s="215"/>
      <c r="R339" s="215"/>
      <c r="S339" s="215"/>
      <c r="T339" s="216"/>
      <c r="AT339" s="217" t="s">
        <v>175</v>
      </c>
      <c r="AU339" s="217" t="s">
        <v>82</v>
      </c>
      <c r="AV339" s="12" t="s">
        <v>82</v>
      </c>
      <c r="AW339" s="12" t="s">
        <v>38</v>
      </c>
      <c r="AX339" s="12" t="s">
        <v>23</v>
      </c>
      <c r="AY339" s="217" t="s">
        <v>167</v>
      </c>
    </row>
    <row r="340" spans="2:65" s="1" customFormat="1" ht="22.5" customHeight="1">
      <c r="B340" s="35"/>
      <c r="C340" s="183" t="s">
        <v>450</v>
      </c>
      <c r="D340" s="183" t="s">
        <v>169</v>
      </c>
      <c r="E340" s="184" t="s">
        <v>1013</v>
      </c>
      <c r="F340" s="185" t="s">
        <v>1014</v>
      </c>
      <c r="G340" s="186" t="s">
        <v>357</v>
      </c>
      <c r="H340" s="187">
        <v>1</v>
      </c>
      <c r="I340" s="188"/>
      <c r="J340" s="189">
        <f>ROUND(I340*H340,2)</f>
        <v>0</v>
      </c>
      <c r="K340" s="185" t="s">
        <v>172</v>
      </c>
      <c r="L340" s="55"/>
      <c r="M340" s="190" t="s">
        <v>32</v>
      </c>
      <c r="N340" s="191" t="s">
        <v>45</v>
      </c>
      <c r="O340" s="36"/>
      <c r="P340" s="192">
        <f>O340*H340</f>
        <v>0</v>
      </c>
      <c r="Q340" s="192">
        <v>2.5000000000000001E-4</v>
      </c>
      <c r="R340" s="192">
        <f>Q340*H340</f>
        <v>2.5000000000000001E-4</v>
      </c>
      <c r="S340" s="192">
        <v>0</v>
      </c>
      <c r="T340" s="193">
        <f>S340*H340</f>
        <v>0</v>
      </c>
      <c r="AR340" s="18" t="s">
        <v>173</v>
      </c>
      <c r="AT340" s="18" t="s">
        <v>169</v>
      </c>
      <c r="AU340" s="18" t="s">
        <v>82</v>
      </c>
      <c r="AY340" s="18" t="s">
        <v>167</v>
      </c>
      <c r="BE340" s="194">
        <f>IF(N340="základní",J340,0)</f>
        <v>0</v>
      </c>
      <c r="BF340" s="194">
        <f>IF(N340="snížená",J340,0)</f>
        <v>0</v>
      </c>
      <c r="BG340" s="194">
        <f>IF(N340="zákl. přenesená",J340,0)</f>
        <v>0</v>
      </c>
      <c r="BH340" s="194">
        <f>IF(N340="sníž. přenesená",J340,0)</f>
        <v>0</v>
      </c>
      <c r="BI340" s="194">
        <f>IF(N340="nulová",J340,0)</f>
        <v>0</v>
      </c>
      <c r="BJ340" s="18" t="s">
        <v>23</v>
      </c>
      <c r="BK340" s="194">
        <f>ROUND(I340*H340,2)</f>
        <v>0</v>
      </c>
      <c r="BL340" s="18" t="s">
        <v>173</v>
      </c>
      <c r="BM340" s="18" t="s">
        <v>1015</v>
      </c>
    </row>
    <row r="341" spans="2:65" s="12" customFormat="1">
      <c r="B341" s="207"/>
      <c r="C341" s="208"/>
      <c r="D341" s="220" t="s">
        <v>175</v>
      </c>
      <c r="E341" s="230" t="s">
        <v>32</v>
      </c>
      <c r="F341" s="231" t="s">
        <v>23</v>
      </c>
      <c r="G341" s="208"/>
      <c r="H341" s="232">
        <v>1</v>
      </c>
      <c r="I341" s="212"/>
      <c r="J341" s="208"/>
      <c r="K341" s="208"/>
      <c r="L341" s="213"/>
      <c r="M341" s="214"/>
      <c r="N341" s="215"/>
      <c r="O341" s="215"/>
      <c r="P341" s="215"/>
      <c r="Q341" s="215"/>
      <c r="R341" s="215"/>
      <c r="S341" s="215"/>
      <c r="T341" s="216"/>
      <c r="AT341" s="217" t="s">
        <v>175</v>
      </c>
      <c r="AU341" s="217" t="s">
        <v>82</v>
      </c>
      <c r="AV341" s="12" t="s">
        <v>82</v>
      </c>
      <c r="AW341" s="12" t="s">
        <v>38</v>
      </c>
      <c r="AX341" s="12" t="s">
        <v>23</v>
      </c>
      <c r="AY341" s="217" t="s">
        <v>167</v>
      </c>
    </row>
    <row r="342" spans="2:65" s="1" customFormat="1" ht="31.5" customHeight="1">
      <c r="B342" s="35"/>
      <c r="C342" s="183" t="s">
        <v>454</v>
      </c>
      <c r="D342" s="183" t="s">
        <v>169</v>
      </c>
      <c r="E342" s="184" t="s">
        <v>1016</v>
      </c>
      <c r="F342" s="185" t="s">
        <v>1017</v>
      </c>
      <c r="G342" s="186" t="s">
        <v>103</v>
      </c>
      <c r="H342" s="187">
        <v>3.5</v>
      </c>
      <c r="I342" s="188"/>
      <c r="J342" s="189">
        <f>ROUND(I342*H342,2)</f>
        <v>0</v>
      </c>
      <c r="K342" s="185" t="s">
        <v>32</v>
      </c>
      <c r="L342" s="55"/>
      <c r="M342" s="190" t="s">
        <v>32</v>
      </c>
      <c r="N342" s="191" t="s">
        <v>45</v>
      </c>
      <c r="O342" s="36"/>
      <c r="P342" s="192">
        <f>O342*H342</f>
        <v>0</v>
      </c>
      <c r="Q342" s="192">
        <v>0</v>
      </c>
      <c r="R342" s="192">
        <f>Q342*H342</f>
        <v>0</v>
      </c>
      <c r="S342" s="192">
        <v>0</v>
      </c>
      <c r="T342" s="193">
        <f>S342*H342</f>
        <v>0</v>
      </c>
      <c r="AR342" s="18" t="s">
        <v>173</v>
      </c>
      <c r="AT342" s="18" t="s">
        <v>169</v>
      </c>
      <c r="AU342" s="18" t="s">
        <v>82</v>
      </c>
      <c r="AY342" s="18" t="s">
        <v>167</v>
      </c>
      <c r="BE342" s="194">
        <f>IF(N342="základní",J342,0)</f>
        <v>0</v>
      </c>
      <c r="BF342" s="194">
        <f>IF(N342="snížená",J342,0)</f>
        <v>0</v>
      </c>
      <c r="BG342" s="194">
        <f>IF(N342="zákl. přenesená",J342,0)</f>
        <v>0</v>
      </c>
      <c r="BH342" s="194">
        <f>IF(N342="sníž. přenesená",J342,0)</f>
        <v>0</v>
      </c>
      <c r="BI342" s="194">
        <f>IF(N342="nulová",J342,0)</f>
        <v>0</v>
      </c>
      <c r="BJ342" s="18" t="s">
        <v>23</v>
      </c>
      <c r="BK342" s="194">
        <f>ROUND(I342*H342,2)</f>
        <v>0</v>
      </c>
      <c r="BL342" s="18" t="s">
        <v>173</v>
      </c>
      <c r="BM342" s="18" t="s">
        <v>1018</v>
      </c>
    </row>
    <row r="343" spans="2:65" s="1" customFormat="1" ht="31.5" customHeight="1">
      <c r="B343" s="35"/>
      <c r="C343" s="183" t="s">
        <v>464</v>
      </c>
      <c r="D343" s="183" t="s">
        <v>169</v>
      </c>
      <c r="E343" s="184" t="s">
        <v>1019</v>
      </c>
      <c r="F343" s="185" t="s">
        <v>1020</v>
      </c>
      <c r="G343" s="186" t="s">
        <v>326</v>
      </c>
      <c r="H343" s="187">
        <v>8</v>
      </c>
      <c r="I343" s="188"/>
      <c r="J343" s="189">
        <f>ROUND(I343*H343,2)</f>
        <v>0</v>
      </c>
      <c r="K343" s="185" t="s">
        <v>32</v>
      </c>
      <c r="L343" s="55"/>
      <c r="M343" s="190" t="s">
        <v>32</v>
      </c>
      <c r="N343" s="191" t="s">
        <v>45</v>
      </c>
      <c r="O343" s="36"/>
      <c r="P343" s="192">
        <f>O343*H343</f>
        <v>0</v>
      </c>
      <c r="Q343" s="192">
        <v>0</v>
      </c>
      <c r="R343" s="192">
        <f>Q343*H343</f>
        <v>0</v>
      </c>
      <c r="S343" s="192">
        <v>0</v>
      </c>
      <c r="T343" s="193">
        <f>S343*H343</f>
        <v>0</v>
      </c>
      <c r="AR343" s="18" t="s">
        <v>173</v>
      </c>
      <c r="AT343" s="18" t="s">
        <v>169</v>
      </c>
      <c r="AU343" s="18" t="s">
        <v>82</v>
      </c>
      <c r="AY343" s="18" t="s">
        <v>167</v>
      </c>
      <c r="BE343" s="194">
        <f>IF(N343="základní",J343,0)</f>
        <v>0</v>
      </c>
      <c r="BF343" s="194">
        <f>IF(N343="snížená",J343,0)</f>
        <v>0</v>
      </c>
      <c r="BG343" s="194">
        <f>IF(N343="zákl. přenesená",J343,0)</f>
        <v>0</v>
      </c>
      <c r="BH343" s="194">
        <f>IF(N343="sníž. přenesená",J343,0)</f>
        <v>0</v>
      </c>
      <c r="BI343" s="194">
        <f>IF(N343="nulová",J343,0)</f>
        <v>0</v>
      </c>
      <c r="BJ343" s="18" t="s">
        <v>23</v>
      </c>
      <c r="BK343" s="194">
        <f>ROUND(I343*H343,2)</f>
        <v>0</v>
      </c>
      <c r="BL343" s="18" t="s">
        <v>173</v>
      </c>
      <c r="BM343" s="18" t="s">
        <v>1021</v>
      </c>
    </row>
    <row r="344" spans="2:65" s="1" customFormat="1" ht="22.5" customHeight="1">
      <c r="B344" s="35"/>
      <c r="C344" s="183" t="s">
        <v>468</v>
      </c>
      <c r="D344" s="183" t="s">
        <v>169</v>
      </c>
      <c r="E344" s="184" t="s">
        <v>1022</v>
      </c>
      <c r="F344" s="185" t="s">
        <v>1023</v>
      </c>
      <c r="G344" s="186" t="s">
        <v>326</v>
      </c>
      <c r="H344" s="187">
        <v>32.6</v>
      </c>
      <c r="I344" s="188"/>
      <c r="J344" s="189">
        <f>ROUND(I344*H344,2)</f>
        <v>0</v>
      </c>
      <c r="K344" s="185" t="s">
        <v>172</v>
      </c>
      <c r="L344" s="55"/>
      <c r="M344" s="190" t="s">
        <v>32</v>
      </c>
      <c r="N344" s="191" t="s">
        <v>45</v>
      </c>
      <c r="O344" s="36"/>
      <c r="P344" s="192">
        <f>O344*H344</f>
        <v>0</v>
      </c>
      <c r="Q344" s="192">
        <v>6.0000000000000002E-5</v>
      </c>
      <c r="R344" s="192">
        <f>Q344*H344</f>
        <v>1.9560000000000003E-3</v>
      </c>
      <c r="S344" s="192">
        <v>0</v>
      </c>
      <c r="T344" s="193">
        <f>S344*H344</f>
        <v>0</v>
      </c>
      <c r="AR344" s="18" t="s">
        <v>173</v>
      </c>
      <c r="AT344" s="18" t="s">
        <v>169</v>
      </c>
      <c r="AU344" s="18" t="s">
        <v>82</v>
      </c>
      <c r="AY344" s="18" t="s">
        <v>167</v>
      </c>
      <c r="BE344" s="194">
        <f>IF(N344="základní",J344,0)</f>
        <v>0</v>
      </c>
      <c r="BF344" s="194">
        <f>IF(N344="snížená",J344,0)</f>
        <v>0</v>
      </c>
      <c r="BG344" s="194">
        <f>IF(N344="zákl. přenesená",J344,0)</f>
        <v>0</v>
      </c>
      <c r="BH344" s="194">
        <f>IF(N344="sníž. přenesená",J344,0)</f>
        <v>0</v>
      </c>
      <c r="BI344" s="194">
        <f>IF(N344="nulová",J344,0)</f>
        <v>0</v>
      </c>
      <c r="BJ344" s="18" t="s">
        <v>23</v>
      </c>
      <c r="BK344" s="194">
        <f>ROUND(I344*H344,2)</f>
        <v>0</v>
      </c>
      <c r="BL344" s="18" t="s">
        <v>173</v>
      </c>
      <c r="BM344" s="18" t="s">
        <v>1024</v>
      </c>
    </row>
    <row r="345" spans="2:65" s="12" customFormat="1">
      <c r="B345" s="207"/>
      <c r="C345" s="208"/>
      <c r="D345" s="220" t="s">
        <v>175</v>
      </c>
      <c r="E345" s="230" t="s">
        <v>32</v>
      </c>
      <c r="F345" s="231" t="s">
        <v>768</v>
      </c>
      <c r="G345" s="208"/>
      <c r="H345" s="232">
        <v>32.6</v>
      </c>
      <c r="I345" s="212"/>
      <c r="J345" s="208"/>
      <c r="K345" s="208"/>
      <c r="L345" s="213"/>
      <c r="M345" s="214"/>
      <c r="N345" s="215"/>
      <c r="O345" s="215"/>
      <c r="P345" s="215"/>
      <c r="Q345" s="215"/>
      <c r="R345" s="215"/>
      <c r="S345" s="215"/>
      <c r="T345" s="216"/>
      <c r="AT345" s="217" t="s">
        <v>175</v>
      </c>
      <c r="AU345" s="217" t="s">
        <v>82</v>
      </c>
      <c r="AV345" s="12" t="s">
        <v>82</v>
      </c>
      <c r="AW345" s="12" t="s">
        <v>38</v>
      </c>
      <c r="AX345" s="12" t="s">
        <v>23</v>
      </c>
      <c r="AY345" s="217" t="s">
        <v>167</v>
      </c>
    </row>
    <row r="346" spans="2:65" s="1" customFormat="1" ht="22.5" customHeight="1">
      <c r="B346" s="35"/>
      <c r="C346" s="183" t="s">
        <v>474</v>
      </c>
      <c r="D346" s="183" t="s">
        <v>169</v>
      </c>
      <c r="E346" s="184" t="s">
        <v>1025</v>
      </c>
      <c r="F346" s="185" t="s">
        <v>1026</v>
      </c>
      <c r="G346" s="186" t="s">
        <v>326</v>
      </c>
      <c r="H346" s="187">
        <v>52.3</v>
      </c>
      <c r="I346" s="188"/>
      <c r="J346" s="189">
        <f>ROUND(I346*H346,2)</f>
        <v>0</v>
      </c>
      <c r="K346" s="185" t="s">
        <v>172</v>
      </c>
      <c r="L346" s="55"/>
      <c r="M346" s="190" t="s">
        <v>32</v>
      </c>
      <c r="N346" s="191" t="s">
        <v>45</v>
      </c>
      <c r="O346" s="36"/>
      <c r="P346" s="192">
        <f>O346*H346</f>
        <v>0</v>
      </c>
      <c r="Q346" s="192">
        <v>9.0000000000000006E-5</v>
      </c>
      <c r="R346" s="192">
        <f>Q346*H346</f>
        <v>4.7070000000000002E-3</v>
      </c>
      <c r="S346" s="192">
        <v>0</v>
      </c>
      <c r="T346" s="193">
        <f>S346*H346</f>
        <v>0</v>
      </c>
      <c r="AR346" s="18" t="s">
        <v>173</v>
      </c>
      <c r="AT346" s="18" t="s">
        <v>169</v>
      </c>
      <c r="AU346" s="18" t="s">
        <v>82</v>
      </c>
      <c r="AY346" s="18" t="s">
        <v>167</v>
      </c>
      <c r="BE346" s="194">
        <f>IF(N346="základní",J346,0)</f>
        <v>0</v>
      </c>
      <c r="BF346" s="194">
        <f>IF(N346="snížená",J346,0)</f>
        <v>0</v>
      </c>
      <c r="BG346" s="194">
        <f>IF(N346="zákl. přenesená",J346,0)</f>
        <v>0</v>
      </c>
      <c r="BH346" s="194">
        <f>IF(N346="sníž. přenesená",J346,0)</f>
        <v>0</v>
      </c>
      <c r="BI346" s="194">
        <f>IF(N346="nulová",J346,0)</f>
        <v>0</v>
      </c>
      <c r="BJ346" s="18" t="s">
        <v>23</v>
      </c>
      <c r="BK346" s="194">
        <f>ROUND(I346*H346,2)</f>
        <v>0</v>
      </c>
      <c r="BL346" s="18" t="s">
        <v>173</v>
      </c>
      <c r="BM346" s="18" t="s">
        <v>1027</v>
      </c>
    </row>
    <row r="347" spans="2:65" s="12" customFormat="1">
      <c r="B347" s="207"/>
      <c r="C347" s="208"/>
      <c r="D347" s="220" t="s">
        <v>175</v>
      </c>
      <c r="E347" s="230" t="s">
        <v>32</v>
      </c>
      <c r="F347" s="231" t="s">
        <v>770</v>
      </c>
      <c r="G347" s="208"/>
      <c r="H347" s="232">
        <v>52.3</v>
      </c>
      <c r="I347" s="212"/>
      <c r="J347" s="208"/>
      <c r="K347" s="208"/>
      <c r="L347" s="213"/>
      <c r="M347" s="214"/>
      <c r="N347" s="215"/>
      <c r="O347" s="215"/>
      <c r="P347" s="215"/>
      <c r="Q347" s="215"/>
      <c r="R347" s="215"/>
      <c r="S347" s="215"/>
      <c r="T347" s="216"/>
      <c r="AT347" s="217" t="s">
        <v>175</v>
      </c>
      <c r="AU347" s="217" t="s">
        <v>82</v>
      </c>
      <c r="AV347" s="12" t="s">
        <v>82</v>
      </c>
      <c r="AW347" s="12" t="s">
        <v>38</v>
      </c>
      <c r="AX347" s="12" t="s">
        <v>23</v>
      </c>
      <c r="AY347" s="217" t="s">
        <v>167</v>
      </c>
    </row>
    <row r="348" spans="2:65" s="1" customFormat="1" ht="22.5" customHeight="1">
      <c r="B348" s="35"/>
      <c r="C348" s="183" t="s">
        <v>479</v>
      </c>
      <c r="D348" s="183" t="s">
        <v>169</v>
      </c>
      <c r="E348" s="184" t="s">
        <v>1028</v>
      </c>
      <c r="F348" s="185" t="s">
        <v>1029</v>
      </c>
      <c r="G348" s="186" t="s">
        <v>357</v>
      </c>
      <c r="H348" s="187">
        <v>1</v>
      </c>
      <c r="I348" s="188"/>
      <c r="J348" s="189">
        <f>ROUND(I348*H348,2)</f>
        <v>0</v>
      </c>
      <c r="K348" s="185" t="s">
        <v>32</v>
      </c>
      <c r="L348" s="55"/>
      <c r="M348" s="190" t="s">
        <v>32</v>
      </c>
      <c r="N348" s="191" t="s">
        <v>45</v>
      </c>
      <c r="O348" s="36"/>
      <c r="P348" s="192">
        <f>O348*H348</f>
        <v>0</v>
      </c>
      <c r="Q348" s="192">
        <v>0</v>
      </c>
      <c r="R348" s="192">
        <f>Q348*H348</f>
        <v>0</v>
      </c>
      <c r="S348" s="192">
        <v>0</v>
      </c>
      <c r="T348" s="193">
        <f>S348*H348</f>
        <v>0</v>
      </c>
      <c r="AR348" s="18" t="s">
        <v>173</v>
      </c>
      <c r="AT348" s="18" t="s">
        <v>169</v>
      </c>
      <c r="AU348" s="18" t="s">
        <v>82</v>
      </c>
      <c r="AY348" s="18" t="s">
        <v>167</v>
      </c>
      <c r="BE348" s="194">
        <f>IF(N348="základní",J348,0)</f>
        <v>0</v>
      </c>
      <c r="BF348" s="194">
        <f>IF(N348="snížená",J348,0)</f>
        <v>0</v>
      </c>
      <c r="BG348" s="194">
        <f>IF(N348="zákl. přenesená",J348,0)</f>
        <v>0</v>
      </c>
      <c r="BH348" s="194">
        <f>IF(N348="sníž. přenesená",J348,0)</f>
        <v>0</v>
      </c>
      <c r="BI348" s="194">
        <f>IF(N348="nulová",J348,0)</f>
        <v>0</v>
      </c>
      <c r="BJ348" s="18" t="s">
        <v>23</v>
      </c>
      <c r="BK348" s="194">
        <f>ROUND(I348*H348,2)</f>
        <v>0</v>
      </c>
      <c r="BL348" s="18" t="s">
        <v>173</v>
      </c>
      <c r="BM348" s="18" t="s">
        <v>1030</v>
      </c>
    </row>
    <row r="349" spans="2:65" s="10" customFormat="1" ht="29.85" customHeight="1">
      <c r="B349" s="166"/>
      <c r="C349" s="167"/>
      <c r="D349" s="180" t="s">
        <v>73</v>
      </c>
      <c r="E349" s="181" t="s">
        <v>214</v>
      </c>
      <c r="F349" s="181" t="s">
        <v>339</v>
      </c>
      <c r="G349" s="167"/>
      <c r="H349" s="167"/>
      <c r="I349" s="170"/>
      <c r="J349" s="182">
        <f>BK349</f>
        <v>0</v>
      </c>
      <c r="K349" s="167"/>
      <c r="L349" s="172"/>
      <c r="M349" s="173"/>
      <c r="N349" s="174"/>
      <c r="O349" s="174"/>
      <c r="P349" s="175">
        <f>SUM(P350:P376)</f>
        <v>0</v>
      </c>
      <c r="Q349" s="174"/>
      <c r="R349" s="175">
        <f>SUM(R350:R376)</f>
        <v>6.4910000000000002E-3</v>
      </c>
      <c r="S349" s="174"/>
      <c r="T349" s="176">
        <f>SUM(T350:T376)</f>
        <v>0.5121</v>
      </c>
      <c r="AR349" s="177" t="s">
        <v>23</v>
      </c>
      <c r="AT349" s="178" t="s">
        <v>73</v>
      </c>
      <c r="AU349" s="178" t="s">
        <v>23</v>
      </c>
      <c r="AY349" s="177" t="s">
        <v>167</v>
      </c>
      <c r="BK349" s="179">
        <f>SUM(BK350:BK376)</f>
        <v>0</v>
      </c>
    </row>
    <row r="350" spans="2:65" s="1" customFormat="1" ht="22.5" customHeight="1">
      <c r="B350" s="35"/>
      <c r="C350" s="183" t="s">
        <v>487</v>
      </c>
      <c r="D350" s="183" t="s">
        <v>169</v>
      </c>
      <c r="E350" s="184" t="s">
        <v>1031</v>
      </c>
      <c r="F350" s="185" t="s">
        <v>1032</v>
      </c>
      <c r="G350" s="186" t="s">
        <v>106</v>
      </c>
      <c r="H350" s="187">
        <v>28.8</v>
      </c>
      <c r="I350" s="188"/>
      <c r="J350" s="189">
        <f>ROUND(I350*H350,2)</f>
        <v>0</v>
      </c>
      <c r="K350" s="185" t="s">
        <v>172</v>
      </c>
      <c r="L350" s="55"/>
      <c r="M350" s="190" t="s">
        <v>32</v>
      </c>
      <c r="N350" s="191" t="s">
        <v>45</v>
      </c>
      <c r="O350" s="36"/>
      <c r="P350" s="192">
        <f>O350*H350</f>
        <v>0</v>
      </c>
      <c r="Q350" s="192">
        <v>0</v>
      </c>
      <c r="R350" s="192">
        <f>Q350*H350</f>
        <v>0</v>
      </c>
      <c r="S350" s="192">
        <v>0</v>
      </c>
      <c r="T350" s="193">
        <f>S350*H350</f>
        <v>0</v>
      </c>
      <c r="AR350" s="18" t="s">
        <v>173</v>
      </c>
      <c r="AT350" s="18" t="s">
        <v>169</v>
      </c>
      <c r="AU350" s="18" t="s">
        <v>82</v>
      </c>
      <c r="AY350" s="18" t="s">
        <v>167</v>
      </c>
      <c r="BE350" s="194">
        <f>IF(N350="základní",J350,0)</f>
        <v>0</v>
      </c>
      <c r="BF350" s="194">
        <f>IF(N350="snížená",J350,0)</f>
        <v>0</v>
      </c>
      <c r="BG350" s="194">
        <f>IF(N350="zákl. přenesená",J350,0)</f>
        <v>0</v>
      </c>
      <c r="BH350" s="194">
        <f>IF(N350="sníž. přenesená",J350,0)</f>
        <v>0</v>
      </c>
      <c r="BI350" s="194">
        <f>IF(N350="nulová",J350,0)</f>
        <v>0</v>
      </c>
      <c r="BJ350" s="18" t="s">
        <v>23</v>
      </c>
      <c r="BK350" s="194">
        <f>ROUND(I350*H350,2)</f>
        <v>0</v>
      </c>
      <c r="BL350" s="18" t="s">
        <v>173</v>
      </c>
      <c r="BM350" s="18" t="s">
        <v>1033</v>
      </c>
    </row>
    <row r="351" spans="2:65" s="11" customFormat="1">
      <c r="B351" s="195"/>
      <c r="C351" s="196"/>
      <c r="D351" s="197" t="s">
        <v>175</v>
      </c>
      <c r="E351" s="198" t="s">
        <v>32</v>
      </c>
      <c r="F351" s="199" t="s">
        <v>1034</v>
      </c>
      <c r="G351" s="196"/>
      <c r="H351" s="200" t="s">
        <v>32</v>
      </c>
      <c r="I351" s="201"/>
      <c r="J351" s="196"/>
      <c r="K351" s="196"/>
      <c r="L351" s="202"/>
      <c r="M351" s="203"/>
      <c r="N351" s="204"/>
      <c r="O351" s="204"/>
      <c r="P351" s="204"/>
      <c r="Q351" s="204"/>
      <c r="R351" s="204"/>
      <c r="S351" s="204"/>
      <c r="T351" s="205"/>
      <c r="AT351" s="206" t="s">
        <v>175</v>
      </c>
      <c r="AU351" s="206" t="s">
        <v>82</v>
      </c>
      <c r="AV351" s="11" t="s">
        <v>23</v>
      </c>
      <c r="AW351" s="11" t="s">
        <v>38</v>
      </c>
      <c r="AX351" s="11" t="s">
        <v>74</v>
      </c>
      <c r="AY351" s="206" t="s">
        <v>167</v>
      </c>
    </row>
    <row r="352" spans="2:65" s="11" customFormat="1">
      <c r="B352" s="195"/>
      <c r="C352" s="196"/>
      <c r="D352" s="197" t="s">
        <v>175</v>
      </c>
      <c r="E352" s="198" t="s">
        <v>32</v>
      </c>
      <c r="F352" s="199" t="s">
        <v>1035</v>
      </c>
      <c r="G352" s="196"/>
      <c r="H352" s="200" t="s">
        <v>32</v>
      </c>
      <c r="I352" s="201"/>
      <c r="J352" s="196"/>
      <c r="K352" s="196"/>
      <c r="L352" s="202"/>
      <c r="M352" s="203"/>
      <c r="N352" s="204"/>
      <c r="O352" s="204"/>
      <c r="P352" s="204"/>
      <c r="Q352" s="204"/>
      <c r="R352" s="204"/>
      <c r="S352" s="204"/>
      <c r="T352" s="205"/>
      <c r="AT352" s="206" t="s">
        <v>175</v>
      </c>
      <c r="AU352" s="206" t="s">
        <v>82</v>
      </c>
      <c r="AV352" s="11" t="s">
        <v>23</v>
      </c>
      <c r="AW352" s="11" t="s">
        <v>38</v>
      </c>
      <c r="AX352" s="11" t="s">
        <v>74</v>
      </c>
      <c r="AY352" s="206" t="s">
        <v>167</v>
      </c>
    </row>
    <row r="353" spans="2:65" s="12" customFormat="1">
      <c r="B353" s="207"/>
      <c r="C353" s="208"/>
      <c r="D353" s="220" t="s">
        <v>175</v>
      </c>
      <c r="E353" s="230" t="s">
        <v>32</v>
      </c>
      <c r="F353" s="231" t="s">
        <v>802</v>
      </c>
      <c r="G353" s="208"/>
      <c r="H353" s="232">
        <v>28.8</v>
      </c>
      <c r="I353" s="212"/>
      <c r="J353" s="208"/>
      <c r="K353" s="208"/>
      <c r="L353" s="213"/>
      <c r="M353" s="214"/>
      <c r="N353" s="215"/>
      <c r="O353" s="215"/>
      <c r="P353" s="215"/>
      <c r="Q353" s="215"/>
      <c r="R353" s="215"/>
      <c r="S353" s="215"/>
      <c r="T353" s="216"/>
      <c r="AT353" s="217" t="s">
        <v>175</v>
      </c>
      <c r="AU353" s="217" t="s">
        <v>82</v>
      </c>
      <c r="AV353" s="12" t="s">
        <v>82</v>
      </c>
      <c r="AW353" s="12" t="s">
        <v>38</v>
      </c>
      <c r="AX353" s="12" t="s">
        <v>23</v>
      </c>
      <c r="AY353" s="217" t="s">
        <v>167</v>
      </c>
    </row>
    <row r="354" spans="2:65" s="1" customFormat="1" ht="22.5" customHeight="1">
      <c r="B354" s="35"/>
      <c r="C354" s="183" t="s">
        <v>491</v>
      </c>
      <c r="D354" s="183" t="s">
        <v>169</v>
      </c>
      <c r="E354" s="184" t="s">
        <v>1036</v>
      </c>
      <c r="F354" s="185" t="s">
        <v>1037</v>
      </c>
      <c r="G354" s="186" t="s">
        <v>326</v>
      </c>
      <c r="H354" s="187">
        <v>46.2</v>
      </c>
      <c r="I354" s="188"/>
      <c r="J354" s="189">
        <f>ROUND(I354*H354,2)</f>
        <v>0</v>
      </c>
      <c r="K354" s="185" t="s">
        <v>172</v>
      </c>
      <c r="L354" s="55"/>
      <c r="M354" s="190" t="s">
        <v>32</v>
      </c>
      <c r="N354" s="191" t="s">
        <v>45</v>
      </c>
      <c r="O354" s="36"/>
      <c r="P354" s="192">
        <f>O354*H354</f>
        <v>0</v>
      </c>
      <c r="Q354" s="192">
        <v>0</v>
      </c>
      <c r="R354" s="192">
        <f>Q354*H354</f>
        <v>0</v>
      </c>
      <c r="S354" s="192">
        <v>0</v>
      </c>
      <c r="T354" s="193">
        <f>S354*H354</f>
        <v>0</v>
      </c>
      <c r="AR354" s="18" t="s">
        <v>173</v>
      </c>
      <c r="AT354" s="18" t="s">
        <v>169</v>
      </c>
      <c r="AU354" s="18" t="s">
        <v>82</v>
      </c>
      <c r="AY354" s="18" t="s">
        <v>167</v>
      </c>
      <c r="BE354" s="194">
        <f>IF(N354="základní",J354,0)</f>
        <v>0</v>
      </c>
      <c r="BF354" s="194">
        <f>IF(N354="snížená",J354,0)</f>
        <v>0</v>
      </c>
      <c r="BG354" s="194">
        <f>IF(N354="zákl. přenesená",J354,0)</f>
        <v>0</v>
      </c>
      <c r="BH354" s="194">
        <f>IF(N354="sníž. přenesená",J354,0)</f>
        <v>0</v>
      </c>
      <c r="BI354" s="194">
        <f>IF(N354="nulová",J354,0)</f>
        <v>0</v>
      </c>
      <c r="BJ354" s="18" t="s">
        <v>23</v>
      </c>
      <c r="BK354" s="194">
        <f>ROUND(I354*H354,2)</f>
        <v>0</v>
      </c>
      <c r="BL354" s="18" t="s">
        <v>173</v>
      </c>
      <c r="BM354" s="18" t="s">
        <v>1038</v>
      </c>
    </row>
    <row r="355" spans="2:65" s="11" customFormat="1">
      <c r="B355" s="195"/>
      <c r="C355" s="196"/>
      <c r="D355" s="197" t="s">
        <v>175</v>
      </c>
      <c r="E355" s="198" t="s">
        <v>32</v>
      </c>
      <c r="F355" s="199" t="s">
        <v>792</v>
      </c>
      <c r="G355" s="196"/>
      <c r="H355" s="200" t="s">
        <v>32</v>
      </c>
      <c r="I355" s="201"/>
      <c r="J355" s="196"/>
      <c r="K355" s="196"/>
      <c r="L355" s="202"/>
      <c r="M355" s="203"/>
      <c r="N355" s="204"/>
      <c r="O355" s="204"/>
      <c r="P355" s="204"/>
      <c r="Q355" s="204"/>
      <c r="R355" s="204"/>
      <c r="S355" s="204"/>
      <c r="T355" s="205"/>
      <c r="AT355" s="206" t="s">
        <v>175</v>
      </c>
      <c r="AU355" s="206" t="s">
        <v>82</v>
      </c>
      <c r="AV355" s="11" t="s">
        <v>23</v>
      </c>
      <c r="AW355" s="11" t="s">
        <v>38</v>
      </c>
      <c r="AX355" s="11" t="s">
        <v>74</v>
      </c>
      <c r="AY355" s="206" t="s">
        <v>167</v>
      </c>
    </row>
    <row r="356" spans="2:65" s="12" customFormat="1">
      <c r="B356" s="207"/>
      <c r="C356" s="208"/>
      <c r="D356" s="197" t="s">
        <v>175</v>
      </c>
      <c r="E356" s="209" t="s">
        <v>32</v>
      </c>
      <c r="F356" s="210" t="s">
        <v>1039</v>
      </c>
      <c r="G356" s="208"/>
      <c r="H356" s="211">
        <v>5.6</v>
      </c>
      <c r="I356" s="212"/>
      <c r="J356" s="208"/>
      <c r="K356" s="208"/>
      <c r="L356" s="213"/>
      <c r="M356" s="214"/>
      <c r="N356" s="215"/>
      <c r="O356" s="215"/>
      <c r="P356" s="215"/>
      <c r="Q356" s="215"/>
      <c r="R356" s="215"/>
      <c r="S356" s="215"/>
      <c r="T356" s="216"/>
      <c r="AT356" s="217" t="s">
        <v>175</v>
      </c>
      <c r="AU356" s="217" t="s">
        <v>82</v>
      </c>
      <c r="AV356" s="12" t="s">
        <v>82</v>
      </c>
      <c r="AW356" s="12" t="s">
        <v>38</v>
      </c>
      <c r="AX356" s="12" t="s">
        <v>74</v>
      </c>
      <c r="AY356" s="217" t="s">
        <v>167</v>
      </c>
    </row>
    <row r="357" spans="2:65" s="11" customFormat="1">
      <c r="B357" s="195"/>
      <c r="C357" s="196"/>
      <c r="D357" s="197" t="s">
        <v>175</v>
      </c>
      <c r="E357" s="198" t="s">
        <v>32</v>
      </c>
      <c r="F357" s="199" t="s">
        <v>794</v>
      </c>
      <c r="G357" s="196"/>
      <c r="H357" s="200" t="s">
        <v>32</v>
      </c>
      <c r="I357" s="201"/>
      <c r="J357" s="196"/>
      <c r="K357" s="196"/>
      <c r="L357" s="202"/>
      <c r="M357" s="203"/>
      <c r="N357" s="204"/>
      <c r="O357" s="204"/>
      <c r="P357" s="204"/>
      <c r="Q357" s="204"/>
      <c r="R357" s="204"/>
      <c r="S357" s="204"/>
      <c r="T357" s="205"/>
      <c r="AT357" s="206" t="s">
        <v>175</v>
      </c>
      <c r="AU357" s="206" t="s">
        <v>82</v>
      </c>
      <c r="AV357" s="11" t="s">
        <v>23</v>
      </c>
      <c r="AW357" s="11" t="s">
        <v>38</v>
      </c>
      <c r="AX357" s="11" t="s">
        <v>74</v>
      </c>
      <c r="AY357" s="206" t="s">
        <v>167</v>
      </c>
    </row>
    <row r="358" spans="2:65" s="12" customFormat="1">
      <c r="B358" s="207"/>
      <c r="C358" s="208"/>
      <c r="D358" s="197" t="s">
        <v>175</v>
      </c>
      <c r="E358" s="209" t="s">
        <v>32</v>
      </c>
      <c r="F358" s="210" t="s">
        <v>1040</v>
      </c>
      <c r="G358" s="208"/>
      <c r="H358" s="211">
        <v>19.399999999999999</v>
      </c>
      <c r="I358" s="212"/>
      <c r="J358" s="208"/>
      <c r="K358" s="208"/>
      <c r="L358" s="213"/>
      <c r="M358" s="214"/>
      <c r="N358" s="215"/>
      <c r="O358" s="215"/>
      <c r="P358" s="215"/>
      <c r="Q358" s="215"/>
      <c r="R358" s="215"/>
      <c r="S358" s="215"/>
      <c r="T358" s="216"/>
      <c r="AT358" s="217" t="s">
        <v>175</v>
      </c>
      <c r="AU358" s="217" t="s">
        <v>82</v>
      </c>
      <c r="AV358" s="12" t="s">
        <v>82</v>
      </c>
      <c r="AW358" s="12" t="s">
        <v>38</v>
      </c>
      <c r="AX358" s="12" t="s">
        <v>74</v>
      </c>
      <c r="AY358" s="217" t="s">
        <v>167</v>
      </c>
    </row>
    <row r="359" spans="2:65" s="11" customFormat="1">
      <c r="B359" s="195"/>
      <c r="C359" s="196"/>
      <c r="D359" s="197" t="s">
        <v>175</v>
      </c>
      <c r="E359" s="198" t="s">
        <v>32</v>
      </c>
      <c r="F359" s="199" t="s">
        <v>796</v>
      </c>
      <c r="G359" s="196"/>
      <c r="H359" s="200" t="s">
        <v>32</v>
      </c>
      <c r="I359" s="201"/>
      <c r="J359" s="196"/>
      <c r="K359" s="196"/>
      <c r="L359" s="202"/>
      <c r="M359" s="203"/>
      <c r="N359" s="204"/>
      <c r="O359" s="204"/>
      <c r="P359" s="204"/>
      <c r="Q359" s="204"/>
      <c r="R359" s="204"/>
      <c r="S359" s="204"/>
      <c r="T359" s="205"/>
      <c r="AT359" s="206" t="s">
        <v>175</v>
      </c>
      <c r="AU359" s="206" t="s">
        <v>82</v>
      </c>
      <c r="AV359" s="11" t="s">
        <v>23</v>
      </c>
      <c r="AW359" s="11" t="s">
        <v>38</v>
      </c>
      <c r="AX359" s="11" t="s">
        <v>74</v>
      </c>
      <c r="AY359" s="206" t="s">
        <v>167</v>
      </c>
    </row>
    <row r="360" spans="2:65" s="12" customFormat="1">
      <c r="B360" s="207"/>
      <c r="C360" s="208"/>
      <c r="D360" s="197" t="s">
        <v>175</v>
      </c>
      <c r="E360" s="209" t="s">
        <v>32</v>
      </c>
      <c r="F360" s="210" t="s">
        <v>1041</v>
      </c>
      <c r="G360" s="208"/>
      <c r="H360" s="211">
        <v>9</v>
      </c>
      <c r="I360" s="212"/>
      <c r="J360" s="208"/>
      <c r="K360" s="208"/>
      <c r="L360" s="213"/>
      <c r="M360" s="214"/>
      <c r="N360" s="215"/>
      <c r="O360" s="215"/>
      <c r="P360" s="215"/>
      <c r="Q360" s="215"/>
      <c r="R360" s="215"/>
      <c r="S360" s="215"/>
      <c r="T360" s="216"/>
      <c r="AT360" s="217" t="s">
        <v>175</v>
      </c>
      <c r="AU360" s="217" t="s">
        <v>82</v>
      </c>
      <c r="AV360" s="12" t="s">
        <v>82</v>
      </c>
      <c r="AW360" s="12" t="s">
        <v>38</v>
      </c>
      <c r="AX360" s="12" t="s">
        <v>74</v>
      </c>
      <c r="AY360" s="217" t="s">
        <v>167</v>
      </c>
    </row>
    <row r="361" spans="2:65" s="11" customFormat="1">
      <c r="B361" s="195"/>
      <c r="C361" s="196"/>
      <c r="D361" s="197" t="s">
        <v>175</v>
      </c>
      <c r="E361" s="198" t="s">
        <v>32</v>
      </c>
      <c r="F361" s="199" t="s">
        <v>798</v>
      </c>
      <c r="G361" s="196"/>
      <c r="H361" s="200" t="s">
        <v>32</v>
      </c>
      <c r="I361" s="201"/>
      <c r="J361" s="196"/>
      <c r="K361" s="196"/>
      <c r="L361" s="202"/>
      <c r="M361" s="203"/>
      <c r="N361" s="204"/>
      <c r="O361" s="204"/>
      <c r="P361" s="204"/>
      <c r="Q361" s="204"/>
      <c r="R361" s="204"/>
      <c r="S361" s="204"/>
      <c r="T361" s="205"/>
      <c r="AT361" s="206" t="s">
        <v>175</v>
      </c>
      <c r="AU361" s="206" t="s">
        <v>82</v>
      </c>
      <c r="AV361" s="11" t="s">
        <v>23</v>
      </c>
      <c r="AW361" s="11" t="s">
        <v>38</v>
      </c>
      <c r="AX361" s="11" t="s">
        <v>74</v>
      </c>
      <c r="AY361" s="206" t="s">
        <v>167</v>
      </c>
    </row>
    <row r="362" spans="2:65" s="12" customFormat="1">
      <c r="B362" s="207"/>
      <c r="C362" s="208"/>
      <c r="D362" s="197" t="s">
        <v>175</v>
      </c>
      <c r="E362" s="209" t="s">
        <v>32</v>
      </c>
      <c r="F362" s="210" t="s">
        <v>1042</v>
      </c>
      <c r="G362" s="208"/>
      <c r="H362" s="211">
        <v>12.2</v>
      </c>
      <c r="I362" s="212"/>
      <c r="J362" s="208"/>
      <c r="K362" s="208"/>
      <c r="L362" s="213"/>
      <c r="M362" s="214"/>
      <c r="N362" s="215"/>
      <c r="O362" s="215"/>
      <c r="P362" s="215"/>
      <c r="Q362" s="215"/>
      <c r="R362" s="215"/>
      <c r="S362" s="215"/>
      <c r="T362" s="216"/>
      <c r="AT362" s="217" t="s">
        <v>175</v>
      </c>
      <c r="AU362" s="217" t="s">
        <v>82</v>
      </c>
      <c r="AV362" s="12" t="s">
        <v>82</v>
      </c>
      <c r="AW362" s="12" t="s">
        <v>38</v>
      </c>
      <c r="AX362" s="12" t="s">
        <v>74</v>
      </c>
      <c r="AY362" s="217" t="s">
        <v>167</v>
      </c>
    </row>
    <row r="363" spans="2:65" s="13" customFormat="1">
      <c r="B363" s="218"/>
      <c r="C363" s="219"/>
      <c r="D363" s="197" t="s">
        <v>175</v>
      </c>
      <c r="E363" s="233" t="s">
        <v>756</v>
      </c>
      <c r="F363" s="234" t="s">
        <v>178</v>
      </c>
      <c r="G363" s="219"/>
      <c r="H363" s="235">
        <v>46.2</v>
      </c>
      <c r="I363" s="224"/>
      <c r="J363" s="219"/>
      <c r="K363" s="219"/>
      <c r="L363" s="225"/>
      <c r="M363" s="226"/>
      <c r="N363" s="227"/>
      <c r="O363" s="227"/>
      <c r="P363" s="227"/>
      <c r="Q363" s="227"/>
      <c r="R363" s="227"/>
      <c r="S363" s="227"/>
      <c r="T363" s="228"/>
      <c r="AT363" s="229" t="s">
        <v>175</v>
      </c>
      <c r="AU363" s="229" t="s">
        <v>82</v>
      </c>
      <c r="AV363" s="13" t="s">
        <v>179</v>
      </c>
      <c r="AW363" s="13" t="s">
        <v>38</v>
      </c>
      <c r="AX363" s="13" t="s">
        <v>74</v>
      </c>
      <c r="AY363" s="229" t="s">
        <v>167</v>
      </c>
    </row>
    <row r="364" spans="2:65" s="14" customFormat="1">
      <c r="B364" s="236"/>
      <c r="C364" s="237"/>
      <c r="D364" s="220" t="s">
        <v>175</v>
      </c>
      <c r="E364" s="238" t="s">
        <v>32</v>
      </c>
      <c r="F364" s="239" t="s">
        <v>229</v>
      </c>
      <c r="G364" s="237"/>
      <c r="H364" s="240">
        <v>46.2</v>
      </c>
      <c r="I364" s="241"/>
      <c r="J364" s="237"/>
      <c r="K364" s="237"/>
      <c r="L364" s="242"/>
      <c r="M364" s="243"/>
      <c r="N364" s="244"/>
      <c r="O364" s="244"/>
      <c r="P364" s="244"/>
      <c r="Q364" s="244"/>
      <c r="R364" s="244"/>
      <c r="S364" s="244"/>
      <c r="T364" s="245"/>
      <c r="AT364" s="246" t="s">
        <v>175</v>
      </c>
      <c r="AU364" s="246" t="s">
        <v>82</v>
      </c>
      <c r="AV364" s="14" t="s">
        <v>173</v>
      </c>
      <c r="AW364" s="14" t="s">
        <v>38</v>
      </c>
      <c r="AX364" s="14" t="s">
        <v>23</v>
      </c>
      <c r="AY364" s="246" t="s">
        <v>167</v>
      </c>
    </row>
    <row r="365" spans="2:65" s="1" customFormat="1" ht="22.5" customHeight="1">
      <c r="B365" s="35"/>
      <c r="C365" s="183" t="s">
        <v>495</v>
      </c>
      <c r="D365" s="183" t="s">
        <v>169</v>
      </c>
      <c r="E365" s="184" t="s">
        <v>420</v>
      </c>
      <c r="F365" s="185" t="s">
        <v>421</v>
      </c>
      <c r="G365" s="186" t="s">
        <v>326</v>
      </c>
      <c r="H365" s="187">
        <v>0.7</v>
      </c>
      <c r="I365" s="188"/>
      <c r="J365" s="189">
        <f>ROUND(I365*H365,2)</f>
        <v>0</v>
      </c>
      <c r="K365" s="185" t="s">
        <v>172</v>
      </c>
      <c r="L365" s="55"/>
      <c r="M365" s="190" t="s">
        <v>32</v>
      </c>
      <c r="N365" s="191" t="s">
        <v>45</v>
      </c>
      <c r="O365" s="36"/>
      <c r="P365" s="192">
        <f>O365*H365</f>
        <v>0</v>
      </c>
      <c r="Q365" s="192">
        <v>4.1700000000000001E-3</v>
      </c>
      <c r="R365" s="192">
        <f>Q365*H365</f>
        <v>2.9189999999999997E-3</v>
      </c>
      <c r="S365" s="192">
        <v>0.28299999999999997</v>
      </c>
      <c r="T365" s="193">
        <f>S365*H365</f>
        <v>0.19809999999999997</v>
      </c>
      <c r="AR365" s="18" t="s">
        <v>173</v>
      </c>
      <c r="AT365" s="18" t="s">
        <v>169</v>
      </c>
      <c r="AU365" s="18" t="s">
        <v>82</v>
      </c>
      <c r="AY365" s="18" t="s">
        <v>167</v>
      </c>
      <c r="BE365" s="194">
        <f>IF(N365="základní",J365,0)</f>
        <v>0</v>
      </c>
      <c r="BF365" s="194">
        <f>IF(N365="snížená",J365,0)</f>
        <v>0</v>
      </c>
      <c r="BG365" s="194">
        <f>IF(N365="zákl. přenesená",J365,0)</f>
        <v>0</v>
      </c>
      <c r="BH365" s="194">
        <f>IF(N365="sníž. přenesená",J365,0)</f>
        <v>0</v>
      </c>
      <c r="BI365" s="194">
        <f>IF(N365="nulová",J365,0)</f>
        <v>0</v>
      </c>
      <c r="BJ365" s="18" t="s">
        <v>23</v>
      </c>
      <c r="BK365" s="194">
        <f>ROUND(I365*H365,2)</f>
        <v>0</v>
      </c>
      <c r="BL365" s="18" t="s">
        <v>173</v>
      </c>
      <c r="BM365" s="18" t="s">
        <v>1043</v>
      </c>
    </row>
    <row r="366" spans="2:65" s="11" customFormat="1">
      <c r="B366" s="195"/>
      <c r="C366" s="196"/>
      <c r="D366" s="197" t="s">
        <v>175</v>
      </c>
      <c r="E366" s="198" t="s">
        <v>32</v>
      </c>
      <c r="F366" s="199" t="s">
        <v>1044</v>
      </c>
      <c r="G366" s="196"/>
      <c r="H366" s="200" t="s">
        <v>32</v>
      </c>
      <c r="I366" s="201"/>
      <c r="J366" s="196"/>
      <c r="K366" s="196"/>
      <c r="L366" s="202"/>
      <c r="M366" s="203"/>
      <c r="N366" s="204"/>
      <c r="O366" s="204"/>
      <c r="P366" s="204"/>
      <c r="Q366" s="204"/>
      <c r="R366" s="204"/>
      <c r="S366" s="204"/>
      <c r="T366" s="205"/>
      <c r="AT366" s="206" t="s">
        <v>175</v>
      </c>
      <c r="AU366" s="206" t="s">
        <v>82</v>
      </c>
      <c r="AV366" s="11" t="s">
        <v>23</v>
      </c>
      <c r="AW366" s="11" t="s">
        <v>38</v>
      </c>
      <c r="AX366" s="11" t="s">
        <v>74</v>
      </c>
      <c r="AY366" s="206" t="s">
        <v>167</v>
      </c>
    </row>
    <row r="367" spans="2:65" s="12" customFormat="1">
      <c r="B367" s="207"/>
      <c r="C367" s="208"/>
      <c r="D367" s="197" t="s">
        <v>175</v>
      </c>
      <c r="E367" s="209" t="s">
        <v>32</v>
      </c>
      <c r="F367" s="210" t="s">
        <v>1045</v>
      </c>
      <c r="G367" s="208"/>
      <c r="H367" s="211">
        <v>0.3</v>
      </c>
      <c r="I367" s="212"/>
      <c r="J367" s="208"/>
      <c r="K367" s="208"/>
      <c r="L367" s="213"/>
      <c r="M367" s="214"/>
      <c r="N367" s="215"/>
      <c r="O367" s="215"/>
      <c r="P367" s="215"/>
      <c r="Q367" s="215"/>
      <c r="R367" s="215"/>
      <c r="S367" s="215"/>
      <c r="T367" s="216"/>
      <c r="AT367" s="217" t="s">
        <v>175</v>
      </c>
      <c r="AU367" s="217" t="s">
        <v>82</v>
      </c>
      <c r="AV367" s="12" t="s">
        <v>82</v>
      </c>
      <c r="AW367" s="12" t="s">
        <v>38</v>
      </c>
      <c r="AX367" s="12" t="s">
        <v>74</v>
      </c>
      <c r="AY367" s="217" t="s">
        <v>167</v>
      </c>
    </row>
    <row r="368" spans="2:65" s="11" customFormat="1">
      <c r="B368" s="195"/>
      <c r="C368" s="196"/>
      <c r="D368" s="197" t="s">
        <v>175</v>
      </c>
      <c r="E368" s="198" t="s">
        <v>32</v>
      </c>
      <c r="F368" s="199" t="s">
        <v>1046</v>
      </c>
      <c r="G368" s="196"/>
      <c r="H368" s="200" t="s">
        <v>32</v>
      </c>
      <c r="I368" s="201"/>
      <c r="J368" s="196"/>
      <c r="K368" s="196"/>
      <c r="L368" s="202"/>
      <c r="M368" s="203"/>
      <c r="N368" s="204"/>
      <c r="O368" s="204"/>
      <c r="P368" s="204"/>
      <c r="Q368" s="204"/>
      <c r="R368" s="204"/>
      <c r="S368" s="204"/>
      <c r="T368" s="205"/>
      <c r="AT368" s="206" t="s">
        <v>175</v>
      </c>
      <c r="AU368" s="206" t="s">
        <v>82</v>
      </c>
      <c r="AV368" s="11" t="s">
        <v>23</v>
      </c>
      <c r="AW368" s="11" t="s">
        <v>38</v>
      </c>
      <c r="AX368" s="11" t="s">
        <v>74</v>
      </c>
      <c r="AY368" s="206" t="s">
        <v>167</v>
      </c>
    </row>
    <row r="369" spans="2:65" s="12" customFormat="1">
      <c r="B369" s="207"/>
      <c r="C369" s="208"/>
      <c r="D369" s="197" t="s">
        <v>175</v>
      </c>
      <c r="E369" s="209" t="s">
        <v>32</v>
      </c>
      <c r="F369" s="210" t="s">
        <v>1047</v>
      </c>
      <c r="G369" s="208"/>
      <c r="H369" s="211">
        <v>0.4</v>
      </c>
      <c r="I369" s="212"/>
      <c r="J369" s="208"/>
      <c r="K369" s="208"/>
      <c r="L369" s="213"/>
      <c r="M369" s="214"/>
      <c r="N369" s="215"/>
      <c r="O369" s="215"/>
      <c r="P369" s="215"/>
      <c r="Q369" s="215"/>
      <c r="R369" s="215"/>
      <c r="S369" s="215"/>
      <c r="T369" s="216"/>
      <c r="AT369" s="217" t="s">
        <v>175</v>
      </c>
      <c r="AU369" s="217" t="s">
        <v>82</v>
      </c>
      <c r="AV369" s="12" t="s">
        <v>82</v>
      </c>
      <c r="AW369" s="12" t="s">
        <v>38</v>
      </c>
      <c r="AX369" s="12" t="s">
        <v>74</v>
      </c>
      <c r="AY369" s="217" t="s">
        <v>167</v>
      </c>
    </row>
    <row r="370" spans="2:65" s="14" customFormat="1">
      <c r="B370" s="236"/>
      <c r="C370" s="237"/>
      <c r="D370" s="220" t="s">
        <v>175</v>
      </c>
      <c r="E370" s="238" t="s">
        <v>32</v>
      </c>
      <c r="F370" s="239" t="s">
        <v>229</v>
      </c>
      <c r="G370" s="237"/>
      <c r="H370" s="240">
        <v>0.7</v>
      </c>
      <c r="I370" s="241"/>
      <c r="J370" s="237"/>
      <c r="K370" s="237"/>
      <c r="L370" s="242"/>
      <c r="M370" s="243"/>
      <c r="N370" s="244"/>
      <c r="O370" s="244"/>
      <c r="P370" s="244"/>
      <c r="Q370" s="244"/>
      <c r="R370" s="244"/>
      <c r="S370" s="244"/>
      <c r="T370" s="245"/>
      <c r="AT370" s="246" t="s">
        <v>175</v>
      </c>
      <c r="AU370" s="246" t="s">
        <v>82</v>
      </c>
      <c r="AV370" s="14" t="s">
        <v>173</v>
      </c>
      <c r="AW370" s="14" t="s">
        <v>38</v>
      </c>
      <c r="AX370" s="14" t="s">
        <v>23</v>
      </c>
      <c r="AY370" s="246" t="s">
        <v>167</v>
      </c>
    </row>
    <row r="371" spans="2:65" s="1" customFormat="1" ht="22.5" customHeight="1">
      <c r="B371" s="35"/>
      <c r="C371" s="183" t="s">
        <v>499</v>
      </c>
      <c r="D371" s="183" t="s">
        <v>169</v>
      </c>
      <c r="E371" s="184" t="s">
        <v>435</v>
      </c>
      <c r="F371" s="185" t="s">
        <v>436</v>
      </c>
      <c r="G371" s="186" t="s">
        <v>326</v>
      </c>
      <c r="H371" s="187">
        <v>0.4</v>
      </c>
      <c r="I371" s="188"/>
      <c r="J371" s="189">
        <f>ROUND(I371*H371,2)</f>
        <v>0</v>
      </c>
      <c r="K371" s="185" t="s">
        <v>172</v>
      </c>
      <c r="L371" s="55"/>
      <c r="M371" s="190" t="s">
        <v>32</v>
      </c>
      <c r="N371" s="191" t="s">
        <v>45</v>
      </c>
      <c r="O371" s="36"/>
      <c r="P371" s="192">
        <f>O371*H371</f>
        <v>0</v>
      </c>
      <c r="Q371" s="192">
        <v>8.9300000000000004E-3</v>
      </c>
      <c r="R371" s="192">
        <f>Q371*H371</f>
        <v>3.5720000000000005E-3</v>
      </c>
      <c r="S371" s="192">
        <v>0.78500000000000003</v>
      </c>
      <c r="T371" s="193">
        <f>S371*H371</f>
        <v>0.31400000000000006</v>
      </c>
      <c r="AR371" s="18" t="s">
        <v>173</v>
      </c>
      <c r="AT371" s="18" t="s">
        <v>169</v>
      </c>
      <c r="AU371" s="18" t="s">
        <v>82</v>
      </c>
      <c r="AY371" s="18" t="s">
        <v>167</v>
      </c>
      <c r="BE371" s="194">
        <f>IF(N371="základní",J371,0)</f>
        <v>0</v>
      </c>
      <c r="BF371" s="194">
        <f>IF(N371="snížená",J371,0)</f>
        <v>0</v>
      </c>
      <c r="BG371" s="194">
        <f>IF(N371="zákl. přenesená",J371,0)</f>
        <v>0</v>
      </c>
      <c r="BH371" s="194">
        <f>IF(N371="sníž. přenesená",J371,0)</f>
        <v>0</v>
      </c>
      <c r="BI371" s="194">
        <f>IF(N371="nulová",J371,0)</f>
        <v>0</v>
      </c>
      <c r="BJ371" s="18" t="s">
        <v>23</v>
      </c>
      <c r="BK371" s="194">
        <f>ROUND(I371*H371,2)</f>
        <v>0</v>
      </c>
      <c r="BL371" s="18" t="s">
        <v>173</v>
      </c>
      <c r="BM371" s="18" t="s">
        <v>1048</v>
      </c>
    </row>
    <row r="372" spans="2:65" s="11" customFormat="1">
      <c r="B372" s="195"/>
      <c r="C372" s="196"/>
      <c r="D372" s="197" t="s">
        <v>175</v>
      </c>
      <c r="E372" s="198" t="s">
        <v>32</v>
      </c>
      <c r="F372" s="199" t="s">
        <v>1049</v>
      </c>
      <c r="G372" s="196"/>
      <c r="H372" s="200" t="s">
        <v>32</v>
      </c>
      <c r="I372" s="201"/>
      <c r="J372" s="196"/>
      <c r="K372" s="196"/>
      <c r="L372" s="202"/>
      <c r="M372" s="203"/>
      <c r="N372" s="204"/>
      <c r="O372" s="204"/>
      <c r="P372" s="204"/>
      <c r="Q372" s="204"/>
      <c r="R372" s="204"/>
      <c r="S372" s="204"/>
      <c r="T372" s="205"/>
      <c r="AT372" s="206" t="s">
        <v>175</v>
      </c>
      <c r="AU372" s="206" t="s">
        <v>82</v>
      </c>
      <c r="AV372" s="11" t="s">
        <v>23</v>
      </c>
      <c r="AW372" s="11" t="s">
        <v>38</v>
      </c>
      <c r="AX372" s="11" t="s">
        <v>74</v>
      </c>
      <c r="AY372" s="206" t="s">
        <v>167</v>
      </c>
    </row>
    <row r="373" spans="2:65" s="12" customFormat="1">
      <c r="B373" s="207"/>
      <c r="C373" s="208"/>
      <c r="D373" s="197" t="s">
        <v>175</v>
      </c>
      <c r="E373" s="209" t="s">
        <v>32</v>
      </c>
      <c r="F373" s="210" t="s">
        <v>1047</v>
      </c>
      <c r="G373" s="208"/>
      <c r="H373" s="211">
        <v>0.4</v>
      </c>
      <c r="I373" s="212"/>
      <c r="J373" s="208"/>
      <c r="K373" s="208"/>
      <c r="L373" s="213"/>
      <c r="M373" s="214"/>
      <c r="N373" s="215"/>
      <c r="O373" s="215"/>
      <c r="P373" s="215"/>
      <c r="Q373" s="215"/>
      <c r="R373" s="215"/>
      <c r="S373" s="215"/>
      <c r="T373" s="216"/>
      <c r="AT373" s="217" t="s">
        <v>175</v>
      </c>
      <c r="AU373" s="217" t="s">
        <v>82</v>
      </c>
      <c r="AV373" s="12" t="s">
        <v>82</v>
      </c>
      <c r="AW373" s="12" t="s">
        <v>38</v>
      </c>
      <c r="AX373" s="12" t="s">
        <v>74</v>
      </c>
      <c r="AY373" s="217" t="s">
        <v>167</v>
      </c>
    </row>
    <row r="374" spans="2:65" s="14" customFormat="1">
      <c r="B374" s="236"/>
      <c r="C374" s="237"/>
      <c r="D374" s="220" t="s">
        <v>175</v>
      </c>
      <c r="E374" s="238" t="s">
        <v>32</v>
      </c>
      <c r="F374" s="239" t="s">
        <v>229</v>
      </c>
      <c r="G374" s="237"/>
      <c r="H374" s="240">
        <v>0.4</v>
      </c>
      <c r="I374" s="241"/>
      <c r="J374" s="237"/>
      <c r="K374" s="237"/>
      <c r="L374" s="242"/>
      <c r="M374" s="243"/>
      <c r="N374" s="244"/>
      <c r="O374" s="244"/>
      <c r="P374" s="244"/>
      <c r="Q374" s="244"/>
      <c r="R374" s="244"/>
      <c r="S374" s="244"/>
      <c r="T374" s="245"/>
      <c r="AT374" s="246" t="s">
        <v>175</v>
      </c>
      <c r="AU374" s="246" t="s">
        <v>82</v>
      </c>
      <c r="AV374" s="14" t="s">
        <v>173</v>
      </c>
      <c r="AW374" s="14" t="s">
        <v>38</v>
      </c>
      <c r="AX374" s="14" t="s">
        <v>23</v>
      </c>
      <c r="AY374" s="246" t="s">
        <v>167</v>
      </c>
    </row>
    <row r="375" spans="2:65" s="1" customFormat="1" ht="22.5" customHeight="1">
      <c r="B375" s="35"/>
      <c r="C375" s="183" t="s">
        <v>504</v>
      </c>
      <c r="D375" s="183" t="s">
        <v>169</v>
      </c>
      <c r="E375" s="184" t="s">
        <v>409</v>
      </c>
      <c r="F375" s="185" t="s">
        <v>1050</v>
      </c>
      <c r="G375" s="186" t="s">
        <v>411</v>
      </c>
      <c r="H375" s="187">
        <v>1</v>
      </c>
      <c r="I375" s="188"/>
      <c r="J375" s="189">
        <f>ROUND(I375*H375,2)</f>
        <v>0</v>
      </c>
      <c r="K375" s="185" t="s">
        <v>32</v>
      </c>
      <c r="L375" s="55"/>
      <c r="M375" s="190" t="s">
        <v>32</v>
      </c>
      <c r="N375" s="191" t="s">
        <v>45</v>
      </c>
      <c r="O375" s="36"/>
      <c r="P375" s="192">
        <f>O375*H375</f>
        <v>0</v>
      </c>
      <c r="Q375" s="192">
        <v>0</v>
      </c>
      <c r="R375" s="192">
        <f>Q375*H375</f>
        <v>0</v>
      </c>
      <c r="S375" s="192">
        <v>0</v>
      </c>
      <c r="T375" s="193">
        <f>S375*H375</f>
        <v>0</v>
      </c>
      <c r="AR375" s="18" t="s">
        <v>173</v>
      </c>
      <c r="AT375" s="18" t="s">
        <v>169</v>
      </c>
      <c r="AU375" s="18" t="s">
        <v>82</v>
      </c>
      <c r="AY375" s="18" t="s">
        <v>167</v>
      </c>
      <c r="BE375" s="194">
        <f>IF(N375="základní",J375,0)</f>
        <v>0</v>
      </c>
      <c r="BF375" s="194">
        <f>IF(N375="snížená",J375,0)</f>
        <v>0</v>
      </c>
      <c r="BG375" s="194">
        <f>IF(N375="zákl. přenesená",J375,0)</f>
        <v>0</v>
      </c>
      <c r="BH375" s="194">
        <f>IF(N375="sníž. přenesená",J375,0)</f>
        <v>0</v>
      </c>
      <c r="BI375" s="194">
        <f>IF(N375="nulová",J375,0)</f>
        <v>0</v>
      </c>
      <c r="BJ375" s="18" t="s">
        <v>23</v>
      </c>
      <c r="BK375" s="194">
        <f>ROUND(I375*H375,2)</f>
        <v>0</v>
      </c>
      <c r="BL375" s="18" t="s">
        <v>173</v>
      </c>
      <c r="BM375" s="18" t="s">
        <v>1051</v>
      </c>
    </row>
    <row r="376" spans="2:65" s="1" customFormat="1" ht="22.5" customHeight="1">
      <c r="B376" s="35"/>
      <c r="C376" s="183" t="s">
        <v>510</v>
      </c>
      <c r="D376" s="183" t="s">
        <v>169</v>
      </c>
      <c r="E376" s="184" t="s">
        <v>1052</v>
      </c>
      <c r="F376" s="185" t="s">
        <v>1053</v>
      </c>
      <c r="G376" s="186" t="s">
        <v>411</v>
      </c>
      <c r="H376" s="187">
        <v>1</v>
      </c>
      <c r="I376" s="188"/>
      <c r="J376" s="189">
        <f>ROUND(I376*H376,2)</f>
        <v>0</v>
      </c>
      <c r="K376" s="185" t="s">
        <v>32</v>
      </c>
      <c r="L376" s="55"/>
      <c r="M376" s="190" t="s">
        <v>32</v>
      </c>
      <c r="N376" s="191" t="s">
        <v>45</v>
      </c>
      <c r="O376" s="36"/>
      <c r="P376" s="192">
        <f>O376*H376</f>
        <v>0</v>
      </c>
      <c r="Q376" s="192">
        <v>0</v>
      </c>
      <c r="R376" s="192">
        <f>Q376*H376</f>
        <v>0</v>
      </c>
      <c r="S376" s="192">
        <v>0</v>
      </c>
      <c r="T376" s="193">
        <f>S376*H376</f>
        <v>0</v>
      </c>
      <c r="AR376" s="18" t="s">
        <v>173</v>
      </c>
      <c r="AT376" s="18" t="s">
        <v>169</v>
      </c>
      <c r="AU376" s="18" t="s">
        <v>82</v>
      </c>
      <c r="AY376" s="18" t="s">
        <v>167</v>
      </c>
      <c r="BE376" s="194">
        <f>IF(N376="základní",J376,0)</f>
        <v>0</v>
      </c>
      <c r="BF376" s="194">
        <f>IF(N376="snížená",J376,0)</f>
        <v>0</v>
      </c>
      <c r="BG376" s="194">
        <f>IF(N376="zákl. přenesená",J376,0)</f>
        <v>0</v>
      </c>
      <c r="BH376" s="194">
        <f>IF(N376="sníž. přenesená",J376,0)</f>
        <v>0</v>
      </c>
      <c r="BI376" s="194">
        <f>IF(N376="nulová",J376,0)</f>
        <v>0</v>
      </c>
      <c r="BJ376" s="18" t="s">
        <v>23</v>
      </c>
      <c r="BK376" s="194">
        <f>ROUND(I376*H376,2)</f>
        <v>0</v>
      </c>
      <c r="BL376" s="18" t="s">
        <v>173</v>
      </c>
      <c r="BM376" s="18" t="s">
        <v>1054</v>
      </c>
    </row>
    <row r="377" spans="2:65" s="10" customFormat="1" ht="29.85" customHeight="1">
      <c r="B377" s="166"/>
      <c r="C377" s="167"/>
      <c r="D377" s="180" t="s">
        <v>73</v>
      </c>
      <c r="E377" s="181" t="s">
        <v>485</v>
      </c>
      <c r="F377" s="181" t="s">
        <v>486</v>
      </c>
      <c r="G377" s="167"/>
      <c r="H377" s="167"/>
      <c r="I377" s="170"/>
      <c r="J377" s="182">
        <f>BK377</f>
        <v>0</v>
      </c>
      <c r="K377" s="167"/>
      <c r="L377" s="172"/>
      <c r="M377" s="173"/>
      <c r="N377" s="174"/>
      <c r="O377" s="174"/>
      <c r="P377" s="175">
        <f>SUM(P378:P393)</f>
        <v>0</v>
      </c>
      <c r="Q377" s="174"/>
      <c r="R377" s="175">
        <f>SUM(R378:R393)</f>
        <v>0</v>
      </c>
      <c r="S377" s="174"/>
      <c r="T377" s="176">
        <f>SUM(T378:T393)</f>
        <v>0</v>
      </c>
      <c r="AR377" s="177" t="s">
        <v>23</v>
      </c>
      <c r="AT377" s="178" t="s">
        <v>73</v>
      </c>
      <c r="AU377" s="178" t="s">
        <v>23</v>
      </c>
      <c r="AY377" s="177" t="s">
        <v>167</v>
      </c>
      <c r="BK377" s="179">
        <f>SUM(BK378:BK393)</f>
        <v>0</v>
      </c>
    </row>
    <row r="378" spans="2:65" s="1" customFormat="1" ht="22.5" customHeight="1">
      <c r="B378" s="35"/>
      <c r="C378" s="183" t="s">
        <v>518</v>
      </c>
      <c r="D378" s="183" t="s">
        <v>169</v>
      </c>
      <c r="E378" s="184" t="s">
        <v>1055</v>
      </c>
      <c r="F378" s="185" t="s">
        <v>1056</v>
      </c>
      <c r="G378" s="186" t="s">
        <v>192</v>
      </c>
      <c r="H378" s="187">
        <v>37.01</v>
      </c>
      <c r="I378" s="188"/>
      <c r="J378" s="189">
        <f>ROUND(I378*H378,2)</f>
        <v>0</v>
      </c>
      <c r="K378" s="185" t="s">
        <v>172</v>
      </c>
      <c r="L378" s="55"/>
      <c r="M378" s="190" t="s">
        <v>32</v>
      </c>
      <c r="N378" s="191" t="s">
        <v>45</v>
      </c>
      <c r="O378" s="36"/>
      <c r="P378" s="192">
        <f>O378*H378</f>
        <v>0</v>
      </c>
      <c r="Q378" s="192">
        <v>0</v>
      </c>
      <c r="R378" s="192">
        <f>Q378*H378</f>
        <v>0</v>
      </c>
      <c r="S378" s="192">
        <v>0</v>
      </c>
      <c r="T378" s="193">
        <f>S378*H378</f>
        <v>0</v>
      </c>
      <c r="AR378" s="18" t="s">
        <v>173</v>
      </c>
      <c r="AT378" s="18" t="s">
        <v>169</v>
      </c>
      <c r="AU378" s="18" t="s">
        <v>82</v>
      </c>
      <c r="AY378" s="18" t="s">
        <v>167</v>
      </c>
      <c r="BE378" s="194">
        <f>IF(N378="základní",J378,0)</f>
        <v>0</v>
      </c>
      <c r="BF378" s="194">
        <f>IF(N378="snížená",J378,0)</f>
        <v>0</v>
      </c>
      <c r="BG378" s="194">
        <f>IF(N378="zákl. přenesená",J378,0)</f>
        <v>0</v>
      </c>
      <c r="BH378" s="194">
        <f>IF(N378="sníž. přenesená",J378,0)</f>
        <v>0</v>
      </c>
      <c r="BI378" s="194">
        <f>IF(N378="nulová",J378,0)</f>
        <v>0</v>
      </c>
      <c r="BJ378" s="18" t="s">
        <v>23</v>
      </c>
      <c r="BK378" s="194">
        <f>ROUND(I378*H378,2)</f>
        <v>0</v>
      </c>
      <c r="BL378" s="18" t="s">
        <v>173</v>
      </c>
      <c r="BM378" s="18" t="s">
        <v>1057</v>
      </c>
    </row>
    <row r="379" spans="2:65" s="1" customFormat="1" ht="22.5" customHeight="1">
      <c r="B379" s="35"/>
      <c r="C379" s="183" t="s">
        <v>525</v>
      </c>
      <c r="D379" s="183" t="s">
        <v>169</v>
      </c>
      <c r="E379" s="184" t="s">
        <v>1058</v>
      </c>
      <c r="F379" s="185" t="s">
        <v>1059</v>
      </c>
      <c r="G379" s="186" t="s">
        <v>192</v>
      </c>
      <c r="H379" s="187">
        <v>37.01</v>
      </c>
      <c r="I379" s="188"/>
      <c r="J379" s="189">
        <f>ROUND(I379*H379,2)</f>
        <v>0</v>
      </c>
      <c r="K379" s="185" t="s">
        <v>172</v>
      </c>
      <c r="L379" s="55"/>
      <c r="M379" s="190" t="s">
        <v>32</v>
      </c>
      <c r="N379" s="191" t="s">
        <v>45</v>
      </c>
      <c r="O379" s="36"/>
      <c r="P379" s="192">
        <f>O379*H379</f>
        <v>0</v>
      </c>
      <c r="Q379" s="192">
        <v>0</v>
      </c>
      <c r="R379" s="192">
        <f>Q379*H379</f>
        <v>0</v>
      </c>
      <c r="S379" s="192">
        <v>0</v>
      </c>
      <c r="T379" s="193">
        <f>S379*H379</f>
        <v>0</v>
      </c>
      <c r="AR379" s="18" t="s">
        <v>173</v>
      </c>
      <c r="AT379" s="18" t="s">
        <v>169</v>
      </c>
      <c r="AU379" s="18" t="s">
        <v>82</v>
      </c>
      <c r="AY379" s="18" t="s">
        <v>167</v>
      </c>
      <c r="BE379" s="194">
        <f>IF(N379="základní",J379,0)</f>
        <v>0</v>
      </c>
      <c r="BF379" s="194">
        <f>IF(N379="snížená",J379,0)</f>
        <v>0</v>
      </c>
      <c r="BG379" s="194">
        <f>IF(N379="zákl. přenesená",J379,0)</f>
        <v>0</v>
      </c>
      <c r="BH379" s="194">
        <f>IF(N379="sníž. přenesená",J379,0)</f>
        <v>0</v>
      </c>
      <c r="BI379" s="194">
        <f>IF(N379="nulová",J379,0)</f>
        <v>0</v>
      </c>
      <c r="BJ379" s="18" t="s">
        <v>23</v>
      </c>
      <c r="BK379" s="194">
        <f>ROUND(I379*H379,2)</f>
        <v>0</v>
      </c>
      <c r="BL379" s="18" t="s">
        <v>173</v>
      </c>
      <c r="BM379" s="18" t="s">
        <v>1060</v>
      </c>
    </row>
    <row r="380" spans="2:65" s="1" customFormat="1" ht="22.5" customHeight="1">
      <c r="B380" s="35"/>
      <c r="C380" s="183" t="s">
        <v>531</v>
      </c>
      <c r="D380" s="183" t="s">
        <v>169</v>
      </c>
      <c r="E380" s="184" t="s">
        <v>1061</v>
      </c>
      <c r="F380" s="185" t="s">
        <v>1062</v>
      </c>
      <c r="G380" s="186" t="s">
        <v>192</v>
      </c>
      <c r="H380" s="187">
        <v>37.01</v>
      </c>
      <c r="I380" s="188"/>
      <c r="J380" s="189">
        <f>ROUND(I380*H380,2)</f>
        <v>0</v>
      </c>
      <c r="K380" s="185" t="s">
        <v>172</v>
      </c>
      <c r="L380" s="55"/>
      <c r="M380" s="190" t="s">
        <v>32</v>
      </c>
      <c r="N380" s="191" t="s">
        <v>45</v>
      </c>
      <c r="O380" s="36"/>
      <c r="P380" s="192">
        <f>O380*H380</f>
        <v>0</v>
      </c>
      <c r="Q380" s="192">
        <v>0</v>
      </c>
      <c r="R380" s="192">
        <f>Q380*H380</f>
        <v>0</v>
      </c>
      <c r="S380" s="192">
        <v>0</v>
      </c>
      <c r="T380" s="193">
        <f>S380*H380</f>
        <v>0</v>
      </c>
      <c r="AR380" s="18" t="s">
        <v>173</v>
      </c>
      <c r="AT380" s="18" t="s">
        <v>169</v>
      </c>
      <c r="AU380" s="18" t="s">
        <v>82</v>
      </c>
      <c r="AY380" s="18" t="s">
        <v>167</v>
      </c>
      <c r="BE380" s="194">
        <f>IF(N380="základní",J380,0)</f>
        <v>0</v>
      </c>
      <c r="BF380" s="194">
        <f>IF(N380="snížená",J380,0)</f>
        <v>0</v>
      </c>
      <c r="BG380" s="194">
        <f>IF(N380="zákl. přenesená",J380,0)</f>
        <v>0</v>
      </c>
      <c r="BH380" s="194">
        <f>IF(N380="sníž. přenesená",J380,0)</f>
        <v>0</v>
      </c>
      <c r="BI380" s="194">
        <f>IF(N380="nulová",J380,0)</f>
        <v>0</v>
      </c>
      <c r="BJ380" s="18" t="s">
        <v>23</v>
      </c>
      <c r="BK380" s="194">
        <f>ROUND(I380*H380,2)</f>
        <v>0</v>
      </c>
      <c r="BL380" s="18" t="s">
        <v>173</v>
      </c>
      <c r="BM380" s="18" t="s">
        <v>1063</v>
      </c>
    </row>
    <row r="381" spans="2:65" s="1" customFormat="1" ht="22.5" customHeight="1">
      <c r="B381" s="35"/>
      <c r="C381" s="183" t="s">
        <v>535</v>
      </c>
      <c r="D381" s="183" t="s">
        <v>169</v>
      </c>
      <c r="E381" s="184" t="s">
        <v>1064</v>
      </c>
      <c r="F381" s="185" t="s">
        <v>1065</v>
      </c>
      <c r="G381" s="186" t="s">
        <v>192</v>
      </c>
      <c r="H381" s="187">
        <v>9.1</v>
      </c>
      <c r="I381" s="188"/>
      <c r="J381" s="189">
        <f>ROUND(I381*H381,2)</f>
        <v>0</v>
      </c>
      <c r="K381" s="185" t="s">
        <v>172</v>
      </c>
      <c r="L381" s="55"/>
      <c r="M381" s="190" t="s">
        <v>32</v>
      </c>
      <c r="N381" s="191" t="s">
        <v>45</v>
      </c>
      <c r="O381" s="36"/>
      <c r="P381" s="192">
        <f>O381*H381</f>
        <v>0</v>
      </c>
      <c r="Q381" s="192">
        <v>0</v>
      </c>
      <c r="R381" s="192">
        <f>Q381*H381</f>
        <v>0</v>
      </c>
      <c r="S381" s="192">
        <v>0</v>
      </c>
      <c r="T381" s="193">
        <f>S381*H381</f>
        <v>0</v>
      </c>
      <c r="AR381" s="18" t="s">
        <v>173</v>
      </c>
      <c r="AT381" s="18" t="s">
        <v>169</v>
      </c>
      <c r="AU381" s="18" t="s">
        <v>82</v>
      </c>
      <c r="AY381" s="18" t="s">
        <v>167</v>
      </c>
      <c r="BE381" s="194">
        <f>IF(N381="základní",J381,0)</f>
        <v>0</v>
      </c>
      <c r="BF381" s="194">
        <f>IF(N381="snížená",J381,0)</f>
        <v>0</v>
      </c>
      <c r="BG381" s="194">
        <f>IF(N381="zákl. přenesená",J381,0)</f>
        <v>0</v>
      </c>
      <c r="BH381" s="194">
        <f>IF(N381="sníž. přenesená",J381,0)</f>
        <v>0</v>
      </c>
      <c r="BI381" s="194">
        <f>IF(N381="nulová",J381,0)</f>
        <v>0</v>
      </c>
      <c r="BJ381" s="18" t="s">
        <v>23</v>
      </c>
      <c r="BK381" s="194">
        <f>ROUND(I381*H381,2)</f>
        <v>0</v>
      </c>
      <c r="BL381" s="18" t="s">
        <v>173</v>
      </c>
      <c r="BM381" s="18" t="s">
        <v>1066</v>
      </c>
    </row>
    <row r="382" spans="2:65" s="11" customFormat="1">
      <c r="B382" s="195"/>
      <c r="C382" s="196"/>
      <c r="D382" s="197" t="s">
        <v>175</v>
      </c>
      <c r="E382" s="198" t="s">
        <v>32</v>
      </c>
      <c r="F382" s="199" t="s">
        <v>1067</v>
      </c>
      <c r="G382" s="196"/>
      <c r="H382" s="200" t="s">
        <v>32</v>
      </c>
      <c r="I382" s="201"/>
      <c r="J382" s="196"/>
      <c r="K382" s="196"/>
      <c r="L382" s="202"/>
      <c r="M382" s="203"/>
      <c r="N382" s="204"/>
      <c r="O382" s="204"/>
      <c r="P382" s="204"/>
      <c r="Q382" s="204"/>
      <c r="R382" s="204"/>
      <c r="S382" s="204"/>
      <c r="T382" s="205"/>
      <c r="AT382" s="206" t="s">
        <v>175</v>
      </c>
      <c r="AU382" s="206" t="s">
        <v>82</v>
      </c>
      <c r="AV382" s="11" t="s">
        <v>23</v>
      </c>
      <c r="AW382" s="11" t="s">
        <v>38</v>
      </c>
      <c r="AX382" s="11" t="s">
        <v>74</v>
      </c>
      <c r="AY382" s="206" t="s">
        <v>167</v>
      </c>
    </row>
    <row r="383" spans="2:65" s="12" customFormat="1">
      <c r="B383" s="207"/>
      <c r="C383" s="208"/>
      <c r="D383" s="220" t="s">
        <v>175</v>
      </c>
      <c r="E383" s="230" t="s">
        <v>32</v>
      </c>
      <c r="F383" s="231" t="s">
        <v>1068</v>
      </c>
      <c r="G383" s="208"/>
      <c r="H383" s="232">
        <v>9.1</v>
      </c>
      <c r="I383" s="212"/>
      <c r="J383" s="208"/>
      <c r="K383" s="208"/>
      <c r="L383" s="213"/>
      <c r="M383" s="214"/>
      <c r="N383" s="215"/>
      <c r="O383" s="215"/>
      <c r="P383" s="215"/>
      <c r="Q383" s="215"/>
      <c r="R383" s="215"/>
      <c r="S383" s="215"/>
      <c r="T383" s="216"/>
      <c r="AT383" s="217" t="s">
        <v>175</v>
      </c>
      <c r="AU383" s="217" t="s">
        <v>82</v>
      </c>
      <c r="AV383" s="12" t="s">
        <v>82</v>
      </c>
      <c r="AW383" s="12" t="s">
        <v>38</v>
      </c>
      <c r="AX383" s="12" t="s">
        <v>23</v>
      </c>
      <c r="AY383" s="217" t="s">
        <v>167</v>
      </c>
    </row>
    <row r="384" spans="2:65" s="1" customFormat="1" ht="22.5" customHeight="1">
      <c r="B384" s="35"/>
      <c r="C384" s="183" t="s">
        <v>539</v>
      </c>
      <c r="D384" s="183" t="s">
        <v>169</v>
      </c>
      <c r="E384" s="184" t="s">
        <v>1069</v>
      </c>
      <c r="F384" s="185" t="s">
        <v>1070</v>
      </c>
      <c r="G384" s="186" t="s">
        <v>192</v>
      </c>
      <c r="H384" s="187">
        <v>0.02</v>
      </c>
      <c r="I384" s="188"/>
      <c r="J384" s="189">
        <f>ROUND(I384*H384,2)</f>
        <v>0</v>
      </c>
      <c r="K384" s="185" t="s">
        <v>172</v>
      </c>
      <c r="L384" s="55"/>
      <c r="M384" s="190" t="s">
        <v>32</v>
      </c>
      <c r="N384" s="191" t="s">
        <v>45</v>
      </c>
      <c r="O384" s="36"/>
      <c r="P384" s="192">
        <f>O384*H384</f>
        <v>0</v>
      </c>
      <c r="Q384" s="192">
        <v>0</v>
      </c>
      <c r="R384" s="192">
        <f>Q384*H384</f>
        <v>0</v>
      </c>
      <c r="S384" s="192">
        <v>0</v>
      </c>
      <c r="T384" s="193">
        <f>S384*H384</f>
        <v>0</v>
      </c>
      <c r="AR384" s="18" t="s">
        <v>173</v>
      </c>
      <c r="AT384" s="18" t="s">
        <v>169</v>
      </c>
      <c r="AU384" s="18" t="s">
        <v>82</v>
      </c>
      <c r="AY384" s="18" t="s">
        <v>167</v>
      </c>
      <c r="BE384" s="194">
        <f>IF(N384="základní",J384,0)</f>
        <v>0</v>
      </c>
      <c r="BF384" s="194">
        <f>IF(N384="snížená",J384,0)</f>
        <v>0</v>
      </c>
      <c r="BG384" s="194">
        <f>IF(N384="zákl. přenesená",J384,0)</f>
        <v>0</v>
      </c>
      <c r="BH384" s="194">
        <f>IF(N384="sníž. přenesená",J384,0)</f>
        <v>0</v>
      </c>
      <c r="BI384" s="194">
        <f>IF(N384="nulová",J384,0)</f>
        <v>0</v>
      </c>
      <c r="BJ384" s="18" t="s">
        <v>23</v>
      </c>
      <c r="BK384" s="194">
        <f>ROUND(I384*H384,2)</f>
        <v>0</v>
      </c>
      <c r="BL384" s="18" t="s">
        <v>173</v>
      </c>
      <c r="BM384" s="18" t="s">
        <v>1071</v>
      </c>
    </row>
    <row r="385" spans="2:65" s="12" customFormat="1">
      <c r="B385" s="207"/>
      <c r="C385" s="208"/>
      <c r="D385" s="220" t="s">
        <v>175</v>
      </c>
      <c r="E385" s="230" t="s">
        <v>32</v>
      </c>
      <c r="F385" s="231" t="s">
        <v>1072</v>
      </c>
      <c r="G385" s="208"/>
      <c r="H385" s="232">
        <v>0.02</v>
      </c>
      <c r="I385" s="212"/>
      <c r="J385" s="208"/>
      <c r="K385" s="208"/>
      <c r="L385" s="213"/>
      <c r="M385" s="214"/>
      <c r="N385" s="215"/>
      <c r="O385" s="215"/>
      <c r="P385" s="215"/>
      <c r="Q385" s="215"/>
      <c r="R385" s="215"/>
      <c r="S385" s="215"/>
      <c r="T385" s="216"/>
      <c r="AT385" s="217" t="s">
        <v>175</v>
      </c>
      <c r="AU385" s="217" t="s">
        <v>82</v>
      </c>
      <c r="AV385" s="12" t="s">
        <v>82</v>
      </c>
      <c r="AW385" s="12" t="s">
        <v>38</v>
      </c>
      <c r="AX385" s="12" t="s">
        <v>23</v>
      </c>
      <c r="AY385" s="217" t="s">
        <v>167</v>
      </c>
    </row>
    <row r="386" spans="2:65" s="1" customFormat="1" ht="22.5" customHeight="1">
      <c r="B386" s="35"/>
      <c r="C386" s="183" t="s">
        <v>545</v>
      </c>
      <c r="D386" s="183" t="s">
        <v>169</v>
      </c>
      <c r="E386" s="184" t="s">
        <v>1073</v>
      </c>
      <c r="F386" s="185" t="s">
        <v>1074</v>
      </c>
      <c r="G386" s="186" t="s">
        <v>192</v>
      </c>
      <c r="H386" s="187">
        <v>5.2130000000000001</v>
      </c>
      <c r="I386" s="188"/>
      <c r="J386" s="189">
        <f>ROUND(I386*H386,2)</f>
        <v>0</v>
      </c>
      <c r="K386" s="185" t="s">
        <v>172</v>
      </c>
      <c r="L386" s="55"/>
      <c r="M386" s="190" t="s">
        <v>32</v>
      </c>
      <c r="N386" s="191" t="s">
        <v>45</v>
      </c>
      <c r="O386" s="36"/>
      <c r="P386" s="192">
        <f>O386*H386</f>
        <v>0</v>
      </c>
      <c r="Q386" s="192">
        <v>0</v>
      </c>
      <c r="R386" s="192">
        <f>Q386*H386</f>
        <v>0</v>
      </c>
      <c r="S386" s="192">
        <v>0</v>
      </c>
      <c r="T386" s="193">
        <f>S386*H386</f>
        <v>0</v>
      </c>
      <c r="AR386" s="18" t="s">
        <v>173</v>
      </c>
      <c r="AT386" s="18" t="s">
        <v>169</v>
      </c>
      <c r="AU386" s="18" t="s">
        <v>82</v>
      </c>
      <c r="AY386" s="18" t="s">
        <v>167</v>
      </c>
      <c r="BE386" s="194">
        <f>IF(N386="základní",J386,0)</f>
        <v>0</v>
      </c>
      <c r="BF386" s="194">
        <f>IF(N386="snížená",J386,0)</f>
        <v>0</v>
      </c>
      <c r="BG386" s="194">
        <f>IF(N386="zákl. přenesená",J386,0)</f>
        <v>0</v>
      </c>
      <c r="BH386" s="194">
        <f>IF(N386="sníž. přenesená",J386,0)</f>
        <v>0</v>
      </c>
      <c r="BI386" s="194">
        <f>IF(N386="nulová",J386,0)</f>
        <v>0</v>
      </c>
      <c r="BJ386" s="18" t="s">
        <v>23</v>
      </c>
      <c r="BK386" s="194">
        <f>ROUND(I386*H386,2)</f>
        <v>0</v>
      </c>
      <c r="BL386" s="18" t="s">
        <v>173</v>
      </c>
      <c r="BM386" s="18" t="s">
        <v>1075</v>
      </c>
    </row>
    <row r="387" spans="2:65" s="12" customFormat="1">
      <c r="B387" s="207"/>
      <c r="C387" s="208"/>
      <c r="D387" s="220" t="s">
        <v>175</v>
      </c>
      <c r="E387" s="230" t="s">
        <v>32</v>
      </c>
      <c r="F387" s="231" t="s">
        <v>1076</v>
      </c>
      <c r="G387" s="208"/>
      <c r="H387" s="232">
        <v>5.2130000000000001</v>
      </c>
      <c r="I387" s="212"/>
      <c r="J387" s="208"/>
      <c r="K387" s="208"/>
      <c r="L387" s="213"/>
      <c r="M387" s="214"/>
      <c r="N387" s="215"/>
      <c r="O387" s="215"/>
      <c r="P387" s="215"/>
      <c r="Q387" s="215"/>
      <c r="R387" s="215"/>
      <c r="S387" s="215"/>
      <c r="T387" s="216"/>
      <c r="AT387" s="217" t="s">
        <v>175</v>
      </c>
      <c r="AU387" s="217" t="s">
        <v>82</v>
      </c>
      <c r="AV387" s="12" t="s">
        <v>82</v>
      </c>
      <c r="AW387" s="12" t="s">
        <v>38</v>
      </c>
      <c r="AX387" s="12" t="s">
        <v>23</v>
      </c>
      <c r="AY387" s="217" t="s">
        <v>167</v>
      </c>
    </row>
    <row r="388" spans="2:65" s="1" customFormat="1" ht="22.5" customHeight="1">
      <c r="B388" s="35"/>
      <c r="C388" s="183" t="s">
        <v>550</v>
      </c>
      <c r="D388" s="183" t="s">
        <v>169</v>
      </c>
      <c r="E388" s="184" t="s">
        <v>1077</v>
      </c>
      <c r="F388" s="185" t="s">
        <v>1078</v>
      </c>
      <c r="G388" s="186" t="s">
        <v>192</v>
      </c>
      <c r="H388" s="187">
        <v>22.184999999999999</v>
      </c>
      <c r="I388" s="188"/>
      <c r="J388" s="189">
        <f>ROUND(I388*H388,2)</f>
        <v>0</v>
      </c>
      <c r="K388" s="185" t="s">
        <v>172</v>
      </c>
      <c r="L388" s="55"/>
      <c r="M388" s="190" t="s">
        <v>32</v>
      </c>
      <c r="N388" s="191" t="s">
        <v>45</v>
      </c>
      <c r="O388" s="36"/>
      <c r="P388" s="192">
        <f>O388*H388</f>
        <v>0</v>
      </c>
      <c r="Q388" s="192">
        <v>0</v>
      </c>
      <c r="R388" s="192">
        <f>Q388*H388</f>
        <v>0</v>
      </c>
      <c r="S388" s="192">
        <v>0</v>
      </c>
      <c r="T388" s="193">
        <f>S388*H388</f>
        <v>0</v>
      </c>
      <c r="AR388" s="18" t="s">
        <v>173</v>
      </c>
      <c r="AT388" s="18" t="s">
        <v>169</v>
      </c>
      <c r="AU388" s="18" t="s">
        <v>82</v>
      </c>
      <c r="AY388" s="18" t="s">
        <v>167</v>
      </c>
      <c r="BE388" s="194">
        <f>IF(N388="základní",J388,0)</f>
        <v>0</v>
      </c>
      <c r="BF388" s="194">
        <f>IF(N388="snížená",J388,0)</f>
        <v>0</v>
      </c>
      <c r="BG388" s="194">
        <f>IF(N388="zákl. přenesená",J388,0)</f>
        <v>0</v>
      </c>
      <c r="BH388" s="194">
        <f>IF(N388="sníž. přenesená",J388,0)</f>
        <v>0</v>
      </c>
      <c r="BI388" s="194">
        <f>IF(N388="nulová",J388,0)</f>
        <v>0</v>
      </c>
      <c r="BJ388" s="18" t="s">
        <v>23</v>
      </c>
      <c r="BK388" s="194">
        <f>ROUND(I388*H388,2)</f>
        <v>0</v>
      </c>
      <c r="BL388" s="18" t="s">
        <v>173</v>
      </c>
      <c r="BM388" s="18" t="s">
        <v>1079</v>
      </c>
    </row>
    <row r="389" spans="2:65" s="11" customFormat="1">
      <c r="B389" s="195"/>
      <c r="C389" s="196"/>
      <c r="D389" s="197" t="s">
        <v>175</v>
      </c>
      <c r="E389" s="198" t="s">
        <v>32</v>
      </c>
      <c r="F389" s="199" t="s">
        <v>1080</v>
      </c>
      <c r="G389" s="196"/>
      <c r="H389" s="200" t="s">
        <v>32</v>
      </c>
      <c r="I389" s="201"/>
      <c r="J389" s="196"/>
      <c r="K389" s="196"/>
      <c r="L389" s="202"/>
      <c r="M389" s="203"/>
      <c r="N389" s="204"/>
      <c r="O389" s="204"/>
      <c r="P389" s="204"/>
      <c r="Q389" s="204"/>
      <c r="R389" s="204"/>
      <c r="S389" s="204"/>
      <c r="T389" s="205"/>
      <c r="AT389" s="206" t="s">
        <v>175</v>
      </c>
      <c r="AU389" s="206" t="s">
        <v>82</v>
      </c>
      <c r="AV389" s="11" t="s">
        <v>23</v>
      </c>
      <c r="AW389" s="11" t="s">
        <v>38</v>
      </c>
      <c r="AX389" s="11" t="s">
        <v>74</v>
      </c>
      <c r="AY389" s="206" t="s">
        <v>167</v>
      </c>
    </row>
    <row r="390" spans="2:65" s="12" customFormat="1">
      <c r="B390" s="207"/>
      <c r="C390" s="208"/>
      <c r="D390" s="197" t="s">
        <v>175</v>
      </c>
      <c r="E390" s="209" t="s">
        <v>32</v>
      </c>
      <c r="F390" s="210" t="s">
        <v>1081</v>
      </c>
      <c r="G390" s="208"/>
      <c r="H390" s="211">
        <v>10.664999999999999</v>
      </c>
      <c r="I390" s="212"/>
      <c r="J390" s="208"/>
      <c r="K390" s="208"/>
      <c r="L390" s="213"/>
      <c r="M390" s="214"/>
      <c r="N390" s="215"/>
      <c r="O390" s="215"/>
      <c r="P390" s="215"/>
      <c r="Q390" s="215"/>
      <c r="R390" s="215"/>
      <c r="S390" s="215"/>
      <c r="T390" s="216"/>
      <c r="AT390" s="217" t="s">
        <v>175</v>
      </c>
      <c r="AU390" s="217" t="s">
        <v>82</v>
      </c>
      <c r="AV390" s="12" t="s">
        <v>82</v>
      </c>
      <c r="AW390" s="12" t="s">
        <v>38</v>
      </c>
      <c r="AX390" s="12" t="s">
        <v>74</v>
      </c>
      <c r="AY390" s="217" t="s">
        <v>167</v>
      </c>
    </row>
    <row r="391" spans="2:65" s="11" customFormat="1">
      <c r="B391" s="195"/>
      <c r="C391" s="196"/>
      <c r="D391" s="197" t="s">
        <v>175</v>
      </c>
      <c r="E391" s="198" t="s">
        <v>32</v>
      </c>
      <c r="F391" s="199" t="s">
        <v>1082</v>
      </c>
      <c r="G391" s="196"/>
      <c r="H391" s="200" t="s">
        <v>32</v>
      </c>
      <c r="I391" s="201"/>
      <c r="J391" s="196"/>
      <c r="K391" s="196"/>
      <c r="L391" s="202"/>
      <c r="M391" s="203"/>
      <c r="N391" s="204"/>
      <c r="O391" s="204"/>
      <c r="P391" s="204"/>
      <c r="Q391" s="204"/>
      <c r="R391" s="204"/>
      <c r="S391" s="204"/>
      <c r="T391" s="205"/>
      <c r="AT391" s="206" t="s">
        <v>175</v>
      </c>
      <c r="AU391" s="206" t="s">
        <v>82</v>
      </c>
      <c r="AV391" s="11" t="s">
        <v>23</v>
      </c>
      <c r="AW391" s="11" t="s">
        <v>38</v>
      </c>
      <c r="AX391" s="11" t="s">
        <v>74</v>
      </c>
      <c r="AY391" s="206" t="s">
        <v>167</v>
      </c>
    </row>
    <row r="392" spans="2:65" s="12" customFormat="1">
      <c r="B392" s="207"/>
      <c r="C392" s="208"/>
      <c r="D392" s="197" t="s">
        <v>175</v>
      </c>
      <c r="E392" s="209" t="s">
        <v>32</v>
      </c>
      <c r="F392" s="210" t="s">
        <v>1083</v>
      </c>
      <c r="G392" s="208"/>
      <c r="H392" s="211">
        <v>11.52</v>
      </c>
      <c r="I392" s="212"/>
      <c r="J392" s="208"/>
      <c r="K392" s="208"/>
      <c r="L392" s="213"/>
      <c r="M392" s="214"/>
      <c r="N392" s="215"/>
      <c r="O392" s="215"/>
      <c r="P392" s="215"/>
      <c r="Q392" s="215"/>
      <c r="R392" s="215"/>
      <c r="S392" s="215"/>
      <c r="T392" s="216"/>
      <c r="AT392" s="217" t="s">
        <v>175</v>
      </c>
      <c r="AU392" s="217" t="s">
        <v>82</v>
      </c>
      <c r="AV392" s="12" t="s">
        <v>82</v>
      </c>
      <c r="AW392" s="12" t="s">
        <v>38</v>
      </c>
      <c r="AX392" s="12" t="s">
        <v>74</v>
      </c>
      <c r="AY392" s="217" t="s">
        <v>167</v>
      </c>
    </row>
    <row r="393" spans="2:65" s="14" customFormat="1">
      <c r="B393" s="236"/>
      <c r="C393" s="237"/>
      <c r="D393" s="197" t="s">
        <v>175</v>
      </c>
      <c r="E393" s="257" t="s">
        <v>32</v>
      </c>
      <c r="F393" s="258" t="s">
        <v>229</v>
      </c>
      <c r="G393" s="237"/>
      <c r="H393" s="259">
        <v>22.184999999999999</v>
      </c>
      <c r="I393" s="241"/>
      <c r="J393" s="237"/>
      <c r="K393" s="237"/>
      <c r="L393" s="242"/>
      <c r="M393" s="243"/>
      <c r="N393" s="244"/>
      <c r="O393" s="244"/>
      <c r="P393" s="244"/>
      <c r="Q393" s="244"/>
      <c r="R393" s="244"/>
      <c r="S393" s="244"/>
      <c r="T393" s="245"/>
      <c r="AT393" s="246" t="s">
        <v>175</v>
      </c>
      <c r="AU393" s="246" t="s">
        <v>82</v>
      </c>
      <c r="AV393" s="14" t="s">
        <v>173</v>
      </c>
      <c r="AW393" s="14" t="s">
        <v>38</v>
      </c>
      <c r="AX393" s="14" t="s">
        <v>23</v>
      </c>
      <c r="AY393" s="246" t="s">
        <v>167</v>
      </c>
    </row>
    <row r="394" spans="2:65" s="10" customFormat="1" ht="29.85" customHeight="1">
      <c r="B394" s="166"/>
      <c r="C394" s="167"/>
      <c r="D394" s="180" t="s">
        <v>73</v>
      </c>
      <c r="E394" s="181" t="s">
        <v>508</v>
      </c>
      <c r="F394" s="181" t="s">
        <v>509</v>
      </c>
      <c r="G394" s="167"/>
      <c r="H394" s="167"/>
      <c r="I394" s="170"/>
      <c r="J394" s="182">
        <f>BK394</f>
        <v>0</v>
      </c>
      <c r="K394" s="167"/>
      <c r="L394" s="172"/>
      <c r="M394" s="173"/>
      <c r="N394" s="174"/>
      <c r="O394" s="174"/>
      <c r="P394" s="175">
        <f>P395</f>
        <v>0</v>
      </c>
      <c r="Q394" s="174"/>
      <c r="R394" s="175">
        <f>R395</f>
        <v>0</v>
      </c>
      <c r="S394" s="174"/>
      <c r="T394" s="176">
        <f>T395</f>
        <v>0</v>
      </c>
      <c r="AR394" s="177" t="s">
        <v>23</v>
      </c>
      <c r="AT394" s="178" t="s">
        <v>73</v>
      </c>
      <c r="AU394" s="178" t="s">
        <v>23</v>
      </c>
      <c r="AY394" s="177" t="s">
        <v>167</v>
      </c>
      <c r="BK394" s="179">
        <f>BK395</f>
        <v>0</v>
      </c>
    </row>
    <row r="395" spans="2:65" s="1" customFormat="1" ht="22.5" customHeight="1">
      <c r="B395" s="35"/>
      <c r="C395" s="183" t="s">
        <v>555</v>
      </c>
      <c r="D395" s="183" t="s">
        <v>169</v>
      </c>
      <c r="E395" s="184" t="s">
        <v>1084</v>
      </c>
      <c r="F395" s="185" t="s">
        <v>1085</v>
      </c>
      <c r="G395" s="186" t="s">
        <v>192</v>
      </c>
      <c r="H395" s="187">
        <v>17.204999999999998</v>
      </c>
      <c r="I395" s="188"/>
      <c r="J395" s="189">
        <f>ROUND(I395*H395,2)</f>
        <v>0</v>
      </c>
      <c r="K395" s="185" t="s">
        <v>172</v>
      </c>
      <c r="L395" s="55"/>
      <c r="M395" s="190" t="s">
        <v>32</v>
      </c>
      <c r="N395" s="191" t="s">
        <v>45</v>
      </c>
      <c r="O395" s="36"/>
      <c r="P395" s="192">
        <f>O395*H395</f>
        <v>0</v>
      </c>
      <c r="Q395" s="192">
        <v>0</v>
      </c>
      <c r="R395" s="192">
        <f>Q395*H395</f>
        <v>0</v>
      </c>
      <c r="S395" s="192">
        <v>0</v>
      </c>
      <c r="T395" s="193">
        <f>S395*H395</f>
        <v>0</v>
      </c>
      <c r="AR395" s="18" t="s">
        <v>173</v>
      </c>
      <c r="AT395" s="18" t="s">
        <v>169</v>
      </c>
      <c r="AU395" s="18" t="s">
        <v>82</v>
      </c>
      <c r="AY395" s="18" t="s">
        <v>167</v>
      </c>
      <c r="BE395" s="194">
        <f>IF(N395="základní",J395,0)</f>
        <v>0</v>
      </c>
      <c r="BF395" s="194">
        <f>IF(N395="snížená",J395,0)</f>
        <v>0</v>
      </c>
      <c r="BG395" s="194">
        <f>IF(N395="zákl. přenesená",J395,0)</f>
        <v>0</v>
      </c>
      <c r="BH395" s="194">
        <f>IF(N395="sníž. přenesená",J395,0)</f>
        <v>0</v>
      </c>
      <c r="BI395" s="194">
        <f>IF(N395="nulová",J395,0)</f>
        <v>0</v>
      </c>
      <c r="BJ395" s="18" t="s">
        <v>23</v>
      </c>
      <c r="BK395" s="194">
        <f>ROUND(I395*H395,2)</f>
        <v>0</v>
      </c>
      <c r="BL395" s="18" t="s">
        <v>173</v>
      </c>
      <c r="BM395" s="18" t="s">
        <v>1086</v>
      </c>
    </row>
    <row r="396" spans="2:65" s="10" customFormat="1" ht="37.35" customHeight="1">
      <c r="B396" s="166"/>
      <c r="C396" s="167"/>
      <c r="D396" s="168" t="s">
        <v>73</v>
      </c>
      <c r="E396" s="169" t="s">
        <v>354</v>
      </c>
      <c r="F396" s="169" t="s">
        <v>598</v>
      </c>
      <c r="G396" s="167"/>
      <c r="H396" s="167"/>
      <c r="I396" s="170"/>
      <c r="J396" s="171">
        <f>BK396</f>
        <v>0</v>
      </c>
      <c r="K396" s="167"/>
      <c r="L396" s="172"/>
      <c r="M396" s="173"/>
      <c r="N396" s="174"/>
      <c r="O396" s="174"/>
      <c r="P396" s="175">
        <f>P397</f>
        <v>0</v>
      </c>
      <c r="Q396" s="174"/>
      <c r="R396" s="175">
        <f>R397</f>
        <v>1.9800000000000002E-2</v>
      </c>
      <c r="S396" s="174"/>
      <c r="T396" s="176">
        <f>T397</f>
        <v>0</v>
      </c>
      <c r="AR396" s="177" t="s">
        <v>179</v>
      </c>
      <c r="AT396" s="178" t="s">
        <v>73</v>
      </c>
      <c r="AU396" s="178" t="s">
        <v>74</v>
      </c>
      <c r="AY396" s="177" t="s">
        <v>167</v>
      </c>
      <c r="BK396" s="179">
        <f>BK397</f>
        <v>0</v>
      </c>
    </row>
    <row r="397" spans="2:65" s="10" customFormat="1" ht="19.899999999999999" customHeight="1">
      <c r="B397" s="166"/>
      <c r="C397" s="167"/>
      <c r="D397" s="180" t="s">
        <v>73</v>
      </c>
      <c r="E397" s="181" t="s">
        <v>650</v>
      </c>
      <c r="F397" s="181" t="s">
        <v>651</v>
      </c>
      <c r="G397" s="167"/>
      <c r="H397" s="167"/>
      <c r="I397" s="170"/>
      <c r="J397" s="182">
        <f>BK397</f>
        <v>0</v>
      </c>
      <c r="K397" s="167"/>
      <c r="L397" s="172"/>
      <c r="M397" s="173"/>
      <c r="N397" s="174"/>
      <c r="O397" s="174"/>
      <c r="P397" s="175">
        <f>SUM(P398:P399)</f>
        <v>0</v>
      </c>
      <c r="Q397" s="174"/>
      <c r="R397" s="175">
        <f>SUM(R398:R399)</f>
        <v>1.9800000000000002E-2</v>
      </c>
      <c r="S397" s="174"/>
      <c r="T397" s="176">
        <f>SUM(T398:T399)</f>
        <v>0</v>
      </c>
      <c r="AR397" s="177" t="s">
        <v>179</v>
      </c>
      <c r="AT397" s="178" t="s">
        <v>73</v>
      </c>
      <c r="AU397" s="178" t="s">
        <v>23</v>
      </c>
      <c r="AY397" s="177" t="s">
        <v>167</v>
      </c>
      <c r="BK397" s="179">
        <f>SUM(BK398:BK399)</f>
        <v>0</v>
      </c>
    </row>
    <row r="398" spans="2:65" s="1" customFormat="1" ht="22.5" customHeight="1">
      <c r="B398" s="35"/>
      <c r="C398" s="183" t="s">
        <v>559</v>
      </c>
      <c r="D398" s="183" t="s">
        <v>169</v>
      </c>
      <c r="E398" s="184" t="s">
        <v>1087</v>
      </c>
      <c r="F398" s="185" t="s">
        <v>1088</v>
      </c>
      <c r="G398" s="186" t="s">
        <v>411</v>
      </c>
      <c r="H398" s="187">
        <v>1</v>
      </c>
      <c r="I398" s="188"/>
      <c r="J398" s="189">
        <f>ROUND(I398*H398,2)</f>
        <v>0</v>
      </c>
      <c r="K398" s="185" t="s">
        <v>172</v>
      </c>
      <c r="L398" s="55"/>
      <c r="M398" s="190" t="s">
        <v>32</v>
      </c>
      <c r="N398" s="191" t="s">
        <v>45</v>
      </c>
      <c r="O398" s="36"/>
      <c r="P398" s="192">
        <f>O398*H398</f>
        <v>0</v>
      </c>
      <c r="Q398" s="192">
        <v>9.9000000000000008E-3</v>
      </c>
      <c r="R398" s="192">
        <f>Q398*H398</f>
        <v>9.9000000000000008E-3</v>
      </c>
      <c r="S398" s="192">
        <v>0</v>
      </c>
      <c r="T398" s="193">
        <f>S398*H398</f>
        <v>0</v>
      </c>
      <c r="AR398" s="18" t="s">
        <v>539</v>
      </c>
      <c r="AT398" s="18" t="s">
        <v>169</v>
      </c>
      <c r="AU398" s="18" t="s">
        <v>82</v>
      </c>
      <c r="AY398" s="18" t="s">
        <v>167</v>
      </c>
      <c r="BE398" s="194">
        <f>IF(N398="základní",J398,0)</f>
        <v>0</v>
      </c>
      <c r="BF398" s="194">
        <f>IF(N398="snížená",J398,0)</f>
        <v>0</v>
      </c>
      <c r="BG398" s="194">
        <f>IF(N398="zákl. přenesená",J398,0)</f>
        <v>0</v>
      </c>
      <c r="BH398" s="194">
        <f>IF(N398="sníž. přenesená",J398,0)</f>
        <v>0</v>
      </c>
      <c r="BI398" s="194">
        <f>IF(N398="nulová",J398,0)</f>
        <v>0</v>
      </c>
      <c r="BJ398" s="18" t="s">
        <v>23</v>
      </c>
      <c r="BK398" s="194">
        <f>ROUND(I398*H398,2)</f>
        <v>0</v>
      </c>
      <c r="BL398" s="18" t="s">
        <v>539</v>
      </c>
      <c r="BM398" s="18" t="s">
        <v>1089</v>
      </c>
    </row>
    <row r="399" spans="2:65" s="1" customFormat="1" ht="22.5" customHeight="1">
      <c r="B399" s="35"/>
      <c r="C399" s="183" t="s">
        <v>563</v>
      </c>
      <c r="D399" s="183" t="s">
        <v>169</v>
      </c>
      <c r="E399" s="184" t="s">
        <v>653</v>
      </c>
      <c r="F399" s="185" t="s">
        <v>1090</v>
      </c>
      <c r="G399" s="186" t="s">
        <v>411</v>
      </c>
      <c r="H399" s="187">
        <v>1</v>
      </c>
      <c r="I399" s="188"/>
      <c r="J399" s="189">
        <f>ROUND(I399*H399,2)</f>
        <v>0</v>
      </c>
      <c r="K399" s="185" t="s">
        <v>32</v>
      </c>
      <c r="L399" s="55"/>
      <c r="M399" s="190" t="s">
        <v>32</v>
      </c>
      <c r="N399" s="262" t="s">
        <v>45</v>
      </c>
      <c r="O399" s="263"/>
      <c r="P399" s="264">
        <f>O399*H399</f>
        <v>0</v>
      </c>
      <c r="Q399" s="264">
        <v>9.9000000000000008E-3</v>
      </c>
      <c r="R399" s="264">
        <f>Q399*H399</f>
        <v>9.9000000000000008E-3</v>
      </c>
      <c r="S399" s="264">
        <v>0</v>
      </c>
      <c r="T399" s="265">
        <f>S399*H399</f>
        <v>0</v>
      </c>
      <c r="AR399" s="18" t="s">
        <v>539</v>
      </c>
      <c r="AT399" s="18" t="s">
        <v>169</v>
      </c>
      <c r="AU399" s="18" t="s">
        <v>82</v>
      </c>
      <c r="AY399" s="18" t="s">
        <v>167</v>
      </c>
      <c r="BE399" s="194">
        <f>IF(N399="základní",J399,0)</f>
        <v>0</v>
      </c>
      <c r="BF399" s="194">
        <f>IF(N399="snížená",J399,0)</f>
        <v>0</v>
      </c>
      <c r="BG399" s="194">
        <f>IF(N399="zákl. přenesená",J399,0)</f>
        <v>0</v>
      </c>
      <c r="BH399" s="194">
        <f>IF(N399="sníž. přenesená",J399,0)</f>
        <v>0</v>
      </c>
      <c r="BI399" s="194">
        <f>IF(N399="nulová",J399,0)</f>
        <v>0</v>
      </c>
      <c r="BJ399" s="18" t="s">
        <v>23</v>
      </c>
      <c r="BK399" s="194">
        <f>ROUND(I399*H399,2)</f>
        <v>0</v>
      </c>
      <c r="BL399" s="18" t="s">
        <v>539</v>
      </c>
      <c r="BM399" s="18" t="s">
        <v>1091</v>
      </c>
    </row>
    <row r="400" spans="2:65" s="1" customFormat="1" ht="6.95" customHeight="1">
      <c r="B400" s="50"/>
      <c r="C400" s="51"/>
      <c r="D400" s="51"/>
      <c r="E400" s="51"/>
      <c r="F400" s="51"/>
      <c r="G400" s="51"/>
      <c r="H400" s="51"/>
      <c r="I400" s="129"/>
      <c r="J400" s="51"/>
      <c r="K400" s="51"/>
      <c r="L400" s="55"/>
    </row>
  </sheetData>
  <sheetProtection algorithmName="SHA-512" hashValue="yXiuw8Vzwo32pgTymc4Y2xw6e47bOjQl8TB5czDIcT06b81Jhq6rxBkky3M+S5zEJIozr6uG9DfxEvt63V88IQ==" saltValue="nB/OvIA1CSXNLnZkI4xvkA==" spinCount="100000" sheet="1" objects="1" scenarios="1" formatColumns="0" formatRows="0" sort="0" autoFilter="0"/>
  <autoFilter ref="C85:K85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4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4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6"/>
      <c r="B1" s="272"/>
      <c r="C1" s="272"/>
      <c r="D1" s="271" t="s">
        <v>1</v>
      </c>
      <c r="E1" s="272"/>
      <c r="F1" s="273" t="s">
        <v>1182</v>
      </c>
      <c r="G1" s="398" t="s">
        <v>1183</v>
      </c>
      <c r="H1" s="398"/>
      <c r="I1" s="278"/>
      <c r="J1" s="273" t="s">
        <v>1184</v>
      </c>
      <c r="K1" s="271" t="s">
        <v>101</v>
      </c>
      <c r="L1" s="273" t="s">
        <v>1185</v>
      </c>
      <c r="M1" s="273"/>
      <c r="N1" s="273"/>
      <c r="O1" s="273"/>
      <c r="P1" s="273"/>
      <c r="Q1" s="273"/>
      <c r="R1" s="273"/>
      <c r="S1" s="273"/>
      <c r="T1" s="273"/>
      <c r="U1" s="269"/>
      <c r="V1" s="26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AT2" s="18" t="s">
        <v>93</v>
      </c>
    </row>
    <row r="3" spans="1:70" ht="6.95" customHeight="1">
      <c r="B3" s="19"/>
      <c r="C3" s="20"/>
      <c r="D3" s="20"/>
      <c r="E3" s="20"/>
      <c r="F3" s="20"/>
      <c r="G3" s="20"/>
      <c r="H3" s="20"/>
      <c r="I3" s="106"/>
      <c r="J3" s="20"/>
      <c r="K3" s="21"/>
      <c r="AT3" s="18" t="s">
        <v>82</v>
      </c>
    </row>
    <row r="4" spans="1:70" ht="36.950000000000003" customHeight="1">
      <c r="B4" s="22"/>
      <c r="C4" s="23"/>
      <c r="D4" s="24" t="s">
        <v>108</v>
      </c>
      <c r="E4" s="23"/>
      <c r="F4" s="23"/>
      <c r="G4" s="23"/>
      <c r="H4" s="23"/>
      <c r="I4" s="107"/>
      <c r="J4" s="23"/>
      <c r="K4" s="25"/>
      <c r="M4" s="26" t="s">
        <v>10</v>
      </c>
      <c r="AT4" s="18" t="s">
        <v>4</v>
      </c>
    </row>
    <row r="5" spans="1:70" ht="6.95" customHeight="1">
      <c r="B5" s="22"/>
      <c r="C5" s="23"/>
      <c r="D5" s="23"/>
      <c r="E5" s="23"/>
      <c r="F5" s="23"/>
      <c r="G5" s="23"/>
      <c r="H5" s="23"/>
      <c r="I5" s="107"/>
      <c r="J5" s="23"/>
      <c r="K5" s="25"/>
    </row>
    <row r="6" spans="1:70" ht="15">
      <c r="B6" s="22"/>
      <c r="C6" s="23"/>
      <c r="D6" s="31" t="s">
        <v>16</v>
      </c>
      <c r="E6" s="23"/>
      <c r="F6" s="23"/>
      <c r="G6" s="23"/>
      <c r="H6" s="23"/>
      <c r="I6" s="107"/>
      <c r="J6" s="23"/>
      <c r="K6" s="25"/>
    </row>
    <row r="7" spans="1:70" ht="22.5" customHeight="1">
      <c r="B7" s="22"/>
      <c r="C7" s="23"/>
      <c r="D7" s="23"/>
      <c r="E7" s="399" t="str">
        <f>'Rekapitulace stavby'!K6</f>
        <v>RH Kružberk  – využití akumulační nádrže pro chov ryb</v>
      </c>
      <c r="F7" s="390"/>
      <c r="G7" s="390"/>
      <c r="H7" s="390"/>
      <c r="I7" s="107"/>
      <c r="J7" s="23"/>
      <c r="K7" s="25"/>
    </row>
    <row r="8" spans="1:70" s="1" customFormat="1" ht="15">
      <c r="B8" s="35"/>
      <c r="C8" s="36"/>
      <c r="D8" s="31" t="s">
        <v>117</v>
      </c>
      <c r="E8" s="36"/>
      <c r="F8" s="36"/>
      <c r="G8" s="36"/>
      <c r="H8" s="36"/>
      <c r="I8" s="108"/>
      <c r="J8" s="36"/>
      <c r="K8" s="39"/>
    </row>
    <row r="9" spans="1:70" s="1" customFormat="1" ht="36.950000000000003" customHeight="1">
      <c r="B9" s="35"/>
      <c r="C9" s="36"/>
      <c r="D9" s="36"/>
      <c r="E9" s="400" t="s">
        <v>1092</v>
      </c>
      <c r="F9" s="373"/>
      <c r="G9" s="373"/>
      <c r="H9" s="373"/>
      <c r="I9" s="108"/>
      <c r="J9" s="36"/>
      <c r="K9" s="39"/>
    </row>
    <row r="10" spans="1:70" s="1" customFormat="1">
      <c r="B10" s="35"/>
      <c r="C10" s="36"/>
      <c r="D10" s="36"/>
      <c r="E10" s="36"/>
      <c r="F10" s="36"/>
      <c r="G10" s="36"/>
      <c r="H10" s="36"/>
      <c r="I10" s="108"/>
      <c r="J10" s="36"/>
      <c r="K10" s="39"/>
    </row>
    <row r="11" spans="1:70" s="1" customFormat="1" ht="14.4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109" t="s">
        <v>21</v>
      </c>
      <c r="J11" s="29" t="s">
        <v>123</v>
      </c>
      <c r="K11" s="39"/>
    </row>
    <row r="12" spans="1:70" s="1" customFormat="1" ht="14.45" customHeight="1">
      <c r="B12" s="35"/>
      <c r="C12" s="36"/>
      <c r="D12" s="31" t="s">
        <v>24</v>
      </c>
      <c r="E12" s="36"/>
      <c r="F12" s="29" t="s">
        <v>25</v>
      </c>
      <c r="G12" s="36"/>
      <c r="H12" s="36"/>
      <c r="I12" s="109" t="s">
        <v>26</v>
      </c>
      <c r="J12" s="110" t="str">
        <f>'Rekapitulace stavby'!AN8</f>
        <v>13. 12. 2016</v>
      </c>
      <c r="K12" s="39"/>
    </row>
    <row r="13" spans="1:70" s="1" customFormat="1" ht="10.9" customHeight="1">
      <c r="B13" s="35"/>
      <c r="C13" s="36"/>
      <c r="D13" s="36"/>
      <c r="E13" s="36"/>
      <c r="F13" s="36"/>
      <c r="G13" s="36"/>
      <c r="H13" s="36"/>
      <c r="I13" s="108"/>
      <c r="J13" s="36"/>
      <c r="K13" s="39"/>
    </row>
    <row r="14" spans="1:70" s="1" customFormat="1" ht="14.45" customHeight="1">
      <c r="B14" s="35"/>
      <c r="C14" s="36"/>
      <c r="D14" s="31" t="s">
        <v>30</v>
      </c>
      <c r="E14" s="36"/>
      <c r="F14" s="36"/>
      <c r="G14" s="36"/>
      <c r="H14" s="36"/>
      <c r="I14" s="109" t="s">
        <v>31</v>
      </c>
      <c r="J14" s="29" t="s">
        <v>32</v>
      </c>
      <c r="K14" s="39"/>
    </row>
    <row r="15" spans="1:70" s="1" customFormat="1" ht="18" customHeight="1">
      <c r="B15" s="35"/>
      <c r="C15" s="36"/>
      <c r="D15" s="36"/>
      <c r="E15" s="29" t="s">
        <v>124</v>
      </c>
      <c r="F15" s="36"/>
      <c r="G15" s="36"/>
      <c r="H15" s="36"/>
      <c r="I15" s="109" t="s">
        <v>34</v>
      </c>
      <c r="J15" s="29" t="s">
        <v>32</v>
      </c>
      <c r="K15" s="39"/>
    </row>
    <row r="16" spans="1:70" s="1" customFormat="1" ht="6.95" customHeight="1">
      <c r="B16" s="35"/>
      <c r="C16" s="36"/>
      <c r="D16" s="36"/>
      <c r="E16" s="36"/>
      <c r="F16" s="36"/>
      <c r="G16" s="36"/>
      <c r="H16" s="36"/>
      <c r="I16" s="108"/>
      <c r="J16" s="36"/>
      <c r="K16" s="39"/>
    </row>
    <row r="17" spans="2:11" s="1" customFormat="1" ht="14.45" customHeight="1">
      <c r="B17" s="35"/>
      <c r="C17" s="36"/>
      <c r="D17" s="31" t="s">
        <v>35</v>
      </c>
      <c r="E17" s="36"/>
      <c r="F17" s="36"/>
      <c r="G17" s="36"/>
      <c r="H17" s="36"/>
      <c r="I17" s="109" t="s">
        <v>31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109" t="s">
        <v>34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08"/>
      <c r="J19" s="36"/>
      <c r="K19" s="39"/>
    </row>
    <row r="20" spans="2:11" s="1" customFormat="1" ht="14.45" customHeight="1">
      <c r="B20" s="35"/>
      <c r="C20" s="36"/>
      <c r="D20" s="31" t="s">
        <v>37</v>
      </c>
      <c r="E20" s="36"/>
      <c r="F20" s="36"/>
      <c r="G20" s="36"/>
      <c r="H20" s="36"/>
      <c r="I20" s="109" t="s">
        <v>31</v>
      </c>
      <c r="J20" s="29" t="s">
        <v>32</v>
      </c>
      <c r="K20" s="39"/>
    </row>
    <row r="21" spans="2:11" s="1" customFormat="1" ht="18" customHeight="1">
      <c r="B21" s="35"/>
      <c r="C21" s="36"/>
      <c r="D21" s="36"/>
      <c r="E21" s="29" t="s">
        <v>125</v>
      </c>
      <c r="F21" s="36"/>
      <c r="G21" s="36"/>
      <c r="H21" s="36"/>
      <c r="I21" s="109" t="s">
        <v>34</v>
      </c>
      <c r="J21" s="29" t="s">
        <v>32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08"/>
      <c r="J22" s="36"/>
      <c r="K22" s="39"/>
    </row>
    <row r="23" spans="2:11" s="1" customFormat="1" ht="14.45" customHeight="1">
      <c r="B23" s="35"/>
      <c r="C23" s="36"/>
      <c r="D23" s="31" t="s">
        <v>39</v>
      </c>
      <c r="E23" s="36"/>
      <c r="F23" s="36"/>
      <c r="G23" s="36"/>
      <c r="H23" s="36"/>
      <c r="I23" s="108"/>
      <c r="J23" s="36"/>
      <c r="K23" s="39"/>
    </row>
    <row r="24" spans="2:11" s="6" customFormat="1" ht="22.5" customHeight="1">
      <c r="B24" s="111"/>
      <c r="C24" s="112"/>
      <c r="D24" s="112"/>
      <c r="E24" s="393" t="s">
        <v>32</v>
      </c>
      <c r="F24" s="401"/>
      <c r="G24" s="401"/>
      <c r="H24" s="401"/>
      <c r="I24" s="113"/>
      <c r="J24" s="112"/>
      <c r="K24" s="114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08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15"/>
      <c r="J26" s="79"/>
      <c r="K26" s="116"/>
    </row>
    <row r="27" spans="2:11" s="1" customFormat="1" ht="25.35" customHeight="1">
      <c r="B27" s="35"/>
      <c r="C27" s="36"/>
      <c r="D27" s="117" t="s">
        <v>40</v>
      </c>
      <c r="E27" s="36"/>
      <c r="F27" s="36"/>
      <c r="G27" s="36"/>
      <c r="H27" s="36"/>
      <c r="I27" s="108"/>
      <c r="J27" s="118">
        <f>ROUND(J78,2)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15"/>
      <c r="J28" s="79"/>
      <c r="K28" s="116"/>
    </row>
    <row r="29" spans="2:11" s="1" customFormat="1" ht="14.45" customHeight="1">
      <c r="B29" s="35"/>
      <c r="C29" s="36"/>
      <c r="D29" s="36"/>
      <c r="E29" s="36"/>
      <c r="F29" s="40" t="s">
        <v>42</v>
      </c>
      <c r="G29" s="36"/>
      <c r="H29" s="36"/>
      <c r="I29" s="119" t="s">
        <v>41</v>
      </c>
      <c r="J29" s="40" t="s">
        <v>43</v>
      </c>
      <c r="K29" s="39"/>
    </row>
    <row r="30" spans="2:11" s="1" customFormat="1" ht="14.45" customHeight="1">
      <c r="B30" s="35"/>
      <c r="C30" s="36"/>
      <c r="D30" s="43" t="s">
        <v>44</v>
      </c>
      <c r="E30" s="43" t="s">
        <v>45</v>
      </c>
      <c r="F30" s="120">
        <f>ROUND(SUM(BE78:BE83), 2)</f>
        <v>0</v>
      </c>
      <c r="G30" s="36"/>
      <c r="H30" s="36"/>
      <c r="I30" s="121">
        <v>0.21</v>
      </c>
      <c r="J30" s="120">
        <f>ROUND(ROUND((SUM(BE78:BE83)), 2)*I30, 2)</f>
        <v>0</v>
      </c>
      <c r="K30" s="39"/>
    </row>
    <row r="31" spans="2:11" s="1" customFormat="1" ht="14.45" customHeight="1">
      <c r="B31" s="35"/>
      <c r="C31" s="36"/>
      <c r="D31" s="36"/>
      <c r="E31" s="43" t="s">
        <v>46</v>
      </c>
      <c r="F31" s="120">
        <f>ROUND(SUM(BF78:BF83), 2)</f>
        <v>0</v>
      </c>
      <c r="G31" s="36"/>
      <c r="H31" s="36"/>
      <c r="I31" s="121">
        <v>0.15</v>
      </c>
      <c r="J31" s="120">
        <f>ROUND(ROUND((SUM(BF78:BF83)), 2)*I31, 2)</f>
        <v>0</v>
      </c>
      <c r="K31" s="39"/>
    </row>
    <row r="32" spans="2:11" s="1" customFormat="1" ht="14.45" hidden="1" customHeight="1">
      <c r="B32" s="35"/>
      <c r="C32" s="36"/>
      <c r="D32" s="36"/>
      <c r="E32" s="43" t="s">
        <v>47</v>
      </c>
      <c r="F32" s="120">
        <f>ROUND(SUM(BG78:BG83), 2)</f>
        <v>0</v>
      </c>
      <c r="G32" s="36"/>
      <c r="H32" s="36"/>
      <c r="I32" s="121">
        <v>0.21</v>
      </c>
      <c r="J32" s="120">
        <v>0</v>
      </c>
      <c r="K32" s="39"/>
    </row>
    <row r="33" spans="2:11" s="1" customFormat="1" ht="14.45" hidden="1" customHeight="1">
      <c r="B33" s="35"/>
      <c r="C33" s="36"/>
      <c r="D33" s="36"/>
      <c r="E33" s="43" t="s">
        <v>48</v>
      </c>
      <c r="F33" s="120">
        <f>ROUND(SUM(BH78:BH83), 2)</f>
        <v>0</v>
      </c>
      <c r="G33" s="36"/>
      <c r="H33" s="36"/>
      <c r="I33" s="121">
        <v>0.15</v>
      </c>
      <c r="J33" s="120">
        <v>0</v>
      </c>
      <c r="K33" s="39"/>
    </row>
    <row r="34" spans="2:11" s="1" customFormat="1" ht="14.45" hidden="1" customHeight="1">
      <c r="B34" s="35"/>
      <c r="C34" s="36"/>
      <c r="D34" s="36"/>
      <c r="E34" s="43" t="s">
        <v>49</v>
      </c>
      <c r="F34" s="120">
        <f>ROUND(SUM(BI78:BI83), 2)</f>
        <v>0</v>
      </c>
      <c r="G34" s="36"/>
      <c r="H34" s="36"/>
      <c r="I34" s="121">
        <v>0</v>
      </c>
      <c r="J34" s="120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08"/>
      <c r="J35" s="36"/>
      <c r="K35" s="39"/>
    </row>
    <row r="36" spans="2:11" s="1" customFormat="1" ht="25.35" customHeight="1">
      <c r="B36" s="35"/>
      <c r="C36" s="122"/>
      <c r="D36" s="123" t="s">
        <v>50</v>
      </c>
      <c r="E36" s="73"/>
      <c r="F36" s="73"/>
      <c r="G36" s="124" t="s">
        <v>51</v>
      </c>
      <c r="H36" s="125" t="s">
        <v>52</v>
      </c>
      <c r="I36" s="126"/>
      <c r="J36" s="127">
        <f>SUM(J27:J34)</f>
        <v>0</v>
      </c>
      <c r="K36" s="128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29"/>
      <c r="J37" s="51"/>
      <c r="K37" s="52"/>
    </row>
    <row r="41" spans="2:11" s="1" customFormat="1" ht="6.95" customHeight="1">
      <c r="B41" s="130"/>
      <c r="C41" s="131"/>
      <c r="D41" s="131"/>
      <c r="E41" s="131"/>
      <c r="F41" s="131"/>
      <c r="G41" s="131"/>
      <c r="H41" s="131"/>
      <c r="I41" s="132"/>
      <c r="J41" s="131"/>
      <c r="K41" s="133"/>
    </row>
    <row r="42" spans="2:11" s="1" customFormat="1" ht="36.950000000000003" customHeight="1">
      <c r="B42" s="35"/>
      <c r="C42" s="24" t="s">
        <v>126</v>
      </c>
      <c r="D42" s="36"/>
      <c r="E42" s="36"/>
      <c r="F42" s="36"/>
      <c r="G42" s="36"/>
      <c r="H42" s="36"/>
      <c r="I42" s="108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08"/>
      <c r="J43" s="36"/>
      <c r="K43" s="39"/>
    </row>
    <row r="44" spans="2:11" s="1" customFormat="1" ht="14.45" customHeight="1">
      <c r="B44" s="35"/>
      <c r="C44" s="31" t="s">
        <v>16</v>
      </c>
      <c r="D44" s="36"/>
      <c r="E44" s="36"/>
      <c r="F44" s="36"/>
      <c r="G44" s="36"/>
      <c r="H44" s="36"/>
      <c r="I44" s="108"/>
      <c r="J44" s="36"/>
      <c r="K44" s="39"/>
    </row>
    <row r="45" spans="2:11" s="1" customFormat="1" ht="22.5" customHeight="1">
      <c r="B45" s="35"/>
      <c r="C45" s="36"/>
      <c r="D45" s="36"/>
      <c r="E45" s="399" t="str">
        <f>E7</f>
        <v>RH Kružberk  – využití akumulační nádrže pro chov ryb</v>
      </c>
      <c r="F45" s="373"/>
      <c r="G45" s="373"/>
      <c r="H45" s="373"/>
      <c r="I45" s="108"/>
      <c r="J45" s="36"/>
      <c r="K45" s="39"/>
    </row>
    <row r="46" spans="2:11" s="1" customFormat="1" ht="14.45" customHeight="1">
      <c r="B46" s="35"/>
      <c r="C46" s="31" t="s">
        <v>117</v>
      </c>
      <c r="D46" s="36"/>
      <c r="E46" s="36"/>
      <c r="F46" s="36"/>
      <c r="G46" s="36"/>
      <c r="H46" s="36"/>
      <c r="I46" s="108"/>
      <c r="J46" s="36"/>
      <c r="K46" s="39"/>
    </row>
    <row r="47" spans="2:11" s="1" customFormat="1" ht="23.25" customHeight="1">
      <c r="B47" s="35"/>
      <c r="C47" s="36"/>
      <c r="D47" s="36"/>
      <c r="E47" s="400" t="str">
        <f>E9</f>
        <v>PS 01 - Demontáž stávající technologie v AN</v>
      </c>
      <c r="F47" s="373"/>
      <c r="G47" s="373"/>
      <c r="H47" s="373"/>
      <c r="I47" s="108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08"/>
      <c r="J48" s="36"/>
      <c r="K48" s="39"/>
    </row>
    <row r="49" spans="2:47" s="1" customFormat="1" ht="18" customHeight="1">
      <c r="B49" s="35"/>
      <c r="C49" s="31" t="s">
        <v>24</v>
      </c>
      <c r="D49" s="36"/>
      <c r="E49" s="36"/>
      <c r="F49" s="29" t="str">
        <f>F12</f>
        <v>Kružberk</v>
      </c>
      <c r="G49" s="36"/>
      <c r="H49" s="36"/>
      <c r="I49" s="109" t="s">
        <v>26</v>
      </c>
      <c r="J49" s="110" t="str">
        <f>IF(J12="","",J12)</f>
        <v>13. 12. 2016</v>
      </c>
      <c r="K49" s="39"/>
    </row>
    <row r="50" spans="2:47" s="1" customFormat="1" ht="6.95" customHeight="1">
      <c r="B50" s="35"/>
      <c r="C50" s="36"/>
      <c r="D50" s="36"/>
      <c r="E50" s="36"/>
      <c r="F50" s="36"/>
      <c r="G50" s="36"/>
      <c r="H50" s="36"/>
      <c r="I50" s="108"/>
      <c r="J50" s="36"/>
      <c r="K50" s="39"/>
    </row>
    <row r="51" spans="2:47" s="1" customFormat="1" ht="15">
      <c r="B51" s="35"/>
      <c r="C51" s="31" t="s">
        <v>30</v>
      </c>
      <c r="D51" s="36"/>
      <c r="E51" s="36"/>
      <c r="F51" s="29" t="str">
        <f>E15</f>
        <v>POVODÍ ODRY, státní podnik, závod Frýdek - Místek</v>
      </c>
      <c r="G51" s="36"/>
      <c r="H51" s="36"/>
      <c r="I51" s="109" t="s">
        <v>37</v>
      </c>
      <c r="J51" s="29" t="str">
        <f>E21</f>
        <v>VODEKO, s.r.o</v>
      </c>
      <c r="K51" s="39"/>
    </row>
    <row r="52" spans="2:47" s="1" customFormat="1" ht="14.45" customHeight="1">
      <c r="B52" s="35"/>
      <c r="C52" s="31" t="s">
        <v>35</v>
      </c>
      <c r="D52" s="36"/>
      <c r="E52" s="36"/>
      <c r="F52" s="29" t="str">
        <f>IF(E18="","",E18)</f>
        <v/>
      </c>
      <c r="G52" s="36"/>
      <c r="H52" s="36"/>
      <c r="I52" s="108"/>
      <c r="J52" s="36"/>
      <c r="K52" s="39"/>
    </row>
    <row r="53" spans="2:47" s="1" customFormat="1" ht="10.35" customHeight="1">
      <c r="B53" s="35"/>
      <c r="C53" s="36"/>
      <c r="D53" s="36"/>
      <c r="E53" s="36"/>
      <c r="F53" s="36"/>
      <c r="G53" s="36"/>
      <c r="H53" s="36"/>
      <c r="I53" s="108"/>
      <c r="J53" s="36"/>
      <c r="K53" s="39"/>
    </row>
    <row r="54" spans="2:47" s="1" customFormat="1" ht="29.25" customHeight="1">
      <c r="B54" s="35"/>
      <c r="C54" s="134" t="s">
        <v>127</v>
      </c>
      <c r="D54" s="122"/>
      <c r="E54" s="122"/>
      <c r="F54" s="122"/>
      <c r="G54" s="122"/>
      <c r="H54" s="122"/>
      <c r="I54" s="135"/>
      <c r="J54" s="136" t="s">
        <v>128</v>
      </c>
      <c r="K54" s="137"/>
    </row>
    <row r="55" spans="2:47" s="1" customFormat="1" ht="10.35" customHeight="1">
      <c r="B55" s="35"/>
      <c r="C55" s="36"/>
      <c r="D55" s="36"/>
      <c r="E55" s="36"/>
      <c r="F55" s="36"/>
      <c r="G55" s="36"/>
      <c r="H55" s="36"/>
      <c r="I55" s="108"/>
      <c r="J55" s="36"/>
      <c r="K55" s="39"/>
    </row>
    <row r="56" spans="2:47" s="1" customFormat="1" ht="29.25" customHeight="1">
      <c r="B56" s="35"/>
      <c r="C56" s="138" t="s">
        <v>129</v>
      </c>
      <c r="D56" s="36"/>
      <c r="E56" s="36"/>
      <c r="F56" s="36"/>
      <c r="G56" s="36"/>
      <c r="H56" s="36"/>
      <c r="I56" s="108"/>
      <c r="J56" s="118">
        <f>J78</f>
        <v>0</v>
      </c>
      <c r="K56" s="39"/>
      <c r="AU56" s="18" t="s">
        <v>130</v>
      </c>
    </row>
    <row r="57" spans="2:47" s="7" customFormat="1" ht="24.95" customHeight="1">
      <c r="B57" s="139"/>
      <c r="C57" s="140"/>
      <c r="D57" s="141" t="s">
        <v>147</v>
      </c>
      <c r="E57" s="142"/>
      <c r="F57" s="142"/>
      <c r="G57" s="142"/>
      <c r="H57" s="142"/>
      <c r="I57" s="143"/>
      <c r="J57" s="144">
        <f>J79</f>
        <v>0</v>
      </c>
      <c r="K57" s="145"/>
    </row>
    <row r="58" spans="2:47" s="8" customFormat="1" ht="19.899999999999999" customHeight="1">
      <c r="B58" s="146"/>
      <c r="C58" s="147"/>
      <c r="D58" s="148" t="s">
        <v>1093</v>
      </c>
      <c r="E58" s="149"/>
      <c r="F58" s="149"/>
      <c r="G58" s="149"/>
      <c r="H58" s="149"/>
      <c r="I58" s="150"/>
      <c r="J58" s="151">
        <f>J80</f>
        <v>0</v>
      </c>
      <c r="K58" s="152"/>
    </row>
    <row r="59" spans="2:47" s="1" customFormat="1" ht="21.75" customHeight="1">
      <c r="B59" s="35"/>
      <c r="C59" s="36"/>
      <c r="D59" s="36"/>
      <c r="E59" s="36"/>
      <c r="F59" s="36"/>
      <c r="G59" s="36"/>
      <c r="H59" s="36"/>
      <c r="I59" s="108"/>
      <c r="J59" s="36"/>
      <c r="K59" s="39"/>
    </row>
    <row r="60" spans="2:47" s="1" customFormat="1" ht="6.95" customHeight="1">
      <c r="B60" s="50"/>
      <c r="C60" s="51"/>
      <c r="D60" s="51"/>
      <c r="E60" s="51"/>
      <c r="F60" s="51"/>
      <c r="G60" s="51"/>
      <c r="H60" s="51"/>
      <c r="I60" s="129"/>
      <c r="J60" s="51"/>
      <c r="K60" s="52"/>
    </row>
    <row r="64" spans="2:47" s="1" customFormat="1" ht="6.95" customHeight="1">
      <c r="B64" s="53"/>
      <c r="C64" s="54"/>
      <c r="D64" s="54"/>
      <c r="E64" s="54"/>
      <c r="F64" s="54"/>
      <c r="G64" s="54"/>
      <c r="H64" s="54"/>
      <c r="I64" s="132"/>
      <c r="J64" s="54"/>
      <c r="K64" s="54"/>
      <c r="L64" s="55"/>
    </row>
    <row r="65" spans="2:63" s="1" customFormat="1" ht="36.950000000000003" customHeight="1">
      <c r="B65" s="35"/>
      <c r="C65" s="56" t="s">
        <v>151</v>
      </c>
      <c r="D65" s="57"/>
      <c r="E65" s="57"/>
      <c r="F65" s="57"/>
      <c r="G65" s="57"/>
      <c r="H65" s="57"/>
      <c r="I65" s="153"/>
      <c r="J65" s="57"/>
      <c r="K65" s="57"/>
      <c r="L65" s="55"/>
    </row>
    <row r="66" spans="2:63" s="1" customFormat="1" ht="6.95" customHeight="1">
      <c r="B66" s="35"/>
      <c r="C66" s="57"/>
      <c r="D66" s="57"/>
      <c r="E66" s="57"/>
      <c r="F66" s="57"/>
      <c r="G66" s="57"/>
      <c r="H66" s="57"/>
      <c r="I66" s="153"/>
      <c r="J66" s="57"/>
      <c r="K66" s="57"/>
      <c r="L66" s="55"/>
    </row>
    <row r="67" spans="2:63" s="1" customFormat="1" ht="14.45" customHeight="1">
      <c r="B67" s="35"/>
      <c r="C67" s="59" t="s">
        <v>16</v>
      </c>
      <c r="D67" s="57"/>
      <c r="E67" s="57"/>
      <c r="F67" s="57"/>
      <c r="G67" s="57"/>
      <c r="H67" s="57"/>
      <c r="I67" s="153"/>
      <c r="J67" s="57"/>
      <c r="K67" s="57"/>
      <c r="L67" s="55"/>
    </row>
    <row r="68" spans="2:63" s="1" customFormat="1" ht="22.5" customHeight="1">
      <c r="B68" s="35"/>
      <c r="C68" s="57"/>
      <c r="D68" s="57"/>
      <c r="E68" s="397" t="str">
        <f>E7</f>
        <v>RH Kružberk  – využití akumulační nádrže pro chov ryb</v>
      </c>
      <c r="F68" s="366"/>
      <c r="G68" s="366"/>
      <c r="H68" s="366"/>
      <c r="I68" s="153"/>
      <c r="J68" s="57"/>
      <c r="K68" s="57"/>
      <c r="L68" s="55"/>
    </row>
    <row r="69" spans="2:63" s="1" customFormat="1" ht="14.45" customHeight="1">
      <c r="B69" s="35"/>
      <c r="C69" s="59" t="s">
        <v>117</v>
      </c>
      <c r="D69" s="57"/>
      <c r="E69" s="57"/>
      <c r="F69" s="57"/>
      <c r="G69" s="57"/>
      <c r="H69" s="57"/>
      <c r="I69" s="153"/>
      <c r="J69" s="57"/>
      <c r="K69" s="57"/>
      <c r="L69" s="55"/>
    </row>
    <row r="70" spans="2:63" s="1" customFormat="1" ht="23.25" customHeight="1">
      <c r="B70" s="35"/>
      <c r="C70" s="57"/>
      <c r="D70" s="57"/>
      <c r="E70" s="363" t="str">
        <f>E9</f>
        <v>PS 01 - Demontáž stávající technologie v AN</v>
      </c>
      <c r="F70" s="366"/>
      <c r="G70" s="366"/>
      <c r="H70" s="366"/>
      <c r="I70" s="153"/>
      <c r="J70" s="57"/>
      <c r="K70" s="57"/>
      <c r="L70" s="55"/>
    </row>
    <row r="71" spans="2:63" s="1" customFormat="1" ht="6.95" customHeight="1">
      <c r="B71" s="35"/>
      <c r="C71" s="57"/>
      <c r="D71" s="57"/>
      <c r="E71" s="57"/>
      <c r="F71" s="57"/>
      <c r="G71" s="57"/>
      <c r="H71" s="57"/>
      <c r="I71" s="153"/>
      <c r="J71" s="57"/>
      <c r="K71" s="57"/>
      <c r="L71" s="55"/>
    </row>
    <row r="72" spans="2:63" s="1" customFormat="1" ht="18" customHeight="1">
      <c r="B72" s="35"/>
      <c r="C72" s="59" t="s">
        <v>24</v>
      </c>
      <c r="D72" s="57"/>
      <c r="E72" s="57"/>
      <c r="F72" s="154" t="str">
        <f>F12</f>
        <v>Kružberk</v>
      </c>
      <c r="G72" s="57"/>
      <c r="H72" s="57"/>
      <c r="I72" s="155" t="s">
        <v>26</v>
      </c>
      <c r="J72" s="67" t="str">
        <f>IF(J12="","",J12)</f>
        <v>13. 12. 2016</v>
      </c>
      <c r="K72" s="57"/>
      <c r="L72" s="55"/>
    </row>
    <row r="73" spans="2:63" s="1" customFormat="1" ht="6.95" customHeight="1">
      <c r="B73" s="35"/>
      <c r="C73" s="57"/>
      <c r="D73" s="57"/>
      <c r="E73" s="57"/>
      <c r="F73" s="57"/>
      <c r="G73" s="57"/>
      <c r="H73" s="57"/>
      <c r="I73" s="153"/>
      <c r="J73" s="57"/>
      <c r="K73" s="57"/>
      <c r="L73" s="55"/>
    </row>
    <row r="74" spans="2:63" s="1" customFormat="1" ht="15">
      <c r="B74" s="35"/>
      <c r="C74" s="59" t="s">
        <v>30</v>
      </c>
      <c r="D74" s="57"/>
      <c r="E74" s="57"/>
      <c r="F74" s="154" t="str">
        <f>E15</f>
        <v>POVODÍ ODRY, státní podnik, závod Frýdek - Místek</v>
      </c>
      <c r="G74" s="57"/>
      <c r="H74" s="57"/>
      <c r="I74" s="155" t="s">
        <v>37</v>
      </c>
      <c r="J74" s="154" t="str">
        <f>E21</f>
        <v>VODEKO, s.r.o</v>
      </c>
      <c r="K74" s="57"/>
      <c r="L74" s="55"/>
    </row>
    <row r="75" spans="2:63" s="1" customFormat="1" ht="14.45" customHeight="1">
      <c r="B75" s="35"/>
      <c r="C75" s="59" t="s">
        <v>35</v>
      </c>
      <c r="D75" s="57"/>
      <c r="E75" s="57"/>
      <c r="F75" s="154" t="str">
        <f>IF(E18="","",E18)</f>
        <v/>
      </c>
      <c r="G75" s="57"/>
      <c r="H75" s="57"/>
      <c r="I75" s="153"/>
      <c r="J75" s="57"/>
      <c r="K75" s="57"/>
      <c r="L75" s="55"/>
    </row>
    <row r="76" spans="2:63" s="1" customFormat="1" ht="10.35" customHeight="1">
      <c r="B76" s="35"/>
      <c r="C76" s="57"/>
      <c r="D76" s="57"/>
      <c r="E76" s="57"/>
      <c r="F76" s="57"/>
      <c r="G76" s="57"/>
      <c r="H76" s="57"/>
      <c r="I76" s="153"/>
      <c r="J76" s="57"/>
      <c r="K76" s="57"/>
      <c r="L76" s="55"/>
    </row>
    <row r="77" spans="2:63" s="9" customFormat="1" ht="29.25" customHeight="1">
      <c r="B77" s="156"/>
      <c r="C77" s="157" t="s">
        <v>152</v>
      </c>
      <c r="D77" s="158" t="s">
        <v>59</v>
      </c>
      <c r="E77" s="158" t="s">
        <v>55</v>
      </c>
      <c r="F77" s="158" t="s">
        <v>153</v>
      </c>
      <c r="G77" s="158" t="s">
        <v>154</v>
      </c>
      <c r="H77" s="158" t="s">
        <v>155</v>
      </c>
      <c r="I77" s="159" t="s">
        <v>156</v>
      </c>
      <c r="J77" s="158" t="s">
        <v>128</v>
      </c>
      <c r="K77" s="160" t="s">
        <v>157</v>
      </c>
      <c r="L77" s="161"/>
      <c r="M77" s="75" t="s">
        <v>158</v>
      </c>
      <c r="N77" s="76" t="s">
        <v>44</v>
      </c>
      <c r="O77" s="76" t="s">
        <v>159</v>
      </c>
      <c r="P77" s="76" t="s">
        <v>160</v>
      </c>
      <c r="Q77" s="76" t="s">
        <v>161</v>
      </c>
      <c r="R77" s="76" t="s">
        <v>162</v>
      </c>
      <c r="S77" s="76" t="s">
        <v>163</v>
      </c>
      <c r="T77" s="77" t="s">
        <v>164</v>
      </c>
    </row>
    <row r="78" spans="2:63" s="1" customFormat="1" ht="29.25" customHeight="1">
      <c r="B78" s="35"/>
      <c r="C78" s="81" t="s">
        <v>129</v>
      </c>
      <c r="D78" s="57"/>
      <c r="E78" s="57"/>
      <c r="F78" s="57"/>
      <c r="G78" s="57"/>
      <c r="H78" s="57"/>
      <c r="I78" s="153"/>
      <c r="J78" s="162">
        <f>BK78</f>
        <v>0</v>
      </c>
      <c r="K78" s="57"/>
      <c r="L78" s="55"/>
      <c r="M78" s="78"/>
      <c r="N78" s="79"/>
      <c r="O78" s="79"/>
      <c r="P78" s="163">
        <f>P79</f>
        <v>0</v>
      </c>
      <c r="Q78" s="79"/>
      <c r="R78" s="163">
        <f>R79</f>
        <v>3.96E-3</v>
      </c>
      <c r="S78" s="79"/>
      <c r="T78" s="164">
        <f>T79</f>
        <v>0</v>
      </c>
      <c r="AT78" s="18" t="s">
        <v>73</v>
      </c>
      <c r="AU78" s="18" t="s">
        <v>130</v>
      </c>
      <c r="BK78" s="165">
        <f>BK79</f>
        <v>0</v>
      </c>
    </row>
    <row r="79" spans="2:63" s="10" customFormat="1" ht="37.35" customHeight="1">
      <c r="B79" s="166"/>
      <c r="C79" s="167"/>
      <c r="D79" s="168" t="s">
        <v>73</v>
      </c>
      <c r="E79" s="169" t="s">
        <v>354</v>
      </c>
      <c r="F79" s="169" t="s">
        <v>598</v>
      </c>
      <c r="G79" s="167"/>
      <c r="H79" s="167"/>
      <c r="I79" s="170"/>
      <c r="J79" s="171">
        <f>BK79</f>
        <v>0</v>
      </c>
      <c r="K79" s="167"/>
      <c r="L79" s="172"/>
      <c r="M79" s="173"/>
      <c r="N79" s="174"/>
      <c r="O79" s="174"/>
      <c r="P79" s="175">
        <f>P80</f>
        <v>0</v>
      </c>
      <c r="Q79" s="174"/>
      <c r="R79" s="175">
        <f>R80</f>
        <v>3.96E-3</v>
      </c>
      <c r="S79" s="174"/>
      <c r="T79" s="176">
        <f>T80</f>
        <v>0</v>
      </c>
      <c r="AR79" s="177" t="s">
        <v>179</v>
      </c>
      <c r="AT79" s="178" t="s">
        <v>73</v>
      </c>
      <c r="AU79" s="178" t="s">
        <v>74</v>
      </c>
      <c r="AY79" s="177" t="s">
        <v>167</v>
      </c>
      <c r="BK79" s="179">
        <f>BK80</f>
        <v>0</v>
      </c>
    </row>
    <row r="80" spans="2:63" s="10" customFormat="1" ht="19.899999999999999" customHeight="1">
      <c r="B80" s="166"/>
      <c r="C80" s="167"/>
      <c r="D80" s="180" t="s">
        <v>73</v>
      </c>
      <c r="E80" s="181" t="s">
        <v>1094</v>
      </c>
      <c r="F80" s="181" t="s">
        <v>1095</v>
      </c>
      <c r="G80" s="167"/>
      <c r="H80" s="167"/>
      <c r="I80" s="170"/>
      <c r="J80" s="182">
        <f>BK80</f>
        <v>0</v>
      </c>
      <c r="K80" s="167"/>
      <c r="L80" s="172"/>
      <c r="M80" s="173"/>
      <c r="N80" s="174"/>
      <c r="O80" s="174"/>
      <c r="P80" s="175">
        <f>SUM(P81:P83)</f>
        <v>0</v>
      </c>
      <c r="Q80" s="174"/>
      <c r="R80" s="175">
        <f>SUM(R81:R83)</f>
        <v>3.96E-3</v>
      </c>
      <c r="S80" s="174"/>
      <c r="T80" s="176">
        <f>SUM(T81:T83)</f>
        <v>0</v>
      </c>
      <c r="AR80" s="177" t="s">
        <v>179</v>
      </c>
      <c r="AT80" s="178" t="s">
        <v>73</v>
      </c>
      <c r="AU80" s="178" t="s">
        <v>23</v>
      </c>
      <c r="AY80" s="177" t="s">
        <v>167</v>
      </c>
      <c r="BK80" s="179">
        <f>SUM(BK81:BK83)</f>
        <v>0</v>
      </c>
    </row>
    <row r="81" spans="2:65" s="1" customFormat="1" ht="22.5" customHeight="1">
      <c r="B81" s="35"/>
      <c r="C81" s="183" t="s">
        <v>23</v>
      </c>
      <c r="D81" s="183" t="s">
        <v>169</v>
      </c>
      <c r="E81" s="184" t="s">
        <v>1096</v>
      </c>
      <c r="F81" s="185" t="s">
        <v>1097</v>
      </c>
      <c r="G81" s="186" t="s">
        <v>357</v>
      </c>
      <c r="H81" s="187">
        <v>22</v>
      </c>
      <c r="I81" s="188"/>
      <c r="J81" s="189">
        <f>ROUND(I81*H81,2)</f>
        <v>0</v>
      </c>
      <c r="K81" s="185" t="s">
        <v>172</v>
      </c>
      <c r="L81" s="55"/>
      <c r="M81" s="190" t="s">
        <v>32</v>
      </c>
      <c r="N81" s="191" t="s">
        <v>45</v>
      </c>
      <c r="O81" s="36"/>
      <c r="P81" s="192">
        <f>O81*H81</f>
        <v>0</v>
      </c>
      <c r="Q81" s="192">
        <v>1.8000000000000001E-4</v>
      </c>
      <c r="R81" s="192">
        <f>Q81*H81</f>
        <v>3.96E-3</v>
      </c>
      <c r="S81" s="192">
        <v>0</v>
      </c>
      <c r="T81" s="193">
        <f>S81*H81</f>
        <v>0</v>
      </c>
      <c r="AR81" s="18" t="s">
        <v>23</v>
      </c>
      <c r="AT81" s="18" t="s">
        <v>169</v>
      </c>
      <c r="AU81" s="18" t="s">
        <v>82</v>
      </c>
      <c r="AY81" s="18" t="s">
        <v>167</v>
      </c>
      <c r="BE81" s="194">
        <f>IF(N81="základní",J81,0)</f>
        <v>0</v>
      </c>
      <c r="BF81" s="194">
        <f>IF(N81="snížená",J81,0)</f>
        <v>0</v>
      </c>
      <c r="BG81" s="194">
        <f>IF(N81="zákl. přenesená",J81,0)</f>
        <v>0</v>
      </c>
      <c r="BH81" s="194">
        <f>IF(N81="sníž. přenesená",J81,0)</f>
        <v>0</v>
      </c>
      <c r="BI81" s="194">
        <f>IF(N81="nulová",J81,0)</f>
        <v>0</v>
      </c>
      <c r="BJ81" s="18" t="s">
        <v>23</v>
      </c>
      <c r="BK81" s="194">
        <f>ROUND(I81*H81,2)</f>
        <v>0</v>
      </c>
      <c r="BL81" s="18" t="s">
        <v>23</v>
      </c>
      <c r="BM81" s="18" t="s">
        <v>1098</v>
      </c>
    </row>
    <row r="82" spans="2:65" s="12" customFormat="1">
      <c r="B82" s="207"/>
      <c r="C82" s="208"/>
      <c r="D82" s="197" t="s">
        <v>175</v>
      </c>
      <c r="E82" s="209" t="s">
        <v>32</v>
      </c>
      <c r="F82" s="210" t="s">
        <v>1099</v>
      </c>
      <c r="G82" s="208"/>
      <c r="H82" s="211">
        <v>21.332999999999998</v>
      </c>
      <c r="I82" s="212"/>
      <c r="J82" s="208"/>
      <c r="K82" s="208"/>
      <c r="L82" s="213"/>
      <c r="M82" s="214"/>
      <c r="N82" s="215"/>
      <c r="O82" s="215"/>
      <c r="P82" s="215"/>
      <c r="Q82" s="215"/>
      <c r="R82" s="215"/>
      <c r="S82" s="215"/>
      <c r="T82" s="216"/>
      <c r="AT82" s="217" t="s">
        <v>175</v>
      </c>
      <c r="AU82" s="217" t="s">
        <v>82</v>
      </c>
      <c r="AV82" s="12" t="s">
        <v>82</v>
      </c>
      <c r="AW82" s="12" t="s">
        <v>38</v>
      </c>
      <c r="AX82" s="12" t="s">
        <v>74</v>
      </c>
      <c r="AY82" s="217" t="s">
        <v>167</v>
      </c>
    </row>
    <row r="83" spans="2:65" s="12" customFormat="1">
      <c r="B83" s="207"/>
      <c r="C83" s="208"/>
      <c r="D83" s="197" t="s">
        <v>175</v>
      </c>
      <c r="E83" s="209" t="s">
        <v>32</v>
      </c>
      <c r="F83" s="210" t="s">
        <v>293</v>
      </c>
      <c r="G83" s="208"/>
      <c r="H83" s="211">
        <v>22</v>
      </c>
      <c r="I83" s="212"/>
      <c r="J83" s="208"/>
      <c r="K83" s="208"/>
      <c r="L83" s="213"/>
      <c r="M83" s="266"/>
      <c r="N83" s="267"/>
      <c r="O83" s="267"/>
      <c r="P83" s="267"/>
      <c r="Q83" s="267"/>
      <c r="R83" s="267"/>
      <c r="S83" s="267"/>
      <c r="T83" s="268"/>
      <c r="AT83" s="217" t="s">
        <v>175</v>
      </c>
      <c r="AU83" s="217" t="s">
        <v>82</v>
      </c>
      <c r="AV83" s="12" t="s">
        <v>82</v>
      </c>
      <c r="AW83" s="12" t="s">
        <v>38</v>
      </c>
      <c r="AX83" s="12" t="s">
        <v>23</v>
      </c>
      <c r="AY83" s="217" t="s">
        <v>167</v>
      </c>
    </row>
    <row r="84" spans="2:65" s="1" customFormat="1" ht="6.95" customHeight="1">
      <c r="B84" s="50"/>
      <c r="C84" s="51"/>
      <c r="D84" s="51"/>
      <c r="E84" s="51"/>
      <c r="F84" s="51"/>
      <c r="G84" s="51"/>
      <c r="H84" s="51"/>
      <c r="I84" s="129"/>
      <c r="J84" s="51"/>
      <c r="K84" s="51"/>
      <c r="L84" s="55"/>
    </row>
  </sheetData>
  <sheetProtection algorithmName="SHA-512" hashValue="ZN7mO4C/aTcde0+7a+3k919U8hpGFDHNruZ1deJmSoXgNdklNxNHpCHGeYaMbA1faBngdLKBa/XsWbME33k2TQ==" saltValue="VlBpAyNS1h1rFrSolpj3Jg==" spinCount="100000" sheet="1" objects="1" scenarios="1" formatColumns="0" formatRows="0" sort="0" autoFilter="0"/>
  <autoFilter ref="C77:K77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3"/>
  <sheetViews>
    <sheetView showGridLines="0" workbookViewId="0">
      <pane ySplit="1" topLeftCell="A35" activePane="bottomLeft" state="frozen"/>
      <selection pane="bottomLeft" activeCell="F40" sqref="F4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4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6"/>
      <c r="B1" s="272"/>
      <c r="C1" s="272"/>
      <c r="D1" s="271" t="s">
        <v>1</v>
      </c>
      <c r="E1" s="272"/>
      <c r="F1" s="273" t="s">
        <v>1182</v>
      </c>
      <c r="G1" s="398" t="s">
        <v>1183</v>
      </c>
      <c r="H1" s="398"/>
      <c r="I1" s="278"/>
      <c r="J1" s="273" t="s">
        <v>1184</v>
      </c>
      <c r="K1" s="271" t="s">
        <v>101</v>
      </c>
      <c r="L1" s="273" t="s">
        <v>1185</v>
      </c>
      <c r="M1" s="273"/>
      <c r="N1" s="273"/>
      <c r="O1" s="273"/>
      <c r="P1" s="273"/>
      <c r="Q1" s="273"/>
      <c r="R1" s="273"/>
      <c r="S1" s="273"/>
      <c r="T1" s="273"/>
      <c r="U1" s="269"/>
      <c r="V1" s="26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AT2" s="18" t="s">
        <v>96</v>
      </c>
    </row>
    <row r="3" spans="1:70" ht="6.95" customHeight="1">
      <c r="B3" s="19"/>
      <c r="C3" s="20"/>
      <c r="D3" s="20"/>
      <c r="E3" s="20"/>
      <c r="F3" s="20"/>
      <c r="G3" s="20"/>
      <c r="H3" s="20"/>
      <c r="I3" s="106"/>
      <c r="J3" s="20"/>
      <c r="K3" s="21"/>
      <c r="AT3" s="18" t="s">
        <v>82</v>
      </c>
    </row>
    <row r="4" spans="1:70" ht="36.950000000000003" customHeight="1">
      <c r="B4" s="22"/>
      <c r="C4" s="23"/>
      <c r="D4" s="24" t="s">
        <v>108</v>
      </c>
      <c r="E4" s="23"/>
      <c r="F4" s="23"/>
      <c r="G4" s="23"/>
      <c r="H4" s="23"/>
      <c r="I4" s="107"/>
      <c r="J4" s="23"/>
      <c r="K4" s="25"/>
      <c r="M4" s="26" t="s">
        <v>10</v>
      </c>
      <c r="AT4" s="18" t="s">
        <v>4</v>
      </c>
    </row>
    <row r="5" spans="1:70" ht="6.95" customHeight="1">
      <c r="B5" s="22"/>
      <c r="C5" s="23"/>
      <c r="D5" s="23"/>
      <c r="E5" s="23"/>
      <c r="F5" s="23"/>
      <c r="G5" s="23"/>
      <c r="H5" s="23"/>
      <c r="I5" s="107"/>
      <c r="J5" s="23"/>
      <c r="K5" s="25"/>
    </row>
    <row r="6" spans="1:70" ht="15">
      <c r="B6" s="22"/>
      <c r="C6" s="23"/>
      <c r="D6" s="31" t="s">
        <v>16</v>
      </c>
      <c r="E6" s="23"/>
      <c r="F6" s="23"/>
      <c r="G6" s="23"/>
      <c r="H6" s="23"/>
      <c r="I6" s="107"/>
      <c r="J6" s="23"/>
      <c r="K6" s="25"/>
    </row>
    <row r="7" spans="1:70" ht="22.5" customHeight="1">
      <c r="B7" s="22"/>
      <c r="C7" s="23"/>
      <c r="D7" s="23"/>
      <c r="E7" s="399" t="str">
        <f>'Rekapitulace stavby'!K6</f>
        <v>RH Kružberk  – využití akumulační nádrže pro chov ryb</v>
      </c>
      <c r="F7" s="390"/>
      <c r="G7" s="390"/>
      <c r="H7" s="390"/>
      <c r="I7" s="107"/>
      <c r="J7" s="23"/>
      <c r="K7" s="25"/>
    </row>
    <row r="8" spans="1:70" s="1" customFormat="1" ht="15">
      <c r="B8" s="35"/>
      <c r="C8" s="36"/>
      <c r="D8" s="31" t="s">
        <v>117</v>
      </c>
      <c r="E8" s="36"/>
      <c r="F8" s="36"/>
      <c r="G8" s="36"/>
      <c r="H8" s="36"/>
      <c r="I8" s="108"/>
      <c r="J8" s="36"/>
      <c r="K8" s="39"/>
    </row>
    <row r="9" spans="1:70" s="1" customFormat="1" ht="36.950000000000003" customHeight="1">
      <c r="B9" s="35"/>
      <c r="C9" s="36"/>
      <c r="D9" s="36"/>
      <c r="E9" s="400" t="s">
        <v>1100</v>
      </c>
      <c r="F9" s="373"/>
      <c r="G9" s="373"/>
      <c r="H9" s="373"/>
      <c r="I9" s="108"/>
      <c r="J9" s="36"/>
      <c r="K9" s="39"/>
    </row>
    <row r="10" spans="1:70" s="1" customFormat="1">
      <c r="B10" s="35"/>
      <c r="C10" s="36"/>
      <c r="D10" s="36"/>
      <c r="E10" s="36"/>
      <c r="F10" s="36"/>
      <c r="G10" s="36"/>
      <c r="H10" s="36"/>
      <c r="I10" s="108"/>
      <c r="J10" s="36"/>
      <c r="K10" s="39"/>
    </row>
    <row r="11" spans="1:70" s="1" customFormat="1" ht="14.4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109" t="s">
        <v>21</v>
      </c>
      <c r="J11" s="29" t="s">
        <v>123</v>
      </c>
      <c r="K11" s="39"/>
    </row>
    <row r="12" spans="1:70" s="1" customFormat="1" ht="14.45" customHeight="1">
      <c r="B12" s="35"/>
      <c r="C12" s="36"/>
      <c r="D12" s="31" t="s">
        <v>24</v>
      </c>
      <c r="E12" s="36"/>
      <c r="F12" s="29" t="s">
        <v>25</v>
      </c>
      <c r="G12" s="36"/>
      <c r="H12" s="36"/>
      <c r="I12" s="109" t="s">
        <v>26</v>
      </c>
      <c r="J12" s="110" t="str">
        <f>'Rekapitulace stavby'!AN8</f>
        <v>13. 12. 2016</v>
      </c>
      <c r="K12" s="39"/>
    </row>
    <row r="13" spans="1:70" s="1" customFormat="1" ht="10.9" customHeight="1">
      <c r="B13" s="35"/>
      <c r="C13" s="36"/>
      <c r="D13" s="36"/>
      <c r="E13" s="36"/>
      <c r="F13" s="36"/>
      <c r="G13" s="36"/>
      <c r="H13" s="36"/>
      <c r="I13" s="108"/>
      <c r="J13" s="36"/>
      <c r="K13" s="39"/>
    </row>
    <row r="14" spans="1:70" s="1" customFormat="1" ht="14.45" customHeight="1">
      <c r="B14" s="35"/>
      <c r="C14" s="36"/>
      <c r="D14" s="31" t="s">
        <v>30</v>
      </c>
      <c r="E14" s="36"/>
      <c r="F14" s="36"/>
      <c r="G14" s="36"/>
      <c r="H14" s="36"/>
      <c r="I14" s="109" t="s">
        <v>31</v>
      </c>
      <c r="J14" s="29" t="s">
        <v>32</v>
      </c>
      <c r="K14" s="39"/>
    </row>
    <row r="15" spans="1:70" s="1" customFormat="1" ht="18" customHeight="1">
      <c r="B15" s="35"/>
      <c r="C15" s="36"/>
      <c r="D15" s="36"/>
      <c r="E15" s="29" t="s">
        <v>124</v>
      </c>
      <c r="F15" s="36"/>
      <c r="G15" s="36"/>
      <c r="H15" s="36"/>
      <c r="I15" s="109" t="s">
        <v>34</v>
      </c>
      <c r="J15" s="29" t="s">
        <v>32</v>
      </c>
      <c r="K15" s="39"/>
    </row>
    <row r="16" spans="1:70" s="1" customFormat="1" ht="6.95" customHeight="1">
      <c r="B16" s="35"/>
      <c r="C16" s="36"/>
      <c r="D16" s="36"/>
      <c r="E16" s="36"/>
      <c r="F16" s="36"/>
      <c r="G16" s="36"/>
      <c r="H16" s="36"/>
      <c r="I16" s="108"/>
      <c r="J16" s="36"/>
      <c r="K16" s="39"/>
    </row>
    <row r="17" spans="2:11" s="1" customFormat="1" ht="14.45" customHeight="1">
      <c r="B17" s="35"/>
      <c r="C17" s="36"/>
      <c r="D17" s="31" t="s">
        <v>35</v>
      </c>
      <c r="E17" s="36"/>
      <c r="F17" s="36"/>
      <c r="G17" s="36"/>
      <c r="H17" s="36"/>
      <c r="I17" s="109" t="s">
        <v>31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109" t="s">
        <v>34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08"/>
      <c r="J19" s="36"/>
      <c r="K19" s="39"/>
    </row>
    <row r="20" spans="2:11" s="1" customFormat="1" ht="14.45" customHeight="1">
      <c r="B20" s="35"/>
      <c r="C20" s="36"/>
      <c r="D20" s="31" t="s">
        <v>37</v>
      </c>
      <c r="E20" s="36"/>
      <c r="F20" s="36"/>
      <c r="G20" s="36"/>
      <c r="H20" s="36"/>
      <c r="I20" s="109" t="s">
        <v>31</v>
      </c>
      <c r="J20" s="29" t="s">
        <v>32</v>
      </c>
      <c r="K20" s="39"/>
    </row>
    <row r="21" spans="2:11" s="1" customFormat="1" ht="18" customHeight="1">
      <c r="B21" s="35"/>
      <c r="C21" s="36"/>
      <c r="D21" s="36"/>
      <c r="E21" s="29" t="s">
        <v>125</v>
      </c>
      <c r="F21" s="36"/>
      <c r="G21" s="36"/>
      <c r="H21" s="36"/>
      <c r="I21" s="109" t="s">
        <v>34</v>
      </c>
      <c r="J21" s="29" t="s">
        <v>32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08"/>
      <c r="J22" s="36"/>
      <c r="K22" s="39"/>
    </row>
    <row r="23" spans="2:11" s="1" customFormat="1" ht="14.45" customHeight="1">
      <c r="B23" s="35"/>
      <c r="C23" s="36"/>
      <c r="D23" s="31" t="s">
        <v>39</v>
      </c>
      <c r="E23" s="36"/>
      <c r="F23" s="36"/>
      <c r="G23" s="36"/>
      <c r="H23" s="36"/>
      <c r="I23" s="108"/>
      <c r="J23" s="36"/>
      <c r="K23" s="39"/>
    </row>
    <row r="24" spans="2:11" s="6" customFormat="1" ht="22.5" customHeight="1">
      <c r="B24" s="111"/>
      <c r="C24" s="112"/>
      <c r="D24" s="112"/>
      <c r="E24" s="393" t="s">
        <v>32</v>
      </c>
      <c r="F24" s="401"/>
      <c r="G24" s="401"/>
      <c r="H24" s="401"/>
      <c r="I24" s="113"/>
      <c r="J24" s="112"/>
      <c r="K24" s="114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08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15"/>
      <c r="J26" s="79"/>
      <c r="K26" s="116"/>
    </row>
    <row r="27" spans="2:11" s="1" customFormat="1" ht="25.35" customHeight="1">
      <c r="B27" s="35"/>
      <c r="C27" s="36"/>
      <c r="D27" s="117" t="s">
        <v>40</v>
      </c>
      <c r="E27" s="36"/>
      <c r="F27" s="36"/>
      <c r="G27" s="36"/>
      <c r="H27" s="36"/>
      <c r="I27" s="108"/>
      <c r="J27" s="118">
        <f>ROUND(J78,2)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15"/>
      <c r="J28" s="79"/>
      <c r="K28" s="116"/>
    </row>
    <row r="29" spans="2:11" s="1" customFormat="1" ht="14.45" customHeight="1">
      <c r="B29" s="35"/>
      <c r="C29" s="36"/>
      <c r="D29" s="36"/>
      <c r="E29" s="36"/>
      <c r="F29" s="40" t="s">
        <v>42</v>
      </c>
      <c r="G29" s="36"/>
      <c r="H29" s="36"/>
      <c r="I29" s="119" t="s">
        <v>41</v>
      </c>
      <c r="J29" s="40" t="s">
        <v>43</v>
      </c>
      <c r="K29" s="39"/>
    </row>
    <row r="30" spans="2:11" s="1" customFormat="1" ht="14.45" customHeight="1">
      <c r="B30" s="35"/>
      <c r="C30" s="36"/>
      <c r="D30" s="43" t="s">
        <v>44</v>
      </c>
      <c r="E30" s="43" t="s">
        <v>45</v>
      </c>
      <c r="F30" s="120">
        <f>ROUND(SUM(BE78:BE102), 2)</f>
        <v>0</v>
      </c>
      <c r="G30" s="36"/>
      <c r="H30" s="36"/>
      <c r="I30" s="121">
        <v>0.21</v>
      </c>
      <c r="J30" s="120">
        <f>ROUND(ROUND((SUM(BE78:BE102)), 2)*I30, 2)</f>
        <v>0</v>
      </c>
      <c r="K30" s="39"/>
    </row>
    <row r="31" spans="2:11" s="1" customFormat="1" ht="14.45" customHeight="1">
      <c r="B31" s="35"/>
      <c r="C31" s="36"/>
      <c r="D31" s="36"/>
      <c r="E31" s="43" t="s">
        <v>46</v>
      </c>
      <c r="F31" s="120">
        <f>ROUND(SUM(BF78:BF102), 2)</f>
        <v>0</v>
      </c>
      <c r="G31" s="36"/>
      <c r="H31" s="36"/>
      <c r="I31" s="121">
        <v>0.15</v>
      </c>
      <c r="J31" s="120">
        <f>ROUND(ROUND((SUM(BF78:BF102)), 2)*I31, 2)</f>
        <v>0</v>
      </c>
      <c r="K31" s="39"/>
    </row>
    <row r="32" spans="2:11" s="1" customFormat="1" ht="14.45" hidden="1" customHeight="1">
      <c r="B32" s="35"/>
      <c r="C32" s="36"/>
      <c r="D32" s="36"/>
      <c r="E32" s="43" t="s">
        <v>47</v>
      </c>
      <c r="F32" s="120">
        <f>ROUND(SUM(BG78:BG102), 2)</f>
        <v>0</v>
      </c>
      <c r="G32" s="36"/>
      <c r="H32" s="36"/>
      <c r="I32" s="121">
        <v>0.21</v>
      </c>
      <c r="J32" s="120">
        <v>0</v>
      </c>
      <c r="K32" s="39"/>
    </row>
    <row r="33" spans="2:11" s="1" customFormat="1" ht="14.45" hidden="1" customHeight="1">
      <c r="B33" s="35"/>
      <c r="C33" s="36"/>
      <c r="D33" s="36"/>
      <c r="E33" s="43" t="s">
        <v>48</v>
      </c>
      <c r="F33" s="120">
        <f>ROUND(SUM(BH78:BH102), 2)</f>
        <v>0</v>
      </c>
      <c r="G33" s="36"/>
      <c r="H33" s="36"/>
      <c r="I33" s="121">
        <v>0.15</v>
      </c>
      <c r="J33" s="120">
        <v>0</v>
      </c>
      <c r="K33" s="39"/>
    </row>
    <row r="34" spans="2:11" s="1" customFormat="1" ht="14.45" hidden="1" customHeight="1">
      <c r="B34" s="35"/>
      <c r="C34" s="36"/>
      <c r="D34" s="36"/>
      <c r="E34" s="43" t="s">
        <v>49</v>
      </c>
      <c r="F34" s="120">
        <f>ROUND(SUM(BI78:BI102), 2)</f>
        <v>0</v>
      </c>
      <c r="G34" s="36"/>
      <c r="H34" s="36"/>
      <c r="I34" s="121">
        <v>0</v>
      </c>
      <c r="J34" s="120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08"/>
      <c r="J35" s="36"/>
      <c r="K35" s="39"/>
    </row>
    <row r="36" spans="2:11" s="1" customFormat="1" ht="25.35" customHeight="1">
      <c r="B36" s="35"/>
      <c r="C36" s="122"/>
      <c r="D36" s="123" t="s">
        <v>50</v>
      </c>
      <c r="E36" s="73"/>
      <c r="F36" s="73"/>
      <c r="G36" s="124" t="s">
        <v>51</v>
      </c>
      <c r="H36" s="125" t="s">
        <v>52</v>
      </c>
      <c r="I36" s="126"/>
      <c r="J36" s="127">
        <f>SUM(J27:J34)</f>
        <v>0</v>
      </c>
      <c r="K36" s="128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29"/>
      <c r="J37" s="51"/>
      <c r="K37" s="52"/>
    </row>
    <row r="41" spans="2:11" s="1" customFormat="1" ht="6.95" customHeight="1">
      <c r="B41" s="130"/>
      <c r="C41" s="131"/>
      <c r="D41" s="131"/>
      <c r="E41" s="131"/>
      <c r="F41" s="131"/>
      <c r="G41" s="131"/>
      <c r="H41" s="131"/>
      <c r="I41" s="132"/>
      <c r="J41" s="131"/>
      <c r="K41" s="133"/>
    </row>
    <row r="42" spans="2:11" s="1" customFormat="1" ht="36.950000000000003" customHeight="1">
      <c r="B42" s="35"/>
      <c r="C42" s="24" t="s">
        <v>126</v>
      </c>
      <c r="D42" s="36"/>
      <c r="E42" s="36"/>
      <c r="F42" s="36"/>
      <c r="G42" s="36"/>
      <c r="H42" s="36"/>
      <c r="I42" s="108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08"/>
      <c r="J43" s="36"/>
      <c r="K43" s="39"/>
    </row>
    <row r="44" spans="2:11" s="1" customFormat="1" ht="14.45" customHeight="1">
      <c r="B44" s="35"/>
      <c r="C44" s="31" t="s">
        <v>16</v>
      </c>
      <c r="D44" s="36"/>
      <c r="E44" s="36"/>
      <c r="F44" s="36"/>
      <c r="G44" s="36"/>
      <c r="H44" s="36"/>
      <c r="I44" s="108"/>
      <c r="J44" s="36"/>
      <c r="K44" s="39"/>
    </row>
    <row r="45" spans="2:11" s="1" customFormat="1" ht="22.5" customHeight="1">
      <c r="B45" s="35"/>
      <c r="C45" s="36"/>
      <c r="D45" s="36"/>
      <c r="E45" s="399" t="str">
        <f>E7</f>
        <v>RH Kružberk  – využití akumulační nádrže pro chov ryb</v>
      </c>
      <c r="F45" s="373"/>
      <c r="G45" s="373"/>
      <c r="H45" s="373"/>
      <c r="I45" s="108"/>
      <c r="J45" s="36"/>
      <c r="K45" s="39"/>
    </row>
    <row r="46" spans="2:11" s="1" customFormat="1" ht="14.45" customHeight="1">
      <c r="B46" s="35"/>
      <c r="C46" s="31" t="s">
        <v>117</v>
      </c>
      <c r="D46" s="36"/>
      <c r="E46" s="36"/>
      <c r="F46" s="36"/>
      <c r="G46" s="36"/>
      <c r="H46" s="36"/>
      <c r="I46" s="108"/>
      <c r="J46" s="36"/>
      <c r="K46" s="39"/>
    </row>
    <row r="47" spans="2:11" s="1" customFormat="1" ht="23.25" customHeight="1">
      <c r="B47" s="35"/>
      <c r="C47" s="36"/>
      <c r="D47" s="36"/>
      <c r="E47" s="400" t="str">
        <f>E9</f>
        <v>PS 02 - Technologie v AN</v>
      </c>
      <c r="F47" s="373"/>
      <c r="G47" s="373"/>
      <c r="H47" s="373"/>
      <c r="I47" s="108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08"/>
      <c r="J48" s="36"/>
      <c r="K48" s="39"/>
    </row>
    <row r="49" spans="2:47" s="1" customFormat="1" ht="18" customHeight="1">
      <c r="B49" s="35"/>
      <c r="C49" s="31" t="s">
        <v>24</v>
      </c>
      <c r="D49" s="36"/>
      <c r="E49" s="36"/>
      <c r="F49" s="29" t="str">
        <f>F12</f>
        <v>Kružberk</v>
      </c>
      <c r="G49" s="36"/>
      <c r="H49" s="36"/>
      <c r="I49" s="109" t="s">
        <v>26</v>
      </c>
      <c r="J49" s="110" t="str">
        <f>IF(J12="","",J12)</f>
        <v>13. 12. 2016</v>
      </c>
      <c r="K49" s="39"/>
    </row>
    <row r="50" spans="2:47" s="1" customFormat="1" ht="6.95" customHeight="1">
      <c r="B50" s="35"/>
      <c r="C50" s="36"/>
      <c r="D50" s="36"/>
      <c r="E50" s="36"/>
      <c r="F50" s="36"/>
      <c r="G50" s="36"/>
      <c r="H50" s="36"/>
      <c r="I50" s="108"/>
      <c r="J50" s="36"/>
      <c r="K50" s="39"/>
    </row>
    <row r="51" spans="2:47" s="1" customFormat="1" ht="15">
      <c r="B51" s="35"/>
      <c r="C51" s="31" t="s">
        <v>30</v>
      </c>
      <c r="D51" s="36"/>
      <c r="E51" s="36"/>
      <c r="F51" s="29" t="str">
        <f>E15</f>
        <v>POVODÍ ODRY, státní podnik, závod Frýdek - Místek</v>
      </c>
      <c r="G51" s="36"/>
      <c r="H51" s="36"/>
      <c r="I51" s="109" t="s">
        <v>37</v>
      </c>
      <c r="J51" s="29" t="str">
        <f>E21</f>
        <v>VODEKO, s.r.o</v>
      </c>
      <c r="K51" s="39"/>
    </row>
    <row r="52" spans="2:47" s="1" customFormat="1" ht="14.45" customHeight="1">
      <c r="B52" s="35"/>
      <c r="C52" s="31" t="s">
        <v>35</v>
      </c>
      <c r="D52" s="36"/>
      <c r="E52" s="36"/>
      <c r="F52" s="29" t="str">
        <f>IF(E18="","",E18)</f>
        <v/>
      </c>
      <c r="G52" s="36"/>
      <c r="H52" s="36"/>
      <c r="I52" s="108"/>
      <c r="J52" s="36"/>
      <c r="K52" s="39"/>
    </row>
    <row r="53" spans="2:47" s="1" customFormat="1" ht="10.35" customHeight="1">
      <c r="B53" s="35"/>
      <c r="C53" s="36"/>
      <c r="D53" s="36"/>
      <c r="E53" s="36"/>
      <c r="F53" s="36"/>
      <c r="G53" s="36"/>
      <c r="H53" s="36"/>
      <c r="I53" s="108"/>
      <c r="J53" s="36"/>
      <c r="K53" s="39"/>
    </row>
    <row r="54" spans="2:47" s="1" customFormat="1" ht="29.25" customHeight="1">
      <c r="B54" s="35"/>
      <c r="C54" s="134" t="s">
        <v>127</v>
      </c>
      <c r="D54" s="122"/>
      <c r="E54" s="122"/>
      <c r="F54" s="122"/>
      <c r="G54" s="122"/>
      <c r="H54" s="122"/>
      <c r="I54" s="135"/>
      <c r="J54" s="136" t="s">
        <v>128</v>
      </c>
      <c r="K54" s="137"/>
    </row>
    <row r="55" spans="2:47" s="1" customFormat="1" ht="10.35" customHeight="1">
      <c r="B55" s="35"/>
      <c r="C55" s="36"/>
      <c r="D55" s="36"/>
      <c r="E55" s="36"/>
      <c r="F55" s="36"/>
      <c r="G55" s="36"/>
      <c r="H55" s="36"/>
      <c r="I55" s="108"/>
      <c r="J55" s="36"/>
      <c r="K55" s="39"/>
    </row>
    <row r="56" spans="2:47" s="1" customFormat="1" ht="29.25" customHeight="1">
      <c r="B56" s="35"/>
      <c r="C56" s="138" t="s">
        <v>129</v>
      </c>
      <c r="D56" s="36"/>
      <c r="E56" s="36"/>
      <c r="F56" s="36"/>
      <c r="G56" s="36"/>
      <c r="H56" s="36"/>
      <c r="I56" s="108"/>
      <c r="J56" s="118">
        <f>J78</f>
        <v>0</v>
      </c>
      <c r="K56" s="39"/>
      <c r="AU56" s="18" t="s">
        <v>130</v>
      </c>
    </row>
    <row r="57" spans="2:47" s="7" customFormat="1" ht="24.95" customHeight="1">
      <c r="B57" s="139"/>
      <c r="C57" s="140"/>
      <c r="D57" s="141" t="s">
        <v>147</v>
      </c>
      <c r="E57" s="142"/>
      <c r="F57" s="142"/>
      <c r="G57" s="142"/>
      <c r="H57" s="142"/>
      <c r="I57" s="143"/>
      <c r="J57" s="144">
        <f>J79</f>
        <v>0</v>
      </c>
      <c r="K57" s="145"/>
    </row>
    <row r="58" spans="2:47" s="8" customFormat="1" ht="19.899999999999999" customHeight="1">
      <c r="B58" s="146"/>
      <c r="C58" s="147"/>
      <c r="D58" s="148" t="s">
        <v>1101</v>
      </c>
      <c r="E58" s="149"/>
      <c r="F58" s="149"/>
      <c r="G58" s="149"/>
      <c r="H58" s="149"/>
      <c r="I58" s="150"/>
      <c r="J58" s="151">
        <f>J80</f>
        <v>0</v>
      </c>
      <c r="K58" s="152"/>
    </row>
    <row r="59" spans="2:47" s="1" customFormat="1" ht="21.75" customHeight="1">
      <c r="B59" s="35"/>
      <c r="C59" s="36"/>
      <c r="D59" s="36"/>
      <c r="E59" s="36"/>
      <c r="F59" s="36"/>
      <c r="G59" s="36"/>
      <c r="H59" s="36"/>
      <c r="I59" s="108"/>
      <c r="J59" s="36"/>
      <c r="K59" s="39"/>
    </row>
    <row r="60" spans="2:47" s="1" customFormat="1" ht="6.95" customHeight="1">
      <c r="B60" s="50"/>
      <c r="C60" s="51"/>
      <c r="D60" s="51"/>
      <c r="E60" s="51"/>
      <c r="F60" s="51"/>
      <c r="G60" s="51"/>
      <c r="H60" s="51"/>
      <c r="I60" s="129"/>
      <c r="J60" s="51"/>
      <c r="K60" s="52"/>
    </row>
    <row r="64" spans="2:47" s="1" customFormat="1" ht="6.95" customHeight="1">
      <c r="B64" s="53"/>
      <c r="C64" s="54"/>
      <c r="D64" s="54"/>
      <c r="E64" s="54"/>
      <c r="F64" s="54"/>
      <c r="G64" s="54"/>
      <c r="H64" s="54"/>
      <c r="I64" s="132"/>
      <c r="J64" s="54"/>
      <c r="K64" s="54"/>
      <c r="L64" s="55"/>
    </row>
    <row r="65" spans="2:63" s="1" customFormat="1" ht="36.950000000000003" customHeight="1">
      <c r="B65" s="35"/>
      <c r="C65" s="56" t="s">
        <v>151</v>
      </c>
      <c r="D65" s="57"/>
      <c r="E65" s="57"/>
      <c r="F65" s="57"/>
      <c r="G65" s="57"/>
      <c r="H65" s="57"/>
      <c r="I65" s="153"/>
      <c r="J65" s="57"/>
      <c r="K65" s="57"/>
      <c r="L65" s="55"/>
    </row>
    <row r="66" spans="2:63" s="1" customFormat="1" ht="6.95" customHeight="1">
      <c r="B66" s="35"/>
      <c r="C66" s="57"/>
      <c r="D66" s="57"/>
      <c r="E66" s="57"/>
      <c r="F66" s="57"/>
      <c r="G66" s="57"/>
      <c r="H66" s="57"/>
      <c r="I66" s="153"/>
      <c r="J66" s="57"/>
      <c r="K66" s="57"/>
      <c r="L66" s="55"/>
    </row>
    <row r="67" spans="2:63" s="1" customFormat="1" ht="14.45" customHeight="1">
      <c r="B67" s="35"/>
      <c r="C67" s="59" t="s">
        <v>16</v>
      </c>
      <c r="D67" s="57"/>
      <c r="E67" s="57"/>
      <c r="F67" s="57"/>
      <c r="G67" s="57"/>
      <c r="H67" s="57"/>
      <c r="I67" s="153"/>
      <c r="J67" s="57"/>
      <c r="K67" s="57"/>
      <c r="L67" s="55"/>
    </row>
    <row r="68" spans="2:63" s="1" customFormat="1" ht="22.5" customHeight="1">
      <c r="B68" s="35"/>
      <c r="C68" s="57"/>
      <c r="D68" s="57"/>
      <c r="E68" s="397" t="str">
        <f>E7</f>
        <v>RH Kružberk  – využití akumulační nádrže pro chov ryb</v>
      </c>
      <c r="F68" s="366"/>
      <c r="G68" s="366"/>
      <c r="H68" s="366"/>
      <c r="I68" s="153"/>
      <c r="J68" s="57"/>
      <c r="K68" s="57"/>
      <c r="L68" s="55"/>
    </row>
    <row r="69" spans="2:63" s="1" customFormat="1" ht="14.45" customHeight="1">
      <c r="B69" s="35"/>
      <c r="C69" s="59" t="s">
        <v>117</v>
      </c>
      <c r="D69" s="57"/>
      <c r="E69" s="57"/>
      <c r="F69" s="57"/>
      <c r="G69" s="57"/>
      <c r="H69" s="57"/>
      <c r="I69" s="153"/>
      <c r="J69" s="57"/>
      <c r="K69" s="57"/>
      <c r="L69" s="55"/>
    </row>
    <row r="70" spans="2:63" s="1" customFormat="1" ht="23.25" customHeight="1">
      <c r="B70" s="35"/>
      <c r="C70" s="57"/>
      <c r="D70" s="57"/>
      <c r="E70" s="363" t="str">
        <f>E9</f>
        <v>PS 02 - Technologie v AN</v>
      </c>
      <c r="F70" s="366"/>
      <c r="G70" s="366"/>
      <c r="H70" s="366"/>
      <c r="I70" s="153"/>
      <c r="J70" s="57"/>
      <c r="K70" s="57"/>
      <c r="L70" s="55"/>
    </row>
    <row r="71" spans="2:63" s="1" customFormat="1" ht="6.95" customHeight="1">
      <c r="B71" s="35"/>
      <c r="C71" s="57"/>
      <c r="D71" s="57"/>
      <c r="E71" s="57"/>
      <c r="F71" s="57"/>
      <c r="G71" s="57"/>
      <c r="H71" s="57"/>
      <c r="I71" s="153"/>
      <c r="J71" s="57"/>
      <c r="K71" s="57"/>
      <c r="L71" s="55"/>
    </row>
    <row r="72" spans="2:63" s="1" customFormat="1" ht="18" customHeight="1">
      <c r="B72" s="35"/>
      <c r="C72" s="59" t="s">
        <v>24</v>
      </c>
      <c r="D72" s="57"/>
      <c r="E72" s="57"/>
      <c r="F72" s="154" t="str">
        <f>F12</f>
        <v>Kružberk</v>
      </c>
      <c r="G72" s="57"/>
      <c r="H72" s="57"/>
      <c r="I72" s="155" t="s">
        <v>26</v>
      </c>
      <c r="J72" s="67" t="str">
        <f>IF(J12="","",J12)</f>
        <v>13. 12. 2016</v>
      </c>
      <c r="K72" s="57"/>
      <c r="L72" s="55"/>
    </row>
    <row r="73" spans="2:63" s="1" customFormat="1" ht="6.95" customHeight="1">
      <c r="B73" s="35"/>
      <c r="C73" s="57"/>
      <c r="D73" s="57"/>
      <c r="E73" s="57"/>
      <c r="F73" s="57"/>
      <c r="G73" s="57"/>
      <c r="H73" s="57"/>
      <c r="I73" s="153"/>
      <c r="J73" s="57"/>
      <c r="K73" s="57"/>
      <c r="L73" s="55"/>
    </row>
    <row r="74" spans="2:63" s="1" customFormat="1" ht="15">
      <c r="B74" s="35"/>
      <c r="C74" s="59" t="s">
        <v>30</v>
      </c>
      <c r="D74" s="57"/>
      <c r="E74" s="57"/>
      <c r="F74" s="154" t="str">
        <f>E15</f>
        <v>POVODÍ ODRY, státní podnik, závod Frýdek - Místek</v>
      </c>
      <c r="G74" s="57"/>
      <c r="H74" s="57"/>
      <c r="I74" s="155" t="s">
        <v>37</v>
      </c>
      <c r="J74" s="154" t="str">
        <f>E21</f>
        <v>VODEKO, s.r.o</v>
      </c>
      <c r="K74" s="57"/>
      <c r="L74" s="55"/>
    </row>
    <row r="75" spans="2:63" s="1" customFormat="1" ht="14.45" customHeight="1">
      <c r="B75" s="35"/>
      <c r="C75" s="59" t="s">
        <v>35</v>
      </c>
      <c r="D75" s="57"/>
      <c r="E75" s="57"/>
      <c r="F75" s="154" t="str">
        <f>IF(E18="","",E18)</f>
        <v/>
      </c>
      <c r="G75" s="57"/>
      <c r="H75" s="57"/>
      <c r="I75" s="153"/>
      <c r="J75" s="57"/>
      <c r="K75" s="57"/>
      <c r="L75" s="55"/>
    </row>
    <row r="76" spans="2:63" s="1" customFormat="1" ht="10.35" customHeight="1">
      <c r="B76" s="35"/>
      <c r="C76" s="57"/>
      <c r="D76" s="57"/>
      <c r="E76" s="57"/>
      <c r="F76" s="57"/>
      <c r="G76" s="57"/>
      <c r="H76" s="57"/>
      <c r="I76" s="153"/>
      <c r="J76" s="57"/>
      <c r="K76" s="57"/>
      <c r="L76" s="55"/>
    </row>
    <row r="77" spans="2:63" s="9" customFormat="1" ht="29.25" customHeight="1">
      <c r="B77" s="156"/>
      <c r="C77" s="157" t="s">
        <v>152</v>
      </c>
      <c r="D77" s="158" t="s">
        <v>59</v>
      </c>
      <c r="E77" s="158" t="s">
        <v>55</v>
      </c>
      <c r="F77" s="158" t="s">
        <v>153</v>
      </c>
      <c r="G77" s="158" t="s">
        <v>154</v>
      </c>
      <c r="H77" s="158" t="s">
        <v>155</v>
      </c>
      <c r="I77" s="159" t="s">
        <v>156</v>
      </c>
      <c r="J77" s="158" t="s">
        <v>128</v>
      </c>
      <c r="K77" s="160" t="s">
        <v>157</v>
      </c>
      <c r="L77" s="161"/>
      <c r="M77" s="75" t="s">
        <v>158</v>
      </c>
      <c r="N77" s="76" t="s">
        <v>44</v>
      </c>
      <c r="O77" s="76" t="s">
        <v>159</v>
      </c>
      <c r="P77" s="76" t="s">
        <v>160</v>
      </c>
      <c r="Q77" s="76" t="s">
        <v>161</v>
      </c>
      <c r="R77" s="76" t="s">
        <v>162</v>
      </c>
      <c r="S77" s="76" t="s">
        <v>163</v>
      </c>
      <c r="T77" s="77" t="s">
        <v>164</v>
      </c>
    </row>
    <row r="78" spans="2:63" s="1" customFormat="1" ht="29.25" customHeight="1">
      <c r="B78" s="35"/>
      <c r="C78" s="81" t="s">
        <v>129</v>
      </c>
      <c r="D78" s="57"/>
      <c r="E78" s="57"/>
      <c r="F78" s="57"/>
      <c r="G78" s="57"/>
      <c r="H78" s="57"/>
      <c r="I78" s="153"/>
      <c r="J78" s="162">
        <f>BK78</f>
        <v>0</v>
      </c>
      <c r="K78" s="57"/>
      <c r="L78" s="55"/>
      <c r="M78" s="78"/>
      <c r="N78" s="79"/>
      <c r="O78" s="79"/>
      <c r="P78" s="163">
        <f>P79</f>
        <v>0</v>
      </c>
      <c r="Q78" s="79"/>
      <c r="R78" s="163">
        <f>R79</f>
        <v>0</v>
      </c>
      <c r="S78" s="79"/>
      <c r="T78" s="164">
        <f>T79</f>
        <v>0</v>
      </c>
      <c r="AT78" s="18" t="s">
        <v>73</v>
      </c>
      <c r="AU78" s="18" t="s">
        <v>130</v>
      </c>
      <c r="BK78" s="165">
        <f>BK79</f>
        <v>0</v>
      </c>
    </row>
    <row r="79" spans="2:63" s="10" customFormat="1" ht="37.35" customHeight="1">
      <c r="B79" s="166"/>
      <c r="C79" s="167"/>
      <c r="D79" s="168" t="s">
        <v>73</v>
      </c>
      <c r="E79" s="169" t="s">
        <v>354</v>
      </c>
      <c r="F79" s="169" t="s">
        <v>598</v>
      </c>
      <c r="G79" s="167"/>
      <c r="H79" s="167"/>
      <c r="I79" s="170"/>
      <c r="J79" s="171">
        <f>BK79</f>
        <v>0</v>
      </c>
      <c r="K79" s="167"/>
      <c r="L79" s="172"/>
      <c r="M79" s="173"/>
      <c r="N79" s="174"/>
      <c r="O79" s="174"/>
      <c r="P79" s="175">
        <f>P80</f>
        <v>0</v>
      </c>
      <c r="Q79" s="174"/>
      <c r="R79" s="175">
        <f>R80</f>
        <v>0</v>
      </c>
      <c r="S79" s="174"/>
      <c r="T79" s="176">
        <f>T80</f>
        <v>0</v>
      </c>
      <c r="AR79" s="177" t="s">
        <v>179</v>
      </c>
      <c r="AT79" s="178" t="s">
        <v>73</v>
      </c>
      <c r="AU79" s="178" t="s">
        <v>74</v>
      </c>
      <c r="AY79" s="177" t="s">
        <v>167</v>
      </c>
      <c r="BK79" s="179">
        <f>BK80</f>
        <v>0</v>
      </c>
    </row>
    <row r="80" spans="2:63" s="10" customFormat="1" ht="19.899999999999999" customHeight="1">
      <c r="B80" s="166"/>
      <c r="C80" s="167"/>
      <c r="D80" s="180" t="s">
        <v>73</v>
      </c>
      <c r="E80" s="181" t="s">
        <v>1094</v>
      </c>
      <c r="F80" s="181" t="s">
        <v>1102</v>
      </c>
      <c r="G80" s="167"/>
      <c r="H80" s="167"/>
      <c r="I80" s="170"/>
      <c r="J80" s="182">
        <f>BK80</f>
        <v>0</v>
      </c>
      <c r="K80" s="167"/>
      <c r="L80" s="172"/>
      <c r="M80" s="173"/>
      <c r="N80" s="174"/>
      <c r="O80" s="174"/>
      <c r="P80" s="175">
        <f>SUM(P81:P102)</f>
        <v>0</v>
      </c>
      <c r="Q80" s="174"/>
      <c r="R80" s="175">
        <f>SUM(R81:R102)</f>
        <v>0</v>
      </c>
      <c r="S80" s="174"/>
      <c r="T80" s="176">
        <f>SUM(T81:T102)</f>
        <v>0</v>
      </c>
      <c r="AR80" s="177" t="s">
        <v>179</v>
      </c>
      <c r="AT80" s="178" t="s">
        <v>73</v>
      </c>
      <c r="AU80" s="178" t="s">
        <v>23</v>
      </c>
      <c r="AY80" s="177" t="s">
        <v>167</v>
      </c>
      <c r="BK80" s="179">
        <f>SUM(BK81:BK102)</f>
        <v>0</v>
      </c>
    </row>
    <row r="81" spans="2:65" s="1" customFormat="1" ht="22.5" customHeight="1">
      <c r="B81" s="35"/>
      <c r="C81" s="183" t="s">
        <v>23</v>
      </c>
      <c r="D81" s="183" t="s">
        <v>169</v>
      </c>
      <c r="E81" s="184" t="s">
        <v>1103</v>
      </c>
      <c r="F81" s="185" t="s">
        <v>1104</v>
      </c>
      <c r="G81" s="186" t="s">
        <v>357</v>
      </c>
      <c r="H81" s="187">
        <v>4</v>
      </c>
      <c r="I81" s="188"/>
      <c r="J81" s="189">
        <f t="shared" ref="J81:J102" si="0">ROUND(I81*H81,2)</f>
        <v>0</v>
      </c>
      <c r="K81" s="185" t="s">
        <v>32</v>
      </c>
      <c r="L81" s="55"/>
      <c r="M81" s="190" t="s">
        <v>32</v>
      </c>
      <c r="N81" s="191" t="s">
        <v>45</v>
      </c>
      <c r="O81" s="36"/>
      <c r="P81" s="192">
        <f t="shared" ref="P81:P102" si="1">O81*H81</f>
        <v>0</v>
      </c>
      <c r="Q81" s="192">
        <v>0</v>
      </c>
      <c r="R81" s="192">
        <f t="shared" ref="R81:R102" si="2">Q81*H81</f>
        <v>0</v>
      </c>
      <c r="S81" s="192">
        <v>0</v>
      </c>
      <c r="T81" s="193">
        <f t="shared" ref="T81:T102" si="3">S81*H81</f>
        <v>0</v>
      </c>
      <c r="AR81" s="18" t="s">
        <v>539</v>
      </c>
      <c r="AT81" s="18" t="s">
        <v>169</v>
      </c>
      <c r="AU81" s="18" t="s">
        <v>82</v>
      </c>
      <c r="AY81" s="18" t="s">
        <v>167</v>
      </c>
      <c r="BE81" s="194">
        <f t="shared" ref="BE81:BE102" si="4">IF(N81="základní",J81,0)</f>
        <v>0</v>
      </c>
      <c r="BF81" s="194">
        <f t="shared" ref="BF81:BF102" si="5">IF(N81="snížená",J81,0)</f>
        <v>0</v>
      </c>
      <c r="BG81" s="194">
        <f t="shared" ref="BG81:BG102" si="6">IF(N81="zákl. přenesená",J81,0)</f>
        <v>0</v>
      </c>
      <c r="BH81" s="194">
        <f t="shared" ref="BH81:BH102" si="7">IF(N81="sníž. přenesená",J81,0)</f>
        <v>0</v>
      </c>
      <c r="BI81" s="194">
        <f t="shared" ref="BI81:BI102" si="8">IF(N81="nulová",J81,0)</f>
        <v>0</v>
      </c>
      <c r="BJ81" s="18" t="s">
        <v>23</v>
      </c>
      <c r="BK81" s="194">
        <f t="shared" ref="BK81:BK102" si="9">ROUND(I81*H81,2)</f>
        <v>0</v>
      </c>
      <c r="BL81" s="18" t="s">
        <v>539</v>
      </c>
      <c r="BM81" s="18" t="s">
        <v>1105</v>
      </c>
    </row>
    <row r="82" spans="2:65" s="1" customFormat="1" ht="22.5" customHeight="1">
      <c r="B82" s="35"/>
      <c r="C82" s="183" t="s">
        <v>82</v>
      </c>
      <c r="D82" s="183" t="s">
        <v>169</v>
      </c>
      <c r="E82" s="184" t="s">
        <v>1106</v>
      </c>
      <c r="F82" s="185" t="s">
        <v>1107</v>
      </c>
      <c r="G82" s="186" t="s">
        <v>326</v>
      </c>
      <c r="H82" s="187">
        <v>20</v>
      </c>
      <c r="I82" s="188"/>
      <c r="J82" s="189">
        <f t="shared" si="0"/>
        <v>0</v>
      </c>
      <c r="K82" s="185" t="s">
        <v>32</v>
      </c>
      <c r="L82" s="55"/>
      <c r="M82" s="190" t="s">
        <v>32</v>
      </c>
      <c r="N82" s="191" t="s">
        <v>45</v>
      </c>
      <c r="O82" s="36"/>
      <c r="P82" s="192">
        <f t="shared" si="1"/>
        <v>0</v>
      </c>
      <c r="Q82" s="192">
        <v>0</v>
      </c>
      <c r="R82" s="192">
        <f t="shared" si="2"/>
        <v>0</v>
      </c>
      <c r="S82" s="192">
        <v>0</v>
      </c>
      <c r="T82" s="193">
        <f t="shared" si="3"/>
        <v>0</v>
      </c>
      <c r="AR82" s="18" t="s">
        <v>539</v>
      </c>
      <c r="AT82" s="18" t="s">
        <v>169</v>
      </c>
      <c r="AU82" s="18" t="s">
        <v>82</v>
      </c>
      <c r="AY82" s="18" t="s">
        <v>167</v>
      </c>
      <c r="BE82" s="194">
        <f t="shared" si="4"/>
        <v>0</v>
      </c>
      <c r="BF82" s="194">
        <f t="shared" si="5"/>
        <v>0</v>
      </c>
      <c r="BG82" s="194">
        <f t="shared" si="6"/>
        <v>0</v>
      </c>
      <c r="BH82" s="194">
        <f t="shared" si="7"/>
        <v>0</v>
      </c>
      <c r="BI82" s="194">
        <f t="shared" si="8"/>
        <v>0</v>
      </c>
      <c r="BJ82" s="18" t="s">
        <v>23</v>
      </c>
      <c r="BK82" s="194">
        <f t="shared" si="9"/>
        <v>0</v>
      </c>
      <c r="BL82" s="18" t="s">
        <v>539</v>
      </c>
      <c r="BM82" s="18" t="s">
        <v>1108</v>
      </c>
    </row>
    <row r="83" spans="2:65" s="1" customFormat="1" ht="22.5" customHeight="1">
      <c r="B83" s="35"/>
      <c r="C83" s="183" t="s">
        <v>179</v>
      </c>
      <c r="D83" s="183" t="s">
        <v>169</v>
      </c>
      <c r="E83" s="184" t="s">
        <v>1109</v>
      </c>
      <c r="F83" s="185" t="s">
        <v>1110</v>
      </c>
      <c r="G83" s="186" t="s">
        <v>357</v>
      </c>
      <c r="H83" s="187">
        <v>4</v>
      </c>
      <c r="I83" s="188"/>
      <c r="J83" s="189">
        <f t="shared" si="0"/>
        <v>0</v>
      </c>
      <c r="K83" s="185" t="s">
        <v>32</v>
      </c>
      <c r="L83" s="55"/>
      <c r="M83" s="190" t="s">
        <v>32</v>
      </c>
      <c r="N83" s="191" t="s">
        <v>45</v>
      </c>
      <c r="O83" s="36"/>
      <c r="P83" s="192">
        <f t="shared" si="1"/>
        <v>0</v>
      </c>
      <c r="Q83" s="192">
        <v>0</v>
      </c>
      <c r="R83" s="192">
        <f t="shared" si="2"/>
        <v>0</v>
      </c>
      <c r="S83" s="192">
        <v>0</v>
      </c>
      <c r="T83" s="193">
        <f t="shared" si="3"/>
        <v>0</v>
      </c>
      <c r="AR83" s="18" t="s">
        <v>539</v>
      </c>
      <c r="AT83" s="18" t="s">
        <v>169</v>
      </c>
      <c r="AU83" s="18" t="s">
        <v>82</v>
      </c>
      <c r="AY83" s="18" t="s">
        <v>167</v>
      </c>
      <c r="BE83" s="194">
        <f t="shared" si="4"/>
        <v>0</v>
      </c>
      <c r="BF83" s="194">
        <f t="shared" si="5"/>
        <v>0</v>
      </c>
      <c r="BG83" s="194">
        <f t="shared" si="6"/>
        <v>0</v>
      </c>
      <c r="BH83" s="194">
        <f t="shared" si="7"/>
        <v>0</v>
      </c>
      <c r="BI83" s="194">
        <f t="shared" si="8"/>
        <v>0</v>
      </c>
      <c r="BJ83" s="18" t="s">
        <v>23</v>
      </c>
      <c r="BK83" s="194">
        <f t="shared" si="9"/>
        <v>0</v>
      </c>
      <c r="BL83" s="18" t="s">
        <v>539</v>
      </c>
      <c r="BM83" s="18" t="s">
        <v>1111</v>
      </c>
    </row>
    <row r="84" spans="2:65" s="1" customFormat="1" ht="22.5" customHeight="1">
      <c r="B84" s="35"/>
      <c r="C84" s="183" t="s">
        <v>173</v>
      </c>
      <c r="D84" s="183" t="s">
        <v>169</v>
      </c>
      <c r="E84" s="184" t="s">
        <v>1112</v>
      </c>
      <c r="F84" s="185" t="s">
        <v>1113</v>
      </c>
      <c r="G84" s="186" t="s">
        <v>357</v>
      </c>
      <c r="H84" s="187">
        <v>3</v>
      </c>
      <c r="I84" s="188"/>
      <c r="J84" s="189">
        <f t="shared" si="0"/>
        <v>0</v>
      </c>
      <c r="K84" s="185" t="s">
        <v>32</v>
      </c>
      <c r="L84" s="55"/>
      <c r="M84" s="190" t="s">
        <v>32</v>
      </c>
      <c r="N84" s="191" t="s">
        <v>45</v>
      </c>
      <c r="O84" s="36"/>
      <c r="P84" s="192">
        <f t="shared" si="1"/>
        <v>0</v>
      </c>
      <c r="Q84" s="192">
        <v>0</v>
      </c>
      <c r="R84" s="192">
        <f t="shared" si="2"/>
        <v>0</v>
      </c>
      <c r="S84" s="192">
        <v>0</v>
      </c>
      <c r="T84" s="193">
        <f t="shared" si="3"/>
        <v>0</v>
      </c>
      <c r="AR84" s="18" t="s">
        <v>539</v>
      </c>
      <c r="AT84" s="18" t="s">
        <v>169</v>
      </c>
      <c r="AU84" s="18" t="s">
        <v>82</v>
      </c>
      <c r="AY84" s="18" t="s">
        <v>167</v>
      </c>
      <c r="BE84" s="194">
        <f t="shared" si="4"/>
        <v>0</v>
      </c>
      <c r="BF84" s="194">
        <f t="shared" si="5"/>
        <v>0</v>
      </c>
      <c r="BG84" s="194">
        <f t="shared" si="6"/>
        <v>0</v>
      </c>
      <c r="BH84" s="194">
        <f t="shared" si="7"/>
        <v>0</v>
      </c>
      <c r="BI84" s="194">
        <f t="shared" si="8"/>
        <v>0</v>
      </c>
      <c r="BJ84" s="18" t="s">
        <v>23</v>
      </c>
      <c r="BK84" s="194">
        <f t="shared" si="9"/>
        <v>0</v>
      </c>
      <c r="BL84" s="18" t="s">
        <v>539</v>
      </c>
      <c r="BM84" s="18" t="s">
        <v>1114</v>
      </c>
    </row>
    <row r="85" spans="2:65" s="1" customFormat="1" ht="22.5" customHeight="1">
      <c r="B85" s="35"/>
      <c r="C85" s="183" t="s">
        <v>189</v>
      </c>
      <c r="D85" s="183" t="s">
        <v>169</v>
      </c>
      <c r="E85" s="184" t="s">
        <v>1115</v>
      </c>
      <c r="F85" s="185" t="s">
        <v>1116</v>
      </c>
      <c r="G85" s="186" t="s">
        <v>357</v>
      </c>
      <c r="H85" s="187">
        <v>3</v>
      </c>
      <c r="I85" s="188"/>
      <c r="J85" s="189">
        <f t="shared" si="0"/>
        <v>0</v>
      </c>
      <c r="K85" s="185" t="s">
        <v>32</v>
      </c>
      <c r="L85" s="55"/>
      <c r="M85" s="190" t="s">
        <v>32</v>
      </c>
      <c r="N85" s="191" t="s">
        <v>45</v>
      </c>
      <c r="O85" s="36"/>
      <c r="P85" s="192">
        <f t="shared" si="1"/>
        <v>0</v>
      </c>
      <c r="Q85" s="192">
        <v>0</v>
      </c>
      <c r="R85" s="192">
        <f t="shared" si="2"/>
        <v>0</v>
      </c>
      <c r="S85" s="192">
        <v>0</v>
      </c>
      <c r="T85" s="193">
        <f t="shared" si="3"/>
        <v>0</v>
      </c>
      <c r="AR85" s="18" t="s">
        <v>539</v>
      </c>
      <c r="AT85" s="18" t="s">
        <v>169</v>
      </c>
      <c r="AU85" s="18" t="s">
        <v>82</v>
      </c>
      <c r="AY85" s="18" t="s">
        <v>167</v>
      </c>
      <c r="BE85" s="194">
        <f t="shared" si="4"/>
        <v>0</v>
      </c>
      <c r="BF85" s="194">
        <f t="shared" si="5"/>
        <v>0</v>
      </c>
      <c r="BG85" s="194">
        <f t="shared" si="6"/>
        <v>0</v>
      </c>
      <c r="BH85" s="194">
        <f t="shared" si="7"/>
        <v>0</v>
      </c>
      <c r="BI85" s="194">
        <f t="shared" si="8"/>
        <v>0</v>
      </c>
      <c r="BJ85" s="18" t="s">
        <v>23</v>
      </c>
      <c r="BK85" s="194">
        <f t="shared" si="9"/>
        <v>0</v>
      </c>
      <c r="BL85" s="18" t="s">
        <v>539</v>
      </c>
      <c r="BM85" s="18" t="s">
        <v>1117</v>
      </c>
    </row>
    <row r="86" spans="2:65" s="1" customFormat="1" ht="22.5" customHeight="1">
      <c r="B86" s="35"/>
      <c r="C86" s="183" t="s">
        <v>197</v>
      </c>
      <c r="D86" s="183" t="s">
        <v>169</v>
      </c>
      <c r="E86" s="184" t="s">
        <v>1118</v>
      </c>
      <c r="F86" s="185" t="s">
        <v>1119</v>
      </c>
      <c r="G86" s="186" t="s">
        <v>357</v>
      </c>
      <c r="H86" s="187">
        <v>10</v>
      </c>
      <c r="I86" s="188"/>
      <c r="J86" s="189">
        <f t="shared" si="0"/>
        <v>0</v>
      </c>
      <c r="K86" s="185" t="s">
        <v>32</v>
      </c>
      <c r="L86" s="55"/>
      <c r="M86" s="190" t="s">
        <v>32</v>
      </c>
      <c r="N86" s="191" t="s">
        <v>45</v>
      </c>
      <c r="O86" s="36"/>
      <c r="P86" s="192">
        <f t="shared" si="1"/>
        <v>0</v>
      </c>
      <c r="Q86" s="192">
        <v>0</v>
      </c>
      <c r="R86" s="192">
        <f t="shared" si="2"/>
        <v>0</v>
      </c>
      <c r="S86" s="192">
        <v>0</v>
      </c>
      <c r="T86" s="193">
        <f t="shared" si="3"/>
        <v>0</v>
      </c>
      <c r="AR86" s="18" t="s">
        <v>539</v>
      </c>
      <c r="AT86" s="18" t="s">
        <v>169</v>
      </c>
      <c r="AU86" s="18" t="s">
        <v>82</v>
      </c>
      <c r="AY86" s="18" t="s">
        <v>167</v>
      </c>
      <c r="BE86" s="194">
        <f t="shared" si="4"/>
        <v>0</v>
      </c>
      <c r="BF86" s="194">
        <f t="shared" si="5"/>
        <v>0</v>
      </c>
      <c r="BG86" s="194">
        <f t="shared" si="6"/>
        <v>0</v>
      </c>
      <c r="BH86" s="194">
        <f t="shared" si="7"/>
        <v>0</v>
      </c>
      <c r="BI86" s="194">
        <f t="shared" si="8"/>
        <v>0</v>
      </c>
      <c r="BJ86" s="18" t="s">
        <v>23</v>
      </c>
      <c r="BK86" s="194">
        <f t="shared" si="9"/>
        <v>0</v>
      </c>
      <c r="BL86" s="18" t="s">
        <v>539</v>
      </c>
      <c r="BM86" s="18" t="s">
        <v>1120</v>
      </c>
    </row>
    <row r="87" spans="2:65" s="1" customFormat="1" ht="22.5" customHeight="1">
      <c r="B87" s="35"/>
      <c r="C87" s="183" t="s">
        <v>203</v>
      </c>
      <c r="D87" s="183" t="s">
        <v>169</v>
      </c>
      <c r="E87" s="184" t="s">
        <v>1121</v>
      </c>
      <c r="F87" s="185" t="s">
        <v>1122</v>
      </c>
      <c r="G87" s="186" t="s">
        <v>357</v>
      </c>
      <c r="H87" s="187">
        <v>1</v>
      </c>
      <c r="I87" s="188"/>
      <c r="J87" s="189">
        <f t="shared" si="0"/>
        <v>0</v>
      </c>
      <c r="K87" s="185" t="s">
        <v>32</v>
      </c>
      <c r="L87" s="55"/>
      <c r="M87" s="190" t="s">
        <v>32</v>
      </c>
      <c r="N87" s="191" t="s">
        <v>45</v>
      </c>
      <c r="O87" s="36"/>
      <c r="P87" s="192">
        <f t="shared" si="1"/>
        <v>0</v>
      </c>
      <c r="Q87" s="192">
        <v>0</v>
      </c>
      <c r="R87" s="192">
        <f t="shared" si="2"/>
        <v>0</v>
      </c>
      <c r="S87" s="192">
        <v>0</v>
      </c>
      <c r="T87" s="193">
        <f t="shared" si="3"/>
        <v>0</v>
      </c>
      <c r="AR87" s="18" t="s">
        <v>539</v>
      </c>
      <c r="AT87" s="18" t="s">
        <v>169</v>
      </c>
      <c r="AU87" s="18" t="s">
        <v>82</v>
      </c>
      <c r="AY87" s="18" t="s">
        <v>167</v>
      </c>
      <c r="BE87" s="194">
        <f t="shared" si="4"/>
        <v>0</v>
      </c>
      <c r="BF87" s="194">
        <f t="shared" si="5"/>
        <v>0</v>
      </c>
      <c r="BG87" s="194">
        <f t="shared" si="6"/>
        <v>0</v>
      </c>
      <c r="BH87" s="194">
        <f t="shared" si="7"/>
        <v>0</v>
      </c>
      <c r="BI87" s="194">
        <f t="shared" si="8"/>
        <v>0</v>
      </c>
      <c r="BJ87" s="18" t="s">
        <v>23</v>
      </c>
      <c r="BK87" s="194">
        <f t="shared" si="9"/>
        <v>0</v>
      </c>
      <c r="BL87" s="18" t="s">
        <v>539</v>
      </c>
      <c r="BM87" s="18" t="s">
        <v>1123</v>
      </c>
    </row>
    <row r="88" spans="2:65" s="1" customFormat="1" ht="22.5" customHeight="1">
      <c r="B88" s="35"/>
      <c r="C88" s="183" t="s">
        <v>110</v>
      </c>
      <c r="D88" s="183" t="s">
        <v>169</v>
      </c>
      <c r="E88" s="184" t="s">
        <v>1124</v>
      </c>
      <c r="F88" s="185" t="s">
        <v>1125</v>
      </c>
      <c r="G88" s="186" t="s">
        <v>357</v>
      </c>
      <c r="H88" s="187">
        <v>4</v>
      </c>
      <c r="I88" s="188"/>
      <c r="J88" s="189">
        <f t="shared" si="0"/>
        <v>0</v>
      </c>
      <c r="K88" s="185" t="s">
        <v>32</v>
      </c>
      <c r="L88" s="55"/>
      <c r="M88" s="190" t="s">
        <v>32</v>
      </c>
      <c r="N88" s="191" t="s">
        <v>45</v>
      </c>
      <c r="O88" s="36"/>
      <c r="P88" s="192">
        <f t="shared" si="1"/>
        <v>0</v>
      </c>
      <c r="Q88" s="192">
        <v>0</v>
      </c>
      <c r="R88" s="192">
        <f t="shared" si="2"/>
        <v>0</v>
      </c>
      <c r="S88" s="192">
        <v>0</v>
      </c>
      <c r="T88" s="193">
        <f t="shared" si="3"/>
        <v>0</v>
      </c>
      <c r="AR88" s="18" t="s">
        <v>539</v>
      </c>
      <c r="AT88" s="18" t="s">
        <v>169</v>
      </c>
      <c r="AU88" s="18" t="s">
        <v>82</v>
      </c>
      <c r="AY88" s="18" t="s">
        <v>167</v>
      </c>
      <c r="BE88" s="194">
        <f t="shared" si="4"/>
        <v>0</v>
      </c>
      <c r="BF88" s="194">
        <f t="shared" si="5"/>
        <v>0</v>
      </c>
      <c r="BG88" s="194">
        <f t="shared" si="6"/>
        <v>0</v>
      </c>
      <c r="BH88" s="194">
        <f t="shared" si="7"/>
        <v>0</v>
      </c>
      <c r="BI88" s="194">
        <f t="shared" si="8"/>
        <v>0</v>
      </c>
      <c r="BJ88" s="18" t="s">
        <v>23</v>
      </c>
      <c r="BK88" s="194">
        <f t="shared" si="9"/>
        <v>0</v>
      </c>
      <c r="BL88" s="18" t="s">
        <v>539</v>
      </c>
      <c r="BM88" s="18" t="s">
        <v>1126</v>
      </c>
    </row>
    <row r="89" spans="2:65" s="1" customFormat="1" ht="31.5" customHeight="1">
      <c r="B89" s="35"/>
      <c r="C89" s="183" t="s">
        <v>214</v>
      </c>
      <c r="D89" s="183" t="s">
        <v>169</v>
      </c>
      <c r="E89" s="184" t="s">
        <v>1127</v>
      </c>
      <c r="F89" s="185" t="s">
        <v>1128</v>
      </c>
      <c r="G89" s="186" t="s">
        <v>357</v>
      </c>
      <c r="H89" s="187">
        <v>10</v>
      </c>
      <c r="I89" s="188"/>
      <c r="J89" s="189">
        <f t="shared" si="0"/>
        <v>0</v>
      </c>
      <c r="K89" s="185" t="s">
        <v>32</v>
      </c>
      <c r="L89" s="55"/>
      <c r="M89" s="190" t="s">
        <v>32</v>
      </c>
      <c r="N89" s="191" t="s">
        <v>45</v>
      </c>
      <c r="O89" s="36"/>
      <c r="P89" s="192">
        <f t="shared" si="1"/>
        <v>0</v>
      </c>
      <c r="Q89" s="192">
        <v>0</v>
      </c>
      <c r="R89" s="192">
        <f t="shared" si="2"/>
        <v>0</v>
      </c>
      <c r="S89" s="192">
        <v>0</v>
      </c>
      <c r="T89" s="193">
        <f t="shared" si="3"/>
        <v>0</v>
      </c>
      <c r="AR89" s="18" t="s">
        <v>539</v>
      </c>
      <c r="AT89" s="18" t="s">
        <v>169</v>
      </c>
      <c r="AU89" s="18" t="s">
        <v>82</v>
      </c>
      <c r="AY89" s="18" t="s">
        <v>167</v>
      </c>
      <c r="BE89" s="194">
        <f t="shared" si="4"/>
        <v>0</v>
      </c>
      <c r="BF89" s="194">
        <f t="shared" si="5"/>
        <v>0</v>
      </c>
      <c r="BG89" s="194">
        <f t="shared" si="6"/>
        <v>0</v>
      </c>
      <c r="BH89" s="194">
        <f t="shared" si="7"/>
        <v>0</v>
      </c>
      <c r="BI89" s="194">
        <f t="shared" si="8"/>
        <v>0</v>
      </c>
      <c r="BJ89" s="18" t="s">
        <v>23</v>
      </c>
      <c r="BK89" s="194">
        <f t="shared" si="9"/>
        <v>0</v>
      </c>
      <c r="BL89" s="18" t="s">
        <v>539</v>
      </c>
      <c r="BM89" s="18" t="s">
        <v>1129</v>
      </c>
    </row>
    <row r="90" spans="2:65" s="1" customFormat="1" ht="31.5" customHeight="1">
      <c r="B90" s="35"/>
      <c r="C90" s="183" t="s">
        <v>28</v>
      </c>
      <c r="D90" s="183" t="s">
        <v>169</v>
      </c>
      <c r="E90" s="184" t="s">
        <v>1130</v>
      </c>
      <c r="F90" s="185" t="s">
        <v>1131</v>
      </c>
      <c r="G90" s="186" t="s">
        <v>357</v>
      </c>
      <c r="H90" s="187">
        <v>8</v>
      </c>
      <c r="I90" s="188"/>
      <c r="J90" s="189">
        <f t="shared" si="0"/>
        <v>0</v>
      </c>
      <c r="K90" s="185" t="s">
        <v>32</v>
      </c>
      <c r="L90" s="55"/>
      <c r="M90" s="190" t="s">
        <v>32</v>
      </c>
      <c r="N90" s="191" t="s">
        <v>45</v>
      </c>
      <c r="O90" s="36"/>
      <c r="P90" s="192">
        <f t="shared" si="1"/>
        <v>0</v>
      </c>
      <c r="Q90" s="192">
        <v>0</v>
      </c>
      <c r="R90" s="192">
        <f t="shared" si="2"/>
        <v>0</v>
      </c>
      <c r="S90" s="192">
        <v>0</v>
      </c>
      <c r="T90" s="193">
        <f t="shared" si="3"/>
        <v>0</v>
      </c>
      <c r="AR90" s="18" t="s">
        <v>539</v>
      </c>
      <c r="AT90" s="18" t="s">
        <v>169</v>
      </c>
      <c r="AU90" s="18" t="s">
        <v>82</v>
      </c>
      <c r="AY90" s="18" t="s">
        <v>167</v>
      </c>
      <c r="BE90" s="194">
        <f t="shared" si="4"/>
        <v>0</v>
      </c>
      <c r="BF90" s="194">
        <f t="shared" si="5"/>
        <v>0</v>
      </c>
      <c r="BG90" s="194">
        <f t="shared" si="6"/>
        <v>0</v>
      </c>
      <c r="BH90" s="194">
        <f t="shared" si="7"/>
        <v>0</v>
      </c>
      <c r="BI90" s="194">
        <f t="shared" si="8"/>
        <v>0</v>
      </c>
      <c r="BJ90" s="18" t="s">
        <v>23</v>
      </c>
      <c r="BK90" s="194">
        <f t="shared" si="9"/>
        <v>0</v>
      </c>
      <c r="BL90" s="18" t="s">
        <v>539</v>
      </c>
      <c r="BM90" s="18" t="s">
        <v>1132</v>
      </c>
    </row>
    <row r="91" spans="2:65" s="1" customFormat="1" ht="22.5" customHeight="1">
      <c r="B91" s="35"/>
      <c r="C91" s="183" t="s">
        <v>230</v>
      </c>
      <c r="D91" s="183" t="s">
        <v>169</v>
      </c>
      <c r="E91" s="184" t="s">
        <v>1133</v>
      </c>
      <c r="F91" s="185" t="s">
        <v>1134</v>
      </c>
      <c r="G91" s="186" t="s">
        <v>357</v>
      </c>
      <c r="H91" s="187">
        <v>1</v>
      </c>
      <c r="I91" s="188"/>
      <c r="J91" s="189">
        <f t="shared" si="0"/>
        <v>0</v>
      </c>
      <c r="K91" s="185" t="s">
        <v>32</v>
      </c>
      <c r="L91" s="55"/>
      <c r="M91" s="190" t="s">
        <v>32</v>
      </c>
      <c r="N91" s="191" t="s">
        <v>45</v>
      </c>
      <c r="O91" s="36"/>
      <c r="P91" s="192">
        <f t="shared" si="1"/>
        <v>0</v>
      </c>
      <c r="Q91" s="192">
        <v>0</v>
      </c>
      <c r="R91" s="192">
        <f t="shared" si="2"/>
        <v>0</v>
      </c>
      <c r="S91" s="192">
        <v>0</v>
      </c>
      <c r="T91" s="193">
        <f t="shared" si="3"/>
        <v>0</v>
      </c>
      <c r="AR91" s="18" t="s">
        <v>539</v>
      </c>
      <c r="AT91" s="18" t="s">
        <v>169</v>
      </c>
      <c r="AU91" s="18" t="s">
        <v>82</v>
      </c>
      <c r="AY91" s="18" t="s">
        <v>167</v>
      </c>
      <c r="BE91" s="194">
        <f t="shared" si="4"/>
        <v>0</v>
      </c>
      <c r="BF91" s="194">
        <f t="shared" si="5"/>
        <v>0</v>
      </c>
      <c r="BG91" s="194">
        <f t="shared" si="6"/>
        <v>0</v>
      </c>
      <c r="BH91" s="194">
        <f t="shared" si="7"/>
        <v>0</v>
      </c>
      <c r="BI91" s="194">
        <f t="shared" si="8"/>
        <v>0</v>
      </c>
      <c r="BJ91" s="18" t="s">
        <v>23</v>
      </c>
      <c r="BK91" s="194">
        <f t="shared" si="9"/>
        <v>0</v>
      </c>
      <c r="BL91" s="18" t="s">
        <v>539</v>
      </c>
      <c r="BM91" s="18" t="s">
        <v>1135</v>
      </c>
    </row>
    <row r="92" spans="2:65" s="1" customFormat="1" ht="22.5" customHeight="1">
      <c r="B92" s="35"/>
      <c r="C92" s="183" t="s">
        <v>239</v>
      </c>
      <c r="D92" s="183" t="s">
        <v>169</v>
      </c>
      <c r="E92" s="184" t="s">
        <v>1136</v>
      </c>
      <c r="F92" s="185" t="s">
        <v>1137</v>
      </c>
      <c r="G92" s="186" t="s">
        <v>357</v>
      </c>
      <c r="H92" s="187">
        <v>1</v>
      </c>
      <c r="I92" s="188"/>
      <c r="J92" s="189">
        <f t="shared" si="0"/>
        <v>0</v>
      </c>
      <c r="K92" s="185" t="s">
        <v>32</v>
      </c>
      <c r="L92" s="55"/>
      <c r="M92" s="190" t="s">
        <v>32</v>
      </c>
      <c r="N92" s="191" t="s">
        <v>45</v>
      </c>
      <c r="O92" s="36"/>
      <c r="P92" s="192">
        <f t="shared" si="1"/>
        <v>0</v>
      </c>
      <c r="Q92" s="192">
        <v>0</v>
      </c>
      <c r="R92" s="192">
        <f t="shared" si="2"/>
        <v>0</v>
      </c>
      <c r="S92" s="192">
        <v>0</v>
      </c>
      <c r="T92" s="193">
        <f t="shared" si="3"/>
        <v>0</v>
      </c>
      <c r="AR92" s="18" t="s">
        <v>539</v>
      </c>
      <c r="AT92" s="18" t="s">
        <v>169</v>
      </c>
      <c r="AU92" s="18" t="s">
        <v>82</v>
      </c>
      <c r="AY92" s="18" t="s">
        <v>167</v>
      </c>
      <c r="BE92" s="194">
        <f t="shared" si="4"/>
        <v>0</v>
      </c>
      <c r="BF92" s="194">
        <f t="shared" si="5"/>
        <v>0</v>
      </c>
      <c r="BG92" s="194">
        <f t="shared" si="6"/>
        <v>0</v>
      </c>
      <c r="BH92" s="194">
        <f t="shared" si="7"/>
        <v>0</v>
      </c>
      <c r="BI92" s="194">
        <f t="shared" si="8"/>
        <v>0</v>
      </c>
      <c r="BJ92" s="18" t="s">
        <v>23</v>
      </c>
      <c r="BK92" s="194">
        <f t="shared" si="9"/>
        <v>0</v>
      </c>
      <c r="BL92" s="18" t="s">
        <v>539</v>
      </c>
      <c r="BM92" s="18" t="s">
        <v>1138</v>
      </c>
    </row>
    <row r="93" spans="2:65" s="1" customFormat="1" ht="22.5" customHeight="1">
      <c r="B93" s="35"/>
      <c r="C93" s="183" t="s">
        <v>243</v>
      </c>
      <c r="D93" s="183" t="s">
        <v>169</v>
      </c>
      <c r="E93" s="184" t="s">
        <v>1139</v>
      </c>
      <c r="F93" s="185" t="s">
        <v>1140</v>
      </c>
      <c r="G93" s="186" t="s">
        <v>326</v>
      </c>
      <c r="H93" s="187">
        <v>3</v>
      </c>
      <c r="I93" s="188"/>
      <c r="J93" s="189">
        <f t="shared" si="0"/>
        <v>0</v>
      </c>
      <c r="K93" s="185" t="s">
        <v>32</v>
      </c>
      <c r="L93" s="55"/>
      <c r="M93" s="190" t="s">
        <v>32</v>
      </c>
      <c r="N93" s="191" t="s">
        <v>45</v>
      </c>
      <c r="O93" s="36"/>
      <c r="P93" s="192">
        <f t="shared" si="1"/>
        <v>0</v>
      </c>
      <c r="Q93" s="192">
        <v>0</v>
      </c>
      <c r="R93" s="192">
        <f t="shared" si="2"/>
        <v>0</v>
      </c>
      <c r="S93" s="192">
        <v>0</v>
      </c>
      <c r="T93" s="193">
        <f t="shared" si="3"/>
        <v>0</v>
      </c>
      <c r="AR93" s="18" t="s">
        <v>539</v>
      </c>
      <c r="AT93" s="18" t="s">
        <v>169</v>
      </c>
      <c r="AU93" s="18" t="s">
        <v>82</v>
      </c>
      <c r="AY93" s="18" t="s">
        <v>167</v>
      </c>
      <c r="BE93" s="194">
        <f t="shared" si="4"/>
        <v>0</v>
      </c>
      <c r="BF93" s="194">
        <f t="shared" si="5"/>
        <v>0</v>
      </c>
      <c r="BG93" s="194">
        <f t="shared" si="6"/>
        <v>0</v>
      </c>
      <c r="BH93" s="194">
        <f t="shared" si="7"/>
        <v>0</v>
      </c>
      <c r="BI93" s="194">
        <f t="shared" si="8"/>
        <v>0</v>
      </c>
      <c r="BJ93" s="18" t="s">
        <v>23</v>
      </c>
      <c r="BK93" s="194">
        <f t="shared" si="9"/>
        <v>0</v>
      </c>
      <c r="BL93" s="18" t="s">
        <v>539</v>
      </c>
      <c r="BM93" s="18" t="s">
        <v>1141</v>
      </c>
    </row>
    <row r="94" spans="2:65" s="1" customFormat="1" ht="22.5" customHeight="1">
      <c r="B94" s="35"/>
      <c r="C94" s="183" t="s">
        <v>248</v>
      </c>
      <c r="D94" s="183" t="s">
        <v>169</v>
      </c>
      <c r="E94" s="184" t="s">
        <v>1142</v>
      </c>
      <c r="F94" s="185" t="s">
        <v>1143</v>
      </c>
      <c r="G94" s="186" t="s">
        <v>357</v>
      </c>
      <c r="H94" s="187">
        <v>6</v>
      </c>
      <c r="I94" s="188"/>
      <c r="J94" s="189">
        <f t="shared" si="0"/>
        <v>0</v>
      </c>
      <c r="K94" s="185" t="s">
        <v>32</v>
      </c>
      <c r="L94" s="55"/>
      <c r="M94" s="190" t="s">
        <v>32</v>
      </c>
      <c r="N94" s="191" t="s">
        <v>45</v>
      </c>
      <c r="O94" s="36"/>
      <c r="P94" s="192">
        <f t="shared" si="1"/>
        <v>0</v>
      </c>
      <c r="Q94" s="192">
        <v>0</v>
      </c>
      <c r="R94" s="192">
        <f t="shared" si="2"/>
        <v>0</v>
      </c>
      <c r="S94" s="192">
        <v>0</v>
      </c>
      <c r="T94" s="193">
        <f t="shared" si="3"/>
        <v>0</v>
      </c>
      <c r="AR94" s="18" t="s">
        <v>539</v>
      </c>
      <c r="AT94" s="18" t="s">
        <v>169</v>
      </c>
      <c r="AU94" s="18" t="s">
        <v>82</v>
      </c>
      <c r="AY94" s="18" t="s">
        <v>167</v>
      </c>
      <c r="BE94" s="194">
        <f t="shared" si="4"/>
        <v>0</v>
      </c>
      <c r="BF94" s="194">
        <f t="shared" si="5"/>
        <v>0</v>
      </c>
      <c r="BG94" s="194">
        <f t="shared" si="6"/>
        <v>0</v>
      </c>
      <c r="BH94" s="194">
        <f t="shared" si="7"/>
        <v>0</v>
      </c>
      <c r="BI94" s="194">
        <f t="shared" si="8"/>
        <v>0</v>
      </c>
      <c r="BJ94" s="18" t="s">
        <v>23</v>
      </c>
      <c r="BK94" s="194">
        <f t="shared" si="9"/>
        <v>0</v>
      </c>
      <c r="BL94" s="18" t="s">
        <v>539</v>
      </c>
      <c r="BM94" s="18" t="s">
        <v>1144</v>
      </c>
    </row>
    <row r="95" spans="2:65" s="1" customFormat="1" ht="22.5" customHeight="1">
      <c r="B95" s="35"/>
      <c r="C95" s="183" t="s">
        <v>8</v>
      </c>
      <c r="D95" s="183" t="s">
        <v>169</v>
      </c>
      <c r="E95" s="184" t="s">
        <v>1145</v>
      </c>
      <c r="F95" s="185" t="s">
        <v>1146</v>
      </c>
      <c r="G95" s="186" t="s">
        <v>357</v>
      </c>
      <c r="H95" s="187">
        <v>3</v>
      </c>
      <c r="I95" s="188"/>
      <c r="J95" s="189">
        <f t="shared" si="0"/>
        <v>0</v>
      </c>
      <c r="K95" s="185" t="s">
        <v>32</v>
      </c>
      <c r="L95" s="55"/>
      <c r="M95" s="190" t="s">
        <v>32</v>
      </c>
      <c r="N95" s="191" t="s">
        <v>45</v>
      </c>
      <c r="O95" s="36"/>
      <c r="P95" s="192">
        <f t="shared" si="1"/>
        <v>0</v>
      </c>
      <c r="Q95" s="192">
        <v>0</v>
      </c>
      <c r="R95" s="192">
        <f t="shared" si="2"/>
        <v>0</v>
      </c>
      <c r="S95" s="192">
        <v>0</v>
      </c>
      <c r="T95" s="193">
        <f t="shared" si="3"/>
        <v>0</v>
      </c>
      <c r="AR95" s="18" t="s">
        <v>539</v>
      </c>
      <c r="AT95" s="18" t="s">
        <v>169</v>
      </c>
      <c r="AU95" s="18" t="s">
        <v>82</v>
      </c>
      <c r="AY95" s="18" t="s">
        <v>167</v>
      </c>
      <c r="BE95" s="194">
        <f t="shared" si="4"/>
        <v>0</v>
      </c>
      <c r="BF95" s="194">
        <f t="shared" si="5"/>
        <v>0</v>
      </c>
      <c r="BG95" s="194">
        <f t="shared" si="6"/>
        <v>0</v>
      </c>
      <c r="BH95" s="194">
        <f t="shared" si="7"/>
        <v>0</v>
      </c>
      <c r="BI95" s="194">
        <f t="shared" si="8"/>
        <v>0</v>
      </c>
      <c r="BJ95" s="18" t="s">
        <v>23</v>
      </c>
      <c r="BK95" s="194">
        <f t="shared" si="9"/>
        <v>0</v>
      </c>
      <c r="BL95" s="18" t="s">
        <v>539</v>
      </c>
      <c r="BM95" s="18" t="s">
        <v>1147</v>
      </c>
    </row>
    <row r="96" spans="2:65" s="1" customFormat="1" ht="22.5" customHeight="1">
      <c r="B96" s="35"/>
      <c r="C96" s="183" t="s">
        <v>261</v>
      </c>
      <c r="D96" s="183" t="s">
        <v>169</v>
      </c>
      <c r="E96" s="184" t="s">
        <v>1148</v>
      </c>
      <c r="F96" s="185" t="s">
        <v>1149</v>
      </c>
      <c r="G96" s="186" t="s">
        <v>357</v>
      </c>
      <c r="H96" s="187">
        <v>1</v>
      </c>
      <c r="I96" s="188"/>
      <c r="J96" s="189">
        <f t="shared" si="0"/>
        <v>0</v>
      </c>
      <c r="K96" s="185" t="s">
        <v>32</v>
      </c>
      <c r="L96" s="55"/>
      <c r="M96" s="190" t="s">
        <v>32</v>
      </c>
      <c r="N96" s="191" t="s">
        <v>45</v>
      </c>
      <c r="O96" s="36"/>
      <c r="P96" s="192">
        <f t="shared" si="1"/>
        <v>0</v>
      </c>
      <c r="Q96" s="192">
        <v>0</v>
      </c>
      <c r="R96" s="192">
        <f t="shared" si="2"/>
        <v>0</v>
      </c>
      <c r="S96" s="192">
        <v>0</v>
      </c>
      <c r="T96" s="193">
        <f t="shared" si="3"/>
        <v>0</v>
      </c>
      <c r="AR96" s="18" t="s">
        <v>539</v>
      </c>
      <c r="AT96" s="18" t="s">
        <v>169</v>
      </c>
      <c r="AU96" s="18" t="s">
        <v>82</v>
      </c>
      <c r="AY96" s="18" t="s">
        <v>167</v>
      </c>
      <c r="BE96" s="194">
        <f t="shared" si="4"/>
        <v>0</v>
      </c>
      <c r="BF96" s="194">
        <f t="shared" si="5"/>
        <v>0</v>
      </c>
      <c r="BG96" s="194">
        <f t="shared" si="6"/>
        <v>0</v>
      </c>
      <c r="BH96" s="194">
        <f t="shared" si="7"/>
        <v>0</v>
      </c>
      <c r="BI96" s="194">
        <f t="shared" si="8"/>
        <v>0</v>
      </c>
      <c r="BJ96" s="18" t="s">
        <v>23</v>
      </c>
      <c r="BK96" s="194">
        <f t="shared" si="9"/>
        <v>0</v>
      </c>
      <c r="BL96" s="18" t="s">
        <v>539</v>
      </c>
      <c r="BM96" s="18" t="s">
        <v>1150</v>
      </c>
    </row>
    <row r="97" spans="2:65" s="1" customFormat="1" ht="22.5" customHeight="1">
      <c r="B97" s="35"/>
      <c r="C97" s="183" t="s">
        <v>266</v>
      </c>
      <c r="D97" s="183" t="s">
        <v>169</v>
      </c>
      <c r="E97" s="184" t="s">
        <v>1151</v>
      </c>
      <c r="F97" s="185" t="s">
        <v>1152</v>
      </c>
      <c r="G97" s="186" t="s">
        <v>357</v>
      </c>
      <c r="H97" s="187">
        <v>2</v>
      </c>
      <c r="I97" s="188"/>
      <c r="J97" s="189">
        <f t="shared" si="0"/>
        <v>0</v>
      </c>
      <c r="K97" s="185" t="s">
        <v>32</v>
      </c>
      <c r="L97" s="55"/>
      <c r="M97" s="190" t="s">
        <v>32</v>
      </c>
      <c r="N97" s="191" t="s">
        <v>45</v>
      </c>
      <c r="O97" s="36"/>
      <c r="P97" s="192">
        <f t="shared" si="1"/>
        <v>0</v>
      </c>
      <c r="Q97" s="192">
        <v>0</v>
      </c>
      <c r="R97" s="192">
        <f t="shared" si="2"/>
        <v>0</v>
      </c>
      <c r="S97" s="192">
        <v>0</v>
      </c>
      <c r="T97" s="193">
        <f t="shared" si="3"/>
        <v>0</v>
      </c>
      <c r="AR97" s="18" t="s">
        <v>539</v>
      </c>
      <c r="AT97" s="18" t="s">
        <v>169</v>
      </c>
      <c r="AU97" s="18" t="s">
        <v>82</v>
      </c>
      <c r="AY97" s="18" t="s">
        <v>167</v>
      </c>
      <c r="BE97" s="194">
        <f t="shared" si="4"/>
        <v>0</v>
      </c>
      <c r="BF97" s="194">
        <f t="shared" si="5"/>
        <v>0</v>
      </c>
      <c r="BG97" s="194">
        <f t="shared" si="6"/>
        <v>0</v>
      </c>
      <c r="BH97" s="194">
        <f t="shared" si="7"/>
        <v>0</v>
      </c>
      <c r="BI97" s="194">
        <f t="shared" si="8"/>
        <v>0</v>
      </c>
      <c r="BJ97" s="18" t="s">
        <v>23</v>
      </c>
      <c r="BK97" s="194">
        <f t="shared" si="9"/>
        <v>0</v>
      </c>
      <c r="BL97" s="18" t="s">
        <v>539</v>
      </c>
      <c r="BM97" s="18" t="s">
        <v>1153</v>
      </c>
    </row>
    <row r="98" spans="2:65" s="1" customFormat="1" ht="22.5" customHeight="1">
      <c r="B98" s="35"/>
      <c r="C98" s="183" t="s">
        <v>272</v>
      </c>
      <c r="D98" s="183" t="s">
        <v>169</v>
      </c>
      <c r="E98" s="184" t="s">
        <v>1154</v>
      </c>
      <c r="F98" s="185" t="s">
        <v>1155</v>
      </c>
      <c r="G98" s="186" t="s">
        <v>326</v>
      </c>
      <c r="H98" s="187">
        <v>4</v>
      </c>
      <c r="I98" s="188"/>
      <c r="J98" s="189">
        <f t="shared" si="0"/>
        <v>0</v>
      </c>
      <c r="K98" s="185" t="s">
        <v>32</v>
      </c>
      <c r="L98" s="55"/>
      <c r="M98" s="190" t="s">
        <v>32</v>
      </c>
      <c r="N98" s="191" t="s">
        <v>45</v>
      </c>
      <c r="O98" s="36"/>
      <c r="P98" s="192">
        <f t="shared" si="1"/>
        <v>0</v>
      </c>
      <c r="Q98" s="192">
        <v>0</v>
      </c>
      <c r="R98" s="192">
        <f t="shared" si="2"/>
        <v>0</v>
      </c>
      <c r="S98" s="192">
        <v>0</v>
      </c>
      <c r="T98" s="193">
        <f t="shared" si="3"/>
        <v>0</v>
      </c>
      <c r="AR98" s="18" t="s">
        <v>539</v>
      </c>
      <c r="AT98" s="18" t="s">
        <v>169</v>
      </c>
      <c r="AU98" s="18" t="s">
        <v>82</v>
      </c>
      <c r="AY98" s="18" t="s">
        <v>167</v>
      </c>
      <c r="BE98" s="194">
        <f t="shared" si="4"/>
        <v>0</v>
      </c>
      <c r="BF98" s="194">
        <f t="shared" si="5"/>
        <v>0</v>
      </c>
      <c r="BG98" s="194">
        <f t="shared" si="6"/>
        <v>0</v>
      </c>
      <c r="BH98" s="194">
        <f t="shared" si="7"/>
        <v>0</v>
      </c>
      <c r="BI98" s="194">
        <f t="shared" si="8"/>
        <v>0</v>
      </c>
      <c r="BJ98" s="18" t="s">
        <v>23</v>
      </c>
      <c r="BK98" s="194">
        <f t="shared" si="9"/>
        <v>0</v>
      </c>
      <c r="BL98" s="18" t="s">
        <v>539</v>
      </c>
      <c r="BM98" s="18" t="s">
        <v>1156</v>
      </c>
    </row>
    <row r="99" spans="2:65" s="1" customFormat="1" ht="22.5" customHeight="1">
      <c r="B99" s="35"/>
      <c r="C99" s="183" t="s">
        <v>279</v>
      </c>
      <c r="D99" s="183" t="s">
        <v>169</v>
      </c>
      <c r="E99" s="184" t="s">
        <v>1157</v>
      </c>
      <c r="F99" s="185" t="s">
        <v>1158</v>
      </c>
      <c r="G99" s="186" t="s">
        <v>357</v>
      </c>
      <c r="H99" s="187">
        <v>1</v>
      </c>
      <c r="I99" s="188"/>
      <c r="J99" s="189">
        <f t="shared" si="0"/>
        <v>0</v>
      </c>
      <c r="K99" s="185" t="s">
        <v>32</v>
      </c>
      <c r="L99" s="55"/>
      <c r="M99" s="190" t="s">
        <v>32</v>
      </c>
      <c r="N99" s="191" t="s">
        <v>45</v>
      </c>
      <c r="O99" s="36"/>
      <c r="P99" s="192">
        <f t="shared" si="1"/>
        <v>0</v>
      </c>
      <c r="Q99" s="192">
        <v>0</v>
      </c>
      <c r="R99" s="192">
        <f t="shared" si="2"/>
        <v>0</v>
      </c>
      <c r="S99" s="192">
        <v>0</v>
      </c>
      <c r="T99" s="193">
        <f t="shared" si="3"/>
        <v>0</v>
      </c>
      <c r="AR99" s="18" t="s">
        <v>539</v>
      </c>
      <c r="AT99" s="18" t="s">
        <v>169</v>
      </c>
      <c r="AU99" s="18" t="s">
        <v>82</v>
      </c>
      <c r="AY99" s="18" t="s">
        <v>167</v>
      </c>
      <c r="BE99" s="194">
        <f t="shared" si="4"/>
        <v>0</v>
      </c>
      <c r="BF99" s="194">
        <f t="shared" si="5"/>
        <v>0</v>
      </c>
      <c r="BG99" s="194">
        <f t="shared" si="6"/>
        <v>0</v>
      </c>
      <c r="BH99" s="194">
        <f t="shared" si="7"/>
        <v>0</v>
      </c>
      <c r="BI99" s="194">
        <f t="shared" si="8"/>
        <v>0</v>
      </c>
      <c r="BJ99" s="18" t="s">
        <v>23</v>
      </c>
      <c r="BK99" s="194">
        <f t="shared" si="9"/>
        <v>0</v>
      </c>
      <c r="BL99" s="18" t="s">
        <v>539</v>
      </c>
      <c r="BM99" s="18" t="s">
        <v>1159</v>
      </c>
    </row>
    <row r="100" spans="2:65" s="1" customFormat="1" ht="22.5" customHeight="1">
      <c r="B100" s="35"/>
      <c r="C100" s="183" t="s">
        <v>284</v>
      </c>
      <c r="D100" s="183" t="s">
        <v>169</v>
      </c>
      <c r="E100" s="184" t="s">
        <v>1160</v>
      </c>
      <c r="F100" s="185" t="s">
        <v>1161</v>
      </c>
      <c r="G100" s="186" t="s">
        <v>357</v>
      </c>
      <c r="H100" s="187">
        <v>1</v>
      </c>
      <c r="I100" s="188"/>
      <c r="J100" s="189">
        <f t="shared" si="0"/>
        <v>0</v>
      </c>
      <c r="K100" s="185" t="s">
        <v>32</v>
      </c>
      <c r="L100" s="55"/>
      <c r="M100" s="190" t="s">
        <v>32</v>
      </c>
      <c r="N100" s="191" t="s">
        <v>45</v>
      </c>
      <c r="O100" s="36"/>
      <c r="P100" s="192">
        <f t="shared" si="1"/>
        <v>0</v>
      </c>
      <c r="Q100" s="192">
        <v>0</v>
      </c>
      <c r="R100" s="192">
        <f t="shared" si="2"/>
        <v>0</v>
      </c>
      <c r="S100" s="192">
        <v>0</v>
      </c>
      <c r="T100" s="193">
        <f t="shared" si="3"/>
        <v>0</v>
      </c>
      <c r="AR100" s="18" t="s">
        <v>539</v>
      </c>
      <c r="AT100" s="18" t="s">
        <v>169</v>
      </c>
      <c r="AU100" s="18" t="s">
        <v>82</v>
      </c>
      <c r="AY100" s="18" t="s">
        <v>167</v>
      </c>
      <c r="BE100" s="194">
        <f t="shared" si="4"/>
        <v>0</v>
      </c>
      <c r="BF100" s="194">
        <f t="shared" si="5"/>
        <v>0</v>
      </c>
      <c r="BG100" s="194">
        <f t="shared" si="6"/>
        <v>0</v>
      </c>
      <c r="BH100" s="194">
        <f t="shared" si="7"/>
        <v>0</v>
      </c>
      <c r="BI100" s="194">
        <f t="shared" si="8"/>
        <v>0</v>
      </c>
      <c r="BJ100" s="18" t="s">
        <v>23</v>
      </c>
      <c r="BK100" s="194">
        <f t="shared" si="9"/>
        <v>0</v>
      </c>
      <c r="BL100" s="18" t="s">
        <v>539</v>
      </c>
      <c r="BM100" s="18" t="s">
        <v>1162</v>
      </c>
    </row>
    <row r="101" spans="2:65" s="1" customFormat="1" ht="22.5" customHeight="1">
      <c r="B101" s="35"/>
      <c r="C101" s="183" t="s">
        <v>7</v>
      </c>
      <c r="D101" s="183" t="s">
        <v>169</v>
      </c>
      <c r="E101" s="184" t="s">
        <v>1163</v>
      </c>
      <c r="F101" s="185" t="s">
        <v>1164</v>
      </c>
      <c r="G101" s="186" t="s">
        <v>357</v>
      </c>
      <c r="H101" s="187">
        <v>1</v>
      </c>
      <c r="I101" s="188"/>
      <c r="J101" s="189">
        <f t="shared" si="0"/>
        <v>0</v>
      </c>
      <c r="K101" s="185" t="s">
        <v>32</v>
      </c>
      <c r="L101" s="55"/>
      <c r="M101" s="190" t="s">
        <v>32</v>
      </c>
      <c r="N101" s="191" t="s">
        <v>45</v>
      </c>
      <c r="O101" s="36"/>
      <c r="P101" s="192">
        <f t="shared" si="1"/>
        <v>0</v>
      </c>
      <c r="Q101" s="192">
        <v>0</v>
      </c>
      <c r="R101" s="192">
        <f t="shared" si="2"/>
        <v>0</v>
      </c>
      <c r="S101" s="192">
        <v>0</v>
      </c>
      <c r="T101" s="193">
        <f t="shared" si="3"/>
        <v>0</v>
      </c>
      <c r="AR101" s="18" t="s">
        <v>539</v>
      </c>
      <c r="AT101" s="18" t="s">
        <v>169</v>
      </c>
      <c r="AU101" s="18" t="s">
        <v>82</v>
      </c>
      <c r="AY101" s="18" t="s">
        <v>167</v>
      </c>
      <c r="BE101" s="194">
        <f t="shared" si="4"/>
        <v>0</v>
      </c>
      <c r="BF101" s="194">
        <f t="shared" si="5"/>
        <v>0</v>
      </c>
      <c r="BG101" s="194">
        <f t="shared" si="6"/>
        <v>0</v>
      </c>
      <c r="BH101" s="194">
        <f t="shared" si="7"/>
        <v>0</v>
      </c>
      <c r="BI101" s="194">
        <f t="shared" si="8"/>
        <v>0</v>
      </c>
      <c r="BJ101" s="18" t="s">
        <v>23</v>
      </c>
      <c r="BK101" s="194">
        <f t="shared" si="9"/>
        <v>0</v>
      </c>
      <c r="BL101" s="18" t="s">
        <v>539</v>
      </c>
      <c r="BM101" s="18" t="s">
        <v>1165</v>
      </c>
    </row>
    <row r="102" spans="2:65" s="1" customFormat="1" ht="22.5" customHeight="1">
      <c r="B102" s="35"/>
      <c r="C102" s="183" t="s">
        <v>293</v>
      </c>
      <c r="D102" s="183" t="s">
        <v>169</v>
      </c>
      <c r="E102" s="184" t="s">
        <v>1028</v>
      </c>
      <c r="F102" s="185" t="s">
        <v>1166</v>
      </c>
      <c r="G102" s="186" t="s">
        <v>357</v>
      </c>
      <c r="H102" s="187">
        <v>1</v>
      </c>
      <c r="I102" s="188"/>
      <c r="J102" s="189">
        <f t="shared" si="0"/>
        <v>0</v>
      </c>
      <c r="K102" s="185" t="s">
        <v>32</v>
      </c>
      <c r="L102" s="55"/>
      <c r="M102" s="190" t="s">
        <v>32</v>
      </c>
      <c r="N102" s="262" t="s">
        <v>45</v>
      </c>
      <c r="O102" s="263"/>
      <c r="P102" s="264">
        <f t="shared" si="1"/>
        <v>0</v>
      </c>
      <c r="Q102" s="264">
        <v>0</v>
      </c>
      <c r="R102" s="264">
        <f t="shared" si="2"/>
        <v>0</v>
      </c>
      <c r="S102" s="264">
        <v>0</v>
      </c>
      <c r="T102" s="265">
        <f t="shared" si="3"/>
        <v>0</v>
      </c>
      <c r="AR102" s="18" t="s">
        <v>539</v>
      </c>
      <c r="AT102" s="18" t="s">
        <v>169</v>
      </c>
      <c r="AU102" s="18" t="s">
        <v>82</v>
      </c>
      <c r="AY102" s="18" t="s">
        <v>167</v>
      </c>
      <c r="BE102" s="194">
        <f t="shared" si="4"/>
        <v>0</v>
      </c>
      <c r="BF102" s="194">
        <f t="shared" si="5"/>
        <v>0</v>
      </c>
      <c r="BG102" s="194">
        <f t="shared" si="6"/>
        <v>0</v>
      </c>
      <c r="BH102" s="194">
        <f t="shared" si="7"/>
        <v>0</v>
      </c>
      <c r="BI102" s="194">
        <f t="shared" si="8"/>
        <v>0</v>
      </c>
      <c r="BJ102" s="18" t="s">
        <v>23</v>
      </c>
      <c r="BK102" s="194">
        <f t="shared" si="9"/>
        <v>0</v>
      </c>
      <c r="BL102" s="18" t="s">
        <v>539</v>
      </c>
      <c r="BM102" s="18" t="s">
        <v>1167</v>
      </c>
    </row>
    <row r="103" spans="2:65" s="1" customFormat="1" ht="6.95" customHeight="1">
      <c r="B103" s="50"/>
      <c r="C103" s="51"/>
      <c r="D103" s="51"/>
      <c r="E103" s="51"/>
      <c r="F103" s="51"/>
      <c r="G103" s="51"/>
      <c r="H103" s="51"/>
      <c r="I103" s="129"/>
      <c r="J103" s="51"/>
      <c r="K103" s="51"/>
      <c r="L103" s="55"/>
    </row>
  </sheetData>
  <sheetProtection algorithmName="SHA-512" hashValue="k+90FXULrynXSzVuFQ5/5WMyS92J7jOH2j+EpnqbMJq5fhRRaCZFgJJHjKYthckWmhigY5r2eLrWn4xu1Y//8Q==" saltValue="KEgxvt+kdhmpmocfq+kGLg==" spinCount="100000" sheet="1" objects="1" scenarios="1" formatColumns="0" formatRows="0" sort="0" autoFilter="0"/>
  <autoFilter ref="C77:K77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2"/>
  <sheetViews>
    <sheetView showGridLines="0" workbookViewId="0">
      <pane ySplit="1" topLeftCell="A2" activePane="bottomLeft" state="frozen"/>
      <selection pane="bottomLeft" activeCell="E68" sqref="E68:H68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4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6"/>
      <c r="B1" s="272"/>
      <c r="C1" s="272"/>
      <c r="D1" s="271" t="s">
        <v>1</v>
      </c>
      <c r="E1" s="272"/>
      <c r="F1" s="273" t="s">
        <v>1182</v>
      </c>
      <c r="G1" s="398" t="s">
        <v>1183</v>
      </c>
      <c r="H1" s="398"/>
      <c r="I1" s="278"/>
      <c r="J1" s="273" t="s">
        <v>1184</v>
      </c>
      <c r="K1" s="271" t="s">
        <v>101</v>
      </c>
      <c r="L1" s="273" t="s">
        <v>1185</v>
      </c>
      <c r="M1" s="273"/>
      <c r="N1" s="273"/>
      <c r="O1" s="273"/>
      <c r="P1" s="273"/>
      <c r="Q1" s="273"/>
      <c r="R1" s="273"/>
      <c r="S1" s="273"/>
      <c r="T1" s="273"/>
      <c r="U1" s="269"/>
      <c r="V1" s="26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AT2" s="18" t="s">
        <v>100</v>
      </c>
    </row>
    <row r="3" spans="1:70" ht="6.95" customHeight="1">
      <c r="B3" s="19"/>
      <c r="C3" s="20"/>
      <c r="D3" s="20"/>
      <c r="E3" s="20"/>
      <c r="F3" s="20"/>
      <c r="G3" s="20"/>
      <c r="H3" s="20"/>
      <c r="I3" s="106"/>
      <c r="J3" s="20"/>
      <c r="K3" s="21"/>
      <c r="AT3" s="18" t="s">
        <v>82</v>
      </c>
    </row>
    <row r="4" spans="1:70" ht="36.950000000000003" customHeight="1">
      <c r="B4" s="22"/>
      <c r="C4" s="23"/>
      <c r="D4" s="24" t="s">
        <v>108</v>
      </c>
      <c r="E4" s="23"/>
      <c r="F4" s="23"/>
      <c r="G4" s="23"/>
      <c r="H4" s="23"/>
      <c r="I4" s="107"/>
      <c r="J4" s="23"/>
      <c r="K4" s="25"/>
      <c r="M4" s="26" t="s">
        <v>10</v>
      </c>
      <c r="AT4" s="18" t="s">
        <v>4</v>
      </c>
    </row>
    <row r="5" spans="1:70" ht="6.95" customHeight="1">
      <c r="B5" s="22"/>
      <c r="C5" s="23"/>
      <c r="D5" s="23"/>
      <c r="E5" s="23"/>
      <c r="F5" s="23"/>
      <c r="G5" s="23"/>
      <c r="H5" s="23"/>
      <c r="I5" s="107"/>
      <c r="J5" s="23"/>
      <c r="K5" s="25"/>
    </row>
    <row r="6" spans="1:70" ht="15">
      <c r="B6" s="22"/>
      <c r="C6" s="23"/>
      <c r="D6" s="31" t="s">
        <v>16</v>
      </c>
      <c r="E6" s="23"/>
      <c r="F6" s="23"/>
      <c r="G6" s="23"/>
      <c r="H6" s="23"/>
      <c r="I6" s="107"/>
      <c r="J6" s="23"/>
      <c r="K6" s="25"/>
    </row>
    <row r="7" spans="1:70" ht="22.5" customHeight="1">
      <c r="B7" s="22"/>
      <c r="C7" s="23"/>
      <c r="D7" s="23"/>
      <c r="E7" s="399" t="str">
        <f>'Rekapitulace stavby'!K6</f>
        <v>RH Kružberk  – využití akumulační nádrže pro chov ryb</v>
      </c>
      <c r="F7" s="390"/>
      <c r="G7" s="390"/>
      <c r="H7" s="390"/>
      <c r="I7" s="107"/>
      <c r="J7" s="23"/>
      <c r="K7" s="25"/>
    </row>
    <row r="8" spans="1:70" s="1" customFormat="1" ht="15">
      <c r="B8" s="35"/>
      <c r="C8" s="36"/>
      <c r="D8" s="31" t="s">
        <v>117</v>
      </c>
      <c r="E8" s="36"/>
      <c r="F8" s="36"/>
      <c r="G8" s="36"/>
      <c r="H8" s="36"/>
      <c r="I8" s="108"/>
      <c r="J8" s="36"/>
      <c r="K8" s="39"/>
    </row>
    <row r="9" spans="1:70" s="1" customFormat="1" ht="36.950000000000003" customHeight="1">
      <c r="B9" s="35"/>
      <c r="C9" s="36"/>
      <c r="D9" s="36"/>
      <c r="E9" s="400" t="s">
        <v>1168</v>
      </c>
      <c r="F9" s="373"/>
      <c r="G9" s="373"/>
      <c r="H9" s="373"/>
      <c r="I9" s="108"/>
      <c r="J9" s="36"/>
      <c r="K9" s="39"/>
    </row>
    <row r="10" spans="1:70" s="1" customFormat="1">
      <c r="B10" s="35"/>
      <c r="C10" s="36"/>
      <c r="D10" s="36"/>
      <c r="E10" s="36"/>
      <c r="F10" s="36"/>
      <c r="G10" s="36"/>
      <c r="H10" s="36"/>
      <c r="I10" s="108"/>
      <c r="J10" s="36"/>
      <c r="K10" s="39"/>
    </row>
    <row r="11" spans="1:70" s="1" customFormat="1" ht="14.4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109" t="s">
        <v>21</v>
      </c>
      <c r="J11" s="29" t="s">
        <v>32</v>
      </c>
      <c r="K11" s="39"/>
    </row>
    <row r="12" spans="1:70" s="1" customFormat="1" ht="14.45" customHeight="1">
      <c r="B12" s="35"/>
      <c r="C12" s="36"/>
      <c r="D12" s="31" t="s">
        <v>24</v>
      </c>
      <c r="E12" s="36"/>
      <c r="F12" s="29" t="s">
        <v>25</v>
      </c>
      <c r="G12" s="36"/>
      <c r="H12" s="36"/>
      <c r="I12" s="109" t="s">
        <v>26</v>
      </c>
      <c r="J12" s="110" t="str">
        <f>'Rekapitulace stavby'!AN8</f>
        <v>13. 12. 2016</v>
      </c>
      <c r="K12" s="39"/>
    </row>
    <row r="13" spans="1:70" s="1" customFormat="1" ht="10.9" customHeight="1">
      <c r="B13" s="35"/>
      <c r="C13" s="36"/>
      <c r="D13" s="36"/>
      <c r="E13" s="36"/>
      <c r="F13" s="36"/>
      <c r="G13" s="36"/>
      <c r="H13" s="36"/>
      <c r="I13" s="108"/>
      <c r="J13" s="36"/>
      <c r="K13" s="39"/>
    </row>
    <row r="14" spans="1:70" s="1" customFormat="1" ht="14.45" customHeight="1">
      <c r="B14" s="35"/>
      <c r="C14" s="36"/>
      <c r="D14" s="31" t="s">
        <v>30</v>
      </c>
      <c r="E14" s="36"/>
      <c r="F14" s="36"/>
      <c r="G14" s="36"/>
      <c r="H14" s="36"/>
      <c r="I14" s="109" t="s">
        <v>31</v>
      </c>
      <c r="J14" s="29" t="s">
        <v>32</v>
      </c>
      <c r="K14" s="39"/>
    </row>
    <row r="15" spans="1:70" s="1" customFormat="1" ht="18" customHeight="1">
      <c r="B15" s="35"/>
      <c r="C15" s="36"/>
      <c r="D15" s="36"/>
      <c r="E15" s="29" t="s">
        <v>124</v>
      </c>
      <c r="F15" s="36"/>
      <c r="G15" s="36"/>
      <c r="H15" s="36"/>
      <c r="I15" s="109" t="s">
        <v>34</v>
      </c>
      <c r="J15" s="29" t="s">
        <v>32</v>
      </c>
      <c r="K15" s="39"/>
    </row>
    <row r="16" spans="1:70" s="1" customFormat="1" ht="6.95" customHeight="1">
      <c r="B16" s="35"/>
      <c r="C16" s="36"/>
      <c r="D16" s="36"/>
      <c r="E16" s="36"/>
      <c r="F16" s="36"/>
      <c r="G16" s="36"/>
      <c r="H16" s="36"/>
      <c r="I16" s="108"/>
      <c r="J16" s="36"/>
      <c r="K16" s="39"/>
    </row>
    <row r="17" spans="2:11" s="1" customFormat="1" ht="14.45" customHeight="1">
      <c r="B17" s="35"/>
      <c r="C17" s="36"/>
      <c r="D17" s="31" t="s">
        <v>35</v>
      </c>
      <c r="E17" s="36"/>
      <c r="F17" s="36"/>
      <c r="G17" s="36"/>
      <c r="H17" s="36"/>
      <c r="I17" s="109" t="s">
        <v>31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109" t="s">
        <v>34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08"/>
      <c r="J19" s="36"/>
      <c r="K19" s="39"/>
    </row>
    <row r="20" spans="2:11" s="1" customFormat="1" ht="14.45" customHeight="1">
      <c r="B20" s="35"/>
      <c r="C20" s="36"/>
      <c r="D20" s="31" t="s">
        <v>37</v>
      </c>
      <c r="E20" s="36"/>
      <c r="F20" s="36"/>
      <c r="G20" s="36"/>
      <c r="H20" s="36"/>
      <c r="I20" s="109" t="s">
        <v>31</v>
      </c>
      <c r="J20" s="29" t="s">
        <v>32</v>
      </c>
      <c r="K20" s="39"/>
    </row>
    <row r="21" spans="2:11" s="1" customFormat="1" ht="18" customHeight="1">
      <c r="B21" s="35"/>
      <c r="C21" s="36"/>
      <c r="D21" s="36"/>
      <c r="E21" s="29" t="s">
        <v>125</v>
      </c>
      <c r="F21" s="36"/>
      <c r="G21" s="36"/>
      <c r="H21" s="36"/>
      <c r="I21" s="109" t="s">
        <v>34</v>
      </c>
      <c r="J21" s="29" t="s">
        <v>32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08"/>
      <c r="J22" s="36"/>
      <c r="K22" s="39"/>
    </row>
    <row r="23" spans="2:11" s="1" customFormat="1" ht="14.45" customHeight="1">
      <c r="B23" s="35"/>
      <c r="C23" s="36"/>
      <c r="D23" s="31" t="s">
        <v>39</v>
      </c>
      <c r="E23" s="36"/>
      <c r="F23" s="36"/>
      <c r="G23" s="36"/>
      <c r="H23" s="36"/>
      <c r="I23" s="108"/>
      <c r="J23" s="36"/>
      <c r="K23" s="39"/>
    </row>
    <row r="24" spans="2:11" s="6" customFormat="1" ht="22.5" customHeight="1">
      <c r="B24" s="111"/>
      <c r="C24" s="112"/>
      <c r="D24" s="112"/>
      <c r="E24" s="393" t="s">
        <v>32</v>
      </c>
      <c r="F24" s="401"/>
      <c r="G24" s="401"/>
      <c r="H24" s="401"/>
      <c r="I24" s="113"/>
      <c r="J24" s="112"/>
      <c r="K24" s="114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08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15"/>
      <c r="J26" s="79"/>
      <c r="K26" s="116"/>
    </row>
    <row r="27" spans="2:11" s="1" customFormat="1" ht="25.35" customHeight="1">
      <c r="B27" s="35"/>
      <c r="C27" s="36"/>
      <c r="D27" s="117" t="s">
        <v>40</v>
      </c>
      <c r="E27" s="36"/>
      <c r="F27" s="36"/>
      <c r="G27" s="36"/>
      <c r="H27" s="36"/>
      <c r="I27" s="108"/>
      <c r="J27" s="118">
        <f>ROUND(J78,2)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15"/>
      <c r="J28" s="79"/>
      <c r="K28" s="116"/>
    </row>
    <row r="29" spans="2:11" s="1" customFormat="1" ht="14.45" customHeight="1">
      <c r="B29" s="35"/>
      <c r="C29" s="36"/>
      <c r="D29" s="36"/>
      <c r="E29" s="36"/>
      <c r="F29" s="40" t="s">
        <v>42</v>
      </c>
      <c r="G29" s="36"/>
      <c r="H29" s="36"/>
      <c r="I29" s="119" t="s">
        <v>41</v>
      </c>
      <c r="J29" s="40" t="s">
        <v>43</v>
      </c>
      <c r="K29" s="39"/>
    </row>
    <row r="30" spans="2:11" s="1" customFormat="1" ht="14.45" customHeight="1">
      <c r="B30" s="35"/>
      <c r="C30" s="36"/>
      <c r="D30" s="43" t="s">
        <v>44</v>
      </c>
      <c r="E30" s="43" t="s">
        <v>45</v>
      </c>
      <c r="F30" s="120">
        <f>ROUND(SUM(BE78:BE81), 2)</f>
        <v>0</v>
      </c>
      <c r="G30" s="36"/>
      <c r="H30" s="36"/>
      <c r="I30" s="121">
        <v>0.21</v>
      </c>
      <c r="J30" s="120">
        <f>ROUND(ROUND((SUM(BE78:BE81)), 2)*I30, 2)</f>
        <v>0</v>
      </c>
      <c r="K30" s="39"/>
    </row>
    <row r="31" spans="2:11" s="1" customFormat="1" ht="14.45" customHeight="1">
      <c r="B31" s="35"/>
      <c r="C31" s="36"/>
      <c r="D31" s="36"/>
      <c r="E31" s="43" t="s">
        <v>46</v>
      </c>
      <c r="F31" s="120">
        <f>ROUND(SUM(BF78:BF81), 2)</f>
        <v>0</v>
      </c>
      <c r="G31" s="36"/>
      <c r="H31" s="36"/>
      <c r="I31" s="121">
        <v>0.15</v>
      </c>
      <c r="J31" s="120">
        <f>ROUND(ROUND((SUM(BF78:BF81)), 2)*I31, 2)</f>
        <v>0</v>
      </c>
      <c r="K31" s="39"/>
    </row>
    <row r="32" spans="2:11" s="1" customFormat="1" ht="14.45" hidden="1" customHeight="1">
      <c r="B32" s="35"/>
      <c r="C32" s="36"/>
      <c r="D32" s="36"/>
      <c r="E32" s="43" t="s">
        <v>47</v>
      </c>
      <c r="F32" s="120">
        <f>ROUND(SUM(BG78:BG81), 2)</f>
        <v>0</v>
      </c>
      <c r="G32" s="36"/>
      <c r="H32" s="36"/>
      <c r="I32" s="121">
        <v>0.21</v>
      </c>
      <c r="J32" s="120">
        <v>0</v>
      </c>
      <c r="K32" s="39"/>
    </row>
    <row r="33" spans="2:11" s="1" customFormat="1" ht="14.45" hidden="1" customHeight="1">
      <c r="B33" s="35"/>
      <c r="C33" s="36"/>
      <c r="D33" s="36"/>
      <c r="E33" s="43" t="s">
        <v>48</v>
      </c>
      <c r="F33" s="120">
        <f>ROUND(SUM(BH78:BH81), 2)</f>
        <v>0</v>
      </c>
      <c r="G33" s="36"/>
      <c r="H33" s="36"/>
      <c r="I33" s="121">
        <v>0.15</v>
      </c>
      <c r="J33" s="120">
        <v>0</v>
      </c>
      <c r="K33" s="39"/>
    </row>
    <row r="34" spans="2:11" s="1" customFormat="1" ht="14.45" hidden="1" customHeight="1">
      <c r="B34" s="35"/>
      <c r="C34" s="36"/>
      <c r="D34" s="36"/>
      <c r="E34" s="43" t="s">
        <v>49</v>
      </c>
      <c r="F34" s="120">
        <f>ROUND(SUM(BI78:BI81), 2)</f>
        <v>0</v>
      </c>
      <c r="G34" s="36"/>
      <c r="H34" s="36"/>
      <c r="I34" s="121">
        <v>0</v>
      </c>
      <c r="J34" s="120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08"/>
      <c r="J35" s="36"/>
      <c r="K35" s="39"/>
    </row>
    <row r="36" spans="2:11" s="1" customFormat="1" ht="25.35" customHeight="1">
      <c r="B36" s="35"/>
      <c r="C36" s="122"/>
      <c r="D36" s="123" t="s">
        <v>50</v>
      </c>
      <c r="E36" s="73"/>
      <c r="F36" s="73"/>
      <c r="G36" s="124" t="s">
        <v>51</v>
      </c>
      <c r="H36" s="125" t="s">
        <v>52</v>
      </c>
      <c r="I36" s="126"/>
      <c r="J36" s="127">
        <f>SUM(J27:J34)</f>
        <v>0</v>
      </c>
      <c r="K36" s="128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29"/>
      <c r="J37" s="51"/>
      <c r="K37" s="52"/>
    </row>
    <row r="41" spans="2:11" s="1" customFormat="1" ht="6.95" customHeight="1">
      <c r="B41" s="130"/>
      <c r="C41" s="131"/>
      <c r="D41" s="131"/>
      <c r="E41" s="131"/>
      <c r="F41" s="131"/>
      <c r="G41" s="131"/>
      <c r="H41" s="131"/>
      <c r="I41" s="132"/>
      <c r="J41" s="131"/>
      <c r="K41" s="133"/>
    </row>
    <row r="42" spans="2:11" s="1" customFormat="1" ht="36.950000000000003" customHeight="1">
      <c r="B42" s="35"/>
      <c r="C42" s="24" t="s">
        <v>126</v>
      </c>
      <c r="D42" s="36"/>
      <c r="E42" s="36"/>
      <c r="F42" s="36"/>
      <c r="G42" s="36"/>
      <c r="H42" s="36"/>
      <c r="I42" s="108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08"/>
      <c r="J43" s="36"/>
      <c r="K43" s="39"/>
    </row>
    <row r="44" spans="2:11" s="1" customFormat="1" ht="14.45" customHeight="1">
      <c r="B44" s="35"/>
      <c r="C44" s="31" t="s">
        <v>16</v>
      </c>
      <c r="D44" s="36"/>
      <c r="E44" s="36"/>
      <c r="F44" s="36"/>
      <c r="G44" s="36"/>
      <c r="H44" s="36"/>
      <c r="I44" s="108"/>
      <c r="J44" s="36"/>
      <c r="K44" s="39"/>
    </row>
    <row r="45" spans="2:11" s="1" customFormat="1" ht="22.5" customHeight="1">
      <c r="B45" s="35"/>
      <c r="C45" s="36"/>
      <c r="D45" s="36"/>
      <c r="E45" s="399" t="str">
        <f>E7</f>
        <v>RH Kružberk  – využití akumulační nádrže pro chov ryb</v>
      </c>
      <c r="F45" s="373"/>
      <c r="G45" s="373"/>
      <c r="H45" s="373"/>
      <c r="I45" s="108"/>
      <c r="J45" s="36"/>
      <c r="K45" s="39"/>
    </row>
    <row r="46" spans="2:11" s="1" customFormat="1" ht="14.45" customHeight="1">
      <c r="B46" s="35"/>
      <c r="C46" s="31" t="s">
        <v>117</v>
      </c>
      <c r="D46" s="36"/>
      <c r="E46" s="36"/>
      <c r="F46" s="36"/>
      <c r="G46" s="36"/>
      <c r="H46" s="36"/>
      <c r="I46" s="108"/>
      <c r="J46" s="36"/>
      <c r="K46" s="39"/>
    </row>
    <row r="47" spans="2:11" s="1" customFormat="1" ht="23.25" customHeight="1">
      <c r="B47" s="35"/>
      <c r="C47" s="36"/>
      <c r="D47" s="36"/>
      <c r="E47" s="400" t="str">
        <f>E9</f>
        <v>VN - Vedlejší a ostatní náklady</v>
      </c>
      <c r="F47" s="373"/>
      <c r="G47" s="373"/>
      <c r="H47" s="373"/>
      <c r="I47" s="108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08"/>
      <c r="J48" s="36"/>
      <c r="K48" s="39"/>
    </row>
    <row r="49" spans="2:47" s="1" customFormat="1" ht="18" customHeight="1">
      <c r="B49" s="35"/>
      <c r="C49" s="31" t="s">
        <v>24</v>
      </c>
      <c r="D49" s="36"/>
      <c r="E49" s="36"/>
      <c r="F49" s="29" t="str">
        <f>F12</f>
        <v>Kružberk</v>
      </c>
      <c r="G49" s="36"/>
      <c r="H49" s="36"/>
      <c r="I49" s="109" t="s">
        <v>26</v>
      </c>
      <c r="J49" s="110" t="str">
        <f>IF(J12="","",J12)</f>
        <v>13. 12. 2016</v>
      </c>
      <c r="K49" s="39"/>
    </row>
    <row r="50" spans="2:47" s="1" customFormat="1" ht="6.95" customHeight="1">
      <c r="B50" s="35"/>
      <c r="C50" s="36"/>
      <c r="D50" s="36"/>
      <c r="E50" s="36"/>
      <c r="F50" s="36"/>
      <c r="G50" s="36"/>
      <c r="H50" s="36"/>
      <c r="I50" s="108"/>
      <c r="J50" s="36"/>
      <c r="K50" s="39"/>
    </row>
    <row r="51" spans="2:47" s="1" customFormat="1" ht="15">
      <c r="B51" s="35"/>
      <c r="C51" s="31" t="s">
        <v>30</v>
      </c>
      <c r="D51" s="36"/>
      <c r="E51" s="36"/>
      <c r="F51" s="29" t="str">
        <f>E15</f>
        <v>POVODÍ ODRY, státní podnik, závod Frýdek - Místek</v>
      </c>
      <c r="G51" s="36"/>
      <c r="H51" s="36"/>
      <c r="I51" s="109" t="s">
        <v>37</v>
      </c>
      <c r="J51" s="29" t="str">
        <f>E21</f>
        <v>VODEKO, s.r.o</v>
      </c>
      <c r="K51" s="39"/>
    </row>
    <row r="52" spans="2:47" s="1" customFormat="1" ht="14.45" customHeight="1">
      <c r="B52" s="35"/>
      <c r="C52" s="31" t="s">
        <v>35</v>
      </c>
      <c r="D52" s="36"/>
      <c r="E52" s="36"/>
      <c r="F52" s="29" t="str">
        <f>IF(E18="","",E18)</f>
        <v/>
      </c>
      <c r="G52" s="36"/>
      <c r="H52" s="36"/>
      <c r="I52" s="108"/>
      <c r="J52" s="36"/>
      <c r="K52" s="39"/>
    </row>
    <row r="53" spans="2:47" s="1" customFormat="1" ht="10.35" customHeight="1">
      <c r="B53" s="35"/>
      <c r="C53" s="36"/>
      <c r="D53" s="36"/>
      <c r="E53" s="36"/>
      <c r="F53" s="36"/>
      <c r="G53" s="36"/>
      <c r="H53" s="36"/>
      <c r="I53" s="108"/>
      <c r="J53" s="36"/>
      <c r="K53" s="39"/>
    </row>
    <row r="54" spans="2:47" s="1" customFormat="1" ht="29.25" customHeight="1">
      <c r="B54" s="35"/>
      <c r="C54" s="134" t="s">
        <v>127</v>
      </c>
      <c r="D54" s="122"/>
      <c r="E54" s="122"/>
      <c r="F54" s="122"/>
      <c r="G54" s="122"/>
      <c r="H54" s="122"/>
      <c r="I54" s="135"/>
      <c r="J54" s="136" t="s">
        <v>128</v>
      </c>
      <c r="K54" s="137"/>
    </row>
    <row r="55" spans="2:47" s="1" customFormat="1" ht="10.35" customHeight="1">
      <c r="B55" s="35"/>
      <c r="C55" s="36"/>
      <c r="D55" s="36"/>
      <c r="E55" s="36"/>
      <c r="F55" s="36"/>
      <c r="G55" s="36"/>
      <c r="H55" s="36"/>
      <c r="I55" s="108"/>
      <c r="J55" s="36"/>
      <c r="K55" s="39"/>
    </row>
    <row r="56" spans="2:47" s="1" customFormat="1" ht="29.25" customHeight="1">
      <c r="B56" s="35"/>
      <c r="C56" s="138" t="s">
        <v>129</v>
      </c>
      <c r="D56" s="36"/>
      <c r="E56" s="36"/>
      <c r="F56" s="36"/>
      <c r="G56" s="36"/>
      <c r="H56" s="36"/>
      <c r="I56" s="108"/>
      <c r="J56" s="118">
        <f>J78</f>
        <v>0</v>
      </c>
      <c r="K56" s="39"/>
      <c r="AU56" s="18" t="s">
        <v>130</v>
      </c>
    </row>
    <row r="57" spans="2:47" s="7" customFormat="1" ht="24.95" customHeight="1">
      <c r="B57" s="139"/>
      <c r="C57" s="140"/>
      <c r="D57" s="141" t="s">
        <v>1169</v>
      </c>
      <c r="E57" s="142"/>
      <c r="F57" s="142"/>
      <c r="G57" s="142"/>
      <c r="H57" s="142"/>
      <c r="I57" s="143"/>
      <c r="J57" s="144">
        <f>J79</f>
        <v>0</v>
      </c>
      <c r="K57" s="145"/>
    </row>
    <row r="58" spans="2:47" s="8" customFormat="1" ht="19.899999999999999" customHeight="1">
      <c r="B58" s="146"/>
      <c r="C58" s="147"/>
      <c r="D58" s="148" t="s">
        <v>1170</v>
      </c>
      <c r="E58" s="149"/>
      <c r="F58" s="149"/>
      <c r="G58" s="149"/>
      <c r="H58" s="149"/>
      <c r="I58" s="150"/>
      <c r="J58" s="151">
        <f>J80</f>
        <v>0</v>
      </c>
      <c r="K58" s="152"/>
    </row>
    <row r="59" spans="2:47" s="1" customFormat="1" ht="21.75" customHeight="1">
      <c r="B59" s="35"/>
      <c r="C59" s="36"/>
      <c r="D59" s="36"/>
      <c r="E59" s="36"/>
      <c r="F59" s="36"/>
      <c r="G59" s="36"/>
      <c r="H59" s="36"/>
      <c r="I59" s="108"/>
      <c r="J59" s="36"/>
      <c r="K59" s="39"/>
    </row>
    <row r="60" spans="2:47" s="1" customFormat="1" ht="6.95" customHeight="1">
      <c r="B60" s="50"/>
      <c r="C60" s="51"/>
      <c r="D60" s="51"/>
      <c r="E60" s="51"/>
      <c r="F60" s="51"/>
      <c r="G60" s="51"/>
      <c r="H60" s="51"/>
      <c r="I60" s="129"/>
      <c r="J60" s="51"/>
      <c r="K60" s="52"/>
    </row>
    <row r="64" spans="2:47" s="1" customFormat="1" ht="6.95" customHeight="1">
      <c r="B64" s="53"/>
      <c r="C64" s="54"/>
      <c r="D64" s="54"/>
      <c r="E64" s="54"/>
      <c r="F64" s="54"/>
      <c r="G64" s="54"/>
      <c r="H64" s="54"/>
      <c r="I64" s="132"/>
      <c r="J64" s="54"/>
      <c r="K64" s="54"/>
      <c r="L64" s="55"/>
    </row>
    <row r="65" spans="2:63" s="1" customFormat="1" ht="36.950000000000003" customHeight="1">
      <c r="B65" s="35"/>
      <c r="C65" s="56" t="s">
        <v>151</v>
      </c>
      <c r="D65" s="57"/>
      <c r="E65" s="57"/>
      <c r="F65" s="57"/>
      <c r="G65" s="57"/>
      <c r="H65" s="57"/>
      <c r="I65" s="153"/>
      <c r="J65" s="57"/>
      <c r="K65" s="57"/>
      <c r="L65" s="55"/>
    </row>
    <row r="66" spans="2:63" s="1" customFormat="1" ht="6.95" customHeight="1">
      <c r="B66" s="35"/>
      <c r="C66" s="57"/>
      <c r="D66" s="57"/>
      <c r="E66" s="57"/>
      <c r="F66" s="57"/>
      <c r="G66" s="57"/>
      <c r="H66" s="57"/>
      <c r="I66" s="153"/>
      <c r="J66" s="57"/>
      <c r="K66" s="57"/>
      <c r="L66" s="55"/>
    </row>
    <row r="67" spans="2:63" s="1" customFormat="1" ht="14.45" customHeight="1">
      <c r="B67" s="35"/>
      <c r="C67" s="59" t="s">
        <v>16</v>
      </c>
      <c r="D67" s="57"/>
      <c r="E67" s="57"/>
      <c r="F67" s="57"/>
      <c r="G67" s="57"/>
      <c r="H67" s="57"/>
      <c r="I67" s="153"/>
      <c r="J67" s="57"/>
      <c r="K67" s="57"/>
      <c r="L67" s="55"/>
    </row>
    <row r="68" spans="2:63" s="1" customFormat="1" ht="22.5" customHeight="1">
      <c r="B68" s="35"/>
      <c r="C68" s="57"/>
      <c r="D68" s="57"/>
      <c r="E68" s="397" t="str">
        <f>E7</f>
        <v>RH Kružberk  – využití akumulační nádrže pro chov ryb</v>
      </c>
      <c r="F68" s="366"/>
      <c r="G68" s="366"/>
      <c r="H68" s="366"/>
      <c r="I68" s="153"/>
      <c r="J68" s="57"/>
      <c r="K68" s="57"/>
      <c r="L68" s="55"/>
    </row>
    <row r="69" spans="2:63" s="1" customFormat="1" ht="14.45" customHeight="1">
      <c r="B69" s="35"/>
      <c r="C69" s="59" t="s">
        <v>117</v>
      </c>
      <c r="D69" s="57"/>
      <c r="E69" s="57"/>
      <c r="F69" s="57"/>
      <c r="G69" s="57"/>
      <c r="H69" s="57"/>
      <c r="I69" s="153"/>
      <c r="J69" s="57"/>
      <c r="K69" s="57"/>
      <c r="L69" s="55"/>
    </row>
    <row r="70" spans="2:63" s="1" customFormat="1" ht="23.25" customHeight="1">
      <c r="B70" s="35"/>
      <c r="C70" s="57"/>
      <c r="D70" s="57"/>
      <c r="E70" s="363" t="str">
        <f>E9</f>
        <v>VN - Vedlejší a ostatní náklady</v>
      </c>
      <c r="F70" s="366"/>
      <c r="G70" s="366"/>
      <c r="H70" s="366"/>
      <c r="I70" s="153"/>
      <c r="J70" s="57"/>
      <c r="K70" s="57"/>
      <c r="L70" s="55"/>
    </row>
    <row r="71" spans="2:63" s="1" customFormat="1" ht="6.95" customHeight="1">
      <c r="B71" s="35"/>
      <c r="C71" s="57"/>
      <c r="D71" s="57"/>
      <c r="E71" s="57"/>
      <c r="F71" s="57"/>
      <c r="G71" s="57"/>
      <c r="H71" s="57"/>
      <c r="I71" s="153"/>
      <c r="J71" s="57"/>
      <c r="K71" s="57"/>
      <c r="L71" s="55"/>
    </row>
    <row r="72" spans="2:63" s="1" customFormat="1" ht="18" customHeight="1">
      <c r="B72" s="35"/>
      <c r="C72" s="59" t="s">
        <v>24</v>
      </c>
      <c r="D72" s="57"/>
      <c r="E72" s="57"/>
      <c r="F72" s="154" t="str">
        <f>F12</f>
        <v>Kružberk</v>
      </c>
      <c r="G72" s="57"/>
      <c r="H72" s="57"/>
      <c r="I72" s="155" t="s">
        <v>26</v>
      </c>
      <c r="J72" s="67" t="str">
        <f>IF(J12="","",J12)</f>
        <v>13. 12. 2016</v>
      </c>
      <c r="K72" s="57"/>
      <c r="L72" s="55"/>
    </row>
    <row r="73" spans="2:63" s="1" customFormat="1" ht="6.95" customHeight="1">
      <c r="B73" s="35"/>
      <c r="C73" s="57"/>
      <c r="D73" s="57"/>
      <c r="E73" s="57"/>
      <c r="F73" s="57"/>
      <c r="G73" s="57"/>
      <c r="H73" s="57"/>
      <c r="I73" s="153"/>
      <c r="J73" s="57"/>
      <c r="K73" s="57"/>
      <c r="L73" s="55"/>
    </row>
    <row r="74" spans="2:63" s="1" customFormat="1" ht="15">
      <c r="B74" s="35"/>
      <c r="C74" s="59" t="s">
        <v>30</v>
      </c>
      <c r="D74" s="57"/>
      <c r="E74" s="57"/>
      <c r="F74" s="154" t="str">
        <f>E15</f>
        <v>POVODÍ ODRY, státní podnik, závod Frýdek - Místek</v>
      </c>
      <c r="G74" s="57"/>
      <c r="H74" s="57"/>
      <c r="I74" s="155" t="s">
        <v>37</v>
      </c>
      <c r="J74" s="154" t="str">
        <f>E21</f>
        <v>VODEKO, s.r.o</v>
      </c>
      <c r="K74" s="57"/>
      <c r="L74" s="55"/>
    </row>
    <row r="75" spans="2:63" s="1" customFormat="1" ht="14.45" customHeight="1">
      <c r="B75" s="35"/>
      <c r="C75" s="59" t="s">
        <v>35</v>
      </c>
      <c r="D75" s="57"/>
      <c r="E75" s="57"/>
      <c r="F75" s="154" t="str">
        <f>IF(E18="","",E18)</f>
        <v/>
      </c>
      <c r="G75" s="57"/>
      <c r="H75" s="57"/>
      <c r="I75" s="153"/>
      <c r="J75" s="57"/>
      <c r="K75" s="57"/>
      <c r="L75" s="55"/>
    </row>
    <row r="76" spans="2:63" s="1" customFormat="1" ht="10.35" customHeight="1">
      <c r="B76" s="35"/>
      <c r="C76" s="57"/>
      <c r="D76" s="57"/>
      <c r="E76" s="57"/>
      <c r="F76" s="57"/>
      <c r="G76" s="57"/>
      <c r="H76" s="57"/>
      <c r="I76" s="153"/>
      <c r="J76" s="57"/>
      <c r="K76" s="57"/>
      <c r="L76" s="55"/>
    </row>
    <row r="77" spans="2:63" s="9" customFormat="1" ht="29.25" customHeight="1">
      <c r="B77" s="156"/>
      <c r="C77" s="157" t="s">
        <v>152</v>
      </c>
      <c r="D77" s="158" t="s">
        <v>59</v>
      </c>
      <c r="E77" s="158" t="s">
        <v>55</v>
      </c>
      <c r="F77" s="158" t="s">
        <v>153</v>
      </c>
      <c r="G77" s="158" t="s">
        <v>154</v>
      </c>
      <c r="H77" s="158" t="s">
        <v>155</v>
      </c>
      <c r="I77" s="159" t="s">
        <v>156</v>
      </c>
      <c r="J77" s="158" t="s">
        <v>128</v>
      </c>
      <c r="K77" s="160" t="s">
        <v>157</v>
      </c>
      <c r="L77" s="161"/>
      <c r="M77" s="75" t="s">
        <v>158</v>
      </c>
      <c r="N77" s="76" t="s">
        <v>44</v>
      </c>
      <c r="O77" s="76" t="s">
        <v>159</v>
      </c>
      <c r="P77" s="76" t="s">
        <v>160</v>
      </c>
      <c r="Q77" s="76" t="s">
        <v>161</v>
      </c>
      <c r="R77" s="76" t="s">
        <v>162</v>
      </c>
      <c r="S77" s="76" t="s">
        <v>163</v>
      </c>
      <c r="T77" s="77" t="s">
        <v>164</v>
      </c>
    </row>
    <row r="78" spans="2:63" s="1" customFormat="1" ht="29.25" customHeight="1">
      <c r="B78" s="35"/>
      <c r="C78" s="81" t="s">
        <v>129</v>
      </c>
      <c r="D78" s="57"/>
      <c r="E78" s="57"/>
      <c r="F78" s="57"/>
      <c r="G78" s="57"/>
      <c r="H78" s="57"/>
      <c r="I78" s="153"/>
      <c r="J78" s="162">
        <f>BK78</f>
        <v>0</v>
      </c>
      <c r="K78" s="57"/>
      <c r="L78" s="55"/>
      <c r="M78" s="78"/>
      <c r="N78" s="79"/>
      <c r="O78" s="79"/>
      <c r="P78" s="163">
        <f>P79</f>
        <v>0</v>
      </c>
      <c r="Q78" s="79"/>
      <c r="R78" s="163">
        <f>R79</f>
        <v>0</v>
      </c>
      <c r="S78" s="79"/>
      <c r="T78" s="164">
        <f>T79</f>
        <v>0</v>
      </c>
      <c r="AT78" s="18" t="s">
        <v>73</v>
      </c>
      <c r="AU78" s="18" t="s">
        <v>130</v>
      </c>
      <c r="BK78" s="165">
        <f>BK79</f>
        <v>0</v>
      </c>
    </row>
    <row r="79" spans="2:63" s="10" customFormat="1" ht="37.35" customHeight="1">
      <c r="B79" s="166"/>
      <c r="C79" s="167"/>
      <c r="D79" s="168" t="s">
        <v>73</v>
      </c>
      <c r="E79" s="169" t="s">
        <v>1171</v>
      </c>
      <c r="F79" s="169" t="s">
        <v>1172</v>
      </c>
      <c r="G79" s="167"/>
      <c r="H79" s="167"/>
      <c r="I79" s="170"/>
      <c r="J79" s="171">
        <f>BK79</f>
        <v>0</v>
      </c>
      <c r="K79" s="167"/>
      <c r="L79" s="172"/>
      <c r="M79" s="173"/>
      <c r="N79" s="174"/>
      <c r="O79" s="174"/>
      <c r="P79" s="175">
        <f>P80</f>
        <v>0</v>
      </c>
      <c r="Q79" s="174"/>
      <c r="R79" s="175">
        <f>R80</f>
        <v>0</v>
      </c>
      <c r="S79" s="174"/>
      <c r="T79" s="176">
        <f>T80</f>
        <v>0</v>
      </c>
      <c r="AR79" s="177" t="s">
        <v>189</v>
      </c>
      <c r="AT79" s="178" t="s">
        <v>73</v>
      </c>
      <c r="AU79" s="178" t="s">
        <v>74</v>
      </c>
      <c r="AY79" s="177" t="s">
        <v>167</v>
      </c>
      <c r="BK79" s="179">
        <f>BK80</f>
        <v>0</v>
      </c>
    </row>
    <row r="80" spans="2:63" s="10" customFormat="1" ht="19.899999999999999" customHeight="1">
      <c r="B80" s="166"/>
      <c r="C80" s="167"/>
      <c r="D80" s="180" t="s">
        <v>73</v>
      </c>
      <c r="E80" s="181" t="s">
        <v>1173</v>
      </c>
      <c r="F80" s="181" t="s">
        <v>1174</v>
      </c>
      <c r="G80" s="167"/>
      <c r="H80" s="167"/>
      <c r="I80" s="170"/>
      <c r="J80" s="182">
        <f>BK80</f>
        <v>0</v>
      </c>
      <c r="K80" s="167"/>
      <c r="L80" s="172"/>
      <c r="M80" s="173"/>
      <c r="N80" s="174"/>
      <c r="O80" s="174"/>
      <c r="P80" s="175">
        <f>P81</f>
        <v>0</v>
      </c>
      <c r="Q80" s="174"/>
      <c r="R80" s="175">
        <f>R81</f>
        <v>0</v>
      </c>
      <c r="S80" s="174"/>
      <c r="T80" s="176">
        <f>T81</f>
        <v>0</v>
      </c>
      <c r="AR80" s="177" t="s">
        <v>189</v>
      </c>
      <c r="AT80" s="178" t="s">
        <v>73</v>
      </c>
      <c r="AU80" s="178" t="s">
        <v>23</v>
      </c>
      <c r="AY80" s="177" t="s">
        <v>167</v>
      </c>
      <c r="BK80" s="179">
        <f>BK81</f>
        <v>0</v>
      </c>
    </row>
    <row r="81" spans="2:65" s="1" customFormat="1" ht="22.5" customHeight="1">
      <c r="B81" s="35"/>
      <c r="C81" s="183" t="s">
        <v>23</v>
      </c>
      <c r="D81" s="183" t="s">
        <v>169</v>
      </c>
      <c r="E81" s="184" t="s">
        <v>1175</v>
      </c>
      <c r="F81" s="185" t="s">
        <v>1174</v>
      </c>
      <c r="G81" s="186" t="s">
        <v>1176</v>
      </c>
      <c r="H81" s="187">
        <v>1</v>
      </c>
      <c r="I81" s="188"/>
      <c r="J81" s="189">
        <f>ROUND(I81*H81,2)</f>
        <v>0</v>
      </c>
      <c r="K81" s="185" t="s">
        <v>172</v>
      </c>
      <c r="L81" s="55"/>
      <c r="M81" s="190" t="s">
        <v>32</v>
      </c>
      <c r="N81" s="262" t="s">
        <v>45</v>
      </c>
      <c r="O81" s="263"/>
      <c r="P81" s="264">
        <f>O81*H81</f>
        <v>0</v>
      </c>
      <c r="Q81" s="264">
        <v>0</v>
      </c>
      <c r="R81" s="264">
        <f>Q81*H81</f>
        <v>0</v>
      </c>
      <c r="S81" s="264">
        <v>0</v>
      </c>
      <c r="T81" s="265">
        <f>S81*H81</f>
        <v>0</v>
      </c>
      <c r="AR81" s="18" t="s">
        <v>1177</v>
      </c>
      <c r="AT81" s="18" t="s">
        <v>169</v>
      </c>
      <c r="AU81" s="18" t="s">
        <v>82</v>
      </c>
      <c r="AY81" s="18" t="s">
        <v>167</v>
      </c>
      <c r="BE81" s="194">
        <f>IF(N81="základní",J81,0)</f>
        <v>0</v>
      </c>
      <c r="BF81" s="194">
        <f>IF(N81="snížená",J81,0)</f>
        <v>0</v>
      </c>
      <c r="BG81" s="194">
        <f>IF(N81="zákl. přenesená",J81,0)</f>
        <v>0</v>
      </c>
      <c r="BH81" s="194">
        <f>IF(N81="sníž. přenesená",J81,0)</f>
        <v>0</v>
      </c>
      <c r="BI81" s="194">
        <f>IF(N81="nulová",J81,0)</f>
        <v>0</v>
      </c>
      <c r="BJ81" s="18" t="s">
        <v>23</v>
      </c>
      <c r="BK81" s="194">
        <f>ROUND(I81*H81,2)</f>
        <v>0</v>
      </c>
      <c r="BL81" s="18" t="s">
        <v>1177</v>
      </c>
      <c r="BM81" s="18" t="s">
        <v>1178</v>
      </c>
    </row>
    <row r="82" spans="2:65" s="1" customFormat="1" ht="6.95" customHeight="1">
      <c r="B82" s="50"/>
      <c r="C82" s="51"/>
      <c r="D82" s="51"/>
      <c r="E82" s="51"/>
      <c r="F82" s="51"/>
      <c r="G82" s="51"/>
      <c r="H82" s="51"/>
      <c r="I82" s="129"/>
      <c r="J82" s="51"/>
      <c r="K82" s="51"/>
      <c r="L82" s="55"/>
    </row>
  </sheetData>
  <sheetProtection algorithmName="SHA-512" hashValue="dFC1tObQbAZyFjDJEsTf81dt4yk0w7KYEDL0XTtdCr5CblSrH89UHINA2eHIYVO8mCoARxIf6a/T8HBqd+0zzg==" saltValue="gWKkVybKC/GN/pZ8vAPoyA==" spinCount="100000" sheet="1" objects="1" scenarios="1" formatColumns="0" formatRows="0" sort="0" autoFilter="0"/>
  <autoFilter ref="C77:K77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16"/>
  <sheetViews>
    <sheetView showGridLines="0" zoomScaleNormal="100" workbookViewId="0"/>
  </sheetViews>
  <sheetFormatPr defaultRowHeight="13.5"/>
  <cols>
    <col min="1" max="1" width="8.33203125" style="279" customWidth="1"/>
    <col min="2" max="2" width="1.6640625" style="279" customWidth="1"/>
    <col min="3" max="4" width="5" style="279" customWidth="1"/>
    <col min="5" max="5" width="11.6640625" style="279" customWidth="1"/>
    <col min="6" max="6" width="9.1640625" style="279" customWidth="1"/>
    <col min="7" max="7" width="5" style="279" customWidth="1"/>
    <col min="8" max="8" width="77.83203125" style="279" customWidth="1"/>
    <col min="9" max="10" width="20" style="279" customWidth="1"/>
    <col min="11" max="11" width="1.6640625" style="279" customWidth="1"/>
    <col min="12" max="256" width="9.33203125" style="279"/>
    <col min="257" max="257" width="8.33203125" style="279" customWidth="1"/>
    <col min="258" max="258" width="1.6640625" style="279" customWidth="1"/>
    <col min="259" max="260" width="5" style="279" customWidth="1"/>
    <col min="261" max="261" width="11.6640625" style="279" customWidth="1"/>
    <col min="262" max="262" width="9.1640625" style="279" customWidth="1"/>
    <col min="263" max="263" width="5" style="279" customWidth="1"/>
    <col min="264" max="264" width="77.83203125" style="279" customWidth="1"/>
    <col min="265" max="266" width="20" style="279" customWidth="1"/>
    <col min="267" max="267" width="1.6640625" style="279" customWidth="1"/>
    <col min="268" max="512" width="9.33203125" style="279"/>
    <col min="513" max="513" width="8.33203125" style="279" customWidth="1"/>
    <col min="514" max="514" width="1.6640625" style="279" customWidth="1"/>
    <col min="515" max="516" width="5" style="279" customWidth="1"/>
    <col min="517" max="517" width="11.6640625" style="279" customWidth="1"/>
    <col min="518" max="518" width="9.1640625" style="279" customWidth="1"/>
    <col min="519" max="519" width="5" style="279" customWidth="1"/>
    <col min="520" max="520" width="77.83203125" style="279" customWidth="1"/>
    <col min="521" max="522" width="20" style="279" customWidth="1"/>
    <col min="523" max="523" width="1.6640625" style="279" customWidth="1"/>
    <col min="524" max="768" width="9.33203125" style="279"/>
    <col min="769" max="769" width="8.33203125" style="279" customWidth="1"/>
    <col min="770" max="770" width="1.6640625" style="279" customWidth="1"/>
    <col min="771" max="772" width="5" style="279" customWidth="1"/>
    <col min="773" max="773" width="11.6640625" style="279" customWidth="1"/>
    <col min="774" max="774" width="9.1640625" style="279" customWidth="1"/>
    <col min="775" max="775" width="5" style="279" customWidth="1"/>
    <col min="776" max="776" width="77.83203125" style="279" customWidth="1"/>
    <col min="777" max="778" width="20" style="279" customWidth="1"/>
    <col min="779" max="779" width="1.6640625" style="279" customWidth="1"/>
    <col min="780" max="1024" width="9.33203125" style="279"/>
    <col min="1025" max="1025" width="8.33203125" style="279" customWidth="1"/>
    <col min="1026" max="1026" width="1.6640625" style="279" customWidth="1"/>
    <col min="1027" max="1028" width="5" style="279" customWidth="1"/>
    <col min="1029" max="1029" width="11.6640625" style="279" customWidth="1"/>
    <col min="1030" max="1030" width="9.1640625" style="279" customWidth="1"/>
    <col min="1031" max="1031" width="5" style="279" customWidth="1"/>
    <col min="1032" max="1032" width="77.83203125" style="279" customWidth="1"/>
    <col min="1033" max="1034" width="20" style="279" customWidth="1"/>
    <col min="1035" max="1035" width="1.6640625" style="279" customWidth="1"/>
    <col min="1036" max="1280" width="9.33203125" style="279"/>
    <col min="1281" max="1281" width="8.33203125" style="279" customWidth="1"/>
    <col min="1282" max="1282" width="1.6640625" style="279" customWidth="1"/>
    <col min="1283" max="1284" width="5" style="279" customWidth="1"/>
    <col min="1285" max="1285" width="11.6640625" style="279" customWidth="1"/>
    <col min="1286" max="1286" width="9.1640625" style="279" customWidth="1"/>
    <col min="1287" max="1287" width="5" style="279" customWidth="1"/>
    <col min="1288" max="1288" width="77.83203125" style="279" customWidth="1"/>
    <col min="1289" max="1290" width="20" style="279" customWidth="1"/>
    <col min="1291" max="1291" width="1.6640625" style="279" customWidth="1"/>
    <col min="1292" max="1536" width="9.33203125" style="279"/>
    <col min="1537" max="1537" width="8.33203125" style="279" customWidth="1"/>
    <col min="1538" max="1538" width="1.6640625" style="279" customWidth="1"/>
    <col min="1539" max="1540" width="5" style="279" customWidth="1"/>
    <col min="1541" max="1541" width="11.6640625" style="279" customWidth="1"/>
    <col min="1542" max="1542" width="9.1640625" style="279" customWidth="1"/>
    <col min="1543" max="1543" width="5" style="279" customWidth="1"/>
    <col min="1544" max="1544" width="77.83203125" style="279" customWidth="1"/>
    <col min="1545" max="1546" width="20" style="279" customWidth="1"/>
    <col min="1547" max="1547" width="1.6640625" style="279" customWidth="1"/>
    <col min="1548" max="1792" width="9.33203125" style="279"/>
    <col min="1793" max="1793" width="8.33203125" style="279" customWidth="1"/>
    <col min="1794" max="1794" width="1.6640625" style="279" customWidth="1"/>
    <col min="1795" max="1796" width="5" style="279" customWidth="1"/>
    <col min="1797" max="1797" width="11.6640625" style="279" customWidth="1"/>
    <col min="1798" max="1798" width="9.1640625" style="279" customWidth="1"/>
    <col min="1799" max="1799" width="5" style="279" customWidth="1"/>
    <col min="1800" max="1800" width="77.83203125" style="279" customWidth="1"/>
    <col min="1801" max="1802" width="20" style="279" customWidth="1"/>
    <col min="1803" max="1803" width="1.6640625" style="279" customWidth="1"/>
    <col min="1804" max="2048" width="9.33203125" style="279"/>
    <col min="2049" max="2049" width="8.33203125" style="279" customWidth="1"/>
    <col min="2050" max="2050" width="1.6640625" style="279" customWidth="1"/>
    <col min="2051" max="2052" width="5" style="279" customWidth="1"/>
    <col min="2053" max="2053" width="11.6640625" style="279" customWidth="1"/>
    <col min="2054" max="2054" width="9.1640625" style="279" customWidth="1"/>
    <col min="2055" max="2055" width="5" style="279" customWidth="1"/>
    <col min="2056" max="2056" width="77.83203125" style="279" customWidth="1"/>
    <col min="2057" max="2058" width="20" style="279" customWidth="1"/>
    <col min="2059" max="2059" width="1.6640625" style="279" customWidth="1"/>
    <col min="2060" max="2304" width="9.33203125" style="279"/>
    <col min="2305" max="2305" width="8.33203125" style="279" customWidth="1"/>
    <col min="2306" max="2306" width="1.6640625" style="279" customWidth="1"/>
    <col min="2307" max="2308" width="5" style="279" customWidth="1"/>
    <col min="2309" max="2309" width="11.6640625" style="279" customWidth="1"/>
    <col min="2310" max="2310" width="9.1640625" style="279" customWidth="1"/>
    <col min="2311" max="2311" width="5" style="279" customWidth="1"/>
    <col min="2312" max="2312" width="77.83203125" style="279" customWidth="1"/>
    <col min="2313" max="2314" width="20" style="279" customWidth="1"/>
    <col min="2315" max="2315" width="1.6640625" style="279" customWidth="1"/>
    <col min="2316" max="2560" width="9.33203125" style="279"/>
    <col min="2561" max="2561" width="8.33203125" style="279" customWidth="1"/>
    <col min="2562" max="2562" width="1.6640625" style="279" customWidth="1"/>
    <col min="2563" max="2564" width="5" style="279" customWidth="1"/>
    <col min="2565" max="2565" width="11.6640625" style="279" customWidth="1"/>
    <col min="2566" max="2566" width="9.1640625" style="279" customWidth="1"/>
    <col min="2567" max="2567" width="5" style="279" customWidth="1"/>
    <col min="2568" max="2568" width="77.83203125" style="279" customWidth="1"/>
    <col min="2569" max="2570" width="20" style="279" customWidth="1"/>
    <col min="2571" max="2571" width="1.6640625" style="279" customWidth="1"/>
    <col min="2572" max="2816" width="9.33203125" style="279"/>
    <col min="2817" max="2817" width="8.33203125" style="279" customWidth="1"/>
    <col min="2818" max="2818" width="1.6640625" style="279" customWidth="1"/>
    <col min="2819" max="2820" width="5" style="279" customWidth="1"/>
    <col min="2821" max="2821" width="11.6640625" style="279" customWidth="1"/>
    <col min="2822" max="2822" width="9.1640625" style="279" customWidth="1"/>
    <col min="2823" max="2823" width="5" style="279" customWidth="1"/>
    <col min="2824" max="2824" width="77.83203125" style="279" customWidth="1"/>
    <col min="2825" max="2826" width="20" style="279" customWidth="1"/>
    <col min="2827" max="2827" width="1.6640625" style="279" customWidth="1"/>
    <col min="2828" max="3072" width="9.33203125" style="279"/>
    <col min="3073" max="3073" width="8.33203125" style="279" customWidth="1"/>
    <col min="3074" max="3074" width="1.6640625" style="279" customWidth="1"/>
    <col min="3075" max="3076" width="5" style="279" customWidth="1"/>
    <col min="3077" max="3077" width="11.6640625" style="279" customWidth="1"/>
    <col min="3078" max="3078" width="9.1640625" style="279" customWidth="1"/>
    <col min="3079" max="3079" width="5" style="279" customWidth="1"/>
    <col min="3080" max="3080" width="77.83203125" style="279" customWidth="1"/>
    <col min="3081" max="3082" width="20" style="279" customWidth="1"/>
    <col min="3083" max="3083" width="1.6640625" style="279" customWidth="1"/>
    <col min="3084" max="3328" width="9.33203125" style="279"/>
    <col min="3329" max="3329" width="8.33203125" style="279" customWidth="1"/>
    <col min="3330" max="3330" width="1.6640625" style="279" customWidth="1"/>
    <col min="3331" max="3332" width="5" style="279" customWidth="1"/>
    <col min="3333" max="3333" width="11.6640625" style="279" customWidth="1"/>
    <col min="3334" max="3334" width="9.1640625" style="279" customWidth="1"/>
    <col min="3335" max="3335" width="5" style="279" customWidth="1"/>
    <col min="3336" max="3336" width="77.83203125" style="279" customWidth="1"/>
    <col min="3337" max="3338" width="20" style="279" customWidth="1"/>
    <col min="3339" max="3339" width="1.6640625" style="279" customWidth="1"/>
    <col min="3340" max="3584" width="9.33203125" style="279"/>
    <col min="3585" max="3585" width="8.33203125" style="279" customWidth="1"/>
    <col min="3586" max="3586" width="1.6640625" style="279" customWidth="1"/>
    <col min="3587" max="3588" width="5" style="279" customWidth="1"/>
    <col min="3589" max="3589" width="11.6640625" style="279" customWidth="1"/>
    <col min="3590" max="3590" width="9.1640625" style="279" customWidth="1"/>
    <col min="3591" max="3591" width="5" style="279" customWidth="1"/>
    <col min="3592" max="3592" width="77.83203125" style="279" customWidth="1"/>
    <col min="3593" max="3594" width="20" style="279" customWidth="1"/>
    <col min="3595" max="3595" width="1.6640625" style="279" customWidth="1"/>
    <col min="3596" max="3840" width="9.33203125" style="279"/>
    <col min="3841" max="3841" width="8.33203125" style="279" customWidth="1"/>
    <col min="3842" max="3842" width="1.6640625" style="279" customWidth="1"/>
    <col min="3843" max="3844" width="5" style="279" customWidth="1"/>
    <col min="3845" max="3845" width="11.6640625" style="279" customWidth="1"/>
    <col min="3846" max="3846" width="9.1640625" style="279" customWidth="1"/>
    <col min="3847" max="3847" width="5" style="279" customWidth="1"/>
    <col min="3848" max="3848" width="77.83203125" style="279" customWidth="1"/>
    <col min="3849" max="3850" width="20" style="279" customWidth="1"/>
    <col min="3851" max="3851" width="1.6640625" style="279" customWidth="1"/>
    <col min="3852" max="4096" width="9.33203125" style="279"/>
    <col min="4097" max="4097" width="8.33203125" style="279" customWidth="1"/>
    <col min="4098" max="4098" width="1.6640625" style="279" customWidth="1"/>
    <col min="4099" max="4100" width="5" style="279" customWidth="1"/>
    <col min="4101" max="4101" width="11.6640625" style="279" customWidth="1"/>
    <col min="4102" max="4102" width="9.1640625" style="279" customWidth="1"/>
    <col min="4103" max="4103" width="5" style="279" customWidth="1"/>
    <col min="4104" max="4104" width="77.83203125" style="279" customWidth="1"/>
    <col min="4105" max="4106" width="20" style="279" customWidth="1"/>
    <col min="4107" max="4107" width="1.6640625" style="279" customWidth="1"/>
    <col min="4108" max="4352" width="9.33203125" style="279"/>
    <col min="4353" max="4353" width="8.33203125" style="279" customWidth="1"/>
    <col min="4354" max="4354" width="1.6640625" style="279" customWidth="1"/>
    <col min="4355" max="4356" width="5" style="279" customWidth="1"/>
    <col min="4357" max="4357" width="11.6640625" style="279" customWidth="1"/>
    <col min="4358" max="4358" width="9.1640625" style="279" customWidth="1"/>
    <col min="4359" max="4359" width="5" style="279" customWidth="1"/>
    <col min="4360" max="4360" width="77.83203125" style="279" customWidth="1"/>
    <col min="4361" max="4362" width="20" style="279" customWidth="1"/>
    <col min="4363" max="4363" width="1.6640625" style="279" customWidth="1"/>
    <col min="4364" max="4608" width="9.33203125" style="279"/>
    <col min="4609" max="4609" width="8.33203125" style="279" customWidth="1"/>
    <col min="4610" max="4610" width="1.6640625" style="279" customWidth="1"/>
    <col min="4611" max="4612" width="5" style="279" customWidth="1"/>
    <col min="4613" max="4613" width="11.6640625" style="279" customWidth="1"/>
    <col min="4614" max="4614" width="9.1640625" style="279" customWidth="1"/>
    <col min="4615" max="4615" width="5" style="279" customWidth="1"/>
    <col min="4616" max="4616" width="77.83203125" style="279" customWidth="1"/>
    <col min="4617" max="4618" width="20" style="279" customWidth="1"/>
    <col min="4619" max="4619" width="1.6640625" style="279" customWidth="1"/>
    <col min="4620" max="4864" width="9.33203125" style="279"/>
    <col min="4865" max="4865" width="8.33203125" style="279" customWidth="1"/>
    <col min="4866" max="4866" width="1.6640625" style="279" customWidth="1"/>
    <col min="4867" max="4868" width="5" style="279" customWidth="1"/>
    <col min="4869" max="4869" width="11.6640625" style="279" customWidth="1"/>
    <col min="4870" max="4870" width="9.1640625" style="279" customWidth="1"/>
    <col min="4871" max="4871" width="5" style="279" customWidth="1"/>
    <col min="4872" max="4872" width="77.83203125" style="279" customWidth="1"/>
    <col min="4873" max="4874" width="20" style="279" customWidth="1"/>
    <col min="4875" max="4875" width="1.6640625" style="279" customWidth="1"/>
    <col min="4876" max="5120" width="9.33203125" style="279"/>
    <col min="5121" max="5121" width="8.33203125" style="279" customWidth="1"/>
    <col min="5122" max="5122" width="1.6640625" style="279" customWidth="1"/>
    <col min="5123" max="5124" width="5" style="279" customWidth="1"/>
    <col min="5125" max="5125" width="11.6640625" style="279" customWidth="1"/>
    <col min="5126" max="5126" width="9.1640625" style="279" customWidth="1"/>
    <col min="5127" max="5127" width="5" style="279" customWidth="1"/>
    <col min="5128" max="5128" width="77.83203125" style="279" customWidth="1"/>
    <col min="5129" max="5130" width="20" style="279" customWidth="1"/>
    <col min="5131" max="5131" width="1.6640625" style="279" customWidth="1"/>
    <col min="5132" max="5376" width="9.33203125" style="279"/>
    <col min="5377" max="5377" width="8.33203125" style="279" customWidth="1"/>
    <col min="5378" max="5378" width="1.6640625" style="279" customWidth="1"/>
    <col min="5379" max="5380" width="5" style="279" customWidth="1"/>
    <col min="5381" max="5381" width="11.6640625" style="279" customWidth="1"/>
    <col min="5382" max="5382" width="9.1640625" style="279" customWidth="1"/>
    <col min="5383" max="5383" width="5" style="279" customWidth="1"/>
    <col min="5384" max="5384" width="77.83203125" style="279" customWidth="1"/>
    <col min="5385" max="5386" width="20" style="279" customWidth="1"/>
    <col min="5387" max="5387" width="1.6640625" style="279" customWidth="1"/>
    <col min="5388" max="5632" width="9.33203125" style="279"/>
    <col min="5633" max="5633" width="8.33203125" style="279" customWidth="1"/>
    <col min="5634" max="5634" width="1.6640625" style="279" customWidth="1"/>
    <col min="5635" max="5636" width="5" style="279" customWidth="1"/>
    <col min="5637" max="5637" width="11.6640625" style="279" customWidth="1"/>
    <col min="5638" max="5638" width="9.1640625" style="279" customWidth="1"/>
    <col min="5639" max="5639" width="5" style="279" customWidth="1"/>
    <col min="5640" max="5640" width="77.83203125" style="279" customWidth="1"/>
    <col min="5641" max="5642" width="20" style="279" customWidth="1"/>
    <col min="5643" max="5643" width="1.6640625" style="279" customWidth="1"/>
    <col min="5644" max="5888" width="9.33203125" style="279"/>
    <col min="5889" max="5889" width="8.33203125" style="279" customWidth="1"/>
    <col min="5890" max="5890" width="1.6640625" style="279" customWidth="1"/>
    <col min="5891" max="5892" width="5" style="279" customWidth="1"/>
    <col min="5893" max="5893" width="11.6640625" style="279" customWidth="1"/>
    <col min="5894" max="5894" width="9.1640625" style="279" customWidth="1"/>
    <col min="5895" max="5895" width="5" style="279" customWidth="1"/>
    <col min="5896" max="5896" width="77.83203125" style="279" customWidth="1"/>
    <col min="5897" max="5898" width="20" style="279" customWidth="1"/>
    <col min="5899" max="5899" width="1.6640625" style="279" customWidth="1"/>
    <col min="5900" max="6144" width="9.33203125" style="279"/>
    <col min="6145" max="6145" width="8.33203125" style="279" customWidth="1"/>
    <col min="6146" max="6146" width="1.6640625" style="279" customWidth="1"/>
    <col min="6147" max="6148" width="5" style="279" customWidth="1"/>
    <col min="6149" max="6149" width="11.6640625" style="279" customWidth="1"/>
    <col min="6150" max="6150" width="9.1640625" style="279" customWidth="1"/>
    <col min="6151" max="6151" width="5" style="279" customWidth="1"/>
    <col min="6152" max="6152" width="77.83203125" style="279" customWidth="1"/>
    <col min="6153" max="6154" width="20" style="279" customWidth="1"/>
    <col min="6155" max="6155" width="1.6640625" style="279" customWidth="1"/>
    <col min="6156" max="6400" width="9.33203125" style="279"/>
    <col min="6401" max="6401" width="8.33203125" style="279" customWidth="1"/>
    <col min="6402" max="6402" width="1.6640625" style="279" customWidth="1"/>
    <col min="6403" max="6404" width="5" style="279" customWidth="1"/>
    <col min="6405" max="6405" width="11.6640625" style="279" customWidth="1"/>
    <col min="6406" max="6406" width="9.1640625" style="279" customWidth="1"/>
    <col min="6407" max="6407" width="5" style="279" customWidth="1"/>
    <col min="6408" max="6408" width="77.83203125" style="279" customWidth="1"/>
    <col min="6409" max="6410" width="20" style="279" customWidth="1"/>
    <col min="6411" max="6411" width="1.6640625" style="279" customWidth="1"/>
    <col min="6412" max="6656" width="9.33203125" style="279"/>
    <col min="6657" max="6657" width="8.33203125" style="279" customWidth="1"/>
    <col min="6658" max="6658" width="1.6640625" style="279" customWidth="1"/>
    <col min="6659" max="6660" width="5" style="279" customWidth="1"/>
    <col min="6661" max="6661" width="11.6640625" style="279" customWidth="1"/>
    <col min="6662" max="6662" width="9.1640625" style="279" customWidth="1"/>
    <col min="6663" max="6663" width="5" style="279" customWidth="1"/>
    <col min="6664" max="6664" width="77.83203125" style="279" customWidth="1"/>
    <col min="6665" max="6666" width="20" style="279" customWidth="1"/>
    <col min="6667" max="6667" width="1.6640625" style="279" customWidth="1"/>
    <col min="6668" max="6912" width="9.33203125" style="279"/>
    <col min="6913" max="6913" width="8.33203125" style="279" customWidth="1"/>
    <col min="6914" max="6914" width="1.6640625" style="279" customWidth="1"/>
    <col min="6915" max="6916" width="5" style="279" customWidth="1"/>
    <col min="6917" max="6917" width="11.6640625" style="279" customWidth="1"/>
    <col min="6918" max="6918" width="9.1640625" style="279" customWidth="1"/>
    <col min="6919" max="6919" width="5" style="279" customWidth="1"/>
    <col min="6920" max="6920" width="77.83203125" style="279" customWidth="1"/>
    <col min="6921" max="6922" width="20" style="279" customWidth="1"/>
    <col min="6923" max="6923" width="1.6640625" style="279" customWidth="1"/>
    <col min="6924" max="7168" width="9.33203125" style="279"/>
    <col min="7169" max="7169" width="8.33203125" style="279" customWidth="1"/>
    <col min="7170" max="7170" width="1.6640625" style="279" customWidth="1"/>
    <col min="7171" max="7172" width="5" style="279" customWidth="1"/>
    <col min="7173" max="7173" width="11.6640625" style="279" customWidth="1"/>
    <col min="7174" max="7174" width="9.1640625" style="279" customWidth="1"/>
    <col min="7175" max="7175" width="5" style="279" customWidth="1"/>
    <col min="7176" max="7176" width="77.83203125" style="279" customWidth="1"/>
    <col min="7177" max="7178" width="20" style="279" customWidth="1"/>
    <col min="7179" max="7179" width="1.6640625" style="279" customWidth="1"/>
    <col min="7180" max="7424" width="9.33203125" style="279"/>
    <col min="7425" max="7425" width="8.33203125" style="279" customWidth="1"/>
    <col min="7426" max="7426" width="1.6640625" style="279" customWidth="1"/>
    <col min="7427" max="7428" width="5" style="279" customWidth="1"/>
    <col min="7429" max="7429" width="11.6640625" style="279" customWidth="1"/>
    <col min="7430" max="7430" width="9.1640625" style="279" customWidth="1"/>
    <col min="7431" max="7431" width="5" style="279" customWidth="1"/>
    <col min="7432" max="7432" width="77.83203125" style="279" customWidth="1"/>
    <col min="7433" max="7434" width="20" style="279" customWidth="1"/>
    <col min="7435" max="7435" width="1.6640625" style="279" customWidth="1"/>
    <col min="7436" max="7680" width="9.33203125" style="279"/>
    <col min="7681" max="7681" width="8.33203125" style="279" customWidth="1"/>
    <col min="7682" max="7682" width="1.6640625" style="279" customWidth="1"/>
    <col min="7683" max="7684" width="5" style="279" customWidth="1"/>
    <col min="7685" max="7685" width="11.6640625" style="279" customWidth="1"/>
    <col min="7686" max="7686" width="9.1640625" style="279" customWidth="1"/>
    <col min="7687" max="7687" width="5" style="279" customWidth="1"/>
    <col min="7688" max="7688" width="77.83203125" style="279" customWidth="1"/>
    <col min="7689" max="7690" width="20" style="279" customWidth="1"/>
    <col min="7691" max="7691" width="1.6640625" style="279" customWidth="1"/>
    <col min="7692" max="7936" width="9.33203125" style="279"/>
    <col min="7937" max="7937" width="8.33203125" style="279" customWidth="1"/>
    <col min="7938" max="7938" width="1.6640625" style="279" customWidth="1"/>
    <col min="7939" max="7940" width="5" style="279" customWidth="1"/>
    <col min="7941" max="7941" width="11.6640625" style="279" customWidth="1"/>
    <col min="7942" max="7942" width="9.1640625" style="279" customWidth="1"/>
    <col min="7943" max="7943" width="5" style="279" customWidth="1"/>
    <col min="7944" max="7944" width="77.83203125" style="279" customWidth="1"/>
    <col min="7945" max="7946" width="20" style="279" customWidth="1"/>
    <col min="7947" max="7947" width="1.6640625" style="279" customWidth="1"/>
    <col min="7948" max="8192" width="9.33203125" style="279"/>
    <col min="8193" max="8193" width="8.33203125" style="279" customWidth="1"/>
    <col min="8194" max="8194" width="1.6640625" style="279" customWidth="1"/>
    <col min="8195" max="8196" width="5" style="279" customWidth="1"/>
    <col min="8197" max="8197" width="11.6640625" style="279" customWidth="1"/>
    <col min="8198" max="8198" width="9.1640625" style="279" customWidth="1"/>
    <col min="8199" max="8199" width="5" style="279" customWidth="1"/>
    <col min="8200" max="8200" width="77.83203125" style="279" customWidth="1"/>
    <col min="8201" max="8202" width="20" style="279" customWidth="1"/>
    <col min="8203" max="8203" width="1.6640625" style="279" customWidth="1"/>
    <col min="8204" max="8448" width="9.33203125" style="279"/>
    <col min="8449" max="8449" width="8.33203125" style="279" customWidth="1"/>
    <col min="8450" max="8450" width="1.6640625" style="279" customWidth="1"/>
    <col min="8451" max="8452" width="5" style="279" customWidth="1"/>
    <col min="8453" max="8453" width="11.6640625" style="279" customWidth="1"/>
    <col min="8454" max="8454" width="9.1640625" style="279" customWidth="1"/>
    <col min="8455" max="8455" width="5" style="279" customWidth="1"/>
    <col min="8456" max="8456" width="77.83203125" style="279" customWidth="1"/>
    <col min="8457" max="8458" width="20" style="279" customWidth="1"/>
    <col min="8459" max="8459" width="1.6640625" style="279" customWidth="1"/>
    <col min="8460" max="8704" width="9.33203125" style="279"/>
    <col min="8705" max="8705" width="8.33203125" style="279" customWidth="1"/>
    <col min="8706" max="8706" width="1.6640625" style="279" customWidth="1"/>
    <col min="8707" max="8708" width="5" style="279" customWidth="1"/>
    <col min="8709" max="8709" width="11.6640625" style="279" customWidth="1"/>
    <col min="8710" max="8710" width="9.1640625" style="279" customWidth="1"/>
    <col min="8711" max="8711" width="5" style="279" customWidth="1"/>
    <col min="8712" max="8712" width="77.83203125" style="279" customWidth="1"/>
    <col min="8713" max="8714" width="20" style="279" customWidth="1"/>
    <col min="8715" max="8715" width="1.6640625" style="279" customWidth="1"/>
    <col min="8716" max="8960" width="9.33203125" style="279"/>
    <col min="8961" max="8961" width="8.33203125" style="279" customWidth="1"/>
    <col min="8962" max="8962" width="1.6640625" style="279" customWidth="1"/>
    <col min="8963" max="8964" width="5" style="279" customWidth="1"/>
    <col min="8965" max="8965" width="11.6640625" style="279" customWidth="1"/>
    <col min="8966" max="8966" width="9.1640625" style="279" customWidth="1"/>
    <col min="8967" max="8967" width="5" style="279" customWidth="1"/>
    <col min="8968" max="8968" width="77.83203125" style="279" customWidth="1"/>
    <col min="8969" max="8970" width="20" style="279" customWidth="1"/>
    <col min="8971" max="8971" width="1.6640625" style="279" customWidth="1"/>
    <col min="8972" max="9216" width="9.33203125" style="279"/>
    <col min="9217" max="9217" width="8.33203125" style="279" customWidth="1"/>
    <col min="9218" max="9218" width="1.6640625" style="279" customWidth="1"/>
    <col min="9219" max="9220" width="5" style="279" customWidth="1"/>
    <col min="9221" max="9221" width="11.6640625" style="279" customWidth="1"/>
    <col min="9222" max="9222" width="9.1640625" style="279" customWidth="1"/>
    <col min="9223" max="9223" width="5" style="279" customWidth="1"/>
    <col min="9224" max="9224" width="77.83203125" style="279" customWidth="1"/>
    <col min="9225" max="9226" width="20" style="279" customWidth="1"/>
    <col min="9227" max="9227" width="1.6640625" style="279" customWidth="1"/>
    <col min="9228" max="9472" width="9.33203125" style="279"/>
    <col min="9473" max="9473" width="8.33203125" style="279" customWidth="1"/>
    <col min="9474" max="9474" width="1.6640625" style="279" customWidth="1"/>
    <col min="9475" max="9476" width="5" style="279" customWidth="1"/>
    <col min="9477" max="9477" width="11.6640625" style="279" customWidth="1"/>
    <col min="9478" max="9478" width="9.1640625" style="279" customWidth="1"/>
    <col min="9479" max="9479" width="5" style="279" customWidth="1"/>
    <col min="9480" max="9480" width="77.83203125" style="279" customWidth="1"/>
    <col min="9481" max="9482" width="20" style="279" customWidth="1"/>
    <col min="9483" max="9483" width="1.6640625" style="279" customWidth="1"/>
    <col min="9484" max="9728" width="9.33203125" style="279"/>
    <col min="9729" max="9729" width="8.33203125" style="279" customWidth="1"/>
    <col min="9730" max="9730" width="1.6640625" style="279" customWidth="1"/>
    <col min="9731" max="9732" width="5" style="279" customWidth="1"/>
    <col min="9733" max="9733" width="11.6640625" style="279" customWidth="1"/>
    <col min="9734" max="9734" width="9.1640625" style="279" customWidth="1"/>
    <col min="9735" max="9735" width="5" style="279" customWidth="1"/>
    <col min="9736" max="9736" width="77.83203125" style="279" customWidth="1"/>
    <col min="9737" max="9738" width="20" style="279" customWidth="1"/>
    <col min="9739" max="9739" width="1.6640625" style="279" customWidth="1"/>
    <col min="9740" max="9984" width="9.33203125" style="279"/>
    <col min="9985" max="9985" width="8.33203125" style="279" customWidth="1"/>
    <col min="9986" max="9986" width="1.6640625" style="279" customWidth="1"/>
    <col min="9987" max="9988" width="5" style="279" customWidth="1"/>
    <col min="9989" max="9989" width="11.6640625" style="279" customWidth="1"/>
    <col min="9990" max="9990" width="9.1640625" style="279" customWidth="1"/>
    <col min="9991" max="9991" width="5" style="279" customWidth="1"/>
    <col min="9992" max="9992" width="77.83203125" style="279" customWidth="1"/>
    <col min="9993" max="9994" width="20" style="279" customWidth="1"/>
    <col min="9995" max="9995" width="1.6640625" style="279" customWidth="1"/>
    <col min="9996" max="10240" width="9.33203125" style="279"/>
    <col min="10241" max="10241" width="8.33203125" style="279" customWidth="1"/>
    <col min="10242" max="10242" width="1.6640625" style="279" customWidth="1"/>
    <col min="10243" max="10244" width="5" style="279" customWidth="1"/>
    <col min="10245" max="10245" width="11.6640625" style="279" customWidth="1"/>
    <col min="10246" max="10246" width="9.1640625" style="279" customWidth="1"/>
    <col min="10247" max="10247" width="5" style="279" customWidth="1"/>
    <col min="10248" max="10248" width="77.83203125" style="279" customWidth="1"/>
    <col min="10249" max="10250" width="20" style="279" customWidth="1"/>
    <col min="10251" max="10251" width="1.6640625" style="279" customWidth="1"/>
    <col min="10252" max="10496" width="9.33203125" style="279"/>
    <col min="10497" max="10497" width="8.33203125" style="279" customWidth="1"/>
    <col min="10498" max="10498" width="1.6640625" style="279" customWidth="1"/>
    <col min="10499" max="10500" width="5" style="279" customWidth="1"/>
    <col min="10501" max="10501" width="11.6640625" style="279" customWidth="1"/>
    <col min="10502" max="10502" width="9.1640625" style="279" customWidth="1"/>
    <col min="10503" max="10503" width="5" style="279" customWidth="1"/>
    <col min="10504" max="10504" width="77.83203125" style="279" customWidth="1"/>
    <col min="10505" max="10506" width="20" style="279" customWidth="1"/>
    <col min="10507" max="10507" width="1.6640625" style="279" customWidth="1"/>
    <col min="10508" max="10752" width="9.33203125" style="279"/>
    <col min="10753" max="10753" width="8.33203125" style="279" customWidth="1"/>
    <col min="10754" max="10754" width="1.6640625" style="279" customWidth="1"/>
    <col min="10755" max="10756" width="5" style="279" customWidth="1"/>
    <col min="10757" max="10757" width="11.6640625" style="279" customWidth="1"/>
    <col min="10758" max="10758" width="9.1640625" style="279" customWidth="1"/>
    <col min="10759" max="10759" width="5" style="279" customWidth="1"/>
    <col min="10760" max="10760" width="77.83203125" style="279" customWidth="1"/>
    <col min="10761" max="10762" width="20" style="279" customWidth="1"/>
    <col min="10763" max="10763" width="1.6640625" style="279" customWidth="1"/>
    <col min="10764" max="11008" width="9.33203125" style="279"/>
    <col min="11009" max="11009" width="8.33203125" style="279" customWidth="1"/>
    <col min="11010" max="11010" width="1.6640625" style="279" customWidth="1"/>
    <col min="11011" max="11012" width="5" style="279" customWidth="1"/>
    <col min="11013" max="11013" width="11.6640625" style="279" customWidth="1"/>
    <col min="11014" max="11014" width="9.1640625" style="279" customWidth="1"/>
    <col min="11015" max="11015" width="5" style="279" customWidth="1"/>
    <col min="11016" max="11016" width="77.83203125" style="279" customWidth="1"/>
    <col min="11017" max="11018" width="20" style="279" customWidth="1"/>
    <col min="11019" max="11019" width="1.6640625" style="279" customWidth="1"/>
    <col min="11020" max="11264" width="9.33203125" style="279"/>
    <col min="11265" max="11265" width="8.33203125" style="279" customWidth="1"/>
    <col min="11266" max="11266" width="1.6640625" style="279" customWidth="1"/>
    <col min="11267" max="11268" width="5" style="279" customWidth="1"/>
    <col min="11269" max="11269" width="11.6640625" style="279" customWidth="1"/>
    <col min="11270" max="11270" width="9.1640625" style="279" customWidth="1"/>
    <col min="11271" max="11271" width="5" style="279" customWidth="1"/>
    <col min="11272" max="11272" width="77.83203125" style="279" customWidth="1"/>
    <col min="11273" max="11274" width="20" style="279" customWidth="1"/>
    <col min="11275" max="11275" width="1.6640625" style="279" customWidth="1"/>
    <col min="11276" max="11520" width="9.33203125" style="279"/>
    <col min="11521" max="11521" width="8.33203125" style="279" customWidth="1"/>
    <col min="11522" max="11522" width="1.6640625" style="279" customWidth="1"/>
    <col min="11523" max="11524" width="5" style="279" customWidth="1"/>
    <col min="11525" max="11525" width="11.6640625" style="279" customWidth="1"/>
    <col min="11526" max="11526" width="9.1640625" style="279" customWidth="1"/>
    <col min="11527" max="11527" width="5" style="279" customWidth="1"/>
    <col min="11528" max="11528" width="77.83203125" style="279" customWidth="1"/>
    <col min="11529" max="11530" width="20" style="279" customWidth="1"/>
    <col min="11531" max="11531" width="1.6640625" style="279" customWidth="1"/>
    <col min="11532" max="11776" width="9.33203125" style="279"/>
    <col min="11777" max="11777" width="8.33203125" style="279" customWidth="1"/>
    <col min="11778" max="11778" width="1.6640625" style="279" customWidth="1"/>
    <col min="11779" max="11780" width="5" style="279" customWidth="1"/>
    <col min="11781" max="11781" width="11.6640625" style="279" customWidth="1"/>
    <col min="11782" max="11782" width="9.1640625" style="279" customWidth="1"/>
    <col min="11783" max="11783" width="5" style="279" customWidth="1"/>
    <col min="11784" max="11784" width="77.83203125" style="279" customWidth="1"/>
    <col min="11785" max="11786" width="20" style="279" customWidth="1"/>
    <col min="11787" max="11787" width="1.6640625" style="279" customWidth="1"/>
    <col min="11788" max="12032" width="9.33203125" style="279"/>
    <col min="12033" max="12033" width="8.33203125" style="279" customWidth="1"/>
    <col min="12034" max="12034" width="1.6640625" style="279" customWidth="1"/>
    <col min="12035" max="12036" width="5" style="279" customWidth="1"/>
    <col min="12037" max="12037" width="11.6640625" style="279" customWidth="1"/>
    <col min="12038" max="12038" width="9.1640625" style="279" customWidth="1"/>
    <col min="12039" max="12039" width="5" style="279" customWidth="1"/>
    <col min="12040" max="12040" width="77.83203125" style="279" customWidth="1"/>
    <col min="12041" max="12042" width="20" style="279" customWidth="1"/>
    <col min="12043" max="12043" width="1.6640625" style="279" customWidth="1"/>
    <col min="12044" max="12288" width="9.33203125" style="279"/>
    <col min="12289" max="12289" width="8.33203125" style="279" customWidth="1"/>
    <col min="12290" max="12290" width="1.6640625" style="279" customWidth="1"/>
    <col min="12291" max="12292" width="5" style="279" customWidth="1"/>
    <col min="12293" max="12293" width="11.6640625" style="279" customWidth="1"/>
    <col min="12294" max="12294" width="9.1640625" style="279" customWidth="1"/>
    <col min="12295" max="12295" width="5" style="279" customWidth="1"/>
    <col min="12296" max="12296" width="77.83203125" style="279" customWidth="1"/>
    <col min="12297" max="12298" width="20" style="279" customWidth="1"/>
    <col min="12299" max="12299" width="1.6640625" style="279" customWidth="1"/>
    <col min="12300" max="12544" width="9.33203125" style="279"/>
    <col min="12545" max="12545" width="8.33203125" style="279" customWidth="1"/>
    <col min="12546" max="12546" width="1.6640625" style="279" customWidth="1"/>
    <col min="12547" max="12548" width="5" style="279" customWidth="1"/>
    <col min="12549" max="12549" width="11.6640625" style="279" customWidth="1"/>
    <col min="12550" max="12550" width="9.1640625" style="279" customWidth="1"/>
    <col min="12551" max="12551" width="5" style="279" customWidth="1"/>
    <col min="12552" max="12552" width="77.83203125" style="279" customWidth="1"/>
    <col min="12553" max="12554" width="20" style="279" customWidth="1"/>
    <col min="12555" max="12555" width="1.6640625" style="279" customWidth="1"/>
    <col min="12556" max="12800" width="9.33203125" style="279"/>
    <col min="12801" max="12801" width="8.33203125" style="279" customWidth="1"/>
    <col min="12802" max="12802" width="1.6640625" style="279" customWidth="1"/>
    <col min="12803" max="12804" width="5" style="279" customWidth="1"/>
    <col min="12805" max="12805" width="11.6640625" style="279" customWidth="1"/>
    <col min="12806" max="12806" width="9.1640625" style="279" customWidth="1"/>
    <col min="12807" max="12807" width="5" style="279" customWidth="1"/>
    <col min="12808" max="12808" width="77.83203125" style="279" customWidth="1"/>
    <col min="12809" max="12810" width="20" style="279" customWidth="1"/>
    <col min="12811" max="12811" width="1.6640625" style="279" customWidth="1"/>
    <col min="12812" max="13056" width="9.33203125" style="279"/>
    <col min="13057" max="13057" width="8.33203125" style="279" customWidth="1"/>
    <col min="13058" max="13058" width="1.6640625" style="279" customWidth="1"/>
    <col min="13059" max="13060" width="5" style="279" customWidth="1"/>
    <col min="13061" max="13061" width="11.6640625" style="279" customWidth="1"/>
    <col min="13062" max="13062" width="9.1640625" style="279" customWidth="1"/>
    <col min="13063" max="13063" width="5" style="279" customWidth="1"/>
    <col min="13064" max="13064" width="77.83203125" style="279" customWidth="1"/>
    <col min="13065" max="13066" width="20" style="279" customWidth="1"/>
    <col min="13067" max="13067" width="1.6640625" style="279" customWidth="1"/>
    <col min="13068" max="13312" width="9.33203125" style="279"/>
    <col min="13313" max="13313" width="8.33203125" style="279" customWidth="1"/>
    <col min="13314" max="13314" width="1.6640625" style="279" customWidth="1"/>
    <col min="13315" max="13316" width="5" style="279" customWidth="1"/>
    <col min="13317" max="13317" width="11.6640625" style="279" customWidth="1"/>
    <col min="13318" max="13318" width="9.1640625" style="279" customWidth="1"/>
    <col min="13319" max="13319" width="5" style="279" customWidth="1"/>
    <col min="13320" max="13320" width="77.83203125" style="279" customWidth="1"/>
    <col min="13321" max="13322" width="20" style="279" customWidth="1"/>
    <col min="13323" max="13323" width="1.6640625" style="279" customWidth="1"/>
    <col min="13324" max="13568" width="9.33203125" style="279"/>
    <col min="13569" max="13569" width="8.33203125" style="279" customWidth="1"/>
    <col min="13570" max="13570" width="1.6640625" style="279" customWidth="1"/>
    <col min="13571" max="13572" width="5" style="279" customWidth="1"/>
    <col min="13573" max="13573" width="11.6640625" style="279" customWidth="1"/>
    <col min="13574" max="13574" width="9.1640625" style="279" customWidth="1"/>
    <col min="13575" max="13575" width="5" style="279" customWidth="1"/>
    <col min="13576" max="13576" width="77.83203125" style="279" customWidth="1"/>
    <col min="13577" max="13578" width="20" style="279" customWidth="1"/>
    <col min="13579" max="13579" width="1.6640625" style="279" customWidth="1"/>
    <col min="13580" max="13824" width="9.33203125" style="279"/>
    <col min="13825" max="13825" width="8.33203125" style="279" customWidth="1"/>
    <col min="13826" max="13826" width="1.6640625" style="279" customWidth="1"/>
    <col min="13827" max="13828" width="5" style="279" customWidth="1"/>
    <col min="13829" max="13829" width="11.6640625" style="279" customWidth="1"/>
    <col min="13830" max="13830" width="9.1640625" style="279" customWidth="1"/>
    <col min="13831" max="13831" width="5" style="279" customWidth="1"/>
    <col min="13832" max="13832" width="77.83203125" style="279" customWidth="1"/>
    <col min="13833" max="13834" width="20" style="279" customWidth="1"/>
    <col min="13835" max="13835" width="1.6640625" style="279" customWidth="1"/>
    <col min="13836" max="14080" width="9.33203125" style="279"/>
    <col min="14081" max="14081" width="8.33203125" style="279" customWidth="1"/>
    <col min="14082" max="14082" width="1.6640625" style="279" customWidth="1"/>
    <col min="14083" max="14084" width="5" style="279" customWidth="1"/>
    <col min="14085" max="14085" width="11.6640625" style="279" customWidth="1"/>
    <col min="14086" max="14086" width="9.1640625" style="279" customWidth="1"/>
    <col min="14087" max="14087" width="5" style="279" customWidth="1"/>
    <col min="14088" max="14088" width="77.83203125" style="279" customWidth="1"/>
    <col min="14089" max="14090" width="20" style="279" customWidth="1"/>
    <col min="14091" max="14091" width="1.6640625" style="279" customWidth="1"/>
    <col min="14092" max="14336" width="9.33203125" style="279"/>
    <col min="14337" max="14337" width="8.33203125" style="279" customWidth="1"/>
    <col min="14338" max="14338" width="1.6640625" style="279" customWidth="1"/>
    <col min="14339" max="14340" width="5" style="279" customWidth="1"/>
    <col min="14341" max="14341" width="11.6640625" style="279" customWidth="1"/>
    <col min="14342" max="14342" width="9.1640625" style="279" customWidth="1"/>
    <col min="14343" max="14343" width="5" style="279" customWidth="1"/>
    <col min="14344" max="14344" width="77.83203125" style="279" customWidth="1"/>
    <col min="14345" max="14346" width="20" style="279" customWidth="1"/>
    <col min="14347" max="14347" width="1.6640625" style="279" customWidth="1"/>
    <col min="14348" max="14592" width="9.33203125" style="279"/>
    <col min="14593" max="14593" width="8.33203125" style="279" customWidth="1"/>
    <col min="14594" max="14594" width="1.6640625" style="279" customWidth="1"/>
    <col min="14595" max="14596" width="5" style="279" customWidth="1"/>
    <col min="14597" max="14597" width="11.6640625" style="279" customWidth="1"/>
    <col min="14598" max="14598" width="9.1640625" style="279" customWidth="1"/>
    <col min="14599" max="14599" width="5" style="279" customWidth="1"/>
    <col min="14600" max="14600" width="77.83203125" style="279" customWidth="1"/>
    <col min="14601" max="14602" width="20" style="279" customWidth="1"/>
    <col min="14603" max="14603" width="1.6640625" style="279" customWidth="1"/>
    <col min="14604" max="14848" width="9.33203125" style="279"/>
    <col min="14849" max="14849" width="8.33203125" style="279" customWidth="1"/>
    <col min="14850" max="14850" width="1.6640625" style="279" customWidth="1"/>
    <col min="14851" max="14852" width="5" style="279" customWidth="1"/>
    <col min="14853" max="14853" width="11.6640625" style="279" customWidth="1"/>
    <col min="14854" max="14854" width="9.1640625" style="279" customWidth="1"/>
    <col min="14855" max="14855" width="5" style="279" customWidth="1"/>
    <col min="14856" max="14856" width="77.83203125" style="279" customWidth="1"/>
    <col min="14857" max="14858" width="20" style="279" customWidth="1"/>
    <col min="14859" max="14859" width="1.6640625" style="279" customWidth="1"/>
    <col min="14860" max="15104" width="9.33203125" style="279"/>
    <col min="15105" max="15105" width="8.33203125" style="279" customWidth="1"/>
    <col min="15106" max="15106" width="1.6640625" style="279" customWidth="1"/>
    <col min="15107" max="15108" width="5" style="279" customWidth="1"/>
    <col min="15109" max="15109" width="11.6640625" style="279" customWidth="1"/>
    <col min="15110" max="15110" width="9.1640625" style="279" customWidth="1"/>
    <col min="15111" max="15111" width="5" style="279" customWidth="1"/>
    <col min="15112" max="15112" width="77.83203125" style="279" customWidth="1"/>
    <col min="15113" max="15114" width="20" style="279" customWidth="1"/>
    <col min="15115" max="15115" width="1.6640625" style="279" customWidth="1"/>
    <col min="15116" max="15360" width="9.33203125" style="279"/>
    <col min="15361" max="15361" width="8.33203125" style="279" customWidth="1"/>
    <col min="15362" max="15362" width="1.6640625" style="279" customWidth="1"/>
    <col min="15363" max="15364" width="5" style="279" customWidth="1"/>
    <col min="15365" max="15365" width="11.6640625" style="279" customWidth="1"/>
    <col min="15366" max="15366" width="9.1640625" style="279" customWidth="1"/>
    <col min="15367" max="15367" width="5" style="279" customWidth="1"/>
    <col min="15368" max="15368" width="77.83203125" style="279" customWidth="1"/>
    <col min="15369" max="15370" width="20" style="279" customWidth="1"/>
    <col min="15371" max="15371" width="1.6640625" style="279" customWidth="1"/>
    <col min="15372" max="15616" width="9.33203125" style="279"/>
    <col min="15617" max="15617" width="8.33203125" style="279" customWidth="1"/>
    <col min="15618" max="15618" width="1.6640625" style="279" customWidth="1"/>
    <col min="15619" max="15620" width="5" style="279" customWidth="1"/>
    <col min="15621" max="15621" width="11.6640625" style="279" customWidth="1"/>
    <col min="15622" max="15622" width="9.1640625" style="279" customWidth="1"/>
    <col min="15623" max="15623" width="5" style="279" customWidth="1"/>
    <col min="15624" max="15624" width="77.83203125" style="279" customWidth="1"/>
    <col min="15625" max="15626" width="20" style="279" customWidth="1"/>
    <col min="15627" max="15627" width="1.6640625" style="279" customWidth="1"/>
    <col min="15628" max="15872" width="9.33203125" style="279"/>
    <col min="15873" max="15873" width="8.33203125" style="279" customWidth="1"/>
    <col min="15874" max="15874" width="1.6640625" style="279" customWidth="1"/>
    <col min="15875" max="15876" width="5" style="279" customWidth="1"/>
    <col min="15877" max="15877" width="11.6640625" style="279" customWidth="1"/>
    <col min="15878" max="15878" width="9.1640625" style="279" customWidth="1"/>
    <col min="15879" max="15879" width="5" style="279" customWidth="1"/>
    <col min="15880" max="15880" width="77.83203125" style="279" customWidth="1"/>
    <col min="15881" max="15882" width="20" style="279" customWidth="1"/>
    <col min="15883" max="15883" width="1.6640625" style="279" customWidth="1"/>
    <col min="15884" max="16128" width="9.33203125" style="279"/>
    <col min="16129" max="16129" width="8.33203125" style="279" customWidth="1"/>
    <col min="16130" max="16130" width="1.6640625" style="279" customWidth="1"/>
    <col min="16131" max="16132" width="5" style="279" customWidth="1"/>
    <col min="16133" max="16133" width="11.6640625" style="279" customWidth="1"/>
    <col min="16134" max="16134" width="9.1640625" style="279" customWidth="1"/>
    <col min="16135" max="16135" width="5" style="279" customWidth="1"/>
    <col min="16136" max="16136" width="77.83203125" style="279" customWidth="1"/>
    <col min="16137" max="16138" width="20" style="279" customWidth="1"/>
    <col min="16139" max="16139" width="1.6640625" style="279" customWidth="1"/>
    <col min="16140" max="16384" width="9.33203125" style="279"/>
  </cols>
  <sheetData>
    <row r="1" spans="2:11" ht="37.5" customHeight="1"/>
    <row r="2" spans="2:11" ht="7.5" customHeight="1">
      <c r="B2" s="280"/>
      <c r="C2" s="281"/>
      <c r="D2" s="281"/>
      <c r="E2" s="281"/>
      <c r="F2" s="281"/>
      <c r="G2" s="281"/>
      <c r="H2" s="281"/>
      <c r="I2" s="281"/>
      <c r="J2" s="281"/>
      <c r="K2" s="282"/>
    </row>
    <row r="3" spans="2:11" s="285" customFormat="1" ht="45" customHeight="1">
      <c r="B3" s="283"/>
      <c r="C3" s="403" t="s">
        <v>1186</v>
      </c>
      <c r="D3" s="403"/>
      <c r="E3" s="403"/>
      <c r="F3" s="403"/>
      <c r="G3" s="403"/>
      <c r="H3" s="403"/>
      <c r="I3" s="403"/>
      <c r="J3" s="403"/>
      <c r="K3" s="284"/>
    </row>
    <row r="4" spans="2:11" ht="25.5" customHeight="1">
      <c r="B4" s="286"/>
      <c r="C4" s="409" t="s">
        <v>1187</v>
      </c>
      <c r="D4" s="409"/>
      <c r="E4" s="409"/>
      <c r="F4" s="409"/>
      <c r="G4" s="409"/>
      <c r="H4" s="409"/>
      <c r="I4" s="409"/>
      <c r="J4" s="409"/>
      <c r="K4" s="287"/>
    </row>
    <row r="5" spans="2:11" ht="5.25" customHeight="1">
      <c r="B5" s="286"/>
      <c r="C5" s="288"/>
      <c r="D5" s="288"/>
      <c r="E5" s="288"/>
      <c r="F5" s="288"/>
      <c r="G5" s="288"/>
      <c r="H5" s="288"/>
      <c r="I5" s="288"/>
      <c r="J5" s="288"/>
      <c r="K5" s="287"/>
    </row>
    <row r="6" spans="2:11" ht="15" customHeight="1">
      <c r="B6" s="286"/>
      <c r="C6" s="408" t="s">
        <v>1188</v>
      </c>
      <c r="D6" s="408"/>
      <c r="E6" s="408"/>
      <c r="F6" s="408"/>
      <c r="G6" s="408"/>
      <c r="H6" s="408"/>
      <c r="I6" s="408"/>
      <c r="J6" s="408"/>
      <c r="K6" s="287"/>
    </row>
    <row r="7" spans="2:11" ht="15" customHeight="1">
      <c r="B7" s="289"/>
      <c r="C7" s="408" t="s">
        <v>1189</v>
      </c>
      <c r="D7" s="408"/>
      <c r="E7" s="408"/>
      <c r="F7" s="408"/>
      <c r="G7" s="408"/>
      <c r="H7" s="408"/>
      <c r="I7" s="408"/>
      <c r="J7" s="408"/>
      <c r="K7" s="287"/>
    </row>
    <row r="8" spans="2:11" ht="12.75" customHeight="1">
      <c r="B8" s="289"/>
      <c r="C8" s="290"/>
      <c r="D8" s="290"/>
      <c r="E8" s="290"/>
      <c r="F8" s="290"/>
      <c r="G8" s="290"/>
      <c r="H8" s="290"/>
      <c r="I8" s="290"/>
      <c r="J8" s="290"/>
      <c r="K8" s="287"/>
    </row>
    <row r="9" spans="2:11" ht="15" customHeight="1">
      <c r="B9" s="289"/>
      <c r="C9" s="408" t="s">
        <v>1190</v>
      </c>
      <c r="D9" s="408"/>
      <c r="E9" s="408"/>
      <c r="F9" s="408"/>
      <c r="G9" s="408"/>
      <c r="H9" s="408"/>
      <c r="I9" s="408"/>
      <c r="J9" s="408"/>
      <c r="K9" s="287"/>
    </row>
    <row r="10" spans="2:11" ht="15" customHeight="1">
      <c r="B10" s="289"/>
      <c r="C10" s="290"/>
      <c r="D10" s="408" t="s">
        <v>1191</v>
      </c>
      <c r="E10" s="408"/>
      <c r="F10" s="408"/>
      <c r="G10" s="408"/>
      <c r="H10" s="408"/>
      <c r="I10" s="408"/>
      <c r="J10" s="408"/>
      <c r="K10" s="287"/>
    </row>
    <row r="11" spans="2:11" ht="15" customHeight="1">
      <c r="B11" s="289"/>
      <c r="C11" s="291"/>
      <c r="D11" s="408" t="s">
        <v>1192</v>
      </c>
      <c r="E11" s="408"/>
      <c r="F11" s="408"/>
      <c r="G11" s="408"/>
      <c r="H11" s="408"/>
      <c r="I11" s="408"/>
      <c r="J11" s="408"/>
      <c r="K11" s="287"/>
    </row>
    <row r="12" spans="2:11" ht="12.75" customHeight="1">
      <c r="B12" s="289"/>
      <c r="C12" s="291"/>
      <c r="D12" s="291"/>
      <c r="E12" s="291"/>
      <c r="F12" s="291"/>
      <c r="G12" s="291"/>
      <c r="H12" s="291"/>
      <c r="I12" s="291"/>
      <c r="J12" s="291"/>
      <c r="K12" s="287"/>
    </row>
    <row r="13" spans="2:11" ht="15" customHeight="1">
      <c r="B13" s="289"/>
      <c r="C13" s="291"/>
      <c r="D13" s="408" t="s">
        <v>1193</v>
      </c>
      <c r="E13" s="408"/>
      <c r="F13" s="408"/>
      <c r="G13" s="408"/>
      <c r="H13" s="408"/>
      <c r="I13" s="408"/>
      <c r="J13" s="408"/>
      <c r="K13" s="287"/>
    </row>
    <row r="14" spans="2:11" ht="15" customHeight="1">
      <c r="B14" s="289"/>
      <c r="C14" s="291"/>
      <c r="D14" s="408" t="s">
        <v>1194</v>
      </c>
      <c r="E14" s="408"/>
      <c r="F14" s="408"/>
      <c r="G14" s="408"/>
      <c r="H14" s="408"/>
      <c r="I14" s="408"/>
      <c r="J14" s="408"/>
      <c r="K14" s="287"/>
    </row>
    <row r="15" spans="2:11" ht="15" customHeight="1">
      <c r="B15" s="289"/>
      <c r="C15" s="291"/>
      <c r="D15" s="408" t="s">
        <v>1195</v>
      </c>
      <c r="E15" s="408"/>
      <c r="F15" s="408"/>
      <c r="G15" s="408"/>
      <c r="H15" s="408"/>
      <c r="I15" s="408"/>
      <c r="J15" s="408"/>
      <c r="K15" s="287"/>
    </row>
    <row r="16" spans="2:11" ht="15" customHeight="1">
      <c r="B16" s="289"/>
      <c r="C16" s="291"/>
      <c r="D16" s="291"/>
      <c r="E16" s="292" t="s">
        <v>80</v>
      </c>
      <c r="F16" s="408" t="s">
        <v>1196</v>
      </c>
      <c r="G16" s="408"/>
      <c r="H16" s="408"/>
      <c r="I16" s="408"/>
      <c r="J16" s="408"/>
      <c r="K16" s="287"/>
    </row>
    <row r="17" spans="2:11" ht="15" customHeight="1">
      <c r="B17" s="289"/>
      <c r="C17" s="291"/>
      <c r="D17" s="291"/>
      <c r="E17" s="292" t="s">
        <v>85</v>
      </c>
      <c r="F17" s="408" t="s">
        <v>1197</v>
      </c>
      <c r="G17" s="408"/>
      <c r="H17" s="408"/>
      <c r="I17" s="408"/>
      <c r="J17" s="408"/>
      <c r="K17" s="287"/>
    </row>
    <row r="18" spans="2:11" ht="15" customHeight="1">
      <c r="B18" s="289"/>
      <c r="C18" s="291"/>
      <c r="D18" s="291"/>
      <c r="E18" s="292" t="s">
        <v>92</v>
      </c>
      <c r="F18" s="408" t="s">
        <v>1198</v>
      </c>
      <c r="G18" s="408"/>
      <c r="H18" s="408"/>
      <c r="I18" s="408"/>
      <c r="J18" s="408"/>
      <c r="K18" s="287"/>
    </row>
    <row r="19" spans="2:11" ht="15" customHeight="1">
      <c r="B19" s="289"/>
      <c r="C19" s="291"/>
      <c r="D19" s="291"/>
      <c r="E19" s="292" t="s">
        <v>99</v>
      </c>
      <c r="F19" s="408" t="s">
        <v>98</v>
      </c>
      <c r="G19" s="408"/>
      <c r="H19" s="408"/>
      <c r="I19" s="408"/>
      <c r="J19" s="408"/>
      <c r="K19" s="287"/>
    </row>
    <row r="20" spans="2:11" ht="15" customHeight="1">
      <c r="B20" s="289"/>
      <c r="C20" s="291"/>
      <c r="D20" s="291"/>
      <c r="E20" s="292" t="s">
        <v>656</v>
      </c>
      <c r="F20" s="408" t="s">
        <v>1199</v>
      </c>
      <c r="G20" s="408"/>
      <c r="H20" s="408"/>
      <c r="I20" s="408"/>
      <c r="J20" s="408"/>
      <c r="K20" s="287"/>
    </row>
    <row r="21" spans="2:11" ht="15" customHeight="1">
      <c r="B21" s="289"/>
      <c r="C21" s="291"/>
      <c r="D21" s="291"/>
      <c r="E21" s="292" t="s">
        <v>1200</v>
      </c>
      <c r="F21" s="408" t="s">
        <v>1201</v>
      </c>
      <c r="G21" s="408"/>
      <c r="H21" s="408"/>
      <c r="I21" s="408"/>
      <c r="J21" s="408"/>
      <c r="K21" s="287"/>
    </row>
    <row r="22" spans="2:11" ht="12.75" customHeight="1">
      <c r="B22" s="289"/>
      <c r="C22" s="291"/>
      <c r="D22" s="291"/>
      <c r="E22" s="291"/>
      <c r="F22" s="291"/>
      <c r="G22" s="291"/>
      <c r="H22" s="291"/>
      <c r="I22" s="291"/>
      <c r="J22" s="291"/>
      <c r="K22" s="287"/>
    </row>
    <row r="23" spans="2:11" ht="15" customHeight="1">
      <c r="B23" s="289"/>
      <c r="C23" s="408" t="s">
        <v>1202</v>
      </c>
      <c r="D23" s="408"/>
      <c r="E23" s="408"/>
      <c r="F23" s="408"/>
      <c r="G23" s="408"/>
      <c r="H23" s="408"/>
      <c r="I23" s="408"/>
      <c r="J23" s="408"/>
      <c r="K23" s="287"/>
    </row>
    <row r="24" spans="2:11" ht="15" customHeight="1">
      <c r="B24" s="289"/>
      <c r="C24" s="408" t="s">
        <v>1203</v>
      </c>
      <c r="D24" s="408"/>
      <c r="E24" s="408"/>
      <c r="F24" s="408"/>
      <c r="G24" s="408"/>
      <c r="H24" s="408"/>
      <c r="I24" s="408"/>
      <c r="J24" s="408"/>
      <c r="K24" s="287"/>
    </row>
    <row r="25" spans="2:11" ht="15" customHeight="1">
      <c r="B25" s="289"/>
      <c r="C25" s="290"/>
      <c r="D25" s="408" t="s">
        <v>1204</v>
      </c>
      <c r="E25" s="408"/>
      <c r="F25" s="408"/>
      <c r="G25" s="408"/>
      <c r="H25" s="408"/>
      <c r="I25" s="408"/>
      <c r="J25" s="408"/>
      <c r="K25" s="287"/>
    </row>
    <row r="26" spans="2:11" ht="15" customHeight="1">
      <c r="B26" s="289"/>
      <c r="C26" s="291"/>
      <c r="D26" s="408" t="s">
        <v>1205</v>
      </c>
      <c r="E26" s="408"/>
      <c r="F26" s="408"/>
      <c r="G26" s="408"/>
      <c r="H26" s="408"/>
      <c r="I26" s="408"/>
      <c r="J26" s="408"/>
      <c r="K26" s="287"/>
    </row>
    <row r="27" spans="2:11" ht="12.75" customHeight="1">
      <c r="B27" s="289"/>
      <c r="C27" s="291"/>
      <c r="D27" s="291"/>
      <c r="E27" s="291"/>
      <c r="F27" s="291"/>
      <c r="G27" s="291"/>
      <c r="H27" s="291"/>
      <c r="I27" s="291"/>
      <c r="J27" s="291"/>
      <c r="K27" s="287"/>
    </row>
    <row r="28" spans="2:11" ht="15" customHeight="1">
      <c r="B28" s="289"/>
      <c r="C28" s="291"/>
      <c r="D28" s="408" t="s">
        <v>1206</v>
      </c>
      <c r="E28" s="408"/>
      <c r="F28" s="408"/>
      <c r="G28" s="408"/>
      <c r="H28" s="408"/>
      <c r="I28" s="408"/>
      <c r="J28" s="408"/>
      <c r="K28" s="287"/>
    </row>
    <row r="29" spans="2:11" ht="15" customHeight="1">
      <c r="B29" s="289"/>
      <c r="C29" s="291"/>
      <c r="D29" s="408" t="s">
        <v>1207</v>
      </c>
      <c r="E29" s="408"/>
      <c r="F29" s="408"/>
      <c r="G29" s="408"/>
      <c r="H29" s="408"/>
      <c r="I29" s="408"/>
      <c r="J29" s="408"/>
      <c r="K29" s="287"/>
    </row>
    <row r="30" spans="2:11" ht="12.75" customHeight="1">
      <c r="B30" s="289"/>
      <c r="C30" s="291"/>
      <c r="D30" s="291"/>
      <c r="E30" s="291"/>
      <c r="F30" s="291"/>
      <c r="G30" s="291"/>
      <c r="H30" s="291"/>
      <c r="I30" s="291"/>
      <c r="J30" s="291"/>
      <c r="K30" s="287"/>
    </row>
    <row r="31" spans="2:11" ht="15" customHeight="1">
      <c r="B31" s="289"/>
      <c r="C31" s="291"/>
      <c r="D31" s="408" t="s">
        <v>1208</v>
      </c>
      <c r="E31" s="408"/>
      <c r="F31" s="408"/>
      <c r="G31" s="408"/>
      <c r="H31" s="408"/>
      <c r="I31" s="408"/>
      <c r="J31" s="408"/>
      <c r="K31" s="287"/>
    </row>
    <row r="32" spans="2:11" ht="15" customHeight="1">
      <c r="B32" s="289"/>
      <c r="C32" s="291"/>
      <c r="D32" s="408" t="s">
        <v>1209</v>
      </c>
      <c r="E32" s="408"/>
      <c r="F32" s="408"/>
      <c r="G32" s="408"/>
      <c r="H32" s="408"/>
      <c r="I32" s="408"/>
      <c r="J32" s="408"/>
      <c r="K32" s="287"/>
    </row>
    <row r="33" spans="2:11" ht="15" customHeight="1">
      <c r="B33" s="289"/>
      <c r="C33" s="291"/>
      <c r="D33" s="408" t="s">
        <v>1210</v>
      </c>
      <c r="E33" s="408"/>
      <c r="F33" s="408"/>
      <c r="G33" s="408"/>
      <c r="H33" s="408"/>
      <c r="I33" s="408"/>
      <c r="J33" s="408"/>
      <c r="K33" s="287"/>
    </row>
    <row r="34" spans="2:11" ht="15" customHeight="1">
      <c r="B34" s="289"/>
      <c r="C34" s="291"/>
      <c r="D34" s="290"/>
      <c r="E34" s="293" t="s">
        <v>152</v>
      </c>
      <c r="F34" s="290"/>
      <c r="G34" s="408" t="s">
        <v>1211</v>
      </c>
      <c r="H34" s="408"/>
      <c r="I34" s="408"/>
      <c r="J34" s="408"/>
      <c r="K34" s="287"/>
    </row>
    <row r="35" spans="2:11" ht="30.75" customHeight="1">
      <c r="B35" s="289"/>
      <c r="C35" s="291"/>
      <c r="D35" s="290"/>
      <c r="E35" s="293" t="s">
        <v>1212</v>
      </c>
      <c r="F35" s="290"/>
      <c r="G35" s="408" t="s">
        <v>1213</v>
      </c>
      <c r="H35" s="408"/>
      <c r="I35" s="408"/>
      <c r="J35" s="408"/>
      <c r="K35" s="287"/>
    </row>
    <row r="36" spans="2:11" ht="15" customHeight="1">
      <c r="B36" s="289"/>
      <c r="C36" s="291"/>
      <c r="D36" s="290"/>
      <c r="E36" s="293" t="s">
        <v>55</v>
      </c>
      <c r="F36" s="290"/>
      <c r="G36" s="408" t="s">
        <v>1214</v>
      </c>
      <c r="H36" s="408"/>
      <c r="I36" s="408"/>
      <c r="J36" s="408"/>
      <c r="K36" s="287"/>
    </row>
    <row r="37" spans="2:11" ht="15" customHeight="1">
      <c r="B37" s="289"/>
      <c r="C37" s="291"/>
      <c r="D37" s="290"/>
      <c r="E37" s="293" t="s">
        <v>153</v>
      </c>
      <c r="F37" s="290"/>
      <c r="G37" s="408" t="s">
        <v>1215</v>
      </c>
      <c r="H37" s="408"/>
      <c r="I37" s="408"/>
      <c r="J37" s="408"/>
      <c r="K37" s="287"/>
    </row>
    <row r="38" spans="2:11" ht="15" customHeight="1">
      <c r="B38" s="289"/>
      <c r="C38" s="291"/>
      <c r="D38" s="290"/>
      <c r="E38" s="293" t="s">
        <v>154</v>
      </c>
      <c r="F38" s="290"/>
      <c r="G38" s="408" t="s">
        <v>1216</v>
      </c>
      <c r="H38" s="408"/>
      <c r="I38" s="408"/>
      <c r="J38" s="408"/>
      <c r="K38" s="287"/>
    </row>
    <row r="39" spans="2:11" ht="15" customHeight="1">
      <c r="B39" s="289"/>
      <c r="C39" s="291"/>
      <c r="D39" s="290"/>
      <c r="E39" s="293" t="s">
        <v>155</v>
      </c>
      <c r="F39" s="290"/>
      <c r="G39" s="408" t="s">
        <v>1217</v>
      </c>
      <c r="H39" s="408"/>
      <c r="I39" s="408"/>
      <c r="J39" s="408"/>
      <c r="K39" s="287"/>
    </row>
    <row r="40" spans="2:11" ht="15" customHeight="1">
      <c r="B40" s="289"/>
      <c r="C40" s="291"/>
      <c r="D40" s="290"/>
      <c r="E40" s="293" t="s">
        <v>1218</v>
      </c>
      <c r="F40" s="290"/>
      <c r="G40" s="408" t="s">
        <v>1219</v>
      </c>
      <c r="H40" s="408"/>
      <c r="I40" s="408"/>
      <c r="J40" s="408"/>
      <c r="K40" s="287"/>
    </row>
    <row r="41" spans="2:11" ht="15" customHeight="1">
      <c r="B41" s="289"/>
      <c r="C41" s="291"/>
      <c r="D41" s="290"/>
      <c r="E41" s="293"/>
      <c r="F41" s="290"/>
      <c r="G41" s="408" t="s">
        <v>1220</v>
      </c>
      <c r="H41" s="408"/>
      <c r="I41" s="408"/>
      <c r="J41" s="408"/>
      <c r="K41" s="287"/>
    </row>
    <row r="42" spans="2:11" ht="15" customHeight="1">
      <c r="B42" s="289"/>
      <c r="C42" s="291"/>
      <c r="D42" s="290"/>
      <c r="E42" s="293" t="s">
        <v>1221</v>
      </c>
      <c r="F42" s="290"/>
      <c r="G42" s="408" t="s">
        <v>1222</v>
      </c>
      <c r="H42" s="408"/>
      <c r="I42" s="408"/>
      <c r="J42" s="408"/>
      <c r="K42" s="287"/>
    </row>
    <row r="43" spans="2:11" ht="15" customHeight="1">
      <c r="B43" s="289"/>
      <c r="C43" s="291"/>
      <c r="D43" s="290"/>
      <c r="E43" s="293" t="s">
        <v>157</v>
      </c>
      <c r="F43" s="290"/>
      <c r="G43" s="408" t="s">
        <v>1223</v>
      </c>
      <c r="H43" s="408"/>
      <c r="I43" s="408"/>
      <c r="J43" s="408"/>
      <c r="K43" s="287"/>
    </row>
    <row r="44" spans="2:11" ht="12.75" customHeight="1">
      <c r="B44" s="289"/>
      <c r="C44" s="291"/>
      <c r="D44" s="290"/>
      <c r="E44" s="290"/>
      <c r="F44" s="290"/>
      <c r="G44" s="290"/>
      <c r="H44" s="290"/>
      <c r="I44" s="290"/>
      <c r="J44" s="290"/>
      <c r="K44" s="287"/>
    </row>
    <row r="45" spans="2:11" ht="15" customHeight="1">
      <c r="B45" s="289"/>
      <c r="C45" s="291"/>
      <c r="D45" s="408" t="s">
        <v>1224</v>
      </c>
      <c r="E45" s="408"/>
      <c r="F45" s="408"/>
      <c r="G45" s="408"/>
      <c r="H45" s="408"/>
      <c r="I45" s="408"/>
      <c r="J45" s="408"/>
      <c r="K45" s="287"/>
    </row>
    <row r="46" spans="2:11" ht="15" customHeight="1">
      <c r="B46" s="289"/>
      <c r="C46" s="291"/>
      <c r="D46" s="291"/>
      <c r="E46" s="408" t="s">
        <v>1225</v>
      </c>
      <c r="F46" s="408"/>
      <c r="G46" s="408"/>
      <c r="H46" s="408"/>
      <c r="I46" s="408"/>
      <c r="J46" s="408"/>
      <c r="K46" s="287"/>
    </row>
    <row r="47" spans="2:11" ht="15" customHeight="1">
      <c r="B47" s="289"/>
      <c r="C47" s="291"/>
      <c r="D47" s="291"/>
      <c r="E47" s="408" t="s">
        <v>1226</v>
      </c>
      <c r="F47" s="408"/>
      <c r="G47" s="408"/>
      <c r="H47" s="408"/>
      <c r="I47" s="408"/>
      <c r="J47" s="408"/>
      <c r="K47" s="287"/>
    </row>
    <row r="48" spans="2:11" ht="15" customHeight="1">
      <c r="B48" s="289"/>
      <c r="C48" s="291"/>
      <c r="D48" s="291"/>
      <c r="E48" s="408" t="s">
        <v>1227</v>
      </c>
      <c r="F48" s="408"/>
      <c r="G48" s="408"/>
      <c r="H48" s="408"/>
      <c r="I48" s="408"/>
      <c r="J48" s="408"/>
      <c r="K48" s="287"/>
    </row>
    <row r="49" spans="2:11" ht="15" customHeight="1">
      <c r="B49" s="289"/>
      <c r="C49" s="291"/>
      <c r="D49" s="408" t="s">
        <v>1228</v>
      </c>
      <c r="E49" s="408"/>
      <c r="F49" s="408"/>
      <c r="G49" s="408"/>
      <c r="H49" s="408"/>
      <c r="I49" s="408"/>
      <c r="J49" s="408"/>
      <c r="K49" s="287"/>
    </row>
    <row r="50" spans="2:11" ht="25.5" customHeight="1">
      <c r="B50" s="286"/>
      <c r="C50" s="409" t="s">
        <v>1229</v>
      </c>
      <c r="D50" s="409"/>
      <c r="E50" s="409"/>
      <c r="F50" s="409"/>
      <c r="G50" s="409"/>
      <c r="H50" s="409"/>
      <c r="I50" s="409"/>
      <c r="J50" s="409"/>
      <c r="K50" s="287"/>
    </row>
    <row r="51" spans="2:11" ht="5.25" customHeight="1">
      <c r="B51" s="286"/>
      <c r="C51" s="288"/>
      <c r="D51" s="288"/>
      <c r="E51" s="288"/>
      <c r="F51" s="288"/>
      <c r="G51" s="288"/>
      <c r="H51" s="288"/>
      <c r="I51" s="288"/>
      <c r="J51" s="288"/>
      <c r="K51" s="287"/>
    </row>
    <row r="52" spans="2:11" ht="15" customHeight="1">
      <c r="B52" s="286"/>
      <c r="C52" s="408" t="s">
        <v>1230</v>
      </c>
      <c r="D52" s="408"/>
      <c r="E52" s="408"/>
      <c r="F52" s="408"/>
      <c r="G52" s="408"/>
      <c r="H52" s="408"/>
      <c r="I52" s="408"/>
      <c r="J52" s="408"/>
      <c r="K52" s="287"/>
    </row>
    <row r="53" spans="2:11" ht="15" customHeight="1">
      <c r="B53" s="286"/>
      <c r="C53" s="408" t="s">
        <v>1231</v>
      </c>
      <c r="D53" s="408"/>
      <c r="E53" s="408"/>
      <c r="F53" s="408"/>
      <c r="G53" s="408"/>
      <c r="H53" s="408"/>
      <c r="I53" s="408"/>
      <c r="J53" s="408"/>
      <c r="K53" s="287"/>
    </row>
    <row r="54" spans="2:11" ht="12.75" customHeight="1">
      <c r="B54" s="286"/>
      <c r="C54" s="290"/>
      <c r="D54" s="290"/>
      <c r="E54" s="290"/>
      <c r="F54" s="290"/>
      <c r="G54" s="290"/>
      <c r="H54" s="290"/>
      <c r="I54" s="290"/>
      <c r="J54" s="290"/>
      <c r="K54" s="287"/>
    </row>
    <row r="55" spans="2:11" ht="15" customHeight="1">
      <c r="B55" s="286"/>
      <c r="C55" s="408" t="s">
        <v>1232</v>
      </c>
      <c r="D55" s="408"/>
      <c r="E55" s="408"/>
      <c r="F55" s="408"/>
      <c r="G55" s="408"/>
      <c r="H55" s="408"/>
      <c r="I55" s="408"/>
      <c r="J55" s="408"/>
      <c r="K55" s="287"/>
    </row>
    <row r="56" spans="2:11" ht="15" customHeight="1">
      <c r="B56" s="286"/>
      <c r="C56" s="291"/>
      <c r="D56" s="408" t="s">
        <v>1233</v>
      </c>
      <c r="E56" s="408"/>
      <c r="F56" s="408"/>
      <c r="G56" s="408"/>
      <c r="H56" s="408"/>
      <c r="I56" s="408"/>
      <c r="J56" s="408"/>
      <c r="K56" s="287"/>
    </row>
    <row r="57" spans="2:11" ht="15" customHeight="1">
      <c r="B57" s="286"/>
      <c r="C57" s="291"/>
      <c r="D57" s="408" t="s">
        <v>1234</v>
      </c>
      <c r="E57" s="408"/>
      <c r="F57" s="408"/>
      <c r="G57" s="408"/>
      <c r="H57" s="408"/>
      <c r="I57" s="408"/>
      <c r="J57" s="408"/>
      <c r="K57" s="287"/>
    </row>
    <row r="58" spans="2:11" ht="15" customHeight="1">
      <c r="B58" s="286"/>
      <c r="C58" s="291"/>
      <c r="D58" s="408" t="s">
        <v>1235</v>
      </c>
      <c r="E58" s="408"/>
      <c r="F58" s="408"/>
      <c r="G58" s="408"/>
      <c r="H58" s="408"/>
      <c r="I58" s="408"/>
      <c r="J58" s="408"/>
      <c r="K58" s="287"/>
    </row>
    <row r="59" spans="2:11" ht="15" customHeight="1">
      <c r="B59" s="286"/>
      <c r="C59" s="291"/>
      <c r="D59" s="408" t="s">
        <v>1236</v>
      </c>
      <c r="E59" s="408"/>
      <c r="F59" s="408"/>
      <c r="G59" s="408"/>
      <c r="H59" s="408"/>
      <c r="I59" s="408"/>
      <c r="J59" s="408"/>
      <c r="K59" s="287"/>
    </row>
    <row r="60" spans="2:11" ht="15" customHeight="1">
      <c r="B60" s="286"/>
      <c r="C60" s="291"/>
      <c r="D60" s="407" t="s">
        <v>1237</v>
      </c>
      <c r="E60" s="407"/>
      <c r="F60" s="407"/>
      <c r="G60" s="407"/>
      <c r="H60" s="407"/>
      <c r="I60" s="407"/>
      <c r="J60" s="407"/>
      <c r="K60" s="287"/>
    </row>
    <row r="61" spans="2:11" ht="15" customHeight="1">
      <c r="B61" s="286"/>
      <c r="C61" s="291"/>
      <c r="D61" s="408" t="s">
        <v>1238</v>
      </c>
      <c r="E61" s="408"/>
      <c r="F61" s="408"/>
      <c r="G61" s="408"/>
      <c r="H61" s="408"/>
      <c r="I61" s="408"/>
      <c r="J61" s="408"/>
      <c r="K61" s="287"/>
    </row>
    <row r="62" spans="2:11" ht="12.75" customHeight="1">
      <c r="B62" s="286"/>
      <c r="C62" s="291"/>
      <c r="D62" s="291"/>
      <c r="E62" s="294"/>
      <c r="F62" s="291"/>
      <c r="G62" s="291"/>
      <c r="H62" s="291"/>
      <c r="I62" s="291"/>
      <c r="J62" s="291"/>
      <c r="K62" s="287"/>
    </row>
    <row r="63" spans="2:11" ht="15" customHeight="1">
      <c r="B63" s="286"/>
      <c r="C63" s="291"/>
      <c r="D63" s="408" t="s">
        <v>1239</v>
      </c>
      <c r="E63" s="408"/>
      <c r="F63" s="408"/>
      <c r="G63" s="408"/>
      <c r="H63" s="408"/>
      <c r="I63" s="408"/>
      <c r="J63" s="408"/>
      <c r="K63" s="287"/>
    </row>
    <row r="64" spans="2:11" ht="15" customHeight="1">
      <c r="B64" s="286"/>
      <c r="C64" s="291"/>
      <c r="D64" s="407" t="s">
        <v>1240</v>
      </c>
      <c r="E64" s="407"/>
      <c r="F64" s="407"/>
      <c r="G64" s="407"/>
      <c r="H64" s="407"/>
      <c r="I64" s="407"/>
      <c r="J64" s="407"/>
      <c r="K64" s="287"/>
    </row>
    <row r="65" spans="2:11" ht="15" customHeight="1">
      <c r="B65" s="286"/>
      <c r="C65" s="291"/>
      <c r="D65" s="408" t="s">
        <v>1241</v>
      </c>
      <c r="E65" s="408"/>
      <c r="F65" s="408"/>
      <c r="G65" s="408"/>
      <c r="H65" s="408"/>
      <c r="I65" s="408"/>
      <c r="J65" s="408"/>
      <c r="K65" s="287"/>
    </row>
    <row r="66" spans="2:11" ht="15" customHeight="1">
      <c r="B66" s="286"/>
      <c r="C66" s="291"/>
      <c r="D66" s="408" t="s">
        <v>1242</v>
      </c>
      <c r="E66" s="408"/>
      <c r="F66" s="408"/>
      <c r="G66" s="408"/>
      <c r="H66" s="408"/>
      <c r="I66" s="408"/>
      <c r="J66" s="408"/>
      <c r="K66" s="287"/>
    </row>
    <row r="67" spans="2:11" ht="15" customHeight="1">
      <c r="B67" s="286"/>
      <c r="C67" s="291"/>
      <c r="D67" s="408" t="s">
        <v>1243</v>
      </c>
      <c r="E67" s="408"/>
      <c r="F67" s="408"/>
      <c r="G67" s="408"/>
      <c r="H67" s="408"/>
      <c r="I67" s="408"/>
      <c r="J67" s="408"/>
      <c r="K67" s="287"/>
    </row>
    <row r="68" spans="2:11" ht="15" customHeight="1">
      <c r="B68" s="286"/>
      <c r="C68" s="291"/>
      <c r="D68" s="408" t="s">
        <v>1244</v>
      </c>
      <c r="E68" s="408"/>
      <c r="F68" s="408"/>
      <c r="G68" s="408"/>
      <c r="H68" s="408"/>
      <c r="I68" s="408"/>
      <c r="J68" s="408"/>
      <c r="K68" s="287"/>
    </row>
    <row r="69" spans="2:11" ht="12.75" customHeight="1">
      <c r="B69" s="295"/>
      <c r="C69" s="296"/>
      <c r="D69" s="296"/>
      <c r="E69" s="296"/>
      <c r="F69" s="296"/>
      <c r="G69" s="296"/>
      <c r="H69" s="296"/>
      <c r="I69" s="296"/>
      <c r="J69" s="296"/>
      <c r="K69" s="297"/>
    </row>
    <row r="70" spans="2:11" ht="18.75" customHeight="1">
      <c r="B70" s="298"/>
      <c r="C70" s="298"/>
      <c r="D70" s="298"/>
      <c r="E70" s="298"/>
      <c r="F70" s="298"/>
      <c r="G70" s="298"/>
      <c r="H70" s="298"/>
      <c r="I70" s="298"/>
      <c r="J70" s="298"/>
      <c r="K70" s="299"/>
    </row>
    <row r="71" spans="2:11" ht="18.75" customHeight="1">
      <c r="B71" s="299"/>
      <c r="C71" s="299"/>
      <c r="D71" s="299"/>
      <c r="E71" s="299"/>
      <c r="F71" s="299"/>
      <c r="G71" s="299"/>
      <c r="H71" s="299"/>
      <c r="I71" s="299"/>
      <c r="J71" s="299"/>
      <c r="K71" s="299"/>
    </row>
    <row r="72" spans="2:11" ht="7.5" customHeight="1">
      <c r="B72" s="300"/>
      <c r="C72" s="301"/>
      <c r="D72" s="301"/>
      <c r="E72" s="301"/>
      <c r="F72" s="301"/>
      <c r="G72" s="301"/>
      <c r="H72" s="301"/>
      <c r="I72" s="301"/>
      <c r="J72" s="301"/>
      <c r="K72" s="302"/>
    </row>
    <row r="73" spans="2:11" ht="45" customHeight="1">
      <c r="B73" s="303"/>
      <c r="C73" s="406" t="s">
        <v>1185</v>
      </c>
      <c r="D73" s="406"/>
      <c r="E73" s="406"/>
      <c r="F73" s="406"/>
      <c r="G73" s="406"/>
      <c r="H73" s="406"/>
      <c r="I73" s="406"/>
      <c r="J73" s="406"/>
      <c r="K73" s="304"/>
    </row>
    <row r="74" spans="2:11" ht="17.25" customHeight="1">
      <c r="B74" s="303"/>
      <c r="C74" s="305" t="s">
        <v>1245</v>
      </c>
      <c r="D74" s="305"/>
      <c r="E74" s="305"/>
      <c r="F74" s="305" t="s">
        <v>1246</v>
      </c>
      <c r="G74" s="306"/>
      <c r="H74" s="305" t="s">
        <v>153</v>
      </c>
      <c r="I74" s="305" t="s">
        <v>59</v>
      </c>
      <c r="J74" s="305" t="s">
        <v>1247</v>
      </c>
      <c r="K74" s="304"/>
    </row>
    <row r="75" spans="2:11" ht="17.25" customHeight="1">
      <c r="B75" s="303"/>
      <c r="C75" s="307" t="s">
        <v>1248</v>
      </c>
      <c r="D75" s="307"/>
      <c r="E75" s="307"/>
      <c r="F75" s="308" t="s">
        <v>1249</v>
      </c>
      <c r="G75" s="309"/>
      <c r="H75" s="307"/>
      <c r="I75" s="307"/>
      <c r="J75" s="307" t="s">
        <v>1250</v>
      </c>
      <c r="K75" s="304"/>
    </row>
    <row r="76" spans="2:11" ht="5.25" customHeight="1">
      <c r="B76" s="303"/>
      <c r="C76" s="310"/>
      <c r="D76" s="310"/>
      <c r="E76" s="310"/>
      <c r="F76" s="310"/>
      <c r="G76" s="311"/>
      <c r="H76" s="310"/>
      <c r="I76" s="310"/>
      <c r="J76" s="310"/>
      <c r="K76" s="304"/>
    </row>
    <row r="77" spans="2:11" ht="15" customHeight="1">
      <c r="B77" s="303"/>
      <c r="C77" s="293" t="s">
        <v>55</v>
      </c>
      <c r="D77" s="310"/>
      <c r="E77" s="310"/>
      <c r="F77" s="312" t="s">
        <v>1251</v>
      </c>
      <c r="G77" s="311"/>
      <c r="H77" s="293" t="s">
        <v>1252</v>
      </c>
      <c r="I77" s="293" t="s">
        <v>1253</v>
      </c>
      <c r="J77" s="293">
        <v>20</v>
      </c>
      <c r="K77" s="304"/>
    </row>
    <row r="78" spans="2:11" ht="15" customHeight="1">
      <c r="B78" s="303"/>
      <c r="C78" s="293" t="s">
        <v>1254</v>
      </c>
      <c r="D78" s="293"/>
      <c r="E78" s="293"/>
      <c r="F78" s="312" t="s">
        <v>1251</v>
      </c>
      <c r="G78" s="311"/>
      <c r="H78" s="293" t="s">
        <v>1255</v>
      </c>
      <c r="I78" s="293" t="s">
        <v>1253</v>
      </c>
      <c r="J78" s="293">
        <v>120</v>
      </c>
      <c r="K78" s="304"/>
    </row>
    <row r="79" spans="2:11" ht="15" customHeight="1">
      <c r="B79" s="313"/>
      <c r="C79" s="293" t="s">
        <v>1256</v>
      </c>
      <c r="D79" s="293"/>
      <c r="E79" s="293"/>
      <c r="F79" s="312" t="s">
        <v>1257</v>
      </c>
      <c r="G79" s="311"/>
      <c r="H79" s="293" t="s">
        <v>1258</v>
      </c>
      <c r="I79" s="293" t="s">
        <v>1253</v>
      </c>
      <c r="J79" s="293">
        <v>50</v>
      </c>
      <c r="K79" s="304"/>
    </row>
    <row r="80" spans="2:11" ht="15" customHeight="1">
      <c r="B80" s="313"/>
      <c r="C80" s="293" t="s">
        <v>1259</v>
      </c>
      <c r="D80" s="293"/>
      <c r="E80" s="293"/>
      <c r="F80" s="312" t="s">
        <v>1251</v>
      </c>
      <c r="G80" s="311"/>
      <c r="H80" s="293" t="s">
        <v>1260</v>
      </c>
      <c r="I80" s="293" t="s">
        <v>1261</v>
      </c>
      <c r="J80" s="293"/>
      <c r="K80" s="304"/>
    </row>
    <row r="81" spans="2:11" ht="15" customHeight="1">
      <c r="B81" s="313"/>
      <c r="C81" s="314" t="s">
        <v>1262</v>
      </c>
      <c r="D81" s="314"/>
      <c r="E81" s="314"/>
      <c r="F81" s="315" t="s">
        <v>1257</v>
      </c>
      <c r="G81" s="314"/>
      <c r="H81" s="314" t="s">
        <v>1263</v>
      </c>
      <c r="I81" s="314" t="s">
        <v>1253</v>
      </c>
      <c r="J81" s="314">
        <v>15</v>
      </c>
      <c r="K81" s="304"/>
    </row>
    <row r="82" spans="2:11" ht="15" customHeight="1">
      <c r="B82" s="313"/>
      <c r="C82" s="314" t="s">
        <v>1264</v>
      </c>
      <c r="D82" s="314"/>
      <c r="E82" s="314"/>
      <c r="F82" s="315" t="s">
        <v>1257</v>
      </c>
      <c r="G82" s="314"/>
      <c r="H82" s="314" t="s">
        <v>1265</v>
      </c>
      <c r="I82" s="314" t="s">
        <v>1253</v>
      </c>
      <c r="J82" s="314">
        <v>15</v>
      </c>
      <c r="K82" s="304"/>
    </row>
    <row r="83" spans="2:11" ht="15" customHeight="1">
      <c r="B83" s="313"/>
      <c r="C83" s="314" t="s">
        <v>1266</v>
      </c>
      <c r="D83" s="314"/>
      <c r="E83" s="314"/>
      <c r="F83" s="315" t="s">
        <v>1257</v>
      </c>
      <c r="G83" s="314"/>
      <c r="H83" s="314" t="s">
        <v>1267</v>
      </c>
      <c r="I83" s="314" t="s">
        <v>1253</v>
      </c>
      <c r="J83" s="314">
        <v>20</v>
      </c>
      <c r="K83" s="304"/>
    </row>
    <row r="84" spans="2:11" ht="15" customHeight="1">
      <c r="B84" s="313"/>
      <c r="C84" s="314" t="s">
        <v>1268</v>
      </c>
      <c r="D84" s="314"/>
      <c r="E84" s="314"/>
      <c r="F84" s="315" t="s">
        <v>1257</v>
      </c>
      <c r="G84" s="314"/>
      <c r="H84" s="314" t="s">
        <v>1269</v>
      </c>
      <c r="I84" s="314" t="s">
        <v>1253</v>
      </c>
      <c r="J84" s="314">
        <v>20</v>
      </c>
      <c r="K84" s="304"/>
    </row>
    <row r="85" spans="2:11" ht="15" customHeight="1">
      <c r="B85" s="313"/>
      <c r="C85" s="293" t="s">
        <v>1270</v>
      </c>
      <c r="D85" s="293"/>
      <c r="E85" s="293"/>
      <c r="F85" s="312" t="s">
        <v>1257</v>
      </c>
      <c r="G85" s="311"/>
      <c r="H85" s="293" t="s">
        <v>1271</v>
      </c>
      <c r="I85" s="293" t="s">
        <v>1253</v>
      </c>
      <c r="J85" s="293">
        <v>50</v>
      </c>
      <c r="K85" s="304"/>
    </row>
    <row r="86" spans="2:11" ht="15" customHeight="1">
      <c r="B86" s="313"/>
      <c r="C86" s="293" t="s">
        <v>1272</v>
      </c>
      <c r="D86" s="293"/>
      <c r="E86" s="293"/>
      <c r="F86" s="312" t="s">
        <v>1257</v>
      </c>
      <c r="G86" s="311"/>
      <c r="H86" s="293" t="s">
        <v>1273</v>
      </c>
      <c r="I86" s="293" t="s">
        <v>1253</v>
      </c>
      <c r="J86" s="293">
        <v>20</v>
      </c>
      <c r="K86" s="304"/>
    </row>
    <row r="87" spans="2:11" ht="15" customHeight="1">
      <c r="B87" s="313"/>
      <c r="C87" s="293" t="s">
        <v>1274</v>
      </c>
      <c r="D87" s="293"/>
      <c r="E87" s="293"/>
      <c r="F87" s="312" t="s">
        <v>1257</v>
      </c>
      <c r="G87" s="311"/>
      <c r="H87" s="293" t="s">
        <v>1275</v>
      </c>
      <c r="I87" s="293" t="s">
        <v>1253</v>
      </c>
      <c r="J87" s="293">
        <v>20</v>
      </c>
      <c r="K87" s="304"/>
    </row>
    <row r="88" spans="2:11" ht="15" customHeight="1">
      <c r="B88" s="313"/>
      <c r="C88" s="293" t="s">
        <v>1276</v>
      </c>
      <c r="D88" s="293"/>
      <c r="E88" s="293"/>
      <c r="F88" s="312" t="s">
        <v>1257</v>
      </c>
      <c r="G88" s="311"/>
      <c r="H88" s="293" t="s">
        <v>1277</v>
      </c>
      <c r="I88" s="293" t="s">
        <v>1253</v>
      </c>
      <c r="J88" s="293">
        <v>50</v>
      </c>
      <c r="K88" s="304"/>
    </row>
    <row r="89" spans="2:11" ht="15" customHeight="1">
      <c r="B89" s="313"/>
      <c r="C89" s="293" t="s">
        <v>1278</v>
      </c>
      <c r="D89" s="293"/>
      <c r="E89" s="293"/>
      <c r="F89" s="312" t="s">
        <v>1257</v>
      </c>
      <c r="G89" s="311"/>
      <c r="H89" s="293" t="s">
        <v>1278</v>
      </c>
      <c r="I89" s="293" t="s">
        <v>1253</v>
      </c>
      <c r="J89" s="293">
        <v>50</v>
      </c>
      <c r="K89" s="304"/>
    </row>
    <row r="90" spans="2:11" ht="15" customHeight="1">
      <c r="B90" s="313"/>
      <c r="C90" s="293" t="s">
        <v>158</v>
      </c>
      <c r="D90" s="293"/>
      <c r="E90" s="293"/>
      <c r="F90" s="312" t="s">
        <v>1257</v>
      </c>
      <c r="G90" s="311"/>
      <c r="H90" s="293" t="s">
        <v>1279</v>
      </c>
      <c r="I90" s="293" t="s">
        <v>1253</v>
      </c>
      <c r="J90" s="293">
        <v>255</v>
      </c>
      <c r="K90" s="304"/>
    </row>
    <row r="91" spans="2:11" ht="15" customHeight="1">
      <c r="B91" s="313"/>
      <c r="C91" s="293" t="s">
        <v>1280</v>
      </c>
      <c r="D91" s="293"/>
      <c r="E91" s="293"/>
      <c r="F91" s="312" t="s">
        <v>1251</v>
      </c>
      <c r="G91" s="311"/>
      <c r="H91" s="293" t="s">
        <v>1281</v>
      </c>
      <c r="I91" s="293" t="s">
        <v>1282</v>
      </c>
      <c r="J91" s="293"/>
      <c r="K91" s="304"/>
    </row>
    <row r="92" spans="2:11" ht="15" customHeight="1">
      <c r="B92" s="313"/>
      <c r="C92" s="293" t="s">
        <v>1283</v>
      </c>
      <c r="D92" s="293"/>
      <c r="E92" s="293"/>
      <c r="F92" s="312" t="s">
        <v>1251</v>
      </c>
      <c r="G92" s="311"/>
      <c r="H92" s="293" t="s">
        <v>1284</v>
      </c>
      <c r="I92" s="293" t="s">
        <v>1285</v>
      </c>
      <c r="J92" s="293"/>
      <c r="K92" s="304"/>
    </row>
    <row r="93" spans="2:11" ht="15" customHeight="1">
      <c r="B93" s="313"/>
      <c r="C93" s="293" t="s">
        <v>1286</v>
      </c>
      <c r="D93" s="293"/>
      <c r="E93" s="293"/>
      <c r="F93" s="312" t="s">
        <v>1251</v>
      </c>
      <c r="G93" s="311"/>
      <c r="H93" s="293" t="s">
        <v>1286</v>
      </c>
      <c r="I93" s="293" t="s">
        <v>1285</v>
      </c>
      <c r="J93" s="293"/>
      <c r="K93" s="304"/>
    </row>
    <row r="94" spans="2:11" ht="15" customHeight="1">
      <c r="B94" s="313"/>
      <c r="C94" s="293" t="s">
        <v>40</v>
      </c>
      <c r="D94" s="293"/>
      <c r="E94" s="293"/>
      <c r="F94" s="312" t="s">
        <v>1251</v>
      </c>
      <c r="G94" s="311"/>
      <c r="H94" s="293" t="s">
        <v>1287</v>
      </c>
      <c r="I94" s="293" t="s">
        <v>1285</v>
      </c>
      <c r="J94" s="293"/>
      <c r="K94" s="304"/>
    </row>
    <row r="95" spans="2:11" ht="15" customHeight="1">
      <c r="B95" s="313"/>
      <c r="C95" s="293" t="s">
        <v>50</v>
      </c>
      <c r="D95" s="293"/>
      <c r="E95" s="293"/>
      <c r="F95" s="312" t="s">
        <v>1251</v>
      </c>
      <c r="G95" s="311"/>
      <c r="H95" s="293" t="s">
        <v>1288</v>
      </c>
      <c r="I95" s="293" t="s">
        <v>1285</v>
      </c>
      <c r="J95" s="293"/>
      <c r="K95" s="304"/>
    </row>
    <row r="96" spans="2:11" ht="15" customHeight="1">
      <c r="B96" s="316"/>
      <c r="C96" s="317"/>
      <c r="D96" s="317"/>
      <c r="E96" s="317"/>
      <c r="F96" s="317"/>
      <c r="G96" s="317"/>
      <c r="H96" s="317"/>
      <c r="I96" s="317"/>
      <c r="J96" s="317"/>
      <c r="K96" s="318"/>
    </row>
    <row r="97" spans="2:11" ht="18.75" customHeight="1">
      <c r="B97" s="319"/>
      <c r="C97" s="320"/>
      <c r="D97" s="320"/>
      <c r="E97" s="320"/>
      <c r="F97" s="320"/>
      <c r="G97" s="320"/>
      <c r="H97" s="320"/>
      <c r="I97" s="320"/>
      <c r="J97" s="320"/>
      <c r="K97" s="319"/>
    </row>
    <row r="98" spans="2:11" ht="18.75" customHeight="1">
      <c r="B98" s="299"/>
      <c r="C98" s="299"/>
      <c r="D98" s="299"/>
      <c r="E98" s="299"/>
      <c r="F98" s="299"/>
      <c r="G98" s="299"/>
      <c r="H98" s="299"/>
      <c r="I98" s="299"/>
      <c r="J98" s="299"/>
      <c r="K98" s="299"/>
    </row>
    <row r="99" spans="2:11" ht="7.5" customHeight="1">
      <c r="B99" s="300"/>
      <c r="C99" s="301"/>
      <c r="D99" s="301"/>
      <c r="E99" s="301"/>
      <c r="F99" s="301"/>
      <c r="G99" s="301"/>
      <c r="H99" s="301"/>
      <c r="I99" s="301"/>
      <c r="J99" s="301"/>
      <c r="K99" s="302"/>
    </row>
    <row r="100" spans="2:11" ht="45" customHeight="1">
      <c r="B100" s="303"/>
      <c r="C100" s="406" t="s">
        <v>1289</v>
      </c>
      <c r="D100" s="406"/>
      <c r="E100" s="406"/>
      <c r="F100" s="406"/>
      <c r="G100" s="406"/>
      <c r="H100" s="406"/>
      <c r="I100" s="406"/>
      <c r="J100" s="406"/>
      <c r="K100" s="304"/>
    </row>
    <row r="101" spans="2:11" ht="17.25" customHeight="1">
      <c r="B101" s="303"/>
      <c r="C101" s="305" t="s">
        <v>1245</v>
      </c>
      <c r="D101" s="305"/>
      <c r="E101" s="305"/>
      <c r="F101" s="305" t="s">
        <v>1246</v>
      </c>
      <c r="G101" s="306"/>
      <c r="H101" s="305" t="s">
        <v>153</v>
      </c>
      <c r="I101" s="305" t="s">
        <v>59</v>
      </c>
      <c r="J101" s="305" t="s">
        <v>1247</v>
      </c>
      <c r="K101" s="304"/>
    </row>
    <row r="102" spans="2:11" ht="17.25" customHeight="1">
      <c r="B102" s="303"/>
      <c r="C102" s="307" t="s">
        <v>1248</v>
      </c>
      <c r="D102" s="307"/>
      <c r="E102" s="307"/>
      <c r="F102" s="308" t="s">
        <v>1249</v>
      </c>
      <c r="G102" s="309"/>
      <c r="H102" s="307"/>
      <c r="I102" s="307"/>
      <c r="J102" s="307" t="s">
        <v>1250</v>
      </c>
      <c r="K102" s="304"/>
    </row>
    <row r="103" spans="2:11" ht="5.25" customHeight="1">
      <c r="B103" s="303"/>
      <c r="C103" s="305"/>
      <c r="D103" s="305"/>
      <c r="E103" s="305"/>
      <c r="F103" s="305"/>
      <c r="G103" s="321"/>
      <c r="H103" s="305"/>
      <c r="I103" s="305"/>
      <c r="J103" s="305"/>
      <c r="K103" s="304"/>
    </row>
    <row r="104" spans="2:11" ht="15" customHeight="1">
      <c r="B104" s="303"/>
      <c r="C104" s="293" t="s">
        <v>55</v>
      </c>
      <c r="D104" s="310"/>
      <c r="E104" s="310"/>
      <c r="F104" s="312" t="s">
        <v>1251</v>
      </c>
      <c r="G104" s="321"/>
      <c r="H104" s="293" t="s">
        <v>1290</v>
      </c>
      <c r="I104" s="293" t="s">
        <v>1253</v>
      </c>
      <c r="J104" s="293">
        <v>20</v>
      </c>
      <c r="K104" s="304"/>
    </row>
    <row r="105" spans="2:11" ht="15" customHeight="1">
      <c r="B105" s="303"/>
      <c r="C105" s="293" t="s">
        <v>1254</v>
      </c>
      <c r="D105" s="293"/>
      <c r="E105" s="293"/>
      <c r="F105" s="312" t="s">
        <v>1251</v>
      </c>
      <c r="G105" s="293"/>
      <c r="H105" s="293" t="s">
        <v>1290</v>
      </c>
      <c r="I105" s="293" t="s">
        <v>1253</v>
      </c>
      <c r="J105" s="293">
        <v>120</v>
      </c>
      <c r="K105" s="304"/>
    </row>
    <row r="106" spans="2:11" ht="15" customHeight="1">
      <c r="B106" s="313"/>
      <c r="C106" s="293" t="s">
        <v>1256</v>
      </c>
      <c r="D106" s="293"/>
      <c r="E106" s="293"/>
      <c r="F106" s="312" t="s">
        <v>1257</v>
      </c>
      <c r="G106" s="293"/>
      <c r="H106" s="293" t="s">
        <v>1290</v>
      </c>
      <c r="I106" s="293" t="s">
        <v>1253</v>
      </c>
      <c r="J106" s="293">
        <v>50</v>
      </c>
      <c r="K106" s="304"/>
    </row>
    <row r="107" spans="2:11" ht="15" customHeight="1">
      <c r="B107" s="313"/>
      <c r="C107" s="293" t="s">
        <v>1259</v>
      </c>
      <c r="D107" s="293"/>
      <c r="E107" s="293"/>
      <c r="F107" s="312" t="s">
        <v>1251</v>
      </c>
      <c r="G107" s="293"/>
      <c r="H107" s="293" t="s">
        <v>1290</v>
      </c>
      <c r="I107" s="293" t="s">
        <v>1261</v>
      </c>
      <c r="J107" s="293"/>
      <c r="K107" s="304"/>
    </row>
    <row r="108" spans="2:11" ht="15" customHeight="1">
      <c r="B108" s="313"/>
      <c r="C108" s="293" t="s">
        <v>1270</v>
      </c>
      <c r="D108" s="293"/>
      <c r="E108" s="293"/>
      <c r="F108" s="312" t="s">
        <v>1257</v>
      </c>
      <c r="G108" s="293"/>
      <c r="H108" s="293" t="s">
        <v>1290</v>
      </c>
      <c r="I108" s="293" t="s">
        <v>1253</v>
      </c>
      <c r="J108" s="293">
        <v>50</v>
      </c>
      <c r="K108" s="304"/>
    </row>
    <row r="109" spans="2:11" ht="15" customHeight="1">
      <c r="B109" s="313"/>
      <c r="C109" s="293" t="s">
        <v>1278</v>
      </c>
      <c r="D109" s="293"/>
      <c r="E109" s="293"/>
      <c r="F109" s="312" t="s">
        <v>1257</v>
      </c>
      <c r="G109" s="293"/>
      <c r="H109" s="293" t="s">
        <v>1290</v>
      </c>
      <c r="I109" s="293" t="s">
        <v>1253</v>
      </c>
      <c r="J109" s="293">
        <v>50</v>
      </c>
      <c r="K109" s="304"/>
    </row>
    <row r="110" spans="2:11" ht="15" customHeight="1">
      <c r="B110" s="313"/>
      <c r="C110" s="293" t="s">
        <v>1276</v>
      </c>
      <c r="D110" s="293"/>
      <c r="E110" s="293"/>
      <c r="F110" s="312" t="s">
        <v>1257</v>
      </c>
      <c r="G110" s="293"/>
      <c r="H110" s="293" t="s">
        <v>1290</v>
      </c>
      <c r="I110" s="293" t="s">
        <v>1253</v>
      </c>
      <c r="J110" s="293">
        <v>50</v>
      </c>
      <c r="K110" s="304"/>
    </row>
    <row r="111" spans="2:11" ht="15" customHeight="1">
      <c r="B111" s="313"/>
      <c r="C111" s="293" t="s">
        <v>55</v>
      </c>
      <c r="D111" s="293"/>
      <c r="E111" s="293"/>
      <c r="F111" s="312" t="s">
        <v>1251</v>
      </c>
      <c r="G111" s="293"/>
      <c r="H111" s="293" t="s">
        <v>1291</v>
      </c>
      <c r="I111" s="293" t="s">
        <v>1253</v>
      </c>
      <c r="J111" s="293">
        <v>20</v>
      </c>
      <c r="K111" s="304"/>
    </row>
    <row r="112" spans="2:11" ht="15" customHeight="1">
      <c r="B112" s="313"/>
      <c r="C112" s="293" t="s">
        <v>1292</v>
      </c>
      <c r="D112" s="293"/>
      <c r="E112" s="293"/>
      <c r="F112" s="312" t="s">
        <v>1251</v>
      </c>
      <c r="G112" s="293"/>
      <c r="H112" s="293" t="s">
        <v>1293</v>
      </c>
      <c r="I112" s="293" t="s">
        <v>1253</v>
      </c>
      <c r="J112" s="293">
        <v>120</v>
      </c>
      <c r="K112" s="304"/>
    </row>
    <row r="113" spans="2:11" ht="15" customHeight="1">
      <c r="B113" s="313"/>
      <c r="C113" s="293" t="s">
        <v>40</v>
      </c>
      <c r="D113" s="293"/>
      <c r="E113" s="293"/>
      <c r="F113" s="312" t="s">
        <v>1251</v>
      </c>
      <c r="G113" s="293"/>
      <c r="H113" s="293" t="s">
        <v>1294</v>
      </c>
      <c r="I113" s="293" t="s">
        <v>1285</v>
      </c>
      <c r="J113" s="293"/>
      <c r="K113" s="304"/>
    </row>
    <row r="114" spans="2:11" ht="15" customHeight="1">
      <c r="B114" s="313"/>
      <c r="C114" s="293" t="s">
        <v>50</v>
      </c>
      <c r="D114" s="293"/>
      <c r="E114" s="293"/>
      <c r="F114" s="312" t="s">
        <v>1251</v>
      </c>
      <c r="G114" s="293"/>
      <c r="H114" s="293" t="s">
        <v>1295</v>
      </c>
      <c r="I114" s="293" t="s">
        <v>1285</v>
      </c>
      <c r="J114" s="293"/>
      <c r="K114" s="304"/>
    </row>
    <row r="115" spans="2:11" ht="15" customHeight="1">
      <c r="B115" s="313"/>
      <c r="C115" s="293" t="s">
        <v>59</v>
      </c>
      <c r="D115" s="293"/>
      <c r="E115" s="293"/>
      <c r="F115" s="312" t="s">
        <v>1251</v>
      </c>
      <c r="G115" s="293"/>
      <c r="H115" s="293" t="s">
        <v>1296</v>
      </c>
      <c r="I115" s="293" t="s">
        <v>1297</v>
      </c>
      <c r="J115" s="293"/>
      <c r="K115" s="304"/>
    </row>
    <row r="116" spans="2:11" ht="15" customHeight="1">
      <c r="B116" s="316"/>
      <c r="C116" s="322"/>
      <c r="D116" s="322"/>
      <c r="E116" s="322"/>
      <c r="F116" s="322"/>
      <c r="G116" s="322"/>
      <c r="H116" s="322"/>
      <c r="I116" s="322"/>
      <c r="J116" s="322"/>
      <c r="K116" s="318"/>
    </row>
    <row r="117" spans="2:11" ht="18.75" customHeight="1">
      <c r="B117" s="323"/>
      <c r="C117" s="290"/>
      <c r="D117" s="290"/>
      <c r="E117" s="290"/>
      <c r="F117" s="324"/>
      <c r="G117" s="290"/>
      <c r="H117" s="290"/>
      <c r="I117" s="290"/>
      <c r="J117" s="290"/>
      <c r="K117" s="323"/>
    </row>
    <row r="118" spans="2:11" ht="18.75" customHeight="1">
      <c r="B118" s="299"/>
      <c r="C118" s="299"/>
      <c r="D118" s="299"/>
      <c r="E118" s="299"/>
      <c r="F118" s="299"/>
      <c r="G118" s="299"/>
      <c r="H118" s="299"/>
      <c r="I118" s="299"/>
      <c r="J118" s="299"/>
      <c r="K118" s="299"/>
    </row>
    <row r="119" spans="2:11" ht="7.5" customHeight="1">
      <c r="B119" s="325"/>
      <c r="C119" s="326"/>
      <c r="D119" s="326"/>
      <c r="E119" s="326"/>
      <c r="F119" s="326"/>
      <c r="G119" s="326"/>
      <c r="H119" s="326"/>
      <c r="I119" s="326"/>
      <c r="J119" s="326"/>
      <c r="K119" s="327"/>
    </row>
    <row r="120" spans="2:11" ht="45" customHeight="1">
      <c r="B120" s="328"/>
      <c r="C120" s="403" t="s">
        <v>1298</v>
      </c>
      <c r="D120" s="403"/>
      <c r="E120" s="403"/>
      <c r="F120" s="403"/>
      <c r="G120" s="403"/>
      <c r="H120" s="403"/>
      <c r="I120" s="403"/>
      <c r="J120" s="403"/>
      <c r="K120" s="329"/>
    </row>
    <row r="121" spans="2:11" ht="17.25" customHeight="1">
      <c r="B121" s="330"/>
      <c r="C121" s="305" t="s">
        <v>1245</v>
      </c>
      <c r="D121" s="305"/>
      <c r="E121" s="305"/>
      <c r="F121" s="305" t="s">
        <v>1246</v>
      </c>
      <c r="G121" s="306"/>
      <c r="H121" s="305" t="s">
        <v>153</v>
      </c>
      <c r="I121" s="305" t="s">
        <v>59</v>
      </c>
      <c r="J121" s="305" t="s">
        <v>1247</v>
      </c>
      <c r="K121" s="331"/>
    </row>
    <row r="122" spans="2:11" ht="17.25" customHeight="1">
      <c r="B122" s="330"/>
      <c r="C122" s="307" t="s">
        <v>1248</v>
      </c>
      <c r="D122" s="307"/>
      <c r="E122" s="307"/>
      <c r="F122" s="308" t="s">
        <v>1249</v>
      </c>
      <c r="G122" s="309"/>
      <c r="H122" s="307"/>
      <c r="I122" s="307"/>
      <c r="J122" s="307" t="s">
        <v>1250</v>
      </c>
      <c r="K122" s="331"/>
    </row>
    <row r="123" spans="2:11" ht="5.25" customHeight="1">
      <c r="B123" s="332"/>
      <c r="C123" s="310"/>
      <c r="D123" s="310"/>
      <c r="E123" s="310"/>
      <c r="F123" s="310"/>
      <c r="G123" s="293"/>
      <c r="H123" s="310"/>
      <c r="I123" s="310"/>
      <c r="J123" s="310"/>
      <c r="K123" s="333"/>
    </row>
    <row r="124" spans="2:11" ht="15" customHeight="1">
      <c r="B124" s="332"/>
      <c r="C124" s="293" t="s">
        <v>1254</v>
      </c>
      <c r="D124" s="310"/>
      <c r="E124" s="310"/>
      <c r="F124" s="312" t="s">
        <v>1251</v>
      </c>
      <c r="G124" s="293"/>
      <c r="H124" s="293" t="s">
        <v>1290</v>
      </c>
      <c r="I124" s="293" t="s">
        <v>1253</v>
      </c>
      <c r="J124" s="293">
        <v>120</v>
      </c>
      <c r="K124" s="334"/>
    </row>
    <row r="125" spans="2:11" ht="15" customHeight="1">
      <c r="B125" s="332"/>
      <c r="C125" s="293" t="s">
        <v>1299</v>
      </c>
      <c r="D125" s="293"/>
      <c r="E125" s="293"/>
      <c r="F125" s="312" t="s">
        <v>1251</v>
      </c>
      <c r="G125" s="293"/>
      <c r="H125" s="293" t="s">
        <v>1300</v>
      </c>
      <c r="I125" s="293" t="s">
        <v>1253</v>
      </c>
      <c r="J125" s="293" t="s">
        <v>1301</v>
      </c>
      <c r="K125" s="334"/>
    </row>
    <row r="126" spans="2:11" ht="15" customHeight="1">
      <c r="B126" s="332"/>
      <c r="C126" s="293" t="s">
        <v>1200</v>
      </c>
      <c r="D126" s="293"/>
      <c r="E126" s="293"/>
      <c r="F126" s="312" t="s">
        <v>1251</v>
      </c>
      <c r="G126" s="293"/>
      <c r="H126" s="293" t="s">
        <v>1302</v>
      </c>
      <c r="I126" s="293" t="s">
        <v>1253</v>
      </c>
      <c r="J126" s="293" t="s">
        <v>1301</v>
      </c>
      <c r="K126" s="334"/>
    </row>
    <row r="127" spans="2:11" ht="15" customHeight="1">
      <c r="B127" s="332"/>
      <c r="C127" s="293" t="s">
        <v>1262</v>
      </c>
      <c r="D127" s="293"/>
      <c r="E127" s="293"/>
      <c r="F127" s="312" t="s">
        <v>1257</v>
      </c>
      <c r="G127" s="293"/>
      <c r="H127" s="293" t="s">
        <v>1263</v>
      </c>
      <c r="I127" s="293" t="s">
        <v>1253</v>
      </c>
      <c r="J127" s="293">
        <v>15</v>
      </c>
      <c r="K127" s="334"/>
    </row>
    <row r="128" spans="2:11" ht="15" customHeight="1">
      <c r="B128" s="332"/>
      <c r="C128" s="314" t="s">
        <v>1264</v>
      </c>
      <c r="D128" s="314"/>
      <c r="E128" s="314"/>
      <c r="F128" s="315" t="s">
        <v>1257</v>
      </c>
      <c r="G128" s="314"/>
      <c r="H128" s="314" t="s">
        <v>1265</v>
      </c>
      <c r="I128" s="314" t="s">
        <v>1253</v>
      </c>
      <c r="J128" s="314">
        <v>15</v>
      </c>
      <c r="K128" s="334"/>
    </row>
    <row r="129" spans="2:11" ht="15" customHeight="1">
      <c r="B129" s="332"/>
      <c r="C129" s="314" t="s">
        <v>1266</v>
      </c>
      <c r="D129" s="314"/>
      <c r="E129" s="314"/>
      <c r="F129" s="315" t="s">
        <v>1257</v>
      </c>
      <c r="G129" s="314"/>
      <c r="H129" s="314" t="s">
        <v>1267</v>
      </c>
      <c r="I129" s="314" t="s">
        <v>1253</v>
      </c>
      <c r="J129" s="314">
        <v>20</v>
      </c>
      <c r="K129" s="334"/>
    </row>
    <row r="130" spans="2:11" ht="15" customHeight="1">
      <c r="B130" s="332"/>
      <c r="C130" s="314" t="s">
        <v>1268</v>
      </c>
      <c r="D130" s="314"/>
      <c r="E130" s="314"/>
      <c r="F130" s="315" t="s">
        <v>1257</v>
      </c>
      <c r="G130" s="314"/>
      <c r="H130" s="314" t="s">
        <v>1269</v>
      </c>
      <c r="I130" s="314" t="s">
        <v>1253</v>
      </c>
      <c r="J130" s="314">
        <v>20</v>
      </c>
      <c r="K130" s="334"/>
    </row>
    <row r="131" spans="2:11" ht="15" customHeight="1">
      <c r="B131" s="332"/>
      <c r="C131" s="293" t="s">
        <v>1256</v>
      </c>
      <c r="D131" s="293"/>
      <c r="E131" s="293"/>
      <c r="F131" s="312" t="s">
        <v>1257</v>
      </c>
      <c r="G131" s="293"/>
      <c r="H131" s="293" t="s">
        <v>1290</v>
      </c>
      <c r="I131" s="293" t="s">
        <v>1253</v>
      </c>
      <c r="J131" s="293">
        <v>50</v>
      </c>
      <c r="K131" s="334"/>
    </row>
    <row r="132" spans="2:11" ht="15" customHeight="1">
      <c r="B132" s="332"/>
      <c r="C132" s="293" t="s">
        <v>1270</v>
      </c>
      <c r="D132" s="293"/>
      <c r="E132" s="293"/>
      <c r="F132" s="312" t="s">
        <v>1257</v>
      </c>
      <c r="G132" s="293"/>
      <c r="H132" s="293" t="s">
        <v>1290</v>
      </c>
      <c r="I132" s="293" t="s">
        <v>1253</v>
      </c>
      <c r="J132" s="293">
        <v>50</v>
      </c>
      <c r="K132" s="334"/>
    </row>
    <row r="133" spans="2:11" ht="15" customHeight="1">
      <c r="B133" s="332"/>
      <c r="C133" s="293" t="s">
        <v>1276</v>
      </c>
      <c r="D133" s="293"/>
      <c r="E133" s="293"/>
      <c r="F133" s="312" t="s">
        <v>1257</v>
      </c>
      <c r="G133" s="293"/>
      <c r="H133" s="293" t="s">
        <v>1290</v>
      </c>
      <c r="I133" s="293" t="s">
        <v>1253</v>
      </c>
      <c r="J133" s="293">
        <v>50</v>
      </c>
      <c r="K133" s="334"/>
    </row>
    <row r="134" spans="2:11" ht="15" customHeight="1">
      <c r="B134" s="332"/>
      <c r="C134" s="293" t="s">
        <v>1278</v>
      </c>
      <c r="D134" s="293"/>
      <c r="E134" s="293"/>
      <c r="F134" s="312" t="s">
        <v>1257</v>
      </c>
      <c r="G134" s="293"/>
      <c r="H134" s="293" t="s">
        <v>1290</v>
      </c>
      <c r="I134" s="293" t="s">
        <v>1253</v>
      </c>
      <c r="J134" s="293">
        <v>50</v>
      </c>
      <c r="K134" s="334"/>
    </row>
    <row r="135" spans="2:11" ht="15" customHeight="1">
      <c r="B135" s="332"/>
      <c r="C135" s="293" t="s">
        <v>158</v>
      </c>
      <c r="D135" s="293"/>
      <c r="E135" s="293"/>
      <c r="F135" s="312" t="s">
        <v>1257</v>
      </c>
      <c r="G135" s="293"/>
      <c r="H135" s="293" t="s">
        <v>1303</v>
      </c>
      <c r="I135" s="293" t="s">
        <v>1253</v>
      </c>
      <c r="J135" s="293">
        <v>255</v>
      </c>
      <c r="K135" s="334"/>
    </row>
    <row r="136" spans="2:11" ht="15" customHeight="1">
      <c r="B136" s="332"/>
      <c r="C136" s="293" t="s">
        <v>1280</v>
      </c>
      <c r="D136" s="293"/>
      <c r="E136" s="293"/>
      <c r="F136" s="312" t="s">
        <v>1251</v>
      </c>
      <c r="G136" s="293"/>
      <c r="H136" s="293" t="s">
        <v>1304</v>
      </c>
      <c r="I136" s="293" t="s">
        <v>1282</v>
      </c>
      <c r="J136" s="293"/>
      <c r="K136" s="334"/>
    </row>
    <row r="137" spans="2:11" ht="15" customHeight="1">
      <c r="B137" s="332"/>
      <c r="C137" s="293" t="s">
        <v>1283</v>
      </c>
      <c r="D137" s="293"/>
      <c r="E137" s="293"/>
      <c r="F137" s="312" t="s">
        <v>1251</v>
      </c>
      <c r="G137" s="293"/>
      <c r="H137" s="293" t="s">
        <v>1305</v>
      </c>
      <c r="I137" s="293" t="s">
        <v>1285</v>
      </c>
      <c r="J137" s="293"/>
      <c r="K137" s="334"/>
    </row>
    <row r="138" spans="2:11" ht="15" customHeight="1">
      <c r="B138" s="332"/>
      <c r="C138" s="293" t="s">
        <v>1286</v>
      </c>
      <c r="D138" s="293"/>
      <c r="E138" s="293"/>
      <c r="F138" s="312" t="s">
        <v>1251</v>
      </c>
      <c r="G138" s="293"/>
      <c r="H138" s="293" t="s">
        <v>1286</v>
      </c>
      <c r="I138" s="293" t="s">
        <v>1285</v>
      </c>
      <c r="J138" s="293"/>
      <c r="K138" s="334"/>
    </row>
    <row r="139" spans="2:11" ht="15" customHeight="1">
      <c r="B139" s="332"/>
      <c r="C139" s="293" t="s">
        <v>40</v>
      </c>
      <c r="D139" s="293"/>
      <c r="E139" s="293"/>
      <c r="F139" s="312" t="s">
        <v>1251</v>
      </c>
      <c r="G139" s="293"/>
      <c r="H139" s="293" t="s">
        <v>1306</v>
      </c>
      <c r="I139" s="293" t="s">
        <v>1285</v>
      </c>
      <c r="J139" s="293"/>
      <c r="K139" s="334"/>
    </row>
    <row r="140" spans="2:11" ht="15" customHeight="1">
      <c r="B140" s="332"/>
      <c r="C140" s="293" t="s">
        <v>1307</v>
      </c>
      <c r="D140" s="293"/>
      <c r="E140" s="293"/>
      <c r="F140" s="312" t="s">
        <v>1251</v>
      </c>
      <c r="G140" s="293"/>
      <c r="H140" s="293" t="s">
        <v>1308</v>
      </c>
      <c r="I140" s="293" t="s">
        <v>1285</v>
      </c>
      <c r="J140" s="293"/>
      <c r="K140" s="334"/>
    </row>
    <row r="141" spans="2:11" ht="15" customHeight="1">
      <c r="B141" s="335"/>
      <c r="C141" s="336"/>
      <c r="D141" s="336"/>
      <c r="E141" s="336"/>
      <c r="F141" s="336"/>
      <c r="G141" s="336"/>
      <c r="H141" s="336"/>
      <c r="I141" s="336"/>
      <c r="J141" s="336"/>
      <c r="K141" s="337"/>
    </row>
    <row r="142" spans="2:11" ht="18.75" customHeight="1">
      <c r="B142" s="290"/>
      <c r="C142" s="290"/>
      <c r="D142" s="290"/>
      <c r="E142" s="290"/>
      <c r="F142" s="324"/>
      <c r="G142" s="290"/>
      <c r="H142" s="290"/>
      <c r="I142" s="290"/>
      <c r="J142" s="290"/>
      <c r="K142" s="290"/>
    </row>
    <row r="143" spans="2:11" ht="18.75" customHeight="1">
      <c r="B143" s="299"/>
      <c r="C143" s="299"/>
      <c r="D143" s="299"/>
      <c r="E143" s="299"/>
      <c r="F143" s="299"/>
      <c r="G143" s="299"/>
      <c r="H143" s="299"/>
      <c r="I143" s="299"/>
      <c r="J143" s="299"/>
      <c r="K143" s="299"/>
    </row>
    <row r="144" spans="2:11" ht="7.5" customHeight="1">
      <c r="B144" s="300"/>
      <c r="C144" s="301"/>
      <c r="D144" s="301"/>
      <c r="E144" s="301"/>
      <c r="F144" s="301"/>
      <c r="G144" s="301"/>
      <c r="H144" s="301"/>
      <c r="I144" s="301"/>
      <c r="J144" s="301"/>
      <c r="K144" s="302"/>
    </row>
    <row r="145" spans="2:11" ht="45" customHeight="1">
      <c r="B145" s="303"/>
      <c r="C145" s="406" t="s">
        <v>1309</v>
      </c>
      <c r="D145" s="406"/>
      <c r="E145" s="406"/>
      <c r="F145" s="406"/>
      <c r="G145" s="406"/>
      <c r="H145" s="406"/>
      <c r="I145" s="406"/>
      <c r="J145" s="406"/>
      <c r="K145" s="304"/>
    </row>
    <row r="146" spans="2:11" ht="17.25" customHeight="1">
      <c r="B146" s="303"/>
      <c r="C146" s="305" t="s">
        <v>1245</v>
      </c>
      <c r="D146" s="305"/>
      <c r="E146" s="305"/>
      <c r="F146" s="305" t="s">
        <v>1246</v>
      </c>
      <c r="G146" s="306"/>
      <c r="H146" s="305" t="s">
        <v>153</v>
      </c>
      <c r="I146" s="305" t="s">
        <v>59</v>
      </c>
      <c r="J146" s="305" t="s">
        <v>1247</v>
      </c>
      <c r="K146" s="304"/>
    </row>
    <row r="147" spans="2:11" ht="17.25" customHeight="1">
      <c r="B147" s="303"/>
      <c r="C147" s="307" t="s">
        <v>1248</v>
      </c>
      <c r="D147" s="307"/>
      <c r="E147" s="307"/>
      <c r="F147" s="308" t="s">
        <v>1249</v>
      </c>
      <c r="G147" s="309"/>
      <c r="H147" s="307"/>
      <c r="I147" s="307"/>
      <c r="J147" s="307" t="s">
        <v>1250</v>
      </c>
      <c r="K147" s="304"/>
    </row>
    <row r="148" spans="2:11" ht="5.25" customHeight="1">
      <c r="B148" s="313"/>
      <c r="C148" s="310"/>
      <c r="D148" s="310"/>
      <c r="E148" s="310"/>
      <c r="F148" s="310"/>
      <c r="G148" s="311"/>
      <c r="H148" s="310"/>
      <c r="I148" s="310"/>
      <c r="J148" s="310"/>
      <c r="K148" s="334"/>
    </row>
    <row r="149" spans="2:11" ht="15" customHeight="1">
      <c r="B149" s="313"/>
      <c r="C149" s="338" t="s">
        <v>1254</v>
      </c>
      <c r="D149" s="293"/>
      <c r="E149" s="293"/>
      <c r="F149" s="339" t="s">
        <v>1251</v>
      </c>
      <c r="G149" s="293"/>
      <c r="H149" s="338" t="s">
        <v>1290</v>
      </c>
      <c r="I149" s="338" t="s">
        <v>1253</v>
      </c>
      <c r="J149" s="338">
        <v>120</v>
      </c>
      <c r="K149" s="334"/>
    </row>
    <row r="150" spans="2:11" ht="15" customHeight="1">
      <c r="B150" s="313"/>
      <c r="C150" s="338" t="s">
        <v>1299</v>
      </c>
      <c r="D150" s="293"/>
      <c r="E150" s="293"/>
      <c r="F150" s="339" t="s">
        <v>1251</v>
      </c>
      <c r="G150" s="293"/>
      <c r="H150" s="338" t="s">
        <v>1310</v>
      </c>
      <c r="I150" s="338" t="s">
        <v>1253</v>
      </c>
      <c r="J150" s="338" t="s">
        <v>1301</v>
      </c>
      <c r="K150" s="334"/>
    </row>
    <row r="151" spans="2:11" ht="15" customHeight="1">
      <c r="B151" s="313"/>
      <c r="C151" s="338" t="s">
        <v>1200</v>
      </c>
      <c r="D151" s="293"/>
      <c r="E151" s="293"/>
      <c r="F151" s="339" t="s">
        <v>1251</v>
      </c>
      <c r="G151" s="293"/>
      <c r="H151" s="338" t="s">
        <v>1311</v>
      </c>
      <c r="I151" s="338" t="s">
        <v>1253</v>
      </c>
      <c r="J151" s="338" t="s">
        <v>1301</v>
      </c>
      <c r="K151" s="334"/>
    </row>
    <row r="152" spans="2:11" ht="15" customHeight="1">
      <c r="B152" s="313"/>
      <c r="C152" s="338" t="s">
        <v>1256</v>
      </c>
      <c r="D152" s="293"/>
      <c r="E152" s="293"/>
      <c r="F152" s="339" t="s">
        <v>1257</v>
      </c>
      <c r="G152" s="293"/>
      <c r="H152" s="338" t="s">
        <v>1290</v>
      </c>
      <c r="I152" s="338" t="s">
        <v>1253</v>
      </c>
      <c r="J152" s="338">
        <v>50</v>
      </c>
      <c r="K152" s="334"/>
    </row>
    <row r="153" spans="2:11" ht="15" customHeight="1">
      <c r="B153" s="313"/>
      <c r="C153" s="338" t="s">
        <v>1259</v>
      </c>
      <c r="D153" s="293"/>
      <c r="E153" s="293"/>
      <c r="F153" s="339" t="s">
        <v>1251</v>
      </c>
      <c r="G153" s="293"/>
      <c r="H153" s="338" t="s">
        <v>1290</v>
      </c>
      <c r="I153" s="338" t="s">
        <v>1261</v>
      </c>
      <c r="J153" s="338"/>
      <c r="K153" s="334"/>
    </row>
    <row r="154" spans="2:11" ht="15" customHeight="1">
      <c r="B154" s="313"/>
      <c r="C154" s="338" t="s">
        <v>1270</v>
      </c>
      <c r="D154" s="293"/>
      <c r="E154" s="293"/>
      <c r="F154" s="339" t="s">
        <v>1257</v>
      </c>
      <c r="G154" s="293"/>
      <c r="H154" s="338" t="s">
        <v>1290</v>
      </c>
      <c r="I154" s="338" t="s">
        <v>1253</v>
      </c>
      <c r="J154" s="338">
        <v>50</v>
      </c>
      <c r="K154" s="334"/>
    </row>
    <row r="155" spans="2:11" ht="15" customHeight="1">
      <c r="B155" s="313"/>
      <c r="C155" s="338" t="s">
        <v>1278</v>
      </c>
      <c r="D155" s="293"/>
      <c r="E155" s="293"/>
      <c r="F155" s="339" t="s">
        <v>1257</v>
      </c>
      <c r="G155" s="293"/>
      <c r="H155" s="338" t="s">
        <v>1290</v>
      </c>
      <c r="I155" s="338" t="s">
        <v>1253</v>
      </c>
      <c r="J155" s="338">
        <v>50</v>
      </c>
      <c r="K155" s="334"/>
    </row>
    <row r="156" spans="2:11" ht="15" customHeight="1">
      <c r="B156" s="313"/>
      <c r="C156" s="338" t="s">
        <v>1276</v>
      </c>
      <c r="D156" s="293"/>
      <c r="E156" s="293"/>
      <c r="F156" s="339" t="s">
        <v>1257</v>
      </c>
      <c r="G156" s="293"/>
      <c r="H156" s="338" t="s">
        <v>1290</v>
      </c>
      <c r="I156" s="338" t="s">
        <v>1253</v>
      </c>
      <c r="J156" s="338">
        <v>50</v>
      </c>
      <c r="K156" s="334"/>
    </row>
    <row r="157" spans="2:11" ht="15" customHeight="1">
      <c r="B157" s="313"/>
      <c r="C157" s="338" t="s">
        <v>127</v>
      </c>
      <c r="D157" s="293"/>
      <c r="E157" s="293"/>
      <c r="F157" s="339" t="s">
        <v>1251</v>
      </c>
      <c r="G157" s="293"/>
      <c r="H157" s="338" t="s">
        <v>1312</v>
      </c>
      <c r="I157" s="338" t="s">
        <v>1253</v>
      </c>
      <c r="J157" s="338" t="s">
        <v>1313</v>
      </c>
      <c r="K157" s="334"/>
    </row>
    <row r="158" spans="2:11" ht="15" customHeight="1">
      <c r="B158" s="313"/>
      <c r="C158" s="338" t="s">
        <v>1314</v>
      </c>
      <c r="D158" s="293"/>
      <c r="E158" s="293"/>
      <c r="F158" s="339" t="s">
        <v>1251</v>
      </c>
      <c r="G158" s="293"/>
      <c r="H158" s="338" t="s">
        <v>1315</v>
      </c>
      <c r="I158" s="338" t="s">
        <v>1285</v>
      </c>
      <c r="J158" s="338"/>
      <c r="K158" s="334"/>
    </row>
    <row r="159" spans="2:11" ht="15" customHeight="1">
      <c r="B159" s="340"/>
      <c r="C159" s="322"/>
      <c r="D159" s="322"/>
      <c r="E159" s="322"/>
      <c r="F159" s="322"/>
      <c r="G159" s="322"/>
      <c r="H159" s="322"/>
      <c r="I159" s="322"/>
      <c r="J159" s="322"/>
      <c r="K159" s="341"/>
    </row>
    <row r="160" spans="2:11" ht="18.75" customHeight="1">
      <c r="B160" s="290"/>
      <c r="C160" s="293"/>
      <c r="D160" s="293"/>
      <c r="E160" s="293"/>
      <c r="F160" s="312"/>
      <c r="G160" s="293"/>
      <c r="H160" s="293"/>
      <c r="I160" s="293"/>
      <c r="J160" s="293"/>
      <c r="K160" s="290"/>
    </row>
    <row r="161" spans="2:11" ht="18.75" customHeight="1">
      <c r="B161" s="299"/>
      <c r="C161" s="299"/>
      <c r="D161" s="299"/>
      <c r="E161" s="299"/>
      <c r="F161" s="299"/>
      <c r="G161" s="299"/>
      <c r="H161" s="299"/>
      <c r="I161" s="299"/>
      <c r="J161" s="299"/>
      <c r="K161" s="299"/>
    </row>
    <row r="162" spans="2:11" ht="7.5" customHeight="1">
      <c r="B162" s="280"/>
      <c r="C162" s="281"/>
      <c r="D162" s="281"/>
      <c r="E162" s="281"/>
      <c r="F162" s="281"/>
      <c r="G162" s="281"/>
      <c r="H162" s="281"/>
      <c r="I162" s="281"/>
      <c r="J162" s="281"/>
      <c r="K162" s="282"/>
    </row>
    <row r="163" spans="2:11" ht="45" customHeight="1">
      <c r="B163" s="283"/>
      <c r="C163" s="403" t="s">
        <v>1316</v>
      </c>
      <c r="D163" s="403"/>
      <c r="E163" s="403"/>
      <c r="F163" s="403"/>
      <c r="G163" s="403"/>
      <c r="H163" s="403"/>
      <c r="I163" s="403"/>
      <c r="J163" s="403"/>
      <c r="K163" s="284"/>
    </row>
    <row r="164" spans="2:11" ht="17.25" customHeight="1">
      <c r="B164" s="283"/>
      <c r="C164" s="305" t="s">
        <v>1245</v>
      </c>
      <c r="D164" s="305"/>
      <c r="E164" s="305"/>
      <c r="F164" s="305" t="s">
        <v>1246</v>
      </c>
      <c r="G164" s="342"/>
      <c r="H164" s="343" t="s">
        <v>153</v>
      </c>
      <c r="I164" s="343" t="s">
        <v>59</v>
      </c>
      <c r="J164" s="305" t="s">
        <v>1247</v>
      </c>
      <c r="K164" s="284"/>
    </row>
    <row r="165" spans="2:11" ht="17.25" customHeight="1">
      <c r="B165" s="286"/>
      <c r="C165" s="307" t="s">
        <v>1248</v>
      </c>
      <c r="D165" s="307"/>
      <c r="E165" s="307"/>
      <c r="F165" s="308" t="s">
        <v>1249</v>
      </c>
      <c r="G165" s="344"/>
      <c r="H165" s="345"/>
      <c r="I165" s="345"/>
      <c r="J165" s="307" t="s">
        <v>1250</v>
      </c>
      <c r="K165" s="287"/>
    </row>
    <row r="166" spans="2:11" ht="5.25" customHeight="1">
      <c r="B166" s="313"/>
      <c r="C166" s="310"/>
      <c r="D166" s="310"/>
      <c r="E166" s="310"/>
      <c r="F166" s="310"/>
      <c r="G166" s="311"/>
      <c r="H166" s="310"/>
      <c r="I166" s="310"/>
      <c r="J166" s="310"/>
      <c r="K166" s="334"/>
    </row>
    <row r="167" spans="2:11" ht="15" customHeight="1">
      <c r="B167" s="313"/>
      <c r="C167" s="293" t="s">
        <v>1254</v>
      </c>
      <c r="D167" s="293"/>
      <c r="E167" s="293"/>
      <c r="F167" s="312" t="s">
        <v>1251</v>
      </c>
      <c r="G167" s="293"/>
      <c r="H167" s="293" t="s">
        <v>1290</v>
      </c>
      <c r="I167" s="293" t="s">
        <v>1253</v>
      </c>
      <c r="J167" s="293">
        <v>120</v>
      </c>
      <c r="K167" s="334"/>
    </row>
    <row r="168" spans="2:11" ht="15" customHeight="1">
      <c r="B168" s="313"/>
      <c r="C168" s="293" t="s">
        <v>1299</v>
      </c>
      <c r="D168" s="293"/>
      <c r="E168" s="293"/>
      <c r="F168" s="312" t="s">
        <v>1251</v>
      </c>
      <c r="G168" s="293"/>
      <c r="H168" s="293" t="s">
        <v>1300</v>
      </c>
      <c r="I168" s="293" t="s">
        <v>1253</v>
      </c>
      <c r="J168" s="293" t="s">
        <v>1301</v>
      </c>
      <c r="K168" s="334"/>
    </row>
    <row r="169" spans="2:11" ht="15" customHeight="1">
      <c r="B169" s="313"/>
      <c r="C169" s="293" t="s">
        <v>1200</v>
      </c>
      <c r="D169" s="293"/>
      <c r="E169" s="293"/>
      <c r="F169" s="312" t="s">
        <v>1251</v>
      </c>
      <c r="G169" s="293"/>
      <c r="H169" s="293" t="s">
        <v>1317</v>
      </c>
      <c r="I169" s="293" t="s">
        <v>1253</v>
      </c>
      <c r="J169" s="293" t="s">
        <v>1301</v>
      </c>
      <c r="K169" s="334"/>
    </row>
    <row r="170" spans="2:11" ht="15" customHeight="1">
      <c r="B170" s="313"/>
      <c r="C170" s="293" t="s">
        <v>1256</v>
      </c>
      <c r="D170" s="293"/>
      <c r="E170" s="293"/>
      <c r="F170" s="312" t="s">
        <v>1257</v>
      </c>
      <c r="G170" s="293"/>
      <c r="H170" s="293" t="s">
        <v>1317</v>
      </c>
      <c r="I170" s="293" t="s">
        <v>1253</v>
      </c>
      <c r="J170" s="293">
        <v>50</v>
      </c>
      <c r="K170" s="334"/>
    </row>
    <row r="171" spans="2:11" ht="15" customHeight="1">
      <c r="B171" s="313"/>
      <c r="C171" s="293" t="s">
        <v>1259</v>
      </c>
      <c r="D171" s="293"/>
      <c r="E171" s="293"/>
      <c r="F171" s="312" t="s">
        <v>1251</v>
      </c>
      <c r="G171" s="293"/>
      <c r="H171" s="293" t="s">
        <v>1317</v>
      </c>
      <c r="I171" s="293" t="s">
        <v>1261</v>
      </c>
      <c r="J171" s="293"/>
      <c r="K171" s="334"/>
    </row>
    <row r="172" spans="2:11" ht="15" customHeight="1">
      <c r="B172" s="313"/>
      <c r="C172" s="293" t="s">
        <v>1270</v>
      </c>
      <c r="D172" s="293"/>
      <c r="E172" s="293"/>
      <c r="F172" s="312" t="s">
        <v>1257</v>
      </c>
      <c r="G172" s="293"/>
      <c r="H172" s="293" t="s">
        <v>1317</v>
      </c>
      <c r="I172" s="293" t="s">
        <v>1253</v>
      </c>
      <c r="J172" s="293">
        <v>50</v>
      </c>
      <c r="K172" s="334"/>
    </row>
    <row r="173" spans="2:11" ht="15" customHeight="1">
      <c r="B173" s="313"/>
      <c r="C173" s="293" t="s">
        <v>1278</v>
      </c>
      <c r="D173" s="293"/>
      <c r="E173" s="293"/>
      <c r="F173" s="312" t="s">
        <v>1257</v>
      </c>
      <c r="G173" s="293"/>
      <c r="H173" s="293" t="s">
        <v>1317</v>
      </c>
      <c r="I173" s="293" t="s">
        <v>1253</v>
      </c>
      <c r="J173" s="293">
        <v>50</v>
      </c>
      <c r="K173" s="334"/>
    </row>
    <row r="174" spans="2:11" ht="15" customHeight="1">
      <c r="B174" s="313"/>
      <c r="C174" s="293" t="s">
        <v>1276</v>
      </c>
      <c r="D174" s="293"/>
      <c r="E174" s="293"/>
      <c r="F174" s="312" t="s">
        <v>1257</v>
      </c>
      <c r="G174" s="293"/>
      <c r="H174" s="293" t="s">
        <v>1317</v>
      </c>
      <c r="I174" s="293" t="s">
        <v>1253</v>
      </c>
      <c r="J174" s="293">
        <v>50</v>
      </c>
      <c r="K174" s="334"/>
    </row>
    <row r="175" spans="2:11" ht="15" customHeight="1">
      <c r="B175" s="313"/>
      <c r="C175" s="293" t="s">
        <v>152</v>
      </c>
      <c r="D175" s="293"/>
      <c r="E175" s="293"/>
      <c r="F175" s="312" t="s">
        <v>1251</v>
      </c>
      <c r="G175" s="293"/>
      <c r="H175" s="293" t="s">
        <v>1318</v>
      </c>
      <c r="I175" s="293" t="s">
        <v>1319</v>
      </c>
      <c r="J175" s="293"/>
      <c r="K175" s="334"/>
    </row>
    <row r="176" spans="2:11" ht="15" customHeight="1">
      <c r="B176" s="313"/>
      <c r="C176" s="293" t="s">
        <v>59</v>
      </c>
      <c r="D176" s="293"/>
      <c r="E176" s="293"/>
      <c r="F176" s="312" t="s">
        <v>1251</v>
      </c>
      <c r="G176" s="293"/>
      <c r="H176" s="293" t="s">
        <v>1320</v>
      </c>
      <c r="I176" s="293" t="s">
        <v>1321</v>
      </c>
      <c r="J176" s="293">
        <v>1</v>
      </c>
      <c r="K176" s="334"/>
    </row>
    <row r="177" spans="2:11" ht="15" customHeight="1">
      <c r="B177" s="313"/>
      <c r="C177" s="293" t="s">
        <v>55</v>
      </c>
      <c r="D177" s="293"/>
      <c r="E177" s="293"/>
      <c r="F177" s="312" t="s">
        <v>1251</v>
      </c>
      <c r="G177" s="293"/>
      <c r="H177" s="293" t="s">
        <v>1322</v>
      </c>
      <c r="I177" s="293" t="s">
        <v>1253</v>
      </c>
      <c r="J177" s="293">
        <v>20</v>
      </c>
      <c r="K177" s="334"/>
    </row>
    <row r="178" spans="2:11" ht="15" customHeight="1">
      <c r="B178" s="313"/>
      <c r="C178" s="293" t="s">
        <v>153</v>
      </c>
      <c r="D178" s="293"/>
      <c r="E178" s="293"/>
      <c r="F178" s="312" t="s">
        <v>1251</v>
      </c>
      <c r="G178" s="293"/>
      <c r="H178" s="293" t="s">
        <v>1323</v>
      </c>
      <c r="I178" s="293" t="s">
        <v>1253</v>
      </c>
      <c r="J178" s="293">
        <v>255</v>
      </c>
      <c r="K178" s="334"/>
    </row>
    <row r="179" spans="2:11" ht="15" customHeight="1">
      <c r="B179" s="313"/>
      <c r="C179" s="293" t="s">
        <v>154</v>
      </c>
      <c r="D179" s="293"/>
      <c r="E179" s="293"/>
      <c r="F179" s="312" t="s">
        <v>1251</v>
      </c>
      <c r="G179" s="293"/>
      <c r="H179" s="293" t="s">
        <v>1216</v>
      </c>
      <c r="I179" s="293" t="s">
        <v>1253</v>
      </c>
      <c r="J179" s="293">
        <v>10</v>
      </c>
      <c r="K179" s="334"/>
    </row>
    <row r="180" spans="2:11" ht="15" customHeight="1">
      <c r="B180" s="313"/>
      <c r="C180" s="293" t="s">
        <v>155</v>
      </c>
      <c r="D180" s="293"/>
      <c r="E180" s="293"/>
      <c r="F180" s="312" t="s">
        <v>1251</v>
      </c>
      <c r="G180" s="293"/>
      <c r="H180" s="293" t="s">
        <v>1324</v>
      </c>
      <c r="I180" s="293" t="s">
        <v>1285</v>
      </c>
      <c r="J180" s="293"/>
      <c r="K180" s="334"/>
    </row>
    <row r="181" spans="2:11" ht="15" customHeight="1">
      <c r="B181" s="313"/>
      <c r="C181" s="293" t="s">
        <v>1325</v>
      </c>
      <c r="D181" s="293"/>
      <c r="E181" s="293"/>
      <c r="F181" s="312" t="s">
        <v>1251</v>
      </c>
      <c r="G181" s="293"/>
      <c r="H181" s="293" t="s">
        <v>1326</v>
      </c>
      <c r="I181" s="293" t="s">
        <v>1285</v>
      </c>
      <c r="J181" s="293"/>
      <c r="K181" s="334"/>
    </row>
    <row r="182" spans="2:11" ht="15" customHeight="1">
      <c r="B182" s="313"/>
      <c r="C182" s="293" t="s">
        <v>1314</v>
      </c>
      <c r="D182" s="293"/>
      <c r="E182" s="293"/>
      <c r="F182" s="312" t="s">
        <v>1251</v>
      </c>
      <c r="G182" s="293"/>
      <c r="H182" s="293" t="s">
        <v>1327</v>
      </c>
      <c r="I182" s="293" t="s">
        <v>1285</v>
      </c>
      <c r="J182" s="293"/>
      <c r="K182" s="334"/>
    </row>
    <row r="183" spans="2:11" ht="15" customHeight="1">
      <c r="B183" s="313"/>
      <c r="C183" s="293" t="s">
        <v>157</v>
      </c>
      <c r="D183" s="293"/>
      <c r="E183" s="293"/>
      <c r="F183" s="312" t="s">
        <v>1257</v>
      </c>
      <c r="G183" s="293"/>
      <c r="H183" s="293" t="s">
        <v>1328</v>
      </c>
      <c r="I183" s="293" t="s">
        <v>1253</v>
      </c>
      <c r="J183" s="293">
        <v>50</v>
      </c>
      <c r="K183" s="334"/>
    </row>
    <row r="184" spans="2:11" ht="15" customHeight="1">
      <c r="B184" s="313"/>
      <c r="C184" s="293" t="s">
        <v>1329</v>
      </c>
      <c r="D184" s="293"/>
      <c r="E184" s="293"/>
      <c r="F184" s="312" t="s">
        <v>1257</v>
      </c>
      <c r="G184" s="293"/>
      <c r="H184" s="293" t="s">
        <v>1330</v>
      </c>
      <c r="I184" s="293" t="s">
        <v>1331</v>
      </c>
      <c r="J184" s="293"/>
      <c r="K184" s="334"/>
    </row>
    <row r="185" spans="2:11" ht="15" customHeight="1">
      <c r="B185" s="313"/>
      <c r="C185" s="293" t="s">
        <v>1332</v>
      </c>
      <c r="D185" s="293"/>
      <c r="E185" s="293"/>
      <c r="F185" s="312" t="s">
        <v>1257</v>
      </c>
      <c r="G185" s="293"/>
      <c r="H185" s="293" t="s">
        <v>1333</v>
      </c>
      <c r="I185" s="293" t="s">
        <v>1331</v>
      </c>
      <c r="J185" s="293"/>
      <c r="K185" s="334"/>
    </row>
    <row r="186" spans="2:11" ht="15" customHeight="1">
      <c r="B186" s="313"/>
      <c r="C186" s="293" t="s">
        <v>1334</v>
      </c>
      <c r="D186" s="293"/>
      <c r="E186" s="293"/>
      <c r="F186" s="312" t="s">
        <v>1257</v>
      </c>
      <c r="G186" s="293"/>
      <c r="H186" s="293" t="s">
        <v>1335</v>
      </c>
      <c r="I186" s="293" t="s">
        <v>1331</v>
      </c>
      <c r="J186" s="293"/>
      <c r="K186" s="334"/>
    </row>
    <row r="187" spans="2:11" ht="15" customHeight="1">
      <c r="B187" s="313"/>
      <c r="C187" s="346" t="s">
        <v>1336</v>
      </c>
      <c r="D187" s="293"/>
      <c r="E187" s="293"/>
      <c r="F187" s="312" t="s">
        <v>1257</v>
      </c>
      <c r="G187" s="293"/>
      <c r="H187" s="293" t="s">
        <v>1337</v>
      </c>
      <c r="I187" s="293" t="s">
        <v>1338</v>
      </c>
      <c r="J187" s="347" t="s">
        <v>1339</v>
      </c>
      <c r="K187" s="334"/>
    </row>
    <row r="188" spans="2:11" ht="15" customHeight="1">
      <c r="B188" s="313"/>
      <c r="C188" s="298" t="s">
        <v>44</v>
      </c>
      <c r="D188" s="293"/>
      <c r="E188" s="293"/>
      <c r="F188" s="312" t="s">
        <v>1251</v>
      </c>
      <c r="G188" s="293"/>
      <c r="H188" s="290" t="s">
        <v>1340</v>
      </c>
      <c r="I188" s="293" t="s">
        <v>1341</v>
      </c>
      <c r="J188" s="293"/>
      <c r="K188" s="334"/>
    </row>
    <row r="189" spans="2:11" ht="15" customHeight="1">
      <c r="B189" s="313"/>
      <c r="C189" s="298" t="s">
        <v>1342</v>
      </c>
      <c r="D189" s="293"/>
      <c r="E189" s="293"/>
      <c r="F189" s="312" t="s">
        <v>1251</v>
      </c>
      <c r="G189" s="293"/>
      <c r="H189" s="293" t="s">
        <v>1343</v>
      </c>
      <c r="I189" s="293" t="s">
        <v>1285</v>
      </c>
      <c r="J189" s="293"/>
      <c r="K189" s="334"/>
    </row>
    <row r="190" spans="2:11" ht="15" customHeight="1">
      <c r="B190" s="313"/>
      <c r="C190" s="298" t="s">
        <v>1344</v>
      </c>
      <c r="D190" s="293"/>
      <c r="E190" s="293"/>
      <c r="F190" s="312" t="s">
        <v>1251</v>
      </c>
      <c r="G190" s="293"/>
      <c r="H190" s="293" t="s">
        <v>1345</v>
      </c>
      <c r="I190" s="293" t="s">
        <v>1285</v>
      </c>
      <c r="J190" s="293"/>
      <c r="K190" s="334"/>
    </row>
    <row r="191" spans="2:11" ht="15" customHeight="1">
      <c r="B191" s="313"/>
      <c r="C191" s="298" t="s">
        <v>1346</v>
      </c>
      <c r="D191" s="293"/>
      <c r="E191" s="293"/>
      <c r="F191" s="312" t="s">
        <v>1257</v>
      </c>
      <c r="G191" s="293"/>
      <c r="H191" s="293" t="s">
        <v>1347</v>
      </c>
      <c r="I191" s="293" t="s">
        <v>1285</v>
      </c>
      <c r="J191" s="293"/>
      <c r="K191" s="334"/>
    </row>
    <row r="192" spans="2:11" ht="15" customHeight="1">
      <c r="B192" s="340"/>
      <c r="C192" s="348"/>
      <c r="D192" s="322"/>
      <c r="E192" s="322"/>
      <c r="F192" s="322"/>
      <c r="G192" s="322"/>
      <c r="H192" s="322"/>
      <c r="I192" s="322"/>
      <c r="J192" s="322"/>
      <c r="K192" s="341"/>
    </row>
    <row r="193" spans="2:11" ht="18.75" customHeight="1">
      <c r="B193" s="290"/>
      <c r="C193" s="293"/>
      <c r="D193" s="293"/>
      <c r="E193" s="293"/>
      <c r="F193" s="312"/>
      <c r="G193" s="293"/>
      <c r="H193" s="293"/>
      <c r="I193" s="293"/>
      <c r="J193" s="293"/>
      <c r="K193" s="290"/>
    </row>
    <row r="194" spans="2:11" ht="18.75" customHeight="1">
      <c r="B194" s="290"/>
      <c r="C194" s="293"/>
      <c r="D194" s="293"/>
      <c r="E194" s="293"/>
      <c r="F194" s="312"/>
      <c r="G194" s="293"/>
      <c r="H194" s="293"/>
      <c r="I194" s="293"/>
      <c r="J194" s="293"/>
      <c r="K194" s="290"/>
    </row>
    <row r="195" spans="2:11" ht="18.75" customHeight="1">
      <c r="B195" s="299"/>
      <c r="C195" s="299"/>
      <c r="D195" s="299"/>
      <c r="E195" s="299"/>
      <c r="F195" s="299"/>
      <c r="G195" s="299"/>
      <c r="H195" s="299"/>
      <c r="I195" s="299"/>
      <c r="J195" s="299"/>
      <c r="K195" s="299"/>
    </row>
    <row r="196" spans="2:11">
      <c r="B196" s="280"/>
      <c r="C196" s="281"/>
      <c r="D196" s="281"/>
      <c r="E196" s="281"/>
      <c r="F196" s="281"/>
      <c r="G196" s="281"/>
      <c r="H196" s="281"/>
      <c r="I196" s="281"/>
      <c r="J196" s="281"/>
      <c r="K196" s="282"/>
    </row>
    <row r="197" spans="2:11" ht="21">
      <c r="B197" s="283"/>
      <c r="C197" s="403" t="s">
        <v>1348</v>
      </c>
      <c r="D197" s="403"/>
      <c r="E197" s="403"/>
      <c r="F197" s="403"/>
      <c r="G197" s="403"/>
      <c r="H197" s="403"/>
      <c r="I197" s="403"/>
      <c r="J197" s="403"/>
      <c r="K197" s="284"/>
    </row>
    <row r="198" spans="2:11" ht="25.5" customHeight="1">
      <c r="B198" s="283"/>
      <c r="C198" s="349" t="s">
        <v>1349</v>
      </c>
      <c r="D198" s="349"/>
      <c r="E198" s="349"/>
      <c r="F198" s="349" t="s">
        <v>1350</v>
      </c>
      <c r="G198" s="350"/>
      <c r="H198" s="404" t="s">
        <v>1351</v>
      </c>
      <c r="I198" s="404"/>
      <c r="J198" s="404"/>
      <c r="K198" s="284"/>
    </row>
    <row r="199" spans="2:11" ht="5.25" customHeight="1">
      <c r="B199" s="313"/>
      <c r="C199" s="310"/>
      <c r="D199" s="310"/>
      <c r="E199" s="310"/>
      <c r="F199" s="310"/>
      <c r="G199" s="293"/>
      <c r="H199" s="310"/>
      <c r="I199" s="310"/>
      <c r="J199" s="310"/>
      <c r="K199" s="334"/>
    </row>
    <row r="200" spans="2:11" ht="15" customHeight="1">
      <c r="B200" s="313"/>
      <c r="C200" s="293" t="s">
        <v>1341</v>
      </c>
      <c r="D200" s="293"/>
      <c r="E200" s="293"/>
      <c r="F200" s="312" t="s">
        <v>45</v>
      </c>
      <c r="G200" s="293"/>
      <c r="H200" s="405" t="s">
        <v>1352</v>
      </c>
      <c r="I200" s="405"/>
      <c r="J200" s="405"/>
      <c r="K200" s="334"/>
    </row>
    <row r="201" spans="2:11" ht="15" customHeight="1">
      <c r="B201" s="313"/>
      <c r="C201" s="319"/>
      <c r="D201" s="293"/>
      <c r="E201" s="293"/>
      <c r="F201" s="312" t="s">
        <v>46</v>
      </c>
      <c r="G201" s="293"/>
      <c r="H201" s="405" t="s">
        <v>1353</v>
      </c>
      <c r="I201" s="405"/>
      <c r="J201" s="405"/>
      <c r="K201" s="334"/>
    </row>
    <row r="202" spans="2:11" ht="15" customHeight="1">
      <c r="B202" s="313"/>
      <c r="C202" s="319"/>
      <c r="D202" s="293"/>
      <c r="E202" s="293"/>
      <c r="F202" s="312" t="s">
        <v>49</v>
      </c>
      <c r="G202" s="293"/>
      <c r="H202" s="405" t="s">
        <v>1354</v>
      </c>
      <c r="I202" s="405"/>
      <c r="J202" s="405"/>
      <c r="K202" s="334"/>
    </row>
    <row r="203" spans="2:11" ht="15" customHeight="1">
      <c r="B203" s="313"/>
      <c r="C203" s="293"/>
      <c r="D203" s="293"/>
      <c r="E203" s="293"/>
      <c r="F203" s="312" t="s">
        <v>47</v>
      </c>
      <c r="G203" s="293"/>
      <c r="H203" s="405" t="s">
        <v>1355</v>
      </c>
      <c r="I203" s="405"/>
      <c r="J203" s="405"/>
      <c r="K203" s="334"/>
    </row>
    <row r="204" spans="2:11" ht="15" customHeight="1">
      <c r="B204" s="313"/>
      <c r="C204" s="293"/>
      <c r="D204" s="293"/>
      <c r="E204" s="293"/>
      <c r="F204" s="312" t="s">
        <v>48</v>
      </c>
      <c r="G204" s="293"/>
      <c r="H204" s="405" t="s">
        <v>1356</v>
      </c>
      <c r="I204" s="405"/>
      <c r="J204" s="405"/>
      <c r="K204" s="334"/>
    </row>
    <row r="205" spans="2:11" ht="15" customHeight="1">
      <c r="B205" s="313"/>
      <c r="C205" s="293"/>
      <c r="D205" s="293"/>
      <c r="E205" s="293"/>
      <c r="F205" s="312"/>
      <c r="G205" s="293"/>
      <c r="H205" s="293"/>
      <c r="I205" s="293"/>
      <c r="J205" s="293"/>
      <c r="K205" s="334"/>
    </row>
    <row r="206" spans="2:11" ht="15" customHeight="1">
      <c r="B206" s="313"/>
      <c r="C206" s="293" t="s">
        <v>1297</v>
      </c>
      <c r="D206" s="293"/>
      <c r="E206" s="293"/>
      <c r="F206" s="312" t="s">
        <v>80</v>
      </c>
      <c r="G206" s="293"/>
      <c r="H206" s="405" t="s">
        <v>1357</v>
      </c>
      <c r="I206" s="405"/>
      <c r="J206" s="405"/>
      <c r="K206" s="334"/>
    </row>
    <row r="207" spans="2:11" ht="15" customHeight="1">
      <c r="B207" s="313"/>
      <c r="C207" s="319"/>
      <c r="D207" s="293"/>
      <c r="E207" s="293"/>
      <c r="F207" s="312" t="s">
        <v>92</v>
      </c>
      <c r="G207" s="293"/>
      <c r="H207" s="405" t="s">
        <v>1198</v>
      </c>
      <c r="I207" s="405"/>
      <c r="J207" s="405"/>
      <c r="K207" s="334"/>
    </row>
    <row r="208" spans="2:11" ht="15" customHeight="1">
      <c r="B208" s="313"/>
      <c r="C208" s="293"/>
      <c r="D208" s="293"/>
      <c r="E208" s="293"/>
      <c r="F208" s="312" t="s">
        <v>85</v>
      </c>
      <c r="G208" s="293"/>
      <c r="H208" s="405" t="s">
        <v>1358</v>
      </c>
      <c r="I208" s="405"/>
      <c r="J208" s="405"/>
      <c r="K208" s="334"/>
    </row>
    <row r="209" spans="2:11" ht="15" customHeight="1">
      <c r="B209" s="351"/>
      <c r="C209" s="319"/>
      <c r="D209" s="319"/>
      <c r="E209" s="319"/>
      <c r="F209" s="312" t="s">
        <v>99</v>
      </c>
      <c r="G209" s="298"/>
      <c r="H209" s="402" t="s">
        <v>98</v>
      </c>
      <c r="I209" s="402"/>
      <c r="J209" s="402"/>
      <c r="K209" s="352"/>
    </row>
    <row r="210" spans="2:11" ht="15" customHeight="1">
      <c r="B210" s="351"/>
      <c r="C210" s="319"/>
      <c r="D210" s="319"/>
      <c r="E210" s="319"/>
      <c r="F210" s="312" t="s">
        <v>656</v>
      </c>
      <c r="G210" s="298"/>
      <c r="H210" s="402" t="s">
        <v>1359</v>
      </c>
      <c r="I210" s="402"/>
      <c r="J210" s="402"/>
      <c r="K210" s="352"/>
    </row>
    <row r="211" spans="2:11" ht="15" customHeight="1">
      <c r="B211" s="351"/>
      <c r="C211" s="319"/>
      <c r="D211" s="319"/>
      <c r="E211" s="319"/>
      <c r="F211" s="353"/>
      <c r="G211" s="298"/>
      <c r="H211" s="354"/>
      <c r="I211" s="354"/>
      <c r="J211" s="354"/>
      <c r="K211" s="352"/>
    </row>
    <row r="212" spans="2:11" ht="15" customHeight="1">
      <c r="B212" s="351"/>
      <c r="C212" s="293" t="s">
        <v>1321</v>
      </c>
      <c r="D212" s="319"/>
      <c r="E212" s="319"/>
      <c r="F212" s="312">
        <v>1</v>
      </c>
      <c r="G212" s="298"/>
      <c r="H212" s="402" t="s">
        <v>1360</v>
      </c>
      <c r="I212" s="402"/>
      <c r="J212" s="402"/>
      <c r="K212" s="352"/>
    </row>
    <row r="213" spans="2:11" ht="15" customHeight="1">
      <c r="B213" s="351"/>
      <c r="C213" s="319"/>
      <c r="D213" s="319"/>
      <c r="E213" s="319"/>
      <c r="F213" s="312">
        <v>2</v>
      </c>
      <c r="G213" s="298"/>
      <c r="H213" s="402" t="s">
        <v>1361</v>
      </c>
      <c r="I213" s="402"/>
      <c r="J213" s="402"/>
      <c r="K213" s="352"/>
    </row>
    <row r="214" spans="2:11" ht="15" customHeight="1">
      <c r="B214" s="351"/>
      <c r="C214" s="319"/>
      <c r="D214" s="319"/>
      <c r="E214" s="319"/>
      <c r="F214" s="312">
        <v>3</v>
      </c>
      <c r="G214" s="298"/>
      <c r="H214" s="402" t="s">
        <v>1362</v>
      </c>
      <c r="I214" s="402"/>
      <c r="J214" s="402"/>
      <c r="K214" s="352"/>
    </row>
    <row r="215" spans="2:11" ht="15" customHeight="1">
      <c r="B215" s="351"/>
      <c r="C215" s="319"/>
      <c r="D215" s="319"/>
      <c r="E215" s="319"/>
      <c r="F215" s="312">
        <v>4</v>
      </c>
      <c r="G215" s="298"/>
      <c r="H215" s="402" t="s">
        <v>1363</v>
      </c>
      <c r="I215" s="402"/>
      <c r="J215" s="402"/>
      <c r="K215" s="352"/>
    </row>
    <row r="216" spans="2:11" ht="12.75" customHeight="1">
      <c r="B216" s="355"/>
      <c r="C216" s="356"/>
      <c r="D216" s="356"/>
      <c r="E216" s="356"/>
      <c r="F216" s="356"/>
      <c r="G216" s="356"/>
      <c r="H216" s="356"/>
      <c r="I216" s="356"/>
      <c r="J216" s="356"/>
      <c r="K216" s="357"/>
    </row>
  </sheetData>
  <mergeCells count="77"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D32:J32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45:J45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H210:J210"/>
    <mergeCell ref="H212:J212"/>
    <mergeCell ref="H213:J213"/>
    <mergeCell ref="H214:J214"/>
    <mergeCell ref="H215:J215"/>
  </mergeCells>
  <pageMargins left="0.59055118110236227" right="0.59055118110236227" top="0.59055118110236227" bottom="0.59055118110236227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15</vt:i4>
      </vt:variant>
    </vt:vector>
  </HeadingPairs>
  <TitlesOfParts>
    <vt:vector size="23" baseType="lpstr">
      <vt:lpstr>Rekapitulace stavby</vt:lpstr>
      <vt:lpstr>SO 01 - Akumulační nádrž ...</vt:lpstr>
      <vt:lpstr>SO 02 - Terénní úpravy</vt:lpstr>
      <vt:lpstr>SO 03 - Vnější trubní roz...</vt:lpstr>
      <vt:lpstr>PS 01 - Demontáž stávajíc...</vt:lpstr>
      <vt:lpstr>PS 02 - Technologie v AN</vt:lpstr>
      <vt:lpstr>VN - Vedlejší a ostatní n...</vt:lpstr>
      <vt:lpstr>Pokyny pro vyplnění</vt:lpstr>
      <vt:lpstr>'PS 01 - Demontáž stávajíc...'!Názvy_tisku</vt:lpstr>
      <vt:lpstr>'PS 02 - Technologie v AN'!Názvy_tisku</vt:lpstr>
      <vt:lpstr>'Rekapitulace stavby'!Názvy_tisku</vt:lpstr>
      <vt:lpstr>'SO 01 - Akumulační nádrž ...'!Názvy_tisku</vt:lpstr>
      <vt:lpstr>'SO 02 - Terénní úpravy'!Názvy_tisku</vt:lpstr>
      <vt:lpstr>'SO 03 - Vnější trubní roz...'!Názvy_tisku</vt:lpstr>
      <vt:lpstr>'VN - Vedlejší a ostatní n...'!Názvy_tisku</vt:lpstr>
      <vt:lpstr>'Pokyny pro vyplnění'!Oblast_tisku</vt:lpstr>
      <vt:lpstr>'PS 01 - Demontáž stávajíc...'!Oblast_tisku</vt:lpstr>
      <vt:lpstr>'PS 02 - Technologie v AN'!Oblast_tisku</vt:lpstr>
      <vt:lpstr>'Rekapitulace stavby'!Oblast_tisku</vt:lpstr>
      <vt:lpstr>'SO 01 - Akumulační nádrž ...'!Oblast_tisku</vt:lpstr>
      <vt:lpstr>'SO 02 - Terénní úpravy'!Oblast_tisku</vt:lpstr>
      <vt:lpstr>'SO 03 - Vnější trubní roz...'!Oblast_tisku</vt:lpstr>
      <vt:lpstr>'VN - Vedlejší a ostatní n...'!Oblast_tisku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Nevludova, Lucie</dc:creator>
  <cp:lastModifiedBy>Banot</cp:lastModifiedBy>
  <cp:lastPrinted>2016-12-13T17:05:53Z</cp:lastPrinted>
  <dcterms:created xsi:type="dcterms:W3CDTF">2016-12-13T07:18:41Z</dcterms:created>
  <dcterms:modified xsi:type="dcterms:W3CDTF">2018-06-07T07:10:39Z</dcterms:modified>
</cp:coreProperties>
</file>