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60" yWindow="495" windowWidth="24615" windowHeight="14250" activeTab="0"/>
  </bookViews>
  <sheets>
    <sheet name="Rekapitulace stavby" sheetId="1" r:id="rId1"/>
    <sheet name="1 - SO 01 Stupěň č. XVII,..." sheetId="2" r:id="rId2"/>
    <sheet name="2 - SO 02  Stupěň č. XVII..." sheetId="3" r:id="rId3"/>
    <sheet name="3 - SO 03 Štěrková přepáž..." sheetId="4" r:id="rId4"/>
    <sheet name="4 - VON Vedlejší a ostatn..." sheetId="5" r:id="rId5"/>
    <sheet name="Pokyny pro vyplnění" sheetId="6" r:id="rId6"/>
  </sheets>
  <definedNames>
    <definedName name="_xlnm._FilterDatabase" localSheetId="1" hidden="1">'1 - SO 01 Stupěň č. XVII,...'!$C$85:$K$217</definedName>
    <definedName name="_xlnm._FilterDatabase" localSheetId="2" hidden="1">'2 - SO 02  Stupěň č. XVII...'!$C$85:$K$219</definedName>
    <definedName name="_xlnm._FilterDatabase" localSheetId="3" hidden="1">'3 - SO 03 Štěrková přepáž...'!$C$85:$K$170</definedName>
    <definedName name="_xlnm._FilterDatabase" localSheetId="4" hidden="1">'4 - VON Vedlejší a ostatn...'!$C$83:$K$161</definedName>
    <definedName name="_xlnm.Print_Area" localSheetId="1">'1 - SO 01 Stupěň č. XVII,...'!$C$4:$J$36,'1 - SO 01 Stupěň č. XVII,...'!$C$42:$J$67,'1 - SO 01 Stupěň č. XVII,...'!$C$73:$K$217</definedName>
    <definedName name="_xlnm.Print_Area" localSheetId="2">'2 - SO 02  Stupěň č. XVII...'!$C$4:$J$36,'2 - SO 02  Stupěň č. XVII...'!$C$42:$J$67,'2 - SO 02  Stupěň č. XVII...'!$C$73:$K$219</definedName>
    <definedName name="_xlnm.Print_Area" localSheetId="3">'3 - SO 03 Štěrková přepáž...'!$C$4:$J$36,'3 - SO 03 Štěrková přepáž...'!$C$42:$J$67,'3 - SO 03 Štěrková přepáž...'!$C$73:$K$170</definedName>
    <definedName name="_xlnm.Print_Area" localSheetId="4">'4 - VON Vedlejší a ostatn...'!$C$4:$J$36,'4 - VON Vedlejší a ostatn...'!$C$42:$J$65,'4 - VON Vedlejší a ostatn...'!$C$71:$K$161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2">'2 - SO 02  Stupěň č. XVII...'!$85:$85</definedName>
    <definedName name="_xlnm.Print_Titles" localSheetId="3">'3 - SO 03 Štěrková přepáž...'!$85:$85</definedName>
    <definedName name="_xlnm.Print_Titles" localSheetId="4">'4 - VON Vedlejší a ostatn...'!$83:$83</definedName>
  </definedNames>
  <calcPr calcId="124519"/>
</workbook>
</file>

<file path=xl/sharedStrings.xml><?xml version="1.0" encoding="utf-8"?>
<sst xmlns="http://schemas.openxmlformats.org/spreadsheetml/2006/main" count="5609" uniqueCount="846">
  <si>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</si>
  <si>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</si>
  <si>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</si>
  <si>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</si>
  <si>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</si>
  <si>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</si>
  <si>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</si>
  <si>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{33569964-aaf9-4c1e-b404-be7e2a1c0d55}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</si>
  <si>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</si>
  <si>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</si>
  <si>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</si>
  <si>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</si>
  <si>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</si>
  <si>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</si>
  <si>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</si>
  <si>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</si>
  <si>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M17/034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</si>
  <si>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</si>
  <si>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</si>
  <si>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Hartský potok, Dvůr Králové nad Labem, oprava opevnění a odstranění nánosů, ř.km 3,850 - 4,090</t>
  </si>
  <si>
    <t>KSO:</t>
  </si>
  <si>
    <t>833 21 29</t>
  </si>
  <si>
    <t>CC-CZ:</t>
  </si>
  <si>
    <t>24208</t>
  </si>
  <si>
    <t>Místo:</t>
  </si>
  <si>
    <t>Dvůr Králové nad Labem</t>
  </si>
  <si>
    <t>Datum:</t>
  </si>
  <si>
    <t>13.11.2017</t>
  </si>
  <si>
    <t>Zadavatel:</t>
  </si>
  <si>
    <t>IČ:</t>
  </si>
  <si>
    <t/>
  </si>
  <si>
    <t>Povodí Labe, státní podnik, Víta Nejedlého 951,HK3</t>
  </si>
  <si>
    <t>DIČ:</t>
  </si>
  <si>
    <t>Uchazeč:</t>
  </si>
  <si>
    <t>Vyplň údaj</t>
  </si>
  <si>
    <t>Projektant:</t>
  </si>
  <si>
    <t>Multiaqua s.r.o., Veverkova 1343, HK 2</t>
  </si>
  <si>
    <t>True</t>
  </si>
  <si>
    <t>Poznámka:</t>
  </si>
  <si>
    <t>Předpokládaná cena projektovaného objektu stavby byla stanovena pomocí položkového rozpočtu z aktuální databáze cenové soustavy od firmy ÚRS Praha, a.s., pomocí programu KROS 4 CÚ 2017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</si>
  <si>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</si>
  <si>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</si>
  <si>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</si>
  <si>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</si>
  <si>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</si>
  <si>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</si>
  <si>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</si>
  <si>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</si>
  <si>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</si>
  <si>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</si>
  <si>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</si>
  <si>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</si>
  <si>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</si>
  <si>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</si>
  <si>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</si>
  <si>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</si>
  <si>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</si>
  <si>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</si>
  <si>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</si>
  <si>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</si>
  <si>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</si>
  <si>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</si>
  <si>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</si>
  <si>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</si>
  <si>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</si>
  <si>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</si>
  <si>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</si>
  <si>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</si>
  <si>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</si>
  <si>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</si>
  <si>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</si>
  <si>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</si>
  <si>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</si>
  <si>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</si>
  <si>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</si>
  <si>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</si>
  <si>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</si>
  <si>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</si>
  <si>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</si>
  <si>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</si>
  <si>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Stupěň č. XVII, oprava ř. km 3,905 -3,973</t>
  </si>
  <si>
    <t>STA</t>
  </si>
  <si>
    <t>{8ddf6c2f-9d2d-4696-bed0-c3aaa9ac65b7}</t>
  </si>
  <si>
    <t>2</t>
  </si>
  <si>
    <t>SO 02  Stupěň č. XVIII, oprava ř. km 3,973 -4,030</t>
  </si>
  <si>
    <t>{28502746-95bf-44dd-912b-3465eac01c05}</t>
  </si>
  <si>
    <t>3</t>
  </si>
  <si>
    <t>SO 03 Štěrková přepážka, oprava  ř. km 4,030 -4,090</t>
  </si>
  <si>
    <t>{54ed9a13-9dc7-48f9-8aff-9889d9291994}</t>
  </si>
  <si>
    <t>4</t>
  </si>
  <si>
    <t>VON Vedlejší a ostatní náklady</t>
  </si>
  <si>
    <t>{d703102e-933e-45ab-909c-af7ebb1ed26b}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</si>
  <si>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</si>
  <si>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</si>
  <si>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</si>
  <si>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</si>
  <si>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</si>
  <si>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</si>
  <si>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</si>
  <si>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Stupěň č. XVII, oprava ř. km 3,905 -3,973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</si>
  <si>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</si>
  <si>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</si>
  <si>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</si>
  <si>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</si>
  <si>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</si>
  <si>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</si>
  <si>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</si>
  <si>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</si>
  <si>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</si>
  <si>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</si>
  <si>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</si>
  <si>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</si>
  <si>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</si>
  <si>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</si>
  <si>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</si>
  <si>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</si>
  <si>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</si>
  <si>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</si>
  <si>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</si>
  <si>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</si>
  <si>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</si>
  <si>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</si>
  <si>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</si>
  <si>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</si>
  <si>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</si>
  <si>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</si>
  <si>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</si>
  <si>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</si>
  <si>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</si>
  <si>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</si>
  <si>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</si>
  <si>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</si>
  <si>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</si>
  <si>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</si>
  <si>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</t>
  </si>
  <si>
    <t>Odstranění pařezů s jejich vykopáním, vytrháním nebo odstřelením, s přesekáním kořenů průměru přes 100 do 300 mm</t>
  </si>
  <si>
    <t>kus</t>
  </si>
  <si>
    <t>CS ÚRS 2017 01</t>
  </si>
  <si>
    <t>964425978</t>
  </si>
  <si>
    <t>VV</t>
  </si>
  <si>
    <t>podle tabulky v Technické zprávě str. 3</t>
  </si>
  <si>
    <t>1+1+1+1+1+3+1+1</t>
  </si>
  <si>
    <t>112201102</t>
  </si>
  <si>
    <t>Odstranění pařezů s jejich vykopáním, vytrháním nebo odstřelením, s přesekáním kořenů průměru přes 300 do 500 mm</t>
  </si>
  <si>
    <t>219939343</t>
  </si>
  <si>
    <t>1+1+1+1+1+1+1+1+1</t>
  </si>
  <si>
    <t>114203202</t>
  </si>
  <si>
    <t>Očištění lomového kamene nebo betonových tvárnic získaných při rozebrání dlažeb, záhozů, rovnanin a soustřeďovacích staveb od malty</t>
  </si>
  <si>
    <t>m3</t>
  </si>
  <si>
    <t>2051409972</t>
  </si>
  <si>
    <t>očištění kvádrů z vybour.  řádkového zdiva (pro zdění)</t>
  </si>
  <si>
    <t>76,25 "podle tabulky přílohy D.1, str. 4</t>
  </si>
  <si>
    <t>114203301</t>
  </si>
  <si>
    <t>Třídění lomového kamene nebo betonových tvárnic získaných při rozebrání dlažeb, záhozů, rovnanin a soustřeďovacích staveb podle druhu, velikosti nebo tvaru</t>
  </si>
  <si>
    <t>-730309932</t>
  </si>
  <si>
    <t>třídění kamenů z vybour.  řádkového zdiva (pro další využití)</t>
  </si>
  <si>
    <t>5</t>
  </si>
  <si>
    <t>115101000 R</t>
  </si>
  <si>
    <t>Jímkování a čerpání vody</t>
  </si>
  <si>
    <t>kpl</t>
  </si>
  <si>
    <t>499140058</t>
  </si>
  <si>
    <t>položka obsahuje zřízení a odstranění těsněných jímek, hloubení č. šachet a čerpání vody</t>
  </si>
  <si>
    <t>7</t>
  </si>
  <si>
    <t>122861101</t>
  </si>
  <si>
    <t>Těžení a rozpojení jednotlivých balvanů velikosti přes 0,5 m z horniny tř. 6 a 7</t>
  </si>
  <si>
    <t>-1476402288</t>
  </si>
  <si>
    <t>15,0 "odborný odhad</t>
  </si>
  <si>
    <t>8</t>
  </si>
  <si>
    <t>131201101</t>
  </si>
  <si>
    <t>Hloubení nezapažených jam a zářezů s urovnáním dna do předepsaného profilu a spádu v hornině tř. 3 do 100 m3</t>
  </si>
  <si>
    <t>1316876335</t>
  </si>
  <si>
    <t>87,90 "z tabulky příl. D.1, str. 4</t>
  </si>
  <si>
    <t>9</t>
  </si>
  <si>
    <t>131201109</t>
  </si>
  <si>
    <t>Hloubení nezapažených jam a zářezů s urovnáním dna do předepsaného profilu a spádu Příplatek k cenám za lepivost horniny tř. 3</t>
  </si>
  <si>
    <t>231245936</t>
  </si>
  <si>
    <t>87,90*0,3 "lepivost 30%</t>
  </si>
  <si>
    <t>10</t>
  </si>
  <si>
    <t>131301101</t>
  </si>
  <si>
    <t>Hloubení nezapažených jam a zářezů s urovnáním dna do předepsaného profilu a spádu v hornině tř. 4 do 100 m3</t>
  </si>
  <si>
    <t>1239627653</t>
  </si>
  <si>
    <t>35,16 "z tabulky příl. D.1, str. 4</t>
  </si>
  <si>
    <t>11</t>
  </si>
  <si>
    <t>131301109</t>
  </si>
  <si>
    <t>Hloubení nezapažených jam a zářezů s urovnáním dna do předepsaného profilu a spádu Příplatek k cenám za lepivost horniny tř. 4</t>
  </si>
  <si>
    <t>-143600502</t>
  </si>
  <si>
    <t>35,16*0,3  "lepivost 30%</t>
  </si>
  <si>
    <t>12</t>
  </si>
  <si>
    <t>131401101</t>
  </si>
  <si>
    <t>Hloubení nezapažených jam a zářezů s urovnáním dna do předepsaného profilu a spádu v hornině tř. 5 do 100 m3</t>
  </si>
  <si>
    <t>-1495834313</t>
  </si>
  <si>
    <t>26,37 "z tabulky příl. D.1, str. 4</t>
  </si>
  <si>
    <t>14</t>
  </si>
  <si>
    <t>138401101</t>
  </si>
  <si>
    <t>Dolamování zapažených nebo nezapažených hloubených vykopávek v horninách tř. 5 až 7 s použitím pneumatického nářadí s příp. nutným přemístěním výkopku ve výkopišti, bez naložení jam nebo zářezů, ve vrstvě tl. do 1 000 mm v hornině tř. 5</t>
  </si>
  <si>
    <t>-375498076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</si>
  <si>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</si>
  <si>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</si>
  <si>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284564608</t>
  </si>
  <si>
    <t>15,0 "přemístění balvanů</t>
  </si>
  <si>
    <t>16</t>
  </si>
  <si>
    <t>162301400 R</t>
  </si>
  <si>
    <t>Likvidace dřevní hmoty z odstraněných pařezů podle platné legislativy</t>
  </si>
  <si>
    <t>-1803926423</t>
  </si>
  <si>
    <t xml:space="preserve">10+9 pařezů, položka obsahuje naložení,  vodorovné </t>
  </si>
  <si>
    <t>přemístění na skládku, složení  a poplatek za skládku</t>
  </si>
  <si>
    <t>174101101</t>
  </si>
  <si>
    <t>Zásyp sypaninou z jakékoliv horniny s uložením výkopku ve vrstvách se zhutněním jam, šachet, rýh nebo kolem objektů v těchto vykopávkách</t>
  </si>
  <si>
    <t>1237568040</t>
  </si>
  <si>
    <t>1,792 "zasypání čerpacích šachet</t>
  </si>
  <si>
    <t>materiál z hloubených vykopávek</t>
  </si>
  <si>
    <t>87,9+35,16+26,37+26,37 "kolem objektů a vyrovnání terénu po pařezech</t>
  </si>
  <si>
    <t>Součet</t>
  </si>
  <si>
    <t>22</t>
  </si>
  <si>
    <t>174201201</t>
  </si>
  <si>
    <t>Zásyp jam po pařezech výkopkem z horniny získané při dobývání pařezů s hrubým urovnáním povrchu zasypávky průměru pařezu přes 100 do 300 mm</t>
  </si>
  <si>
    <t>1623264561</t>
  </si>
  <si>
    <t>10 "podle pol. odstranění pařezů D do 300 mm</t>
  </si>
  <si>
    <t>23</t>
  </si>
  <si>
    <t>174201202</t>
  </si>
  <si>
    <t>Zásyp jam po pařezech výkopkem z horniny získané při dobývání pařezů s hrubým urovnáním povrchu zasypávky průměru pařezu přes 300 do 500 mm</t>
  </si>
  <si>
    <t>-1097528242</t>
  </si>
  <si>
    <t>9 "podle pol. odstranění pařezů D do 500 mm</t>
  </si>
  <si>
    <t>25</t>
  </si>
  <si>
    <t>184818232</t>
  </si>
  <si>
    <t>Ochrana kmene bedněním před poškozením stavebním provozem zřízení včetně odstranění výšky bednění do 2 m průměru kmene přes 300 do 500 mm</t>
  </si>
  <si>
    <t>1674198792</t>
  </si>
  <si>
    <t>5 "spočítáno v terénu</t>
  </si>
  <si>
    <t>Zakládání</t>
  </si>
  <si>
    <t>26</t>
  </si>
  <si>
    <t>211561111</t>
  </si>
  <si>
    <t>Výplň kamenivem do rýh odvodňovacích žeber nebo trativodů bez zhutnění, s úpravou povrchu výplně kamenivem hrubým drceným frakce 4 až 16 mm</t>
  </si>
  <si>
    <t>-778253250</t>
  </si>
  <si>
    <t>podél rubu obnovené zdi</t>
  </si>
  <si>
    <t>(14,02+10,0)*0,06 "PB z tabulky  příl. D.1</t>
  </si>
  <si>
    <t>(6,0+6,10+25,80)*0,06 "LB z tabulky  příl. D.1</t>
  </si>
  <si>
    <t>27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</si>
  <si>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</si>
  <si>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</si>
  <si>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m2</t>
  </si>
  <si>
    <t>-1839105523</t>
  </si>
  <si>
    <t>(14,02+10,0)*1,05*1,1 "PB z tabulky  příl. D.1, koef. 1,1</t>
  </si>
  <si>
    <t>(6,0+6,10+25,80)*1,05*1,1 "LB z tabulky  příl. D.1, koef. 1,1</t>
  </si>
  <si>
    <t>28</t>
  </si>
  <si>
    <t>M</t>
  </si>
  <si>
    <t>693111420</t>
  </si>
  <si>
    <t>geotextilie netkaná PP 200 g/m2 do š 8,8 m</t>
  </si>
  <si>
    <t>-1351189463</t>
  </si>
  <si>
    <t>29</t>
  </si>
  <si>
    <t>212755214</t>
  </si>
  <si>
    <t>Trativody bez lože z drenážních trubek plastových flexibilních D 100 mm</t>
  </si>
  <si>
    <t>m</t>
  </si>
  <si>
    <t>-101841866</t>
  </si>
  <si>
    <t>14,02+10,0 "PB z tabulky  příl. D.1</t>
  </si>
  <si>
    <t>6,0+6,10+25,80 "LB z tabulky  příl. D.1</t>
  </si>
  <si>
    <t>30</t>
  </si>
  <si>
    <t>221211114</t>
  </si>
  <si>
    <t>Vrty přenosnými vrtacími kladivy v hloubce 0 až 10 m průměru přes 13 do 56 mm, do úklonu 90 st. (úpadně až horizontálně ), v hornině tř. IV</t>
  </si>
  <si>
    <t>-1223439640</t>
  </si>
  <si>
    <t>(27+27)*0,5 "pro kotvy, výztuž č.1 a č.2, viz tabulka příl. D.4</t>
  </si>
  <si>
    <t>31</t>
  </si>
  <si>
    <t>274311127</t>
  </si>
  <si>
    <t>Základové konstrukce z betonu prostého pasy, prahy, věnce a ostruhy ve výkopu nebo na hlavách pilot C 25/30</t>
  </si>
  <si>
    <t>628879535</t>
  </si>
  <si>
    <t>z tabulky přílohy D.1</t>
  </si>
  <si>
    <t>3,54+10,81 "PB, příčné prahy,  zákl. pasy</t>
  </si>
  <si>
    <t>20,93 "LB, základové pasy</t>
  </si>
  <si>
    <t>32</t>
  </si>
  <si>
    <t>274321117</t>
  </si>
  <si>
    <t>Základové konstrukce z betonu železového pásy, prahy, věnce a ostruhy ve výkopu nebo na hlavách pilot C 25/30</t>
  </si>
  <si>
    <t>2137721248</t>
  </si>
  <si>
    <t xml:space="preserve">5,21 "PB,  patky(přibetonování) </t>
  </si>
  <si>
    <t>33</t>
  </si>
  <si>
    <t>274354111</t>
  </si>
  <si>
    <t>Bednění základových konstrukcí pasů, prahů, věnců a ostruh zřízení</t>
  </si>
  <si>
    <t>-1894468731</t>
  </si>
  <si>
    <t>2*(14,02+10,0)*0,6 "PB z tabulky  příl. D.1</t>
  </si>
  <si>
    <t>2*(6,0+6,10+25,80)*0,6 "LB z tabulky  příl. D.1</t>
  </si>
  <si>
    <t>5*2*1,00*0,6 "čela</t>
  </si>
  <si>
    <t>2*5,9*0,5 "příčné prahy</t>
  </si>
  <si>
    <t>17,35*0,6" přibetonování paty zdi</t>
  </si>
  <si>
    <t>34</t>
  </si>
  <si>
    <t>274354211</t>
  </si>
  <si>
    <t>Bednění základových konstrukcí pasů, prahů, věnců a ostruh odstranění bednění</t>
  </si>
  <si>
    <t>-631537128</t>
  </si>
  <si>
    <t>96,614 "z pol. zřízení</t>
  </si>
  <si>
    <t>35</t>
  </si>
  <si>
    <t>274361116</t>
  </si>
  <si>
    <t>Výztuž základových konstrukcí pasů, prahů, věnců a ostruh z betonářské oceli 10 505 (R) nebo BSt 500</t>
  </si>
  <si>
    <t>t</t>
  </si>
  <si>
    <t>1394382267</t>
  </si>
  <si>
    <t>(58,62+85,25)*0,001 "z tabulky výztuže, příl. D.4 pro přibetonování patky</t>
  </si>
  <si>
    <t>Svislé a kompletní konstrukce</t>
  </si>
  <si>
    <t>36</t>
  </si>
  <si>
    <t>321222311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</si>
  <si>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</si>
  <si>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1975344279</t>
  </si>
  <si>
    <t>podle tabulky přílohy D.1 (příloha 2)</t>
  </si>
  <si>
    <t>34,53 "PB</t>
  </si>
  <si>
    <t>55,84 "LB</t>
  </si>
  <si>
    <t>37</t>
  </si>
  <si>
    <t>583810770</t>
  </si>
  <si>
    <t>kopák hrubý 30x30x25-60 cm</t>
  </si>
  <si>
    <t>174387642</t>
  </si>
  <si>
    <t xml:space="preserve">(90,37-30,96)*0,2 "20% nových kopáků,(80% kopáků z rozebraného stávajícího zdiva) </t>
  </si>
  <si>
    <t>30,96 "nová zídka L4</t>
  </si>
  <si>
    <t>42,842*2,5 'Přepočtené koeficientem množství</t>
  </si>
  <si>
    <t>6</t>
  </si>
  <si>
    <t>Úpravy povrchů, podlahy a osazování výplní</t>
  </si>
  <si>
    <t>40</t>
  </si>
  <si>
    <t>628635512</t>
  </si>
  <si>
    <t>Vyplnění spár dosavadních konstrukcí zdiva cementovou maltou s vyčištěním spár hloubky do 70 mm, zdiva z lomového kamene s vyspárováním</t>
  </si>
  <si>
    <t>-1395785780</t>
  </si>
  <si>
    <t>z tabulek přílohy D.1</t>
  </si>
  <si>
    <t>36,21 "PB +příčné objekty</t>
  </si>
  <si>
    <t>18,38 "LB</t>
  </si>
  <si>
    <t>41</t>
  </si>
  <si>
    <t>629995101</t>
  </si>
  <si>
    <t>Očištění vnějších ploch tlakovou vodou omytím</t>
  </si>
  <si>
    <t>587867383</t>
  </si>
  <si>
    <t>pracovní tlak minimálně 300 barů</t>
  </si>
  <si>
    <t>271,97  "podle tabulky přílohy D.1, str. 4</t>
  </si>
  <si>
    <t>Trubní vedení</t>
  </si>
  <si>
    <t>42</t>
  </si>
  <si>
    <t>871218211</t>
  </si>
  <si>
    <t>Drenáže a trubky pro měřící zařízení novodurové, DN přes 25 do 50 mm</t>
  </si>
  <si>
    <t>-1330612241</t>
  </si>
  <si>
    <t>(3+2)*1,10 "PB podle tabulky  příl. D.1</t>
  </si>
  <si>
    <t>(2+2+6)*1,10 "LB podle tabulky  příl. D.1</t>
  </si>
  <si>
    <t>Ostatní konstrukce a práce, bourání</t>
  </si>
  <si>
    <t>43</t>
  </si>
  <si>
    <t>936457111</t>
  </si>
  <si>
    <t>Zálivka kotevních šroubů, ocelových konstrukcí, různých dutin apod. betonem se zvýšenými nároky na prostředí objemu jednotlivě do 0,01 m3</t>
  </si>
  <si>
    <t>2002875648</t>
  </si>
  <si>
    <t>(27+27)*0,01 "zálivka kotev (žebírková ocel)</t>
  </si>
  <si>
    <t>44</t>
  </si>
  <si>
    <t>130210150</t>
  </si>
  <si>
    <t>tyč ocelová žebírková, výztuž do betonu, zn.oceli BSt 500S, v tyčích, D 16 mm</t>
  </si>
  <si>
    <t>-1973897902</t>
  </si>
  <si>
    <t>P</t>
  </si>
  <si>
    <t>Poznámka k položce:
Hmotnost: 1,58 kg/m</t>
  </si>
  <si>
    <t>54*1,6*0,00158</t>
  </si>
  <si>
    <t>45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</si>
  <si>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</si>
  <si>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</si>
  <si>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-497925209</t>
  </si>
  <si>
    <t>54,59 " z položky vyplnění spár</t>
  </si>
  <si>
    <t>46</t>
  </si>
  <si>
    <t>962021112</t>
  </si>
  <si>
    <t>Bourání mostních konstrukcí zdiva a pilířů z kamene nebo cihel</t>
  </si>
  <si>
    <t>425257952</t>
  </si>
  <si>
    <t>bourání řádkového zdiva (pro další využití)</t>
  </si>
  <si>
    <t>42,83+33,42 "podle tabulky přílohy D.1</t>
  </si>
  <si>
    <t>997</t>
  </si>
  <si>
    <t>Přesun sutě</t>
  </si>
  <si>
    <t>49</t>
  </si>
  <si>
    <t>997321500 R</t>
  </si>
  <si>
    <t>Likvidace vybourané suti podle platné legislativy</t>
  </si>
  <si>
    <t>995918347</t>
  </si>
  <si>
    <t>položka obsahuje naložení, vodorovné přemístění, složení a poplatek za skládku</t>
  </si>
  <si>
    <t>0,983 t, vysekané spáry</t>
  </si>
  <si>
    <t>189,863*0,2=37,973 t, 20% z vybouraného zdiva</t>
  </si>
  <si>
    <t>998</t>
  </si>
  <si>
    <t>Přesun hmot</t>
  </si>
  <si>
    <t>51</t>
  </si>
  <si>
    <t>998332011</t>
  </si>
  <si>
    <t>Přesun hmot pro úpravy vodních toků a kanály, hráze rybníků apod. dopravní vzdálenost do 500 m</t>
  </si>
  <si>
    <t>-1786084398</t>
  </si>
  <si>
    <t>PSV</t>
  </si>
  <si>
    <t>Práce a dodávky PSV</t>
  </si>
  <si>
    <t>2 - SO 02  Stupěň č. XVIII, oprava ř. km 3,973 -4,030</t>
  </si>
  <si>
    <t>189206723</t>
  </si>
  <si>
    <t>1+1+3+1</t>
  </si>
  <si>
    <t>860970127</t>
  </si>
  <si>
    <t>-1854035794</t>
  </si>
  <si>
    <t>80,10 "podle tabulky přílohy D.1, str. 4</t>
  </si>
  <si>
    <t>-1189070632</t>
  </si>
  <si>
    <t>52</t>
  </si>
  <si>
    <t>-966640674</t>
  </si>
  <si>
    <t>-2060715219</t>
  </si>
  <si>
    <t>131201102</t>
  </si>
  <si>
    <t>Hloubení nezapažených jam a zářezů s urovnáním dna do předepsaného profilu a spádu v hornině tř. 3 přes 100 do 1 000 m3</t>
  </si>
  <si>
    <t>936685440</t>
  </si>
  <si>
    <t>107,90 "z tabulky příl. D.1, str. 4</t>
  </si>
  <si>
    <t>-761864873</t>
  </si>
  <si>
    <t>107,90*0,3 "lepivost 30%</t>
  </si>
  <si>
    <t>-338630742</t>
  </si>
  <si>
    <t>43,16 "z tabulky příl. D.1, str. 4</t>
  </si>
  <si>
    <t>-1732464026</t>
  </si>
  <si>
    <t>43,16*0,3  "lepivost 30%</t>
  </si>
  <si>
    <t>1552806018</t>
  </si>
  <si>
    <t>32,37 "z tabulky příl. D.1, str. 4</t>
  </si>
  <si>
    <t>13</t>
  </si>
  <si>
    <t>133301101</t>
  </si>
  <si>
    <t>Hloubení zapažených i nezapažených šachet s případným nutným přemístěním výkopku ve výkopišti v hornině tř. 4 do 100 m3</t>
  </si>
  <si>
    <t>1046972025</t>
  </si>
  <si>
    <t>2*8*0,4*0,4*0,8 "čerpací šachty</t>
  </si>
  <si>
    <t>-938803076</t>
  </si>
  <si>
    <t>1841580233</t>
  </si>
  <si>
    <t>1499969741</t>
  </si>
  <si>
    <t xml:space="preserve">6+1 pařez, položka obsahuje naložení,  vodorovné </t>
  </si>
  <si>
    <t>983888385</t>
  </si>
  <si>
    <t xml:space="preserve">materiál z hloubených vykopávek </t>
  </si>
  <si>
    <t>107,90+43,16+32,37+32,37 " kolem objektů a vyrovnání terénu po pařezech</t>
  </si>
  <si>
    <t>2,048 "zasypání čerpacích šachet</t>
  </si>
  <si>
    <t>-1678318974</t>
  </si>
  <si>
    <t>6 "podle pol. odstranění pařezů D do 300 mm</t>
  </si>
  <si>
    <t>2101808618</t>
  </si>
  <si>
    <t>1 "podle pol. odstranění pařezů D do 500 mm</t>
  </si>
  <si>
    <t>-276084025</t>
  </si>
  <si>
    <t>1596183873</t>
  </si>
  <si>
    <t>2,0*0,06 "PB z tabulky  příl. D.1</t>
  </si>
  <si>
    <t>(10,13+6,0+10,95+8,0)*0,06 "LB z tabulky  příl. D.1</t>
  </si>
  <si>
    <t>533339563</t>
  </si>
  <si>
    <t>2,0*1,05*1,1 "PB z tabulky  příl. D.1, koef. 1,1</t>
  </si>
  <si>
    <t>(10,13+6,0+10,95+8,0)*1,05*1,1 "LB z tabulky  příl. D.1, koef. 1,1</t>
  </si>
  <si>
    <t>1370329309</t>
  </si>
  <si>
    <t>231896601</t>
  </si>
  <si>
    <t>2,0 "PB z tabulky  příl. D.1</t>
  </si>
  <si>
    <t>10,13+6,0+10,95+8,0 "LB z tabulky  příl. D.1</t>
  </si>
  <si>
    <t>-191381309</t>
  </si>
  <si>
    <t>(65+65)*0,5 "pro kotvy, výztuž č.1 a č.2, viz tabulka příl. D.4</t>
  </si>
  <si>
    <t>-829294713</t>
  </si>
  <si>
    <t>4,56 "PB,základové pasy a příčné objekty</t>
  </si>
  <si>
    <t>15,79 "LB, základové pasy</t>
  </si>
  <si>
    <t>-1785380984</t>
  </si>
  <si>
    <t xml:space="preserve">10,05 "PB,  patky(přibetonování) </t>
  </si>
  <si>
    <t xml:space="preserve">2,10 "LB,  patky(přibetonování) </t>
  </si>
  <si>
    <t>-924753933</t>
  </si>
  <si>
    <t>2*2,0*0,6 "PB z tabulky  příl. D.1</t>
  </si>
  <si>
    <t>1*33,5*0,6 "PB , přibetonování paty</t>
  </si>
  <si>
    <t>2*(10,13+6,0+10,95+8,0)*0,6 "LB z tabulky  příl. D.1</t>
  </si>
  <si>
    <t>1*7,0*0,6 "PB , přibetonování paty</t>
  </si>
  <si>
    <t>386413064</t>
  </si>
  <si>
    <t>74,796 "z pol. zřízení</t>
  </si>
  <si>
    <t>-2104743059</t>
  </si>
  <si>
    <t>(138,25+170,5)*0,001 "z tabulky výztuže, příl. D.4 pro přibetonování patky</t>
  </si>
  <si>
    <t>232394539</t>
  </si>
  <si>
    <t>1,30 "PB + příčné objeky</t>
  </si>
  <si>
    <t>69,74 "LB</t>
  </si>
  <si>
    <t>-271797617</t>
  </si>
  <si>
    <t>71,04*0,2 "20% nových kopáků</t>
  </si>
  <si>
    <t>14,208*2,5 'Přepočtené koeficientem množství</t>
  </si>
  <si>
    <t>275024716</t>
  </si>
  <si>
    <t>z tabulek příl. D.1, (příloha 2)</t>
  </si>
  <si>
    <t>55,33 "PB + příčné objekty</t>
  </si>
  <si>
    <t xml:space="preserve">14,84 "LB </t>
  </si>
  <si>
    <t>-871132083</t>
  </si>
  <si>
    <t>324,23  "podle tabulky přílohy D.1, str. 4</t>
  </si>
  <si>
    <t>-950595959</t>
  </si>
  <si>
    <t>1*1,10 "PB podle tabulky  příl. D.1</t>
  </si>
  <si>
    <t>(2+2+2+2)*1,10 "LB podle tabulky  příl. D.1</t>
  </si>
  <si>
    <t>1933595649</t>
  </si>
  <si>
    <t>(65+65)*0,01 "zálivka kotev (žebírková ocel)</t>
  </si>
  <si>
    <t>-1492294850</t>
  </si>
  <si>
    <t>(65+65)*1,6*0,00158</t>
  </si>
  <si>
    <t>2017864124</t>
  </si>
  <si>
    <t>70,17 "z pol. vyplnění spár</t>
  </si>
  <si>
    <t>-1006870493</t>
  </si>
  <si>
    <t>53</t>
  </si>
  <si>
    <t>-1073508526</t>
  </si>
  <si>
    <t>1,263 t, vysekané spáry</t>
  </si>
  <si>
    <t>199,449*0,2=39,86 t, 20% z vybouraného zdiva</t>
  </si>
  <si>
    <t>-1059669259</t>
  </si>
  <si>
    <t>3 - SO 03 Štěrková přepážka, oprava  ř. km 4,030 -4,090</t>
  </si>
  <si>
    <t xml:space="preserve">    711 - Izolace proti vodě, vlhkosti a plynům</t>
  </si>
  <si>
    <t>39</t>
  </si>
  <si>
    <t>-1262346042</t>
  </si>
  <si>
    <t>124103102</t>
  </si>
  <si>
    <t>Vykopávky pro koryta vodotečí s přehozením výkopku na vzdálenost do 3 m nebo s naložením na dopravní prostředek v horninách tř. 1 a 2 přes 1 000 do 5 000 m3</t>
  </si>
  <si>
    <t>1390398718</t>
  </si>
  <si>
    <t>1400,0 "sedimenty v přepážce, příl. D.1</t>
  </si>
  <si>
    <t>-1425,80*0,2 "odečet 20% pro vykopávky pod vodou</t>
  </si>
  <si>
    <t>Mezisoučet</t>
  </si>
  <si>
    <t>2*10,0*(2,5+0,5)/2*0,5 "odstranění zemní hrázky - jímky</t>
  </si>
  <si>
    <t>127701111</t>
  </si>
  <si>
    <t>Vykopávky pod vodou strojně na hloubku do 5 m pod projektem stanovenou hladinou vody v horninách tř.1 až 4, průměrné tloušťky projektované vrstvy přes 0,50 m do 1 000 m3</t>
  </si>
  <si>
    <t>-1888952535</t>
  </si>
  <si>
    <t>1425,8*0,2 "sedimenty v přepážce, příl. D.1, 20% z celk. mn.</t>
  </si>
  <si>
    <t>737957530</t>
  </si>
  <si>
    <t>2,84 "z tabulky příl. D.1, str. 4</t>
  </si>
  <si>
    <t>497713075</t>
  </si>
  <si>
    <t>2,84*0,3 "lepivost 30%</t>
  </si>
  <si>
    <t>193375411</t>
  </si>
  <si>
    <t>1,14 "z tabulky příl. D.1, str. 4</t>
  </si>
  <si>
    <t>-1836941706</t>
  </si>
  <si>
    <t>1,14*0,3  "lepivost 30%</t>
  </si>
  <si>
    <t>-2131337637</t>
  </si>
  <si>
    <t>0,85 "z tabulky příl. D.1, str. 4</t>
  </si>
  <si>
    <t>133201101</t>
  </si>
  <si>
    <t>Hloubení zapažených i nezapažených šachet s případným nutným přemístěním výkopku ve výkopišti v hornině tř. 3 do 100 m3</t>
  </si>
  <si>
    <t>949299484</t>
  </si>
  <si>
    <t>čerpací šachty</t>
  </si>
  <si>
    <t>2*0,4*0,4*0,8</t>
  </si>
  <si>
    <t>-435738484</t>
  </si>
  <si>
    <t>162701000 R</t>
  </si>
  <si>
    <t>Likvidace sedimentů podle platné legislativy</t>
  </si>
  <si>
    <t>78834529</t>
  </si>
  <si>
    <t>1140,64+285,16 "sedimenty v rostlém stavu z pol. vykopávky v hor. tř.1 a 2 a pod vodou</t>
  </si>
  <si>
    <t>171101131</t>
  </si>
  <si>
    <t>Uložení sypaniny do násypů s rozprostřením sypaniny ve vrstvách a s hrubým urovnáním zhutněných s uzavřením povrchu násypu z hornin nesoudržných a soudržných střídavě ukládaných</t>
  </si>
  <si>
    <t>590130097</t>
  </si>
  <si>
    <t>5,68 "zpětný zásyp rýhy u prahu</t>
  </si>
  <si>
    <t>18</t>
  </si>
  <si>
    <t>482840664</t>
  </si>
  <si>
    <t xml:space="preserve">2,84+1,14+0,85+0,85"zpětný zásyp </t>
  </si>
  <si>
    <t>0,256 "zasypání čerpacích šachet</t>
  </si>
  <si>
    <t>20</t>
  </si>
  <si>
    <t>1584152053</t>
  </si>
  <si>
    <t>10 "spočítáno v terénu</t>
  </si>
  <si>
    <t>-164212810</t>
  </si>
  <si>
    <t>5,68 "PB</t>
  </si>
  <si>
    <t>298778196</t>
  </si>
  <si>
    <t>3*7,1*0,8</t>
  </si>
  <si>
    <t>-141756793</t>
  </si>
  <si>
    <t>17,04 " z pol. zřízení</t>
  </si>
  <si>
    <t>-1087158757</t>
  </si>
  <si>
    <t>z tabulek v příl. D.1</t>
  </si>
  <si>
    <t>36,21"PB a příčné objekty</t>
  </si>
  <si>
    <t xml:space="preserve">18,38 "LB </t>
  </si>
  <si>
    <t>38</t>
  </si>
  <si>
    <t>-816972429</t>
  </si>
  <si>
    <t>239,20 "podle tabulky přílohy D.1, str. 4</t>
  </si>
  <si>
    <t>891371912</t>
  </si>
  <si>
    <t>Výměna vodovodních armatur na potrubí šoupátek nebo klapek uzavíracích v otevřeném výkopu nebo v šachtách DN 300</t>
  </si>
  <si>
    <t>1544161601</t>
  </si>
  <si>
    <t>422211245R</t>
  </si>
  <si>
    <t xml:space="preserve">šoupátko DN 300 mm </t>
  </si>
  <si>
    <t>1111159276</t>
  </si>
  <si>
    <t>1867183237</t>
  </si>
  <si>
    <t>54,59 "z položky vyplnění spár</t>
  </si>
  <si>
    <t>943111111</t>
  </si>
  <si>
    <t>Montáž lešení prostorového trubkového lehkého pracovního bez podlah s provozním zatížením tř. 3 do 200 kg/m2, výšky do 10 m</t>
  </si>
  <si>
    <t>652222143</t>
  </si>
  <si>
    <t>(8,0+2*7,0)*1,10*5,0</t>
  </si>
  <si>
    <t>943111811</t>
  </si>
  <si>
    <t>Demontáž lešení prostorového trubkového lehkého pracovního bez podlah s provozním zatížením tř. 3 do 200 kg/m2, výšky do 10 m</t>
  </si>
  <si>
    <t>-665745714</t>
  </si>
  <si>
    <t>(8,0+2*7,0)*1,10*5,0 "z položky montáž</t>
  </si>
  <si>
    <t>949211111</t>
  </si>
  <si>
    <t>Montáž lešeňové podlahy pro trubková lešení z fošen, prken nebo dřevěných sbíjených lešeňových dílců s příčníky nebo podélníky, ve výšce do 10 m</t>
  </si>
  <si>
    <t>-1301508150</t>
  </si>
  <si>
    <t>2*(8,0+2*7,0)*1,10</t>
  </si>
  <si>
    <t>949211811</t>
  </si>
  <si>
    <t>Demontáž lešeňové podlahy pro trubková lešení z fošen, prken nebo dřevěných sbíjených lešeňových dílců s příčníky nebo podélníky, ve výšce do 10 m</t>
  </si>
  <si>
    <t>-1096757353</t>
  </si>
  <si>
    <t>2*(8,0+2*7,0)*1,10 "z pol. montáž</t>
  </si>
  <si>
    <t>-1531927170</t>
  </si>
  <si>
    <t>-1686035866</t>
  </si>
  <si>
    <t>711</t>
  </si>
  <si>
    <t>Izolace proti vodě, vlhkosti a plynům</t>
  </si>
  <si>
    <t>711511101</t>
  </si>
  <si>
    <t>Provedení izolace potrubí, nádrží, stok a kanalizačních šachet natěradly a tmely za studena nátěrem penetračním</t>
  </si>
  <si>
    <t>-1645479058</t>
  </si>
  <si>
    <t>70,0 "rub přepážky, odborný odhad</t>
  </si>
  <si>
    <t>111633475R</t>
  </si>
  <si>
    <t>hydroizolační tekutá guma</t>
  </si>
  <si>
    <t>-2009904796</t>
  </si>
  <si>
    <t>Poznámka k položce:
Spotřeba: 0,75 kg/m2</t>
  </si>
  <si>
    <t>200*0,00035 'Přepočtené koeficientem množství</t>
  </si>
  <si>
    <t>4 - VON Vedlejší a ostatní náklady</t>
  </si>
  <si>
    <t xml:space="preserve">    5 - Komunikace pozemní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</si>
  <si>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</si>
  <si>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</si>
  <si>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</si>
  <si>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</si>
  <si>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</si>
  <si>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Komunikace pozemní</t>
  </si>
  <si>
    <t>572211000 R</t>
  </si>
  <si>
    <t>Vyspravení výtluků a propadlých míst na krajnicích a komunikacích s rozprostřením a zhutněním kamenivem hrubým drceným</t>
  </si>
  <si>
    <t>-1897974019</t>
  </si>
  <si>
    <t>300,0*3,0=900 m2, vyspravení stávajících příj. cest</t>
  </si>
  <si>
    <t>246,0 m2, urovnání manipulačního pruhu (komunikace)</t>
  </si>
  <si>
    <t>584121000 R</t>
  </si>
  <si>
    <t>Zřízení a odstranění ochranného opatření (z panelů)</t>
  </si>
  <si>
    <t>831539580</t>
  </si>
  <si>
    <t>(25,0+5,0)*3,0 " ochrana jímacích zářezů</t>
  </si>
  <si>
    <t>938909000 R</t>
  </si>
  <si>
    <t>Čištění vozovek metením strojně podkladu nebo krytu betonového nebo živičného</t>
  </si>
  <si>
    <t>1005209049</t>
  </si>
  <si>
    <t xml:space="preserve">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</si>
  <si>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</si>
  <si>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</si>
  <si>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</si>
  <si>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</si>
  <si>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</si>
  <si>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</si>
  <si>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</si>
  <si>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</si>
  <si>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1617160819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</si>
  <si>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</si>
  <si>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</si>
  <si>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</si>
  <si>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</si>
  <si>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</si>
  <si>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</si>
  <si>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</si>
  <si>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</si>
  <si>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</si>
  <si>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</si>
  <si>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</si>
  <si>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</si>
  <si>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</si>
  <si>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</si>
  <si>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VRN2</t>
  </si>
  <si>
    <t>Projektová dokumentace - ostatní náklady</t>
  </si>
  <si>
    <t>0210</t>
  </si>
  <si>
    <t>Vypracování Plánu opatření pro případ havárie</t>
  </si>
  <si>
    <t>-1887714397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</si>
  <si>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</si>
  <si>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</si>
  <si>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</si>
  <si>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</si>
  <si>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699308639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</si>
  <si>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</si>
  <si>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</si>
  <si>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</si>
  <si>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</si>
  <si>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1781963451</t>
  </si>
  <si>
    <t>VRN3</t>
  </si>
  <si>
    <t>Geodetické práce a vytýčení - ostatní náklady</t>
  </si>
  <si>
    <t>17</t>
  </si>
  <si>
    <t>031</t>
  </si>
  <si>
    <t>Vypracování geodetického zaměření skutečného stavu</t>
  </si>
  <si>
    <t>-1028110543</t>
  </si>
  <si>
    <t>Vypracování  geodetického zaměření skutečného stavu</t>
  </si>
  <si>
    <t>0311</t>
  </si>
  <si>
    <t>-2088631609</t>
  </si>
  <si>
    <t>Porovnání skutečného geodetického zaměření s aktuální katastrální mapou</t>
  </si>
  <si>
    <t>19</t>
  </si>
  <si>
    <t>034403000</t>
  </si>
  <si>
    <t>Zařízení staveniště zabezpečení staveniště dopravní značení na staveništi</t>
  </si>
  <si>
    <t>-284619192</t>
  </si>
  <si>
    <t>035</t>
  </si>
  <si>
    <t>Zajištění veškerých geodetických prací souvisejících s realizací díla</t>
  </si>
  <si>
    <t>1597585161</t>
  </si>
  <si>
    <t>Vytýčení stavby</t>
  </si>
  <si>
    <t>VRN9</t>
  </si>
  <si>
    <t>Ostatní náklady</t>
  </si>
  <si>
    <t>0931</t>
  </si>
  <si>
    <t>Provedení pasportizace stávajících nemovitostí</t>
  </si>
  <si>
    <t>1413491594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</si>
  <si>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</si>
  <si>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</si>
  <si>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</si>
  <si>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</si>
  <si>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</si>
  <si>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</si>
  <si>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981858599</t>
  </si>
  <si>
    <t>0991</t>
  </si>
  <si>
    <t>Zajištění fotodokumentace veškerých konstrukcí, které budou v průběhu stavby skryty nebo zakryty</t>
  </si>
  <si>
    <t>-1036578459</t>
  </si>
  <si>
    <t xml:space="preserve">Zajištění fotodokumentace veškerých konstrukcí, </t>
  </si>
  <si>
    <t xml:space="preserve"> které budou v průběhu stavby skryty nebo zakryty</t>
  </si>
  <si>
    <t>24</t>
  </si>
  <si>
    <t>0992</t>
  </si>
  <si>
    <t>Zajištění průzkumu staveniště zaměřeného na výskyt zvláště chráněných živočichů a rostlin k tomu oprávněnou osobou a jejich transferu</t>
  </si>
  <si>
    <t>1767987967</t>
  </si>
  <si>
    <t>Průzkum staveniště zaměřený na výskyt zvláště chráněných živočichů a rostlin vč. jejich transferu</t>
  </si>
  <si>
    <t>pořízení protokolu o výskytu a transferu zvl. chráněných druhů</t>
  </si>
  <si>
    <t>po dokončení stavby předat bezodkladně protokol příslušnému KÚ</t>
  </si>
  <si>
    <t>09924</t>
  </si>
  <si>
    <t>Odborné odlovení rybí obsádky z prostoru staveniště</t>
  </si>
  <si>
    <t>-1531618203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</si>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</sst>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5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5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5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55"/>
      <c r="BS10" s="24" t="s">
        <v>8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30</v>
      </c>
      <c r="AO11" s="29"/>
      <c r="AP11" s="29"/>
      <c r="AQ11" s="31"/>
      <c r="BE11" s="355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55"/>
      <c r="BS13" s="24" t="s">
        <v>8</v>
      </c>
    </row>
    <row r="14" spans="2:71" ht="13.5">
      <c r="B14" s="28"/>
      <c r="C14" s="29"/>
      <c r="D14" s="29"/>
      <c r="E14" s="359" t="s">
        <v>34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55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30</v>
      </c>
      <c r="AO16" s="29"/>
      <c r="AP16" s="29"/>
      <c r="AQ16" s="31"/>
      <c r="BE16" s="355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30</v>
      </c>
      <c r="AO17" s="29"/>
      <c r="AP17" s="29"/>
      <c r="AQ17" s="31"/>
      <c r="BE17" s="355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48.75" customHeight="1">
      <c r="B20" s="28"/>
      <c r="C20" s="29"/>
      <c r="D20" s="29"/>
      <c r="E20" s="361" t="s">
        <v>39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5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2">
        <f>ROUND(AG51,2)</f>
        <v>0</v>
      </c>
      <c r="AL23" s="363"/>
      <c r="AM23" s="363"/>
      <c r="AN23" s="363"/>
      <c r="AO23" s="363"/>
      <c r="AP23" s="42"/>
      <c r="AQ23" s="45"/>
      <c r="BE23" s="355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4" t="s">
        <v>41</v>
      </c>
      <c r="M25" s="364"/>
      <c r="N25" s="364"/>
      <c r="O25" s="364"/>
      <c r="P25" s="42"/>
      <c r="Q25" s="42"/>
      <c r="R25" s="42"/>
      <c r="S25" s="42"/>
      <c r="T25" s="42"/>
      <c r="U25" s="42"/>
      <c r="V25" s="42"/>
      <c r="W25" s="364" t="s">
        <v>42</v>
      </c>
      <c r="X25" s="364"/>
      <c r="Y25" s="364"/>
      <c r="Z25" s="364"/>
      <c r="AA25" s="364"/>
      <c r="AB25" s="364"/>
      <c r="AC25" s="364"/>
      <c r="AD25" s="364"/>
      <c r="AE25" s="364"/>
      <c r="AF25" s="42"/>
      <c r="AG25" s="42"/>
      <c r="AH25" s="42"/>
      <c r="AI25" s="42"/>
      <c r="AJ25" s="42"/>
      <c r="AK25" s="364" t="s">
        <v>43</v>
      </c>
      <c r="AL25" s="364"/>
      <c r="AM25" s="364"/>
      <c r="AN25" s="364"/>
      <c r="AO25" s="364"/>
      <c r="AP25" s="42"/>
      <c r="AQ25" s="45"/>
      <c r="BE25" s="355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5">
        <v>0.21</v>
      </c>
      <c r="M26" s="366"/>
      <c r="N26" s="366"/>
      <c r="O26" s="366"/>
      <c r="P26" s="48"/>
      <c r="Q26" s="48"/>
      <c r="R26" s="48"/>
      <c r="S26" s="48"/>
      <c r="T26" s="48"/>
      <c r="U26" s="48"/>
      <c r="V26" s="48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8"/>
      <c r="AG26" s="48"/>
      <c r="AH26" s="48"/>
      <c r="AI26" s="48"/>
      <c r="AJ26" s="48"/>
      <c r="AK26" s="367">
        <f>ROUND(AV51,2)</f>
        <v>0</v>
      </c>
      <c r="AL26" s="366"/>
      <c r="AM26" s="366"/>
      <c r="AN26" s="366"/>
      <c r="AO26" s="366"/>
      <c r="AP26" s="48"/>
      <c r="AQ26" s="50"/>
      <c r="BE26" s="355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5">
        <v>0.15</v>
      </c>
      <c r="M27" s="366"/>
      <c r="N27" s="366"/>
      <c r="O27" s="366"/>
      <c r="P27" s="48"/>
      <c r="Q27" s="48"/>
      <c r="R27" s="48"/>
      <c r="S27" s="48"/>
      <c r="T27" s="48"/>
      <c r="U27" s="48"/>
      <c r="V27" s="48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8"/>
      <c r="AG27" s="48"/>
      <c r="AH27" s="48"/>
      <c r="AI27" s="48"/>
      <c r="AJ27" s="48"/>
      <c r="AK27" s="367">
        <f>ROUND(AW51,2)</f>
        <v>0</v>
      </c>
      <c r="AL27" s="366"/>
      <c r="AM27" s="366"/>
      <c r="AN27" s="366"/>
      <c r="AO27" s="366"/>
      <c r="AP27" s="48"/>
      <c r="AQ27" s="50"/>
      <c r="BE27" s="355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5">
        <v>0.21</v>
      </c>
      <c r="M28" s="366"/>
      <c r="N28" s="366"/>
      <c r="O28" s="366"/>
      <c r="P28" s="48"/>
      <c r="Q28" s="48"/>
      <c r="R28" s="48"/>
      <c r="S28" s="48"/>
      <c r="T28" s="48"/>
      <c r="U28" s="48"/>
      <c r="V28" s="48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8"/>
      <c r="AG28" s="48"/>
      <c r="AH28" s="48"/>
      <c r="AI28" s="48"/>
      <c r="AJ28" s="48"/>
      <c r="AK28" s="367">
        <v>0</v>
      </c>
      <c r="AL28" s="366"/>
      <c r="AM28" s="366"/>
      <c r="AN28" s="366"/>
      <c r="AO28" s="366"/>
      <c r="AP28" s="48"/>
      <c r="AQ28" s="50"/>
      <c r="BE28" s="355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5">
        <v>0.15</v>
      </c>
      <c r="M29" s="366"/>
      <c r="N29" s="366"/>
      <c r="O29" s="366"/>
      <c r="P29" s="48"/>
      <c r="Q29" s="48"/>
      <c r="R29" s="48"/>
      <c r="S29" s="48"/>
      <c r="T29" s="48"/>
      <c r="U29" s="48"/>
      <c r="V29" s="48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8"/>
      <c r="AG29" s="48"/>
      <c r="AH29" s="48"/>
      <c r="AI29" s="48"/>
      <c r="AJ29" s="48"/>
      <c r="AK29" s="367">
        <v>0</v>
      </c>
      <c r="AL29" s="366"/>
      <c r="AM29" s="366"/>
      <c r="AN29" s="366"/>
      <c r="AO29" s="366"/>
      <c r="AP29" s="48"/>
      <c r="AQ29" s="50"/>
      <c r="BE29" s="355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5">
        <v>0</v>
      </c>
      <c r="M30" s="366"/>
      <c r="N30" s="366"/>
      <c r="O30" s="366"/>
      <c r="P30" s="48"/>
      <c r="Q30" s="48"/>
      <c r="R30" s="48"/>
      <c r="S30" s="48"/>
      <c r="T30" s="48"/>
      <c r="U30" s="48"/>
      <c r="V30" s="48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8"/>
      <c r="AG30" s="48"/>
      <c r="AH30" s="48"/>
      <c r="AI30" s="48"/>
      <c r="AJ30" s="48"/>
      <c r="AK30" s="367">
        <v>0</v>
      </c>
      <c r="AL30" s="366"/>
      <c r="AM30" s="366"/>
      <c r="AN30" s="366"/>
      <c r="AO30" s="366"/>
      <c r="AP30" s="48"/>
      <c r="AQ30" s="50"/>
      <c r="BE30" s="355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5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68" t="s">
        <v>52</v>
      </c>
      <c r="Y32" s="369"/>
      <c r="Z32" s="369"/>
      <c r="AA32" s="369"/>
      <c r="AB32" s="369"/>
      <c r="AC32" s="53"/>
      <c r="AD32" s="53"/>
      <c r="AE32" s="53"/>
      <c r="AF32" s="53"/>
      <c r="AG32" s="53"/>
      <c r="AH32" s="53"/>
      <c r="AI32" s="53"/>
      <c r="AJ32" s="53"/>
      <c r="AK32" s="370">
        <f>SUM(AK23:AK30)</f>
        <v>0</v>
      </c>
      <c r="AL32" s="369"/>
      <c r="AM32" s="369"/>
      <c r="AN32" s="369"/>
      <c r="AO32" s="371"/>
      <c r="AP32" s="51"/>
      <c r="AQ32" s="55"/>
      <c r="BE32" s="355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M17/034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2" t="str">
        <f>K6</f>
        <v>Hartský potok, Dvůr Králové nad Labem, oprava opevnění a odstranění nánosů, ř.km 3,850 - 4,090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Dvůr Králové nad Labem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4" t="str">
        <f>IF(AN8="","",AN8)</f>
        <v>13.11.2017</v>
      </c>
      <c r="AN44" s="374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Povodí Labe, státní podnik, Víta Nejedlého 951,HK3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75" t="str">
        <f>IF(E17="","",E17)</f>
        <v>Multiaqua s.r.o., Veverkova 1343, HK 2</v>
      </c>
      <c r="AN46" s="375"/>
      <c r="AO46" s="375"/>
      <c r="AP46" s="375"/>
      <c r="AQ46" s="63"/>
      <c r="AR46" s="61"/>
      <c r="AS46" s="376" t="s">
        <v>54</v>
      </c>
      <c r="AT46" s="37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8"/>
      <c r="AT47" s="37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0"/>
      <c r="AT48" s="38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2" t="s">
        <v>55</v>
      </c>
      <c r="D49" s="383"/>
      <c r="E49" s="383"/>
      <c r="F49" s="383"/>
      <c r="G49" s="383"/>
      <c r="H49" s="79"/>
      <c r="I49" s="384" t="s">
        <v>56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57</v>
      </c>
      <c r="AH49" s="383"/>
      <c r="AI49" s="383"/>
      <c r="AJ49" s="383"/>
      <c r="AK49" s="383"/>
      <c r="AL49" s="383"/>
      <c r="AM49" s="383"/>
      <c r="AN49" s="384" t="s">
        <v>58</v>
      </c>
      <c r="AO49" s="383"/>
      <c r="AP49" s="383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9">
        <f>ROUND(SUM(AG52:AG55),2)</f>
        <v>0</v>
      </c>
      <c r="AH51" s="389"/>
      <c r="AI51" s="389"/>
      <c r="AJ51" s="389"/>
      <c r="AK51" s="389"/>
      <c r="AL51" s="389"/>
      <c r="AM51" s="389"/>
      <c r="AN51" s="390">
        <f>SUM(AG51,AT51)</f>
        <v>0</v>
      </c>
      <c r="AO51" s="390"/>
      <c r="AP51" s="390"/>
      <c r="AQ51" s="89" t="s">
        <v>30</v>
      </c>
      <c r="AR51" s="71"/>
      <c r="AS51" s="90">
        <f>ROUND(SUM(AS52:AS55),2)</f>
        <v>0</v>
      </c>
      <c r="AT51" s="91">
        <f>ROUND(SUM(AV51:AW51),2)</f>
        <v>0</v>
      </c>
      <c r="AU51" s="92">
        <f>ROUND(SUM(AU52:AU55),5)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ROUND(SUM(AZ52:AZ55),2)</f>
        <v>0</v>
      </c>
      <c r="BA51" s="91">
        <f>ROUND(SUM(BA52:BA55),2)</f>
        <v>0</v>
      </c>
      <c r="BB51" s="91">
        <f>ROUND(SUM(BB52:BB55),2)</f>
        <v>0</v>
      </c>
      <c r="BC51" s="91">
        <f>ROUND(SUM(BC52:BC55),2)</f>
        <v>0</v>
      </c>
      <c r="BD51" s="93">
        <f>ROUND(SUM(BD52:BD55),2)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21</v>
      </c>
    </row>
    <row r="52" spans="1:91" s="5" customFormat="1" ht="37.5" customHeight="1">
      <c r="A52" s="96" t="s">
        <v>78</v>
      </c>
      <c r="B52" s="97"/>
      <c r="C52" s="98"/>
      <c r="D52" s="388" t="s">
        <v>79</v>
      </c>
      <c r="E52" s="388"/>
      <c r="F52" s="388"/>
      <c r="G52" s="388"/>
      <c r="H52" s="388"/>
      <c r="I52" s="99"/>
      <c r="J52" s="388" t="s">
        <v>80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'1 - SO 01 Stupěň č. XVII,...'!J27</f>
        <v>0</v>
      </c>
      <c r="AH52" s="387"/>
      <c r="AI52" s="387"/>
      <c r="AJ52" s="387"/>
      <c r="AK52" s="387"/>
      <c r="AL52" s="387"/>
      <c r="AM52" s="387"/>
      <c r="AN52" s="386">
        <f>SUM(AG52,AT52)</f>
        <v>0</v>
      </c>
      <c r="AO52" s="387"/>
      <c r="AP52" s="387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'1 - SO 01 Stupěň č. XVII,...'!P86</f>
        <v>0</v>
      </c>
      <c r="AV52" s="103">
        <f>'1 - SO 01 Stupěň č. XVII,...'!J30</f>
        <v>0</v>
      </c>
      <c r="AW52" s="103">
        <f>'1 - SO 01 Stupěň č. XVII,...'!J31</f>
        <v>0</v>
      </c>
      <c r="AX52" s="103">
        <f>'1 - SO 01 Stupěň č. XVII,...'!J32</f>
        <v>0</v>
      </c>
      <c r="AY52" s="103">
        <f>'1 - SO 01 Stupěň č. XVII,...'!J33</f>
        <v>0</v>
      </c>
      <c r="AZ52" s="103">
        <f>'1 - SO 01 Stupěň č. XVII,...'!F30</f>
        <v>0</v>
      </c>
      <c r="BA52" s="103">
        <f>'1 - SO 01 Stupěň č. XVII,...'!F31</f>
        <v>0</v>
      </c>
      <c r="BB52" s="103">
        <f>'1 - SO 01 Stupěň č. XVII,...'!F32</f>
        <v>0</v>
      </c>
      <c r="BC52" s="103">
        <f>'1 - SO 01 Stupěň č. XVII,...'!F33</f>
        <v>0</v>
      </c>
      <c r="BD52" s="105">
        <f>'1 - SO 01 Stupěň č. XVII,...'!F34</f>
        <v>0</v>
      </c>
      <c r="BT52" s="106" t="s">
        <v>79</v>
      </c>
      <c r="BV52" s="106" t="s">
        <v>76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37.5" customHeight="1">
      <c r="A53" s="96" t="s">
        <v>78</v>
      </c>
      <c r="B53" s="97"/>
      <c r="C53" s="98"/>
      <c r="D53" s="388" t="s">
        <v>83</v>
      </c>
      <c r="E53" s="388"/>
      <c r="F53" s="388"/>
      <c r="G53" s="388"/>
      <c r="H53" s="388"/>
      <c r="I53" s="99"/>
      <c r="J53" s="388" t="s">
        <v>84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'2 - SO 02  Stupěň č. XVII...'!J27</f>
        <v>0</v>
      </c>
      <c r="AH53" s="387"/>
      <c r="AI53" s="387"/>
      <c r="AJ53" s="387"/>
      <c r="AK53" s="387"/>
      <c r="AL53" s="387"/>
      <c r="AM53" s="387"/>
      <c r="AN53" s="386">
        <f>SUM(AG53,AT53)</f>
        <v>0</v>
      </c>
      <c r="AO53" s="387"/>
      <c r="AP53" s="387"/>
      <c r="AQ53" s="100" t="s">
        <v>81</v>
      </c>
      <c r="AR53" s="101"/>
      <c r="AS53" s="102">
        <v>0</v>
      </c>
      <c r="AT53" s="103">
        <f>ROUND(SUM(AV53:AW53),2)</f>
        <v>0</v>
      </c>
      <c r="AU53" s="104">
        <f>'2 - SO 02  Stupěň č. XVII...'!P86</f>
        <v>0</v>
      </c>
      <c r="AV53" s="103">
        <f>'2 - SO 02  Stupěň č. XVII...'!J30</f>
        <v>0</v>
      </c>
      <c r="AW53" s="103">
        <f>'2 - SO 02  Stupěň č. XVII...'!J31</f>
        <v>0</v>
      </c>
      <c r="AX53" s="103">
        <f>'2 - SO 02  Stupěň č. XVII...'!J32</f>
        <v>0</v>
      </c>
      <c r="AY53" s="103">
        <f>'2 - SO 02  Stupěň č. XVII...'!J33</f>
        <v>0</v>
      </c>
      <c r="AZ53" s="103">
        <f>'2 - SO 02  Stupěň č. XVII...'!F30</f>
        <v>0</v>
      </c>
      <c r="BA53" s="103">
        <f>'2 - SO 02  Stupěň č. XVII...'!F31</f>
        <v>0</v>
      </c>
      <c r="BB53" s="103">
        <f>'2 - SO 02  Stupěň č. XVII...'!F32</f>
        <v>0</v>
      </c>
      <c r="BC53" s="103">
        <f>'2 - SO 02  Stupěň č. XVII...'!F33</f>
        <v>0</v>
      </c>
      <c r="BD53" s="105">
        <f>'2 - SO 02  Stupěň č. XVII...'!F34</f>
        <v>0</v>
      </c>
      <c r="BT53" s="106" t="s">
        <v>79</v>
      </c>
      <c r="BV53" s="106" t="s">
        <v>76</v>
      </c>
      <c r="BW53" s="106" t="s">
        <v>85</v>
      </c>
      <c r="BX53" s="106" t="s">
        <v>7</v>
      </c>
      <c r="CL53" s="106" t="s">
        <v>21</v>
      </c>
      <c r="CM53" s="106" t="s">
        <v>83</v>
      </c>
    </row>
    <row r="54" spans="1:91" s="5" customFormat="1" ht="37.5" customHeight="1">
      <c r="A54" s="96" t="s">
        <v>78</v>
      </c>
      <c r="B54" s="97"/>
      <c r="C54" s="98"/>
      <c r="D54" s="388" t="s">
        <v>86</v>
      </c>
      <c r="E54" s="388"/>
      <c r="F54" s="388"/>
      <c r="G54" s="388"/>
      <c r="H54" s="388"/>
      <c r="I54" s="99"/>
      <c r="J54" s="388" t="s">
        <v>87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6">
        <f>'3 - SO 03 Štěrková přepáž...'!J27</f>
        <v>0</v>
      </c>
      <c r="AH54" s="387"/>
      <c r="AI54" s="387"/>
      <c r="AJ54" s="387"/>
      <c r="AK54" s="387"/>
      <c r="AL54" s="387"/>
      <c r="AM54" s="387"/>
      <c r="AN54" s="386">
        <f>SUM(AG54,AT54)</f>
        <v>0</v>
      </c>
      <c r="AO54" s="387"/>
      <c r="AP54" s="387"/>
      <c r="AQ54" s="100" t="s">
        <v>81</v>
      </c>
      <c r="AR54" s="101"/>
      <c r="AS54" s="102">
        <v>0</v>
      </c>
      <c r="AT54" s="103">
        <f>ROUND(SUM(AV54:AW54),2)</f>
        <v>0</v>
      </c>
      <c r="AU54" s="104">
        <f>'3 - SO 03 Štěrková přepáž...'!P86</f>
        <v>0</v>
      </c>
      <c r="AV54" s="103">
        <f>'3 - SO 03 Štěrková přepáž...'!J30</f>
        <v>0</v>
      </c>
      <c r="AW54" s="103">
        <f>'3 - SO 03 Štěrková přepáž...'!J31</f>
        <v>0</v>
      </c>
      <c r="AX54" s="103">
        <f>'3 - SO 03 Štěrková přepáž...'!J32</f>
        <v>0</v>
      </c>
      <c r="AY54" s="103">
        <f>'3 - SO 03 Štěrková přepáž...'!J33</f>
        <v>0</v>
      </c>
      <c r="AZ54" s="103">
        <f>'3 - SO 03 Štěrková přepáž...'!F30</f>
        <v>0</v>
      </c>
      <c r="BA54" s="103">
        <f>'3 - SO 03 Štěrková přepáž...'!F31</f>
        <v>0</v>
      </c>
      <c r="BB54" s="103">
        <f>'3 - SO 03 Štěrková přepáž...'!F32</f>
        <v>0</v>
      </c>
      <c r="BC54" s="103">
        <f>'3 - SO 03 Štěrková přepáž...'!F33</f>
        <v>0</v>
      </c>
      <c r="BD54" s="105">
        <f>'3 - SO 03 Štěrková přepáž...'!F34</f>
        <v>0</v>
      </c>
      <c r="BT54" s="106" t="s">
        <v>79</v>
      </c>
      <c r="BV54" s="106" t="s">
        <v>76</v>
      </c>
      <c r="BW54" s="106" t="s">
        <v>88</v>
      </c>
      <c r="BX54" s="106" t="s">
        <v>7</v>
      </c>
      <c r="CL54" s="106" t="s">
        <v>21</v>
      </c>
      <c r="CM54" s="106" t="s">
        <v>83</v>
      </c>
    </row>
    <row r="55" spans="1:91" s="5" customFormat="1" ht="22.5" customHeight="1">
      <c r="A55" s="96" t="s">
        <v>78</v>
      </c>
      <c r="B55" s="97"/>
      <c r="C55" s="98"/>
      <c r="D55" s="388" t="s">
        <v>89</v>
      </c>
      <c r="E55" s="388"/>
      <c r="F55" s="388"/>
      <c r="G55" s="388"/>
      <c r="H55" s="388"/>
      <c r="I55" s="99"/>
      <c r="J55" s="388" t="s">
        <v>90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6">
        <f>'4 - VON Vedlejší a ostatn...'!J27</f>
        <v>0</v>
      </c>
      <c r="AH55" s="387"/>
      <c r="AI55" s="387"/>
      <c r="AJ55" s="387"/>
      <c r="AK55" s="387"/>
      <c r="AL55" s="387"/>
      <c r="AM55" s="387"/>
      <c r="AN55" s="386">
        <f>SUM(AG55,AT55)</f>
        <v>0</v>
      </c>
      <c r="AO55" s="387"/>
      <c r="AP55" s="387"/>
      <c r="AQ55" s="100" t="s">
        <v>81</v>
      </c>
      <c r="AR55" s="101"/>
      <c r="AS55" s="107">
        <v>0</v>
      </c>
      <c r="AT55" s="108">
        <f>ROUND(SUM(AV55:AW55),2)</f>
        <v>0</v>
      </c>
      <c r="AU55" s="109">
        <f>'4 - VON Vedlejší a ostatn...'!P84</f>
        <v>0</v>
      </c>
      <c r="AV55" s="108">
        <f>'4 - VON Vedlejší a ostatn...'!J30</f>
        <v>0</v>
      </c>
      <c r="AW55" s="108">
        <f>'4 - VON Vedlejší a ostatn...'!J31</f>
        <v>0</v>
      </c>
      <c r="AX55" s="108">
        <f>'4 - VON Vedlejší a ostatn...'!J32</f>
        <v>0</v>
      </c>
      <c r="AY55" s="108">
        <f>'4 - VON Vedlejší a ostatn...'!J33</f>
        <v>0</v>
      </c>
      <c r="AZ55" s="108">
        <f>'4 - VON Vedlejší a ostatn...'!F30</f>
        <v>0</v>
      </c>
      <c r="BA55" s="108">
        <f>'4 - VON Vedlejší a ostatn...'!F31</f>
        <v>0</v>
      </c>
      <c r="BB55" s="108">
        <f>'4 - VON Vedlejší a ostatn...'!F32</f>
        <v>0</v>
      </c>
      <c r="BC55" s="108">
        <f>'4 - VON Vedlejší a ostatn...'!F33</f>
        <v>0</v>
      </c>
      <c r="BD55" s="110">
        <f>'4 - VON Vedlejší a ostatn...'!F34</f>
        <v>0</v>
      </c>
      <c r="BT55" s="106" t="s">
        <v>79</v>
      </c>
      <c r="BV55" s="106" t="s">
        <v>76</v>
      </c>
      <c r="BW55" s="106" t="s">
        <v>91</v>
      </c>
      <c r="BX55" s="106" t="s">
        <v>7</v>
      </c>
      <c r="CL55" s="106" t="s">
        <v>21</v>
      </c>
      <c r="CM55" s="106" t="s">
        <v>83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01 Stupěň č. XVII,...'!C2" display="/"/>
    <hyperlink ref="A53" location="'2 - SO 02  Stupěň č. XVII...'!C2" display="/"/>
    <hyperlink ref="A54" location="'3 - SO 03 Štěrková přepáž...'!C2" display="/"/>
    <hyperlink ref="A55" location="'4 - VON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2:11" s="1" customFormat="1" ht="13.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4" t="s">
        <v>99</v>
      </c>
      <c r="F9" s="395"/>
      <c r="G9" s="395"/>
      <c r="H9" s="395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61" t="s">
        <v>39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ROUND(SUM(BE86:BE217),2)</f>
        <v>0</v>
      </c>
      <c r="G30" s="42"/>
      <c r="H30" s="42"/>
      <c r="I30" s="131">
        <v>0.21</v>
      </c>
      <c r="J30" s="130">
        <f>ROUND(ROUND((SUM(BE86:BE217)),2)*I30,2)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ROUND(SUM(BF86:BF217),2)</f>
        <v>0</v>
      </c>
      <c r="G31" s="42"/>
      <c r="H31" s="42"/>
      <c r="I31" s="131">
        <v>0.15</v>
      </c>
      <c r="J31" s="130">
        <f>ROUND(ROUND((SUM(BF86:BF217)),2)*I31,2)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ROUND(SUM(BG86:BG217),2)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ROUND(SUM(BH86:BH217),2)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ROUND(SUM(BI86:BI217),2)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1 - SO 01 Stupěň č. XVII, oprava ř. km 3,905 -3,973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11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11" s="8" customFormat="1" ht="19.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11" s="8" customFormat="1" ht="19.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J135</f>
        <v>0</v>
      </c>
      <c r="K59" s="162"/>
    </row>
    <row r="60" spans="2:11" s="8" customFormat="1" ht="19.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J173</f>
        <v>0</v>
      </c>
      <c r="K60" s="162"/>
    </row>
    <row r="61" spans="2:11" s="8" customFormat="1" ht="19.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J184</f>
        <v>0</v>
      </c>
      <c r="K61" s="162"/>
    </row>
    <row r="62" spans="2:11" s="8" customFormat="1" ht="19.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J193</f>
        <v>0</v>
      </c>
      <c r="K62" s="162"/>
    </row>
    <row r="63" spans="2:11" s="8" customFormat="1" ht="19.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J198</f>
        <v>0</v>
      </c>
      <c r="K63" s="162"/>
    </row>
    <row r="64" spans="2:11" s="8" customFormat="1" ht="19.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J209</f>
        <v>0</v>
      </c>
      <c r="K64" s="162"/>
    </row>
    <row r="65" spans="2:11" s="8" customFormat="1" ht="19.9" customHeight="1">
      <c r="B65" s="156"/>
      <c r="C65" s="157"/>
      <c r="D65" s="158" t="s">
        <v>113</v>
      </c>
      <c r="E65" s="159"/>
      <c r="F65" s="159"/>
      <c r="G65" s="159"/>
      <c r="H65" s="159"/>
      <c r="I65" s="160"/>
      <c r="J65" s="161">
        <f>J215</f>
        <v>0</v>
      </c>
      <c r="K65" s="162"/>
    </row>
    <row r="66" spans="2:11" s="7" customFormat="1" ht="24.95" customHeight="1">
      <c r="B66" s="149"/>
      <c r="C66" s="150"/>
      <c r="D66" s="151" t="s">
        <v>114</v>
      </c>
      <c r="E66" s="152"/>
      <c r="F66" s="152"/>
      <c r="G66" s="152"/>
      <c r="H66" s="152"/>
      <c r="I66" s="153"/>
      <c r="J66" s="154">
        <f>J217</f>
        <v>0</v>
      </c>
      <c r="K66" s="15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Hartský potok, Dvůr Králové nad Labem, oprava opevnění a odstranění nánosů, ř.km 3,850 - 4,090</v>
      </c>
      <c r="F76" s="397"/>
      <c r="G76" s="397"/>
      <c r="H76" s="397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1 - SO 01 Stupěň č. XVII, oprava ř. km 3,905 -3,973</v>
      </c>
      <c r="F78" s="398"/>
      <c r="G78" s="398"/>
      <c r="H78" s="398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Dvůr Králové nad Labem</v>
      </c>
      <c r="G80" s="63"/>
      <c r="H80" s="63"/>
      <c r="I80" s="165" t="s">
        <v>26</v>
      </c>
      <c r="J80" s="73" t="str">
        <f>IF(J12="","",J12)</f>
        <v>13.11.2017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64" t="str">
        <f>E15</f>
        <v>Povodí Labe, státní podnik, Víta Nejedlého 951,HK3</v>
      </c>
      <c r="G82" s="63"/>
      <c r="H82" s="63"/>
      <c r="I82" s="165" t="s">
        <v>35</v>
      </c>
      <c r="J82" s="164" t="str">
        <f>E21</f>
        <v>Multiaqua s.r.o., Veverkova 1343, HK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20" s="9" customFormat="1" ht="29.25" customHeight="1">
      <c r="B85" s="166"/>
      <c r="C85" s="167" t="s">
        <v>116</v>
      </c>
      <c r="D85" s="168" t="s">
        <v>59</v>
      </c>
      <c r="E85" s="168" t="s">
        <v>55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44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3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P87+P217</f>
        <v>0</v>
      </c>
      <c r="Q86" s="85"/>
      <c r="R86" s="173">
        <f>R87+R217</f>
        <v>127.15737897999999</v>
      </c>
      <c r="S86" s="85"/>
      <c r="T86" s="174">
        <f>T87+T217</f>
        <v>190.84512</v>
      </c>
      <c r="AT86" s="24" t="s">
        <v>73</v>
      </c>
      <c r="AU86" s="24" t="s">
        <v>104</v>
      </c>
      <c r="BK86" s="175">
        <f>BK87+BK217</f>
        <v>0</v>
      </c>
    </row>
    <row r="87" spans="2:63" s="10" customFormat="1" ht="37.35" customHeight="1">
      <c r="B87" s="176"/>
      <c r="C87" s="177"/>
      <c r="D87" s="178" t="s">
        <v>73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P88+P135+P173+P184+P193+P198+P209+P215</f>
        <v>0</v>
      </c>
      <c r="Q87" s="184"/>
      <c r="R87" s="185">
        <f>R88+R135+R173+R184+R193+R198+R209+R215</f>
        <v>127.15737897999999</v>
      </c>
      <c r="S87" s="184"/>
      <c r="T87" s="186">
        <f>T88+T135+T173+T184+T193+T198+T209+T215</f>
        <v>190.84512</v>
      </c>
      <c r="AR87" s="187" t="s">
        <v>79</v>
      </c>
      <c r="AT87" s="188" t="s">
        <v>73</v>
      </c>
      <c r="AU87" s="188" t="s">
        <v>74</v>
      </c>
      <c r="AY87" s="187" t="s">
        <v>131</v>
      </c>
      <c r="BK87" s="189">
        <f>BK88+BK135+BK173+BK184+BK193+BK198+BK209+BK215</f>
        <v>0</v>
      </c>
    </row>
    <row r="88" spans="2:63" s="10" customFormat="1" ht="19.9" customHeight="1">
      <c r="B88" s="176"/>
      <c r="C88" s="177"/>
      <c r="D88" s="190" t="s">
        <v>73</v>
      </c>
      <c r="E88" s="191" t="s">
        <v>79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SUM(P89:P134)</f>
        <v>0</v>
      </c>
      <c r="Q88" s="184"/>
      <c r="R88" s="185">
        <f>SUM(R89:R134)</f>
        <v>0.22474500000000003</v>
      </c>
      <c r="S88" s="184"/>
      <c r="T88" s="186">
        <f>SUM(T89:T134)</f>
        <v>0</v>
      </c>
      <c r="AR88" s="187" t="s">
        <v>79</v>
      </c>
      <c r="AT88" s="188" t="s">
        <v>73</v>
      </c>
      <c r="AU88" s="188" t="s">
        <v>79</v>
      </c>
      <c r="AY88" s="187" t="s">
        <v>131</v>
      </c>
      <c r="BK88" s="189">
        <f>SUM(BK89:BK134)</f>
        <v>0</v>
      </c>
    </row>
    <row r="89" spans="2:65" s="1" customFormat="1" ht="31.5" customHeight="1">
      <c r="B89" s="41"/>
      <c r="C89" s="193" t="s">
        <v>79</v>
      </c>
      <c r="D89" s="193" t="s">
        <v>133</v>
      </c>
      <c r="E89" s="194" t="s">
        <v>134</v>
      </c>
      <c r="F89" s="195" t="s">
        <v>135</v>
      </c>
      <c r="G89" s="196" t="s">
        <v>136</v>
      </c>
      <c r="H89" s="197">
        <v>10</v>
      </c>
      <c r="I89" s="198"/>
      <c r="J89" s="199">
        <f>ROUND(I89*H89,2)</f>
        <v>0</v>
      </c>
      <c r="K89" s="195" t="s">
        <v>137</v>
      </c>
      <c r="L89" s="61"/>
      <c r="M89" s="200" t="s">
        <v>30</v>
      </c>
      <c r="N89" s="201" t="s">
        <v>45</v>
      </c>
      <c r="O89" s="42"/>
      <c r="P89" s="202">
        <f>O89*H89</f>
        <v>0</v>
      </c>
      <c r="Q89" s="202">
        <v>5E-05</v>
      </c>
      <c r="R89" s="202">
        <f>Q89*H89</f>
        <v>0.0005</v>
      </c>
      <c r="S89" s="202">
        <v>0</v>
      </c>
      <c r="T89" s="203">
        <f>S89*H89</f>
        <v>0</v>
      </c>
      <c r="AR89" s="24" t="s">
        <v>89</v>
      </c>
      <c r="AT89" s="24" t="s">
        <v>133</v>
      </c>
      <c r="AU89" s="24" t="s">
        <v>83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89</v>
      </c>
      <c r="BM89" s="24" t="s">
        <v>138</v>
      </c>
    </row>
    <row r="90" spans="2:51" s="11" customFormat="1" ht="13.5">
      <c r="B90" s="205"/>
      <c r="C90" s="206"/>
      <c r="D90" s="207" t="s">
        <v>139</v>
      </c>
      <c r="E90" s="208" t="s">
        <v>30</v>
      </c>
      <c r="F90" s="209" t="s">
        <v>140</v>
      </c>
      <c r="G90" s="206"/>
      <c r="H90" s="210" t="s">
        <v>30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139</v>
      </c>
      <c r="AU90" s="216" t="s">
        <v>83</v>
      </c>
      <c r="AV90" s="11" t="s">
        <v>79</v>
      </c>
      <c r="AW90" s="11" t="s">
        <v>37</v>
      </c>
      <c r="AX90" s="11" t="s">
        <v>74</v>
      </c>
      <c r="AY90" s="216" t="s">
        <v>131</v>
      </c>
    </row>
    <row r="91" spans="2:51" s="12" customFormat="1" ht="13.5">
      <c r="B91" s="217"/>
      <c r="C91" s="218"/>
      <c r="D91" s="219" t="s">
        <v>139</v>
      </c>
      <c r="E91" s="220" t="s">
        <v>30</v>
      </c>
      <c r="F91" s="221" t="s">
        <v>141</v>
      </c>
      <c r="G91" s="218"/>
      <c r="H91" s="222">
        <v>10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139</v>
      </c>
      <c r="AU91" s="228" t="s">
        <v>83</v>
      </c>
      <c r="AV91" s="12" t="s">
        <v>83</v>
      </c>
      <c r="AW91" s="12" t="s">
        <v>37</v>
      </c>
      <c r="AX91" s="12" t="s">
        <v>79</v>
      </c>
      <c r="AY91" s="228" t="s">
        <v>131</v>
      </c>
    </row>
    <row r="92" spans="2:65" s="1" customFormat="1" ht="31.5" customHeight="1">
      <c r="B92" s="41"/>
      <c r="C92" s="193" t="s">
        <v>83</v>
      </c>
      <c r="D92" s="193" t="s">
        <v>133</v>
      </c>
      <c r="E92" s="194" t="s">
        <v>142</v>
      </c>
      <c r="F92" s="195" t="s">
        <v>143</v>
      </c>
      <c r="G92" s="196" t="s">
        <v>136</v>
      </c>
      <c r="H92" s="197">
        <v>9</v>
      </c>
      <c r="I92" s="198"/>
      <c r="J92" s="199">
        <f>ROUND(I92*H92,2)</f>
        <v>0</v>
      </c>
      <c r="K92" s="195" t="s">
        <v>137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5E-05</v>
      </c>
      <c r="R92" s="202">
        <f>Q92*H92</f>
        <v>0.00045000000000000004</v>
      </c>
      <c r="S92" s="202">
        <v>0</v>
      </c>
      <c r="T92" s="203">
        <f>S92*H92</f>
        <v>0</v>
      </c>
      <c r="AR92" s="24" t="s">
        <v>89</v>
      </c>
      <c r="AT92" s="24" t="s">
        <v>133</v>
      </c>
      <c r="AU92" s="24" t="s">
        <v>83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89</v>
      </c>
      <c r="BM92" s="24" t="s">
        <v>144</v>
      </c>
    </row>
    <row r="93" spans="2:51" s="11" customFormat="1" ht="13.5">
      <c r="B93" s="205"/>
      <c r="C93" s="206"/>
      <c r="D93" s="207" t="s">
        <v>139</v>
      </c>
      <c r="E93" s="208" t="s">
        <v>30</v>
      </c>
      <c r="F93" s="209" t="s">
        <v>140</v>
      </c>
      <c r="G93" s="206"/>
      <c r="H93" s="210" t="s">
        <v>30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139</v>
      </c>
      <c r="AU93" s="216" t="s">
        <v>83</v>
      </c>
      <c r="AV93" s="11" t="s">
        <v>79</v>
      </c>
      <c r="AW93" s="11" t="s">
        <v>37</v>
      </c>
      <c r="AX93" s="11" t="s">
        <v>74</v>
      </c>
      <c r="AY93" s="216" t="s">
        <v>131</v>
      </c>
    </row>
    <row r="94" spans="2:51" s="12" customFormat="1" ht="13.5">
      <c r="B94" s="217"/>
      <c r="C94" s="218"/>
      <c r="D94" s="219" t="s">
        <v>139</v>
      </c>
      <c r="E94" s="220" t="s">
        <v>30</v>
      </c>
      <c r="F94" s="221" t="s">
        <v>145</v>
      </c>
      <c r="G94" s="218"/>
      <c r="H94" s="222">
        <v>9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139</v>
      </c>
      <c r="AU94" s="228" t="s">
        <v>83</v>
      </c>
      <c r="AV94" s="12" t="s">
        <v>83</v>
      </c>
      <c r="AW94" s="12" t="s">
        <v>37</v>
      </c>
      <c r="AX94" s="12" t="s">
        <v>79</v>
      </c>
      <c r="AY94" s="228" t="s">
        <v>131</v>
      </c>
    </row>
    <row r="95" spans="2:65" s="1" customFormat="1" ht="31.5" customHeight="1">
      <c r="B95" s="41"/>
      <c r="C95" s="193" t="s">
        <v>86</v>
      </c>
      <c r="D95" s="193" t="s">
        <v>133</v>
      </c>
      <c r="E95" s="194" t="s">
        <v>146</v>
      </c>
      <c r="F95" s="195" t="s">
        <v>147</v>
      </c>
      <c r="G95" s="196" t="s">
        <v>148</v>
      </c>
      <c r="H95" s="197">
        <v>76.25</v>
      </c>
      <c r="I95" s="198"/>
      <c r="J95" s="199">
        <f>ROUND(I95*H95,2)</f>
        <v>0</v>
      </c>
      <c r="K95" s="195" t="s">
        <v>137</v>
      </c>
      <c r="L95" s="61"/>
      <c r="M95" s="200" t="s">
        <v>30</v>
      </c>
      <c r="N95" s="201" t="s">
        <v>45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89</v>
      </c>
      <c r="AT95" s="24" t="s">
        <v>133</v>
      </c>
      <c r="AU95" s="24" t="s">
        <v>83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79</v>
      </c>
      <c r="BK95" s="204">
        <f>ROUND(I95*H95,2)</f>
        <v>0</v>
      </c>
      <c r="BL95" s="24" t="s">
        <v>89</v>
      </c>
      <c r="BM95" s="24" t="s">
        <v>149</v>
      </c>
    </row>
    <row r="96" spans="2:51" s="11" customFormat="1" ht="13.5">
      <c r="B96" s="205"/>
      <c r="C96" s="206"/>
      <c r="D96" s="207" t="s">
        <v>139</v>
      </c>
      <c r="E96" s="208" t="s">
        <v>30</v>
      </c>
      <c r="F96" s="209" t="s">
        <v>150</v>
      </c>
      <c r="G96" s="206"/>
      <c r="H96" s="210" t="s">
        <v>30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139</v>
      </c>
      <c r="AU96" s="216" t="s">
        <v>83</v>
      </c>
      <c r="AV96" s="11" t="s">
        <v>79</v>
      </c>
      <c r="AW96" s="11" t="s">
        <v>37</v>
      </c>
      <c r="AX96" s="11" t="s">
        <v>74</v>
      </c>
      <c r="AY96" s="216" t="s">
        <v>131</v>
      </c>
    </row>
    <row r="97" spans="2:51" s="12" customFormat="1" ht="13.5">
      <c r="B97" s="217"/>
      <c r="C97" s="218"/>
      <c r="D97" s="219" t="s">
        <v>139</v>
      </c>
      <c r="E97" s="220" t="s">
        <v>30</v>
      </c>
      <c r="F97" s="221" t="s">
        <v>151</v>
      </c>
      <c r="G97" s="218"/>
      <c r="H97" s="222">
        <v>76.25</v>
      </c>
      <c r="I97" s="223"/>
      <c r="J97" s="218"/>
      <c r="K97" s="218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139</v>
      </c>
      <c r="AU97" s="228" t="s">
        <v>83</v>
      </c>
      <c r="AV97" s="12" t="s">
        <v>83</v>
      </c>
      <c r="AW97" s="12" t="s">
        <v>37</v>
      </c>
      <c r="AX97" s="12" t="s">
        <v>79</v>
      </c>
      <c r="AY97" s="228" t="s">
        <v>131</v>
      </c>
    </row>
    <row r="98" spans="2:65" s="1" customFormat="1" ht="31.5" customHeight="1">
      <c r="B98" s="41"/>
      <c r="C98" s="193" t="s">
        <v>89</v>
      </c>
      <c r="D98" s="193" t="s">
        <v>133</v>
      </c>
      <c r="E98" s="194" t="s">
        <v>152</v>
      </c>
      <c r="F98" s="195" t="s">
        <v>153</v>
      </c>
      <c r="G98" s="196" t="s">
        <v>148</v>
      </c>
      <c r="H98" s="197">
        <v>76.25</v>
      </c>
      <c r="I98" s="198"/>
      <c r="J98" s="199">
        <f>ROUND(I98*H98,2)</f>
        <v>0</v>
      </c>
      <c r="K98" s="195" t="s">
        <v>137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89</v>
      </c>
      <c r="AT98" s="24" t="s">
        <v>133</v>
      </c>
      <c r="AU98" s="24" t="s">
        <v>83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89</v>
      </c>
      <c r="BM98" s="24" t="s">
        <v>154</v>
      </c>
    </row>
    <row r="99" spans="2:51" s="11" customFormat="1" ht="13.5">
      <c r="B99" s="205"/>
      <c r="C99" s="206"/>
      <c r="D99" s="207" t="s">
        <v>139</v>
      </c>
      <c r="E99" s="208" t="s">
        <v>30</v>
      </c>
      <c r="F99" s="209" t="s">
        <v>155</v>
      </c>
      <c r="G99" s="206"/>
      <c r="H99" s="210" t="s">
        <v>30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139</v>
      </c>
      <c r="AU99" s="216" t="s">
        <v>83</v>
      </c>
      <c r="AV99" s="11" t="s">
        <v>79</v>
      </c>
      <c r="AW99" s="11" t="s">
        <v>37</v>
      </c>
      <c r="AX99" s="11" t="s">
        <v>74</v>
      </c>
      <c r="AY99" s="216" t="s">
        <v>131</v>
      </c>
    </row>
    <row r="100" spans="2:51" s="12" customFormat="1" ht="13.5">
      <c r="B100" s="217"/>
      <c r="C100" s="218"/>
      <c r="D100" s="219" t="s">
        <v>139</v>
      </c>
      <c r="E100" s="220" t="s">
        <v>30</v>
      </c>
      <c r="F100" s="221" t="s">
        <v>151</v>
      </c>
      <c r="G100" s="218"/>
      <c r="H100" s="222">
        <v>76.25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139</v>
      </c>
      <c r="AU100" s="228" t="s">
        <v>83</v>
      </c>
      <c r="AV100" s="12" t="s">
        <v>83</v>
      </c>
      <c r="AW100" s="12" t="s">
        <v>37</v>
      </c>
      <c r="AX100" s="12" t="s">
        <v>79</v>
      </c>
      <c r="AY100" s="228" t="s">
        <v>131</v>
      </c>
    </row>
    <row r="101" spans="2:65" s="1" customFormat="1" ht="22.5" customHeight="1">
      <c r="B101" s="41"/>
      <c r="C101" s="193" t="s">
        <v>156</v>
      </c>
      <c r="D101" s="193" t="s">
        <v>133</v>
      </c>
      <c r="E101" s="194" t="s">
        <v>157</v>
      </c>
      <c r="F101" s="195" t="s">
        <v>158</v>
      </c>
      <c r="G101" s="196" t="s">
        <v>159</v>
      </c>
      <c r="H101" s="197">
        <v>1</v>
      </c>
      <c r="I101" s="198"/>
      <c r="J101" s="199">
        <f>ROUND(I101*H101,2)</f>
        <v>0</v>
      </c>
      <c r="K101" s="195" t="s">
        <v>30</v>
      </c>
      <c r="L101" s="61"/>
      <c r="M101" s="200" t="s">
        <v>30</v>
      </c>
      <c r="N101" s="201" t="s">
        <v>45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89</v>
      </c>
      <c r="AT101" s="24" t="s">
        <v>133</v>
      </c>
      <c r="AU101" s="24" t="s">
        <v>83</v>
      </c>
      <c r="AY101" s="24" t="s">
        <v>131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79</v>
      </c>
      <c r="BK101" s="204">
        <f>ROUND(I101*H101,2)</f>
        <v>0</v>
      </c>
      <c r="BL101" s="24" t="s">
        <v>89</v>
      </c>
      <c r="BM101" s="24" t="s">
        <v>160</v>
      </c>
    </row>
    <row r="102" spans="2:51" s="11" customFormat="1" ht="27">
      <c r="B102" s="205"/>
      <c r="C102" s="206"/>
      <c r="D102" s="207" t="s">
        <v>139</v>
      </c>
      <c r="E102" s="208" t="s">
        <v>30</v>
      </c>
      <c r="F102" s="209" t="s">
        <v>161</v>
      </c>
      <c r="G102" s="206"/>
      <c r="H102" s="210" t="s">
        <v>30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83</v>
      </c>
      <c r="AV102" s="11" t="s">
        <v>79</v>
      </c>
      <c r="AW102" s="11" t="s">
        <v>37</v>
      </c>
      <c r="AX102" s="11" t="s">
        <v>74</v>
      </c>
      <c r="AY102" s="216" t="s">
        <v>131</v>
      </c>
    </row>
    <row r="103" spans="2:51" s="12" customFormat="1" ht="13.5">
      <c r="B103" s="217"/>
      <c r="C103" s="218"/>
      <c r="D103" s="219" t="s">
        <v>139</v>
      </c>
      <c r="E103" s="220" t="s">
        <v>30</v>
      </c>
      <c r="F103" s="221" t="s">
        <v>79</v>
      </c>
      <c r="G103" s="218"/>
      <c r="H103" s="222">
        <v>1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139</v>
      </c>
      <c r="AU103" s="228" t="s">
        <v>83</v>
      </c>
      <c r="AV103" s="12" t="s">
        <v>83</v>
      </c>
      <c r="AW103" s="12" t="s">
        <v>37</v>
      </c>
      <c r="AX103" s="12" t="s">
        <v>79</v>
      </c>
      <c r="AY103" s="228" t="s">
        <v>131</v>
      </c>
    </row>
    <row r="104" spans="2:65" s="1" customFormat="1" ht="22.5" customHeight="1">
      <c r="B104" s="41"/>
      <c r="C104" s="193" t="s">
        <v>162</v>
      </c>
      <c r="D104" s="193" t="s">
        <v>133</v>
      </c>
      <c r="E104" s="194" t="s">
        <v>163</v>
      </c>
      <c r="F104" s="195" t="s">
        <v>164</v>
      </c>
      <c r="G104" s="196" t="s">
        <v>148</v>
      </c>
      <c r="H104" s="197">
        <v>15</v>
      </c>
      <c r="I104" s="198"/>
      <c r="J104" s="199">
        <f>ROUND(I104*H104,2)</f>
        <v>0</v>
      </c>
      <c r="K104" s="195" t="s">
        <v>137</v>
      </c>
      <c r="L104" s="61"/>
      <c r="M104" s="200" t="s">
        <v>30</v>
      </c>
      <c r="N104" s="201" t="s">
        <v>45</v>
      </c>
      <c r="O104" s="42"/>
      <c r="P104" s="202">
        <f>O104*H104</f>
        <v>0</v>
      </c>
      <c r="Q104" s="202">
        <v>0.00165</v>
      </c>
      <c r="R104" s="202">
        <f>Q104*H104</f>
        <v>0.02475</v>
      </c>
      <c r="S104" s="202">
        <v>0</v>
      </c>
      <c r="T104" s="203">
        <f>S104*H104</f>
        <v>0</v>
      </c>
      <c r="AR104" s="24" t="s">
        <v>89</v>
      </c>
      <c r="AT104" s="24" t="s">
        <v>133</v>
      </c>
      <c r="AU104" s="24" t="s">
        <v>83</v>
      </c>
      <c r="AY104" s="24" t="s">
        <v>131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79</v>
      </c>
      <c r="BK104" s="204">
        <f>ROUND(I104*H104,2)</f>
        <v>0</v>
      </c>
      <c r="BL104" s="24" t="s">
        <v>89</v>
      </c>
      <c r="BM104" s="24" t="s">
        <v>165</v>
      </c>
    </row>
    <row r="105" spans="2:51" s="12" customFormat="1" ht="13.5">
      <c r="B105" s="217"/>
      <c r="C105" s="218"/>
      <c r="D105" s="219" t="s">
        <v>139</v>
      </c>
      <c r="E105" s="220" t="s">
        <v>30</v>
      </c>
      <c r="F105" s="221" t="s">
        <v>166</v>
      </c>
      <c r="G105" s="218"/>
      <c r="H105" s="222">
        <v>15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139</v>
      </c>
      <c r="AU105" s="228" t="s">
        <v>83</v>
      </c>
      <c r="AV105" s="12" t="s">
        <v>83</v>
      </c>
      <c r="AW105" s="12" t="s">
        <v>37</v>
      </c>
      <c r="AX105" s="12" t="s">
        <v>79</v>
      </c>
      <c r="AY105" s="228" t="s">
        <v>131</v>
      </c>
    </row>
    <row r="106" spans="2:65" s="1" customFormat="1" ht="31.5" customHeight="1">
      <c r="B106" s="41"/>
      <c r="C106" s="193" t="s">
        <v>167</v>
      </c>
      <c r="D106" s="193" t="s">
        <v>133</v>
      </c>
      <c r="E106" s="194" t="s">
        <v>168</v>
      </c>
      <c r="F106" s="195" t="s">
        <v>169</v>
      </c>
      <c r="G106" s="196" t="s">
        <v>148</v>
      </c>
      <c r="H106" s="197">
        <v>87.9</v>
      </c>
      <c r="I106" s="198"/>
      <c r="J106" s="199">
        <f>ROUND(I106*H106,2)</f>
        <v>0</v>
      </c>
      <c r="K106" s="195" t="s">
        <v>137</v>
      </c>
      <c r="L106" s="61"/>
      <c r="M106" s="200" t="s">
        <v>30</v>
      </c>
      <c r="N106" s="201" t="s">
        <v>45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89</v>
      </c>
      <c r="AT106" s="24" t="s">
        <v>133</v>
      </c>
      <c r="AU106" s="24" t="s">
        <v>83</v>
      </c>
      <c r="AY106" s="24" t="s">
        <v>131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79</v>
      </c>
      <c r="BK106" s="204">
        <f>ROUND(I106*H106,2)</f>
        <v>0</v>
      </c>
      <c r="BL106" s="24" t="s">
        <v>89</v>
      </c>
      <c r="BM106" s="24" t="s">
        <v>170</v>
      </c>
    </row>
    <row r="107" spans="2:51" s="12" customFormat="1" ht="13.5">
      <c r="B107" s="217"/>
      <c r="C107" s="218"/>
      <c r="D107" s="219" t="s">
        <v>139</v>
      </c>
      <c r="E107" s="220" t="s">
        <v>30</v>
      </c>
      <c r="F107" s="221" t="s">
        <v>171</v>
      </c>
      <c r="G107" s="218"/>
      <c r="H107" s="222">
        <v>87.9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139</v>
      </c>
      <c r="AU107" s="228" t="s">
        <v>83</v>
      </c>
      <c r="AV107" s="12" t="s">
        <v>83</v>
      </c>
      <c r="AW107" s="12" t="s">
        <v>37</v>
      </c>
      <c r="AX107" s="12" t="s">
        <v>79</v>
      </c>
      <c r="AY107" s="228" t="s">
        <v>131</v>
      </c>
    </row>
    <row r="108" spans="2:65" s="1" customFormat="1" ht="31.5" customHeight="1">
      <c r="B108" s="41"/>
      <c r="C108" s="193" t="s">
        <v>172</v>
      </c>
      <c r="D108" s="193" t="s">
        <v>133</v>
      </c>
      <c r="E108" s="194" t="s">
        <v>173</v>
      </c>
      <c r="F108" s="195" t="s">
        <v>174</v>
      </c>
      <c r="G108" s="196" t="s">
        <v>148</v>
      </c>
      <c r="H108" s="197">
        <v>26.37</v>
      </c>
      <c r="I108" s="198"/>
      <c r="J108" s="199">
        <f>ROUND(I108*H108,2)</f>
        <v>0</v>
      </c>
      <c r="K108" s="195" t="s">
        <v>137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89</v>
      </c>
      <c r="AT108" s="24" t="s">
        <v>133</v>
      </c>
      <c r="AU108" s="24" t="s">
        <v>83</v>
      </c>
      <c r="AY108" s="24" t="s">
        <v>131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89</v>
      </c>
      <c r="BM108" s="24" t="s">
        <v>175</v>
      </c>
    </row>
    <row r="109" spans="2:51" s="12" customFormat="1" ht="13.5">
      <c r="B109" s="217"/>
      <c r="C109" s="218"/>
      <c r="D109" s="219" t="s">
        <v>139</v>
      </c>
      <c r="E109" s="220" t="s">
        <v>30</v>
      </c>
      <c r="F109" s="221" t="s">
        <v>176</v>
      </c>
      <c r="G109" s="218"/>
      <c r="H109" s="222">
        <v>26.37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139</v>
      </c>
      <c r="AU109" s="228" t="s">
        <v>83</v>
      </c>
      <c r="AV109" s="12" t="s">
        <v>83</v>
      </c>
      <c r="AW109" s="12" t="s">
        <v>37</v>
      </c>
      <c r="AX109" s="12" t="s">
        <v>79</v>
      </c>
      <c r="AY109" s="228" t="s">
        <v>131</v>
      </c>
    </row>
    <row r="110" spans="2:65" s="1" customFormat="1" ht="31.5" customHeight="1">
      <c r="B110" s="41"/>
      <c r="C110" s="193" t="s">
        <v>177</v>
      </c>
      <c r="D110" s="193" t="s">
        <v>133</v>
      </c>
      <c r="E110" s="194" t="s">
        <v>178</v>
      </c>
      <c r="F110" s="195" t="s">
        <v>179</v>
      </c>
      <c r="G110" s="196" t="s">
        <v>148</v>
      </c>
      <c r="H110" s="197">
        <v>35.16</v>
      </c>
      <c r="I110" s="198"/>
      <c r="J110" s="199">
        <f>ROUND(I110*H110,2)</f>
        <v>0</v>
      </c>
      <c r="K110" s="195" t="s">
        <v>137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89</v>
      </c>
      <c r="AT110" s="24" t="s">
        <v>133</v>
      </c>
      <c r="AU110" s="24" t="s">
        <v>83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89</v>
      </c>
      <c r="BM110" s="24" t="s">
        <v>180</v>
      </c>
    </row>
    <row r="111" spans="2:51" s="12" customFormat="1" ht="13.5">
      <c r="B111" s="217"/>
      <c r="C111" s="218"/>
      <c r="D111" s="219" t="s">
        <v>139</v>
      </c>
      <c r="E111" s="220" t="s">
        <v>30</v>
      </c>
      <c r="F111" s="221" t="s">
        <v>181</v>
      </c>
      <c r="G111" s="218"/>
      <c r="H111" s="222">
        <v>35.16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139</v>
      </c>
      <c r="AU111" s="228" t="s">
        <v>83</v>
      </c>
      <c r="AV111" s="12" t="s">
        <v>83</v>
      </c>
      <c r="AW111" s="12" t="s">
        <v>37</v>
      </c>
      <c r="AX111" s="12" t="s">
        <v>79</v>
      </c>
      <c r="AY111" s="228" t="s">
        <v>131</v>
      </c>
    </row>
    <row r="112" spans="2:65" s="1" customFormat="1" ht="31.5" customHeight="1">
      <c r="B112" s="41"/>
      <c r="C112" s="193" t="s">
        <v>182</v>
      </c>
      <c r="D112" s="193" t="s">
        <v>133</v>
      </c>
      <c r="E112" s="194" t="s">
        <v>183</v>
      </c>
      <c r="F112" s="195" t="s">
        <v>184</v>
      </c>
      <c r="G112" s="196" t="s">
        <v>148</v>
      </c>
      <c r="H112" s="197">
        <v>10.548</v>
      </c>
      <c r="I112" s="198"/>
      <c r="J112" s="199">
        <f>ROUND(I112*H112,2)</f>
        <v>0</v>
      </c>
      <c r="K112" s="195" t="s">
        <v>137</v>
      </c>
      <c r="L112" s="61"/>
      <c r="M112" s="200" t="s">
        <v>30</v>
      </c>
      <c r="N112" s="201" t="s">
        <v>45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89</v>
      </c>
      <c r="AT112" s="24" t="s">
        <v>133</v>
      </c>
      <c r="AU112" s="24" t="s">
        <v>83</v>
      </c>
      <c r="AY112" s="24" t="s">
        <v>131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79</v>
      </c>
      <c r="BK112" s="204">
        <f>ROUND(I112*H112,2)</f>
        <v>0</v>
      </c>
      <c r="BL112" s="24" t="s">
        <v>89</v>
      </c>
      <c r="BM112" s="24" t="s">
        <v>185</v>
      </c>
    </row>
    <row r="113" spans="2:51" s="12" customFormat="1" ht="13.5">
      <c r="B113" s="217"/>
      <c r="C113" s="218"/>
      <c r="D113" s="219" t="s">
        <v>139</v>
      </c>
      <c r="E113" s="220" t="s">
        <v>30</v>
      </c>
      <c r="F113" s="221" t="s">
        <v>186</v>
      </c>
      <c r="G113" s="218"/>
      <c r="H113" s="222">
        <v>10.548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139</v>
      </c>
      <c r="AU113" s="228" t="s">
        <v>83</v>
      </c>
      <c r="AV113" s="12" t="s">
        <v>83</v>
      </c>
      <c r="AW113" s="12" t="s">
        <v>37</v>
      </c>
      <c r="AX113" s="12" t="s">
        <v>79</v>
      </c>
      <c r="AY113" s="228" t="s">
        <v>131</v>
      </c>
    </row>
    <row r="114" spans="2:65" s="1" customFormat="1" ht="31.5" customHeight="1">
      <c r="B114" s="41"/>
      <c r="C114" s="193" t="s">
        <v>187</v>
      </c>
      <c r="D114" s="193" t="s">
        <v>133</v>
      </c>
      <c r="E114" s="194" t="s">
        <v>188</v>
      </c>
      <c r="F114" s="195" t="s">
        <v>189</v>
      </c>
      <c r="G114" s="196" t="s">
        <v>148</v>
      </c>
      <c r="H114" s="197">
        <v>26.37</v>
      </c>
      <c r="I114" s="198"/>
      <c r="J114" s="199">
        <f>ROUND(I114*H114,2)</f>
        <v>0</v>
      </c>
      <c r="K114" s="195" t="s">
        <v>137</v>
      </c>
      <c r="L114" s="61"/>
      <c r="M114" s="200" t="s">
        <v>30</v>
      </c>
      <c r="N114" s="201" t="s">
        <v>45</v>
      </c>
      <c r="O114" s="42"/>
      <c r="P114" s="202">
        <f>O114*H114</f>
        <v>0</v>
      </c>
      <c r="Q114" s="202">
        <v>0.0035</v>
      </c>
      <c r="R114" s="202">
        <f>Q114*H114</f>
        <v>0.092295</v>
      </c>
      <c r="S114" s="202">
        <v>0</v>
      </c>
      <c r="T114" s="203">
        <f>S114*H114</f>
        <v>0</v>
      </c>
      <c r="AR114" s="24" t="s">
        <v>89</v>
      </c>
      <c r="AT114" s="24" t="s">
        <v>133</v>
      </c>
      <c r="AU114" s="24" t="s">
        <v>83</v>
      </c>
      <c r="AY114" s="24" t="s">
        <v>131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79</v>
      </c>
      <c r="BK114" s="204">
        <f>ROUND(I114*H114,2)</f>
        <v>0</v>
      </c>
      <c r="BL114" s="24" t="s">
        <v>89</v>
      </c>
      <c r="BM114" s="24" t="s">
        <v>190</v>
      </c>
    </row>
    <row r="115" spans="2:51" s="12" customFormat="1" ht="13.5">
      <c r="B115" s="217"/>
      <c r="C115" s="218"/>
      <c r="D115" s="219" t="s">
        <v>139</v>
      </c>
      <c r="E115" s="220" t="s">
        <v>30</v>
      </c>
      <c r="F115" s="221" t="s">
        <v>191</v>
      </c>
      <c r="G115" s="218"/>
      <c r="H115" s="222">
        <v>26.37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139</v>
      </c>
      <c r="AU115" s="228" t="s">
        <v>83</v>
      </c>
      <c r="AV115" s="12" t="s">
        <v>83</v>
      </c>
      <c r="AW115" s="12" t="s">
        <v>37</v>
      </c>
      <c r="AX115" s="12" t="s">
        <v>79</v>
      </c>
      <c r="AY115" s="228" t="s">
        <v>131</v>
      </c>
    </row>
    <row r="116" spans="2:65" s="1" customFormat="1" ht="44.25" customHeight="1">
      <c r="B116" s="41"/>
      <c r="C116" s="193" t="s">
        <v>192</v>
      </c>
      <c r="D116" s="193" t="s">
        <v>133</v>
      </c>
      <c r="E116" s="194" t="s">
        <v>193</v>
      </c>
      <c r="F116" s="195" t="s">
        <v>194</v>
      </c>
      <c r="G116" s="196" t="s">
        <v>148</v>
      </c>
      <c r="H116" s="197">
        <v>26.37</v>
      </c>
      <c r="I116" s="198"/>
      <c r="J116" s="199">
        <f>ROUND(I116*H116,2)</f>
        <v>0</v>
      </c>
      <c r="K116" s="195" t="s">
        <v>137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89</v>
      </c>
      <c r="AT116" s="24" t="s">
        <v>133</v>
      </c>
      <c r="AU116" s="24" t="s">
        <v>83</v>
      </c>
      <c r="AY116" s="24" t="s">
        <v>131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89</v>
      </c>
      <c r="BM116" s="24" t="s">
        <v>195</v>
      </c>
    </row>
    <row r="117" spans="2:51" s="12" customFormat="1" ht="13.5">
      <c r="B117" s="217"/>
      <c r="C117" s="218"/>
      <c r="D117" s="219" t="s">
        <v>139</v>
      </c>
      <c r="E117" s="220" t="s">
        <v>30</v>
      </c>
      <c r="F117" s="221" t="s">
        <v>191</v>
      </c>
      <c r="G117" s="218"/>
      <c r="H117" s="222">
        <v>26.37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139</v>
      </c>
      <c r="AU117" s="228" t="s">
        <v>83</v>
      </c>
      <c r="AV117" s="12" t="s">
        <v>83</v>
      </c>
      <c r="AW117" s="12" t="s">
        <v>37</v>
      </c>
      <c r="AX117" s="12" t="s">
        <v>79</v>
      </c>
      <c r="AY117" s="228" t="s">
        <v>131</v>
      </c>
    </row>
    <row r="118" spans="2:65" s="1" customFormat="1" ht="44.25" customHeight="1">
      <c r="B118" s="41"/>
      <c r="C118" s="193" t="s">
        <v>10</v>
      </c>
      <c r="D118" s="193" t="s">
        <v>133</v>
      </c>
      <c r="E118" s="194" t="s">
        <v>196</v>
      </c>
      <c r="F118" s="195" t="s">
        <v>197</v>
      </c>
      <c r="G118" s="196" t="s">
        <v>148</v>
      </c>
      <c r="H118" s="197">
        <v>15</v>
      </c>
      <c r="I118" s="198"/>
      <c r="J118" s="199">
        <f>ROUND(I118*H118,2)</f>
        <v>0</v>
      </c>
      <c r="K118" s="195" t="s">
        <v>137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89</v>
      </c>
      <c r="AT118" s="24" t="s">
        <v>133</v>
      </c>
      <c r="AU118" s="24" t="s">
        <v>83</v>
      </c>
      <c r="AY118" s="24" t="s">
        <v>131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89</v>
      </c>
      <c r="BM118" s="24" t="s">
        <v>198</v>
      </c>
    </row>
    <row r="119" spans="2:51" s="12" customFormat="1" ht="13.5">
      <c r="B119" s="217"/>
      <c r="C119" s="218"/>
      <c r="D119" s="219" t="s">
        <v>139</v>
      </c>
      <c r="E119" s="220" t="s">
        <v>30</v>
      </c>
      <c r="F119" s="221" t="s">
        <v>199</v>
      </c>
      <c r="G119" s="218"/>
      <c r="H119" s="222">
        <v>15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22.5" customHeight="1">
      <c r="B120" s="41"/>
      <c r="C120" s="193" t="s">
        <v>200</v>
      </c>
      <c r="D120" s="193" t="s">
        <v>133</v>
      </c>
      <c r="E120" s="194" t="s">
        <v>201</v>
      </c>
      <c r="F120" s="195" t="s">
        <v>202</v>
      </c>
      <c r="G120" s="196" t="s">
        <v>159</v>
      </c>
      <c r="H120" s="197">
        <v>1</v>
      </c>
      <c r="I120" s="198"/>
      <c r="J120" s="199">
        <f>ROUND(I120*H120,2)</f>
        <v>0</v>
      </c>
      <c r="K120" s="195" t="s">
        <v>30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89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89</v>
      </c>
      <c r="BM120" s="24" t="s">
        <v>203</v>
      </c>
    </row>
    <row r="121" spans="2:51" s="11" customFormat="1" ht="13.5">
      <c r="B121" s="205"/>
      <c r="C121" s="206"/>
      <c r="D121" s="207" t="s">
        <v>139</v>
      </c>
      <c r="E121" s="208" t="s">
        <v>30</v>
      </c>
      <c r="F121" s="209" t="s">
        <v>204</v>
      </c>
      <c r="G121" s="206"/>
      <c r="H121" s="210" t="s">
        <v>30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139</v>
      </c>
      <c r="AU121" s="216" t="s">
        <v>83</v>
      </c>
      <c r="AV121" s="11" t="s">
        <v>79</v>
      </c>
      <c r="AW121" s="11" t="s">
        <v>37</v>
      </c>
      <c r="AX121" s="11" t="s">
        <v>74</v>
      </c>
      <c r="AY121" s="216" t="s">
        <v>131</v>
      </c>
    </row>
    <row r="122" spans="2:51" s="11" customFormat="1" ht="13.5">
      <c r="B122" s="205"/>
      <c r="C122" s="206"/>
      <c r="D122" s="207" t="s">
        <v>139</v>
      </c>
      <c r="E122" s="208" t="s">
        <v>30</v>
      </c>
      <c r="F122" s="209" t="s">
        <v>205</v>
      </c>
      <c r="G122" s="206"/>
      <c r="H122" s="210" t="s">
        <v>30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139</v>
      </c>
      <c r="AU122" s="216" t="s">
        <v>83</v>
      </c>
      <c r="AV122" s="11" t="s">
        <v>79</v>
      </c>
      <c r="AW122" s="11" t="s">
        <v>37</v>
      </c>
      <c r="AX122" s="11" t="s">
        <v>74</v>
      </c>
      <c r="AY122" s="216" t="s">
        <v>131</v>
      </c>
    </row>
    <row r="123" spans="2:51" s="12" customFormat="1" ht="13.5">
      <c r="B123" s="217"/>
      <c r="C123" s="218"/>
      <c r="D123" s="219" t="s">
        <v>139</v>
      </c>
      <c r="E123" s="220" t="s">
        <v>30</v>
      </c>
      <c r="F123" s="221" t="s">
        <v>79</v>
      </c>
      <c r="G123" s="218"/>
      <c r="H123" s="222">
        <v>1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139</v>
      </c>
      <c r="AU123" s="228" t="s">
        <v>83</v>
      </c>
      <c r="AV123" s="12" t="s">
        <v>83</v>
      </c>
      <c r="AW123" s="12" t="s">
        <v>37</v>
      </c>
      <c r="AX123" s="12" t="s">
        <v>79</v>
      </c>
      <c r="AY123" s="228" t="s">
        <v>131</v>
      </c>
    </row>
    <row r="124" spans="2:65" s="1" customFormat="1" ht="31.5" customHeight="1">
      <c r="B124" s="41"/>
      <c r="C124" s="193" t="s">
        <v>9</v>
      </c>
      <c r="D124" s="193" t="s">
        <v>133</v>
      </c>
      <c r="E124" s="194" t="s">
        <v>206</v>
      </c>
      <c r="F124" s="195" t="s">
        <v>207</v>
      </c>
      <c r="G124" s="196" t="s">
        <v>148</v>
      </c>
      <c r="H124" s="197">
        <v>177.592</v>
      </c>
      <c r="I124" s="198"/>
      <c r="J124" s="199">
        <f>ROUND(I124*H124,2)</f>
        <v>0</v>
      </c>
      <c r="K124" s="195" t="s">
        <v>137</v>
      </c>
      <c r="L124" s="61"/>
      <c r="M124" s="200" t="s">
        <v>30</v>
      </c>
      <c r="N124" s="201" t="s">
        <v>45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89</v>
      </c>
      <c r="AT124" s="24" t="s">
        <v>133</v>
      </c>
      <c r="AU124" s="24" t="s">
        <v>83</v>
      </c>
      <c r="AY124" s="24" t="s">
        <v>131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79</v>
      </c>
      <c r="BK124" s="204">
        <f>ROUND(I124*H124,2)</f>
        <v>0</v>
      </c>
      <c r="BL124" s="24" t="s">
        <v>89</v>
      </c>
      <c r="BM124" s="24" t="s">
        <v>208</v>
      </c>
    </row>
    <row r="125" spans="2:51" s="12" customFormat="1" ht="13.5">
      <c r="B125" s="217"/>
      <c r="C125" s="218"/>
      <c r="D125" s="207" t="s">
        <v>139</v>
      </c>
      <c r="E125" s="229" t="s">
        <v>30</v>
      </c>
      <c r="F125" s="230" t="s">
        <v>209</v>
      </c>
      <c r="G125" s="218"/>
      <c r="H125" s="231">
        <v>1.792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139</v>
      </c>
      <c r="AU125" s="228" t="s">
        <v>83</v>
      </c>
      <c r="AV125" s="12" t="s">
        <v>83</v>
      </c>
      <c r="AW125" s="12" t="s">
        <v>37</v>
      </c>
      <c r="AX125" s="12" t="s">
        <v>74</v>
      </c>
      <c r="AY125" s="228" t="s">
        <v>131</v>
      </c>
    </row>
    <row r="126" spans="2:51" s="11" customFormat="1" ht="13.5">
      <c r="B126" s="205"/>
      <c r="C126" s="206"/>
      <c r="D126" s="207" t="s">
        <v>139</v>
      </c>
      <c r="E126" s="208" t="s">
        <v>30</v>
      </c>
      <c r="F126" s="209" t="s">
        <v>210</v>
      </c>
      <c r="G126" s="206"/>
      <c r="H126" s="210" t="s">
        <v>30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139</v>
      </c>
      <c r="AU126" s="216" t="s">
        <v>83</v>
      </c>
      <c r="AV126" s="11" t="s">
        <v>79</v>
      </c>
      <c r="AW126" s="11" t="s">
        <v>37</v>
      </c>
      <c r="AX126" s="11" t="s">
        <v>74</v>
      </c>
      <c r="AY126" s="216" t="s">
        <v>131</v>
      </c>
    </row>
    <row r="127" spans="2:51" s="12" customFormat="1" ht="13.5">
      <c r="B127" s="217"/>
      <c r="C127" s="218"/>
      <c r="D127" s="207" t="s">
        <v>139</v>
      </c>
      <c r="E127" s="229" t="s">
        <v>30</v>
      </c>
      <c r="F127" s="230" t="s">
        <v>211</v>
      </c>
      <c r="G127" s="218"/>
      <c r="H127" s="231">
        <v>175.8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139</v>
      </c>
      <c r="AU127" s="228" t="s">
        <v>83</v>
      </c>
      <c r="AV127" s="12" t="s">
        <v>83</v>
      </c>
      <c r="AW127" s="12" t="s">
        <v>37</v>
      </c>
      <c r="AX127" s="12" t="s">
        <v>74</v>
      </c>
      <c r="AY127" s="228" t="s">
        <v>131</v>
      </c>
    </row>
    <row r="128" spans="2:51" s="13" customFormat="1" ht="13.5">
      <c r="B128" s="232"/>
      <c r="C128" s="233"/>
      <c r="D128" s="219" t="s">
        <v>139</v>
      </c>
      <c r="E128" s="234" t="s">
        <v>30</v>
      </c>
      <c r="F128" s="235" t="s">
        <v>212</v>
      </c>
      <c r="G128" s="233"/>
      <c r="H128" s="236">
        <v>177.592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139</v>
      </c>
      <c r="AU128" s="242" t="s">
        <v>83</v>
      </c>
      <c r="AV128" s="13" t="s">
        <v>89</v>
      </c>
      <c r="AW128" s="13" t="s">
        <v>37</v>
      </c>
      <c r="AX128" s="13" t="s">
        <v>79</v>
      </c>
      <c r="AY128" s="242" t="s">
        <v>131</v>
      </c>
    </row>
    <row r="129" spans="2:65" s="1" customFormat="1" ht="31.5" customHeight="1">
      <c r="B129" s="41"/>
      <c r="C129" s="193" t="s">
        <v>213</v>
      </c>
      <c r="D129" s="193" t="s">
        <v>133</v>
      </c>
      <c r="E129" s="194" t="s">
        <v>214</v>
      </c>
      <c r="F129" s="195" t="s">
        <v>215</v>
      </c>
      <c r="G129" s="196" t="s">
        <v>136</v>
      </c>
      <c r="H129" s="197">
        <v>10</v>
      </c>
      <c r="I129" s="198"/>
      <c r="J129" s="199">
        <f>ROUND(I129*H129,2)</f>
        <v>0</v>
      </c>
      <c r="K129" s="195" t="s">
        <v>137</v>
      </c>
      <c r="L129" s="61"/>
      <c r="M129" s="200" t="s">
        <v>30</v>
      </c>
      <c r="N129" s="201" t="s">
        <v>45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4" t="s">
        <v>89</v>
      </c>
      <c r="AT129" s="24" t="s">
        <v>133</v>
      </c>
      <c r="AU129" s="24" t="s">
        <v>83</v>
      </c>
      <c r="AY129" s="24" t="s">
        <v>131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79</v>
      </c>
      <c r="BK129" s="204">
        <f>ROUND(I129*H129,2)</f>
        <v>0</v>
      </c>
      <c r="BL129" s="24" t="s">
        <v>89</v>
      </c>
      <c r="BM129" s="24" t="s">
        <v>216</v>
      </c>
    </row>
    <row r="130" spans="2:51" s="12" customFormat="1" ht="13.5">
      <c r="B130" s="217"/>
      <c r="C130" s="218"/>
      <c r="D130" s="219" t="s">
        <v>139</v>
      </c>
      <c r="E130" s="220" t="s">
        <v>30</v>
      </c>
      <c r="F130" s="221" t="s">
        <v>217</v>
      </c>
      <c r="G130" s="218"/>
      <c r="H130" s="222">
        <v>10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139</v>
      </c>
      <c r="AU130" s="228" t="s">
        <v>83</v>
      </c>
      <c r="AV130" s="12" t="s">
        <v>83</v>
      </c>
      <c r="AW130" s="12" t="s">
        <v>37</v>
      </c>
      <c r="AX130" s="12" t="s">
        <v>79</v>
      </c>
      <c r="AY130" s="228" t="s">
        <v>131</v>
      </c>
    </row>
    <row r="131" spans="2:65" s="1" customFormat="1" ht="31.5" customHeight="1">
      <c r="B131" s="41"/>
      <c r="C131" s="193" t="s">
        <v>218</v>
      </c>
      <c r="D131" s="193" t="s">
        <v>133</v>
      </c>
      <c r="E131" s="194" t="s">
        <v>219</v>
      </c>
      <c r="F131" s="195" t="s">
        <v>220</v>
      </c>
      <c r="G131" s="196" t="s">
        <v>136</v>
      </c>
      <c r="H131" s="197">
        <v>9</v>
      </c>
      <c r="I131" s="198"/>
      <c r="J131" s="199">
        <f>ROUND(I131*H131,2)</f>
        <v>0</v>
      </c>
      <c r="K131" s="195" t="s">
        <v>137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89</v>
      </c>
      <c r="AT131" s="24" t="s">
        <v>133</v>
      </c>
      <c r="AU131" s="24" t="s">
        <v>83</v>
      </c>
      <c r="AY131" s="24" t="s">
        <v>131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89</v>
      </c>
      <c r="BM131" s="24" t="s">
        <v>221</v>
      </c>
    </row>
    <row r="132" spans="2:51" s="12" customFormat="1" ht="13.5">
      <c r="B132" s="217"/>
      <c r="C132" s="218"/>
      <c r="D132" s="219" t="s">
        <v>139</v>
      </c>
      <c r="E132" s="220" t="s">
        <v>30</v>
      </c>
      <c r="F132" s="221" t="s">
        <v>222</v>
      </c>
      <c r="G132" s="218"/>
      <c r="H132" s="222">
        <v>9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139</v>
      </c>
      <c r="AU132" s="228" t="s">
        <v>83</v>
      </c>
      <c r="AV132" s="12" t="s">
        <v>83</v>
      </c>
      <c r="AW132" s="12" t="s">
        <v>37</v>
      </c>
      <c r="AX132" s="12" t="s">
        <v>79</v>
      </c>
      <c r="AY132" s="228" t="s">
        <v>131</v>
      </c>
    </row>
    <row r="133" spans="2:65" s="1" customFormat="1" ht="31.5" customHeight="1">
      <c r="B133" s="41"/>
      <c r="C133" s="193" t="s">
        <v>223</v>
      </c>
      <c r="D133" s="193" t="s">
        <v>133</v>
      </c>
      <c r="E133" s="194" t="s">
        <v>224</v>
      </c>
      <c r="F133" s="195" t="s">
        <v>225</v>
      </c>
      <c r="G133" s="196" t="s">
        <v>136</v>
      </c>
      <c r="H133" s="197">
        <v>5</v>
      </c>
      <c r="I133" s="198"/>
      <c r="J133" s="199">
        <f>ROUND(I133*H133,2)</f>
        <v>0</v>
      </c>
      <c r="K133" s="195" t="s">
        <v>137</v>
      </c>
      <c r="L133" s="61"/>
      <c r="M133" s="200" t="s">
        <v>30</v>
      </c>
      <c r="N133" s="201" t="s">
        <v>45</v>
      </c>
      <c r="O133" s="42"/>
      <c r="P133" s="202">
        <f>O133*H133</f>
        <v>0</v>
      </c>
      <c r="Q133" s="202">
        <v>0.02135</v>
      </c>
      <c r="R133" s="202">
        <f>Q133*H133</f>
        <v>0.10675000000000001</v>
      </c>
      <c r="S133" s="202">
        <v>0</v>
      </c>
      <c r="T133" s="203">
        <f>S133*H133</f>
        <v>0</v>
      </c>
      <c r="AR133" s="24" t="s">
        <v>89</v>
      </c>
      <c r="AT133" s="24" t="s">
        <v>133</v>
      </c>
      <c r="AU133" s="24" t="s">
        <v>83</v>
      </c>
      <c r="AY133" s="24" t="s">
        <v>131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79</v>
      </c>
      <c r="BK133" s="204">
        <f>ROUND(I133*H133,2)</f>
        <v>0</v>
      </c>
      <c r="BL133" s="24" t="s">
        <v>89</v>
      </c>
      <c r="BM133" s="24" t="s">
        <v>226</v>
      </c>
    </row>
    <row r="134" spans="2:51" s="12" customFormat="1" ht="13.5">
      <c r="B134" s="217"/>
      <c r="C134" s="218"/>
      <c r="D134" s="207" t="s">
        <v>139</v>
      </c>
      <c r="E134" s="229" t="s">
        <v>30</v>
      </c>
      <c r="F134" s="230" t="s">
        <v>227</v>
      </c>
      <c r="G134" s="218"/>
      <c r="H134" s="231">
        <v>5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139</v>
      </c>
      <c r="AU134" s="228" t="s">
        <v>83</v>
      </c>
      <c r="AV134" s="12" t="s">
        <v>83</v>
      </c>
      <c r="AW134" s="12" t="s">
        <v>37</v>
      </c>
      <c r="AX134" s="12" t="s">
        <v>79</v>
      </c>
      <c r="AY134" s="228" t="s">
        <v>131</v>
      </c>
    </row>
    <row r="135" spans="2:63" s="10" customFormat="1" ht="29.85" customHeight="1">
      <c r="B135" s="176"/>
      <c r="C135" s="177"/>
      <c r="D135" s="190" t="s">
        <v>73</v>
      </c>
      <c r="E135" s="191" t="s">
        <v>83</v>
      </c>
      <c r="F135" s="191" t="s">
        <v>228</v>
      </c>
      <c r="G135" s="177"/>
      <c r="H135" s="177"/>
      <c r="I135" s="180"/>
      <c r="J135" s="192">
        <f>BK135</f>
        <v>0</v>
      </c>
      <c r="K135" s="177"/>
      <c r="L135" s="182"/>
      <c r="M135" s="183"/>
      <c r="N135" s="184"/>
      <c r="O135" s="184"/>
      <c r="P135" s="185">
        <f>SUM(P136:P172)</f>
        <v>0</v>
      </c>
      <c r="Q135" s="184"/>
      <c r="R135" s="185">
        <f>SUM(R136:R172)</f>
        <v>0.36227738</v>
      </c>
      <c r="S135" s="184"/>
      <c r="T135" s="186">
        <f>SUM(T136:T172)</f>
        <v>0</v>
      </c>
      <c r="AR135" s="187" t="s">
        <v>79</v>
      </c>
      <c r="AT135" s="188" t="s">
        <v>73</v>
      </c>
      <c r="AU135" s="188" t="s">
        <v>79</v>
      </c>
      <c r="AY135" s="187" t="s">
        <v>131</v>
      </c>
      <c r="BK135" s="189">
        <f>SUM(BK136:BK172)</f>
        <v>0</v>
      </c>
    </row>
    <row r="136" spans="2:65" s="1" customFormat="1" ht="31.5" customHeight="1">
      <c r="B136" s="41"/>
      <c r="C136" s="193" t="s">
        <v>229</v>
      </c>
      <c r="D136" s="193" t="s">
        <v>133</v>
      </c>
      <c r="E136" s="194" t="s">
        <v>230</v>
      </c>
      <c r="F136" s="195" t="s">
        <v>231</v>
      </c>
      <c r="G136" s="196" t="s">
        <v>148</v>
      </c>
      <c r="H136" s="197">
        <v>3.715</v>
      </c>
      <c r="I136" s="198"/>
      <c r="J136" s="199">
        <f>ROUND(I136*H136,2)</f>
        <v>0</v>
      </c>
      <c r="K136" s="195" t="s">
        <v>137</v>
      </c>
      <c r="L136" s="61"/>
      <c r="M136" s="200" t="s">
        <v>30</v>
      </c>
      <c r="N136" s="201" t="s">
        <v>45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89</v>
      </c>
      <c r="AT136" s="24" t="s">
        <v>133</v>
      </c>
      <c r="AU136" s="24" t="s">
        <v>83</v>
      </c>
      <c r="AY136" s="24" t="s">
        <v>131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79</v>
      </c>
      <c r="BK136" s="204">
        <f>ROUND(I136*H136,2)</f>
        <v>0</v>
      </c>
      <c r="BL136" s="24" t="s">
        <v>89</v>
      </c>
      <c r="BM136" s="24" t="s">
        <v>232</v>
      </c>
    </row>
    <row r="137" spans="2:51" s="11" customFormat="1" ht="13.5">
      <c r="B137" s="205"/>
      <c r="C137" s="206"/>
      <c r="D137" s="207" t="s">
        <v>139</v>
      </c>
      <c r="E137" s="208" t="s">
        <v>30</v>
      </c>
      <c r="F137" s="209" t="s">
        <v>233</v>
      </c>
      <c r="G137" s="206"/>
      <c r="H137" s="210" t="s">
        <v>30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139</v>
      </c>
      <c r="AU137" s="216" t="s">
        <v>83</v>
      </c>
      <c r="AV137" s="11" t="s">
        <v>79</v>
      </c>
      <c r="AW137" s="11" t="s">
        <v>37</v>
      </c>
      <c r="AX137" s="11" t="s">
        <v>74</v>
      </c>
      <c r="AY137" s="216" t="s">
        <v>131</v>
      </c>
    </row>
    <row r="138" spans="2:51" s="12" customFormat="1" ht="13.5">
      <c r="B138" s="217"/>
      <c r="C138" s="218"/>
      <c r="D138" s="207" t="s">
        <v>139</v>
      </c>
      <c r="E138" s="229" t="s">
        <v>30</v>
      </c>
      <c r="F138" s="230" t="s">
        <v>234</v>
      </c>
      <c r="G138" s="218"/>
      <c r="H138" s="231">
        <v>1.441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139</v>
      </c>
      <c r="AU138" s="228" t="s">
        <v>83</v>
      </c>
      <c r="AV138" s="12" t="s">
        <v>83</v>
      </c>
      <c r="AW138" s="12" t="s">
        <v>37</v>
      </c>
      <c r="AX138" s="12" t="s">
        <v>74</v>
      </c>
      <c r="AY138" s="228" t="s">
        <v>131</v>
      </c>
    </row>
    <row r="139" spans="2:51" s="12" customFormat="1" ht="13.5">
      <c r="B139" s="217"/>
      <c r="C139" s="218"/>
      <c r="D139" s="207" t="s">
        <v>139</v>
      </c>
      <c r="E139" s="229" t="s">
        <v>30</v>
      </c>
      <c r="F139" s="230" t="s">
        <v>235</v>
      </c>
      <c r="G139" s="218"/>
      <c r="H139" s="231">
        <v>2.274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139</v>
      </c>
      <c r="AU139" s="228" t="s">
        <v>83</v>
      </c>
      <c r="AV139" s="12" t="s">
        <v>83</v>
      </c>
      <c r="AW139" s="12" t="s">
        <v>37</v>
      </c>
      <c r="AX139" s="12" t="s">
        <v>74</v>
      </c>
      <c r="AY139" s="228" t="s">
        <v>131</v>
      </c>
    </row>
    <row r="140" spans="2:51" s="13" customFormat="1" ht="13.5">
      <c r="B140" s="232"/>
      <c r="C140" s="233"/>
      <c r="D140" s="219" t="s">
        <v>139</v>
      </c>
      <c r="E140" s="234" t="s">
        <v>30</v>
      </c>
      <c r="F140" s="235" t="s">
        <v>212</v>
      </c>
      <c r="G140" s="233"/>
      <c r="H140" s="236">
        <v>3.715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139</v>
      </c>
      <c r="AU140" s="242" t="s">
        <v>83</v>
      </c>
      <c r="AV140" s="13" t="s">
        <v>89</v>
      </c>
      <c r="AW140" s="13" t="s">
        <v>37</v>
      </c>
      <c r="AX140" s="13" t="s">
        <v>79</v>
      </c>
      <c r="AY140" s="242" t="s">
        <v>131</v>
      </c>
    </row>
    <row r="141" spans="2:65" s="1" customFormat="1" ht="44.25" customHeight="1">
      <c r="B141" s="41"/>
      <c r="C141" s="193" t="s">
        <v>236</v>
      </c>
      <c r="D141" s="193" t="s">
        <v>133</v>
      </c>
      <c r="E141" s="194" t="s">
        <v>237</v>
      </c>
      <c r="F141" s="195" t="s">
        <v>238</v>
      </c>
      <c r="G141" s="196" t="s">
        <v>239</v>
      </c>
      <c r="H141" s="197">
        <v>71.518</v>
      </c>
      <c r="I141" s="198"/>
      <c r="J141" s="199">
        <f>ROUND(I141*H141,2)</f>
        <v>0</v>
      </c>
      <c r="K141" s="195" t="s">
        <v>137</v>
      </c>
      <c r="L141" s="61"/>
      <c r="M141" s="200" t="s">
        <v>30</v>
      </c>
      <c r="N141" s="201" t="s">
        <v>45</v>
      </c>
      <c r="O141" s="42"/>
      <c r="P141" s="202">
        <f>O141*H141</f>
        <v>0</v>
      </c>
      <c r="Q141" s="202">
        <v>0.00031</v>
      </c>
      <c r="R141" s="202">
        <f>Q141*H141</f>
        <v>0.02217058</v>
      </c>
      <c r="S141" s="202">
        <v>0</v>
      </c>
      <c r="T141" s="203">
        <f>S141*H141</f>
        <v>0</v>
      </c>
      <c r="AR141" s="24" t="s">
        <v>89</v>
      </c>
      <c r="AT141" s="24" t="s">
        <v>133</v>
      </c>
      <c r="AU141" s="24" t="s">
        <v>83</v>
      </c>
      <c r="AY141" s="24" t="s">
        <v>131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79</v>
      </c>
      <c r="BK141" s="204">
        <f>ROUND(I141*H141,2)</f>
        <v>0</v>
      </c>
      <c r="BL141" s="24" t="s">
        <v>89</v>
      </c>
      <c r="BM141" s="24" t="s">
        <v>240</v>
      </c>
    </row>
    <row r="142" spans="2:51" s="11" customFormat="1" ht="13.5">
      <c r="B142" s="205"/>
      <c r="C142" s="206"/>
      <c r="D142" s="207" t="s">
        <v>139</v>
      </c>
      <c r="E142" s="208" t="s">
        <v>30</v>
      </c>
      <c r="F142" s="209" t="s">
        <v>233</v>
      </c>
      <c r="G142" s="206"/>
      <c r="H142" s="210" t="s">
        <v>30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139</v>
      </c>
      <c r="AU142" s="216" t="s">
        <v>83</v>
      </c>
      <c r="AV142" s="11" t="s">
        <v>79</v>
      </c>
      <c r="AW142" s="11" t="s">
        <v>37</v>
      </c>
      <c r="AX142" s="11" t="s">
        <v>74</v>
      </c>
      <c r="AY142" s="216" t="s">
        <v>131</v>
      </c>
    </row>
    <row r="143" spans="2:51" s="12" customFormat="1" ht="13.5">
      <c r="B143" s="217"/>
      <c r="C143" s="218"/>
      <c r="D143" s="207" t="s">
        <v>139</v>
      </c>
      <c r="E143" s="229" t="s">
        <v>30</v>
      </c>
      <c r="F143" s="230" t="s">
        <v>241</v>
      </c>
      <c r="G143" s="218"/>
      <c r="H143" s="231">
        <v>27.743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139</v>
      </c>
      <c r="AU143" s="228" t="s">
        <v>83</v>
      </c>
      <c r="AV143" s="12" t="s">
        <v>83</v>
      </c>
      <c r="AW143" s="12" t="s">
        <v>37</v>
      </c>
      <c r="AX143" s="12" t="s">
        <v>74</v>
      </c>
      <c r="AY143" s="228" t="s">
        <v>131</v>
      </c>
    </row>
    <row r="144" spans="2:51" s="12" customFormat="1" ht="13.5">
      <c r="B144" s="217"/>
      <c r="C144" s="218"/>
      <c r="D144" s="207" t="s">
        <v>139</v>
      </c>
      <c r="E144" s="229" t="s">
        <v>30</v>
      </c>
      <c r="F144" s="230" t="s">
        <v>242</v>
      </c>
      <c r="G144" s="218"/>
      <c r="H144" s="231">
        <v>43.775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139</v>
      </c>
      <c r="AU144" s="228" t="s">
        <v>83</v>
      </c>
      <c r="AV144" s="12" t="s">
        <v>83</v>
      </c>
      <c r="AW144" s="12" t="s">
        <v>37</v>
      </c>
      <c r="AX144" s="12" t="s">
        <v>74</v>
      </c>
      <c r="AY144" s="228" t="s">
        <v>131</v>
      </c>
    </row>
    <row r="145" spans="2:51" s="13" customFormat="1" ht="13.5">
      <c r="B145" s="232"/>
      <c r="C145" s="233"/>
      <c r="D145" s="219" t="s">
        <v>139</v>
      </c>
      <c r="E145" s="234" t="s">
        <v>30</v>
      </c>
      <c r="F145" s="235" t="s">
        <v>212</v>
      </c>
      <c r="G145" s="233"/>
      <c r="H145" s="236">
        <v>71.518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139</v>
      </c>
      <c r="AU145" s="242" t="s">
        <v>83</v>
      </c>
      <c r="AV145" s="13" t="s">
        <v>89</v>
      </c>
      <c r="AW145" s="13" t="s">
        <v>37</v>
      </c>
      <c r="AX145" s="13" t="s">
        <v>79</v>
      </c>
      <c r="AY145" s="242" t="s">
        <v>131</v>
      </c>
    </row>
    <row r="146" spans="2:65" s="1" customFormat="1" ht="22.5" customHeight="1">
      <c r="B146" s="41"/>
      <c r="C146" s="243" t="s">
        <v>243</v>
      </c>
      <c r="D146" s="243" t="s">
        <v>244</v>
      </c>
      <c r="E146" s="244" t="s">
        <v>245</v>
      </c>
      <c r="F146" s="245" t="s">
        <v>246</v>
      </c>
      <c r="G146" s="246" t="s">
        <v>239</v>
      </c>
      <c r="H146" s="247">
        <v>71.518</v>
      </c>
      <c r="I146" s="248"/>
      <c r="J146" s="249">
        <f>ROUND(I146*H146,2)</f>
        <v>0</v>
      </c>
      <c r="K146" s="245" t="s">
        <v>137</v>
      </c>
      <c r="L146" s="250"/>
      <c r="M146" s="251" t="s">
        <v>30</v>
      </c>
      <c r="N146" s="252" t="s">
        <v>45</v>
      </c>
      <c r="O146" s="42"/>
      <c r="P146" s="202">
        <f>O146*H146</f>
        <v>0</v>
      </c>
      <c r="Q146" s="202">
        <v>0.0002</v>
      </c>
      <c r="R146" s="202">
        <f>Q146*H146</f>
        <v>0.014303600000000001</v>
      </c>
      <c r="S146" s="202">
        <v>0</v>
      </c>
      <c r="T146" s="203">
        <f>S146*H146</f>
        <v>0</v>
      </c>
      <c r="AR146" s="24" t="s">
        <v>167</v>
      </c>
      <c r="AT146" s="24" t="s">
        <v>244</v>
      </c>
      <c r="AU146" s="24" t="s">
        <v>83</v>
      </c>
      <c r="AY146" s="24" t="s">
        <v>131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79</v>
      </c>
      <c r="BK146" s="204">
        <f>ROUND(I146*H146,2)</f>
        <v>0</v>
      </c>
      <c r="BL146" s="24" t="s">
        <v>89</v>
      </c>
      <c r="BM146" s="24" t="s">
        <v>247</v>
      </c>
    </row>
    <row r="147" spans="2:65" s="1" customFormat="1" ht="22.5" customHeight="1">
      <c r="B147" s="41"/>
      <c r="C147" s="193" t="s">
        <v>248</v>
      </c>
      <c r="D147" s="193" t="s">
        <v>133</v>
      </c>
      <c r="E147" s="194" t="s">
        <v>249</v>
      </c>
      <c r="F147" s="195" t="s">
        <v>250</v>
      </c>
      <c r="G147" s="196" t="s">
        <v>251</v>
      </c>
      <c r="H147" s="197">
        <v>61.92</v>
      </c>
      <c r="I147" s="198"/>
      <c r="J147" s="199">
        <f>ROUND(I147*H147,2)</f>
        <v>0</v>
      </c>
      <c r="K147" s="195" t="s">
        <v>137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0.00049</v>
      </c>
      <c r="R147" s="202">
        <f>Q147*H147</f>
        <v>0.0303408</v>
      </c>
      <c r="S147" s="202">
        <v>0</v>
      </c>
      <c r="T147" s="203">
        <f>S147*H147</f>
        <v>0</v>
      </c>
      <c r="AR147" s="24" t="s">
        <v>89</v>
      </c>
      <c r="AT147" s="24" t="s">
        <v>133</v>
      </c>
      <c r="AU147" s="24" t="s">
        <v>83</v>
      </c>
      <c r="AY147" s="24" t="s">
        <v>131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89</v>
      </c>
      <c r="BM147" s="24" t="s">
        <v>252</v>
      </c>
    </row>
    <row r="148" spans="2:51" s="11" customFormat="1" ht="13.5">
      <c r="B148" s="205"/>
      <c r="C148" s="206"/>
      <c r="D148" s="207" t="s">
        <v>139</v>
      </c>
      <c r="E148" s="208" t="s">
        <v>30</v>
      </c>
      <c r="F148" s="209" t="s">
        <v>233</v>
      </c>
      <c r="G148" s="206"/>
      <c r="H148" s="210" t="s">
        <v>30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139</v>
      </c>
      <c r="AU148" s="216" t="s">
        <v>83</v>
      </c>
      <c r="AV148" s="11" t="s">
        <v>79</v>
      </c>
      <c r="AW148" s="11" t="s">
        <v>37</v>
      </c>
      <c r="AX148" s="11" t="s">
        <v>74</v>
      </c>
      <c r="AY148" s="216" t="s">
        <v>131</v>
      </c>
    </row>
    <row r="149" spans="2:51" s="12" customFormat="1" ht="13.5">
      <c r="B149" s="217"/>
      <c r="C149" s="218"/>
      <c r="D149" s="207" t="s">
        <v>139</v>
      </c>
      <c r="E149" s="229" t="s">
        <v>30</v>
      </c>
      <c r="F149" s="230" t="s">
        <v>253</v>
      </c>
      <c r="G149" s="218"/>
      <c r="H149" s="231">
        <v>24.02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139</v>
      </c>
      <c r="AU149" s="228" t="s">
        <v>83</v>
      </c>
      <c r="AV149" s="12" t="s">
        <v>83</v>
      </c>
      <c r="AW149" s="12" t="s">
        <v>37</v>
      </c>
      <c r="AX149" s="12" t="s">
        <v>74</v>
      </c>
      <c r="AY149" s="228" t="s">
        <v>131</v>
      </c>
    </row>
    <row r="150" spans="2:51" s="12" customFormat="1" ht="13.5">
      <c r="B150" s="217"/>
      <c r="C150" s="218"/>
      <c r="D150" s="207" t="s">
        <v>139</v>
      </c>
      <c r="E150" s="229" t="s">
        <v>30</v>
      </c>
      <c r="F150" s="230" t="s">
        <v>254</v>
      </c>
      <c r="G150" s="218"/>
      <c r="H150" s="231">
        <v>37.9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139</v>
      </c>
      <c r="AU150" s="228" t="s">
        <v>83</v>
      </c>
      <c r="AV150" s="12" t="s">
        <v>83</v>
      </c>
      <c r="AW150" s="12" t="s">
        <v>37</v>
      </c>
      <c r="AX150" s="12" t="s">
        <v>74</v>
      </c>
      <c r="AY150" s="228" t="s">
        <v>131</v>
      </c>
    </row>
    <row r="151" spans="2:51" s="13" customFormat="1" ht="13.5">
      <c r="B151" s="232"/>
      <c r="C151" s="233"/>
      <c r="D151" s="219" t="s">
        <v>139</v>
      </c>
      <c r="E151" s="234" t="s">
        <v>30</v>
      </c>
      <c r="F151" s="235" t="s">
        <v>212</v>
      </c>
      <c r="G151" s="233"/>
      <c r="H151" s="236">
        <v>61.92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139</v>
      </c>
      <c r="AU151" s="242" t="s">
        <v>83</v>
      </c>
      <c r="AV151" s="13" t="s">
        <v>89</v>
      </c>
      <c r="AW151" s="13" t="s">
        <v>37</v>
      </c>
      <c r="AX151" s="13" t="s">
        <v>79</v>
      </c>
      <c r="AY151" s="242" t="s">
        <v>131</v>
      </c>
    </row>
    <row r="152" spans="2:65" s="1" customFormat="1" ht="31.5" customHeight="1">
      <c r="B152" s="41"/>
      <c r="C152" s="193" t="s">
        <v>255</v>
      </c>
      <c r="D152" s="193" t="s">
        <v>133</v>
      </c>
      <c r="E152" s="194" t="s">
        <v>256</v>
      </c>
      <c r="F152" s="195" t="s">
        <v>257</v>
      </c>
      <c r="G152" s="196" t="s">
        <v>251</v>
      </c>
      <c r="H152" s="197">
        <v>27</v>
      </c>
      <c r="I152" s="198"/>
      <c r="J152" s="199">
        <f>ROUND(I152*H152,2)</f>
        <v>0</v>
      </c>
      <c r="K152" s="195" t="s">
        <v>137</v>
      </c>
      <c r="L152" s="61"/>
      <c r="M152" s="200" t="s">
        <v>30</v>
      </c>
      <c r="N152" s="201" t="s">
        <v>45</v>
      </c>
      <c r="O152" s="42"/>
      <c r="P152" s="202">
        <f>O152*H152</f>
        <v>0</v>
      </c>
      <c r="Q152" s="202">
        <v>0.00011</v>
      </c>
      <c r="R152" s="202">
        <f>Q152*H152</f>
        <v>0.00297</v>
      </c>
      <c r="S152" s="202">
        <v>0</v>
      </c>
      <c r="T152" s="203">
        <f>S152*H152</f>
        <v>0</v>
      </c>
      <c r="AR152" s="24" t="s">
        <v>89</v>
      </c>
      <c r="AT152" s="24" t="s">
        <v>133</v>
      </c>
      <c r="AU152" s="24" t="s">
        <v>83</v>
      </c>
      <c r="AY152" s="24" t="s">
        <v>131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79</v>
      </c>
      <c r="BK152" s="204">
        <f>ROUND(I152*H152,2)</f>
        <v>0</v>
      </c>
      <c r="BL152" s="24" t="s">
        <v>89</v>
      </c>
      <c r="BM152" s="24" t="s">
        <v>258</v>
      </c>
    </row>
    <row r="153" spans="2:51" s="12" customFormat="1" ht="13.5">
      <c r="B153" s="217"/>
      <c r="C153" s="218"/>
      <c r="D153" s="219" t="s">
        <v>139</v>
      </c>
      <c r="E153" s="220" t="s">
        <v>30</v>
      </c>
      <c r="F153" s="221" t="s">
        <v>259</v>
      </c>
      <c r="G153" s="218"/>
      <c r="H153" s="222">
        <v>27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139</v>
      </c>
      <c r="AU153" s="228" t="s">
        <v>83</v>
      </c>
      <c r="AV153" s="12" t="s">
        <v>83</v>
      </c>
      <c r="AW153" s="12" t="s">
        <v>37</v>
      </c>
      <c r="AX153" s="12" t="s">
        <v>79</v>
      </c>
      <c r="AY153" s="228" t="s">
        <v>131</v>
      </c>
    </row>
    <row r="154" spans="2:65" s="1" customFormat="1" ht="31.5" customHeight="1">
      <c r="B154" s="41"/>
      <c r="C154" s="193" t="s">
        <v>260</v>
      </c>
      <c r="D154" s="193" t="s">
        <v>133</v>
      </c>
      <c r="E154" s="194" t="s">
        <v>261</v>
      </c>
      <c r="F154" s="195" t="s">
        <v>262</v>
      </c>
      <c r="G154" s="196" t="s">
        <v>148</v>
      </c>
      <c r="H154" s="197">
        <v>35.28</v>
      </c>
      <c r="I154" s="198"/>
      <c r="J154" s="199">
        <f>ROUND(I154*H154,2)</f>
        <v>0</v>
      </c>
      <c r="K154" s="195" t="s">
        <v>137</v>
      </c>
      <c r="L154" s="61"/>
      <c r="M154" s="200" t="s">
        <v>30</v>
      </c>
      <c r="N154" s="201" t="s">
        <v>45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89</v>
      </c>
      <c r="AT154" s="24" t="s">
        <v>133</v>
      </c>
      <c r="AU154" s="24" t="s">
        <v>83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89</v>
      </c>
      <c r="BM154" s="24" t="s">
        <v>263</v>
      </c>
    </row>
    <row r="155" spans="2:51" s="11" customFormat="1" ht="13.5">
      <c r="B155" s="205"/>
      <c r="C155" s="206"/>
      <c r="D155" s="207" t="s">
        <v>139</v>
      </c>
      <c r="E155" s="208" t="s">
        <v>30</v>
      </c>
      <c r="F155" s="209" t="s">
        <v>264</v>
      </c>
      <c r="G155" s="206"/>
      <c r="H155" s="210" t="s">
        <v>30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139</v>
      </c>
      <c r="AU155" s="216" t="s">
        <v>83</v>
      </c>
      <c r="AV155" s="11" t="s">
        <v>79</v>
      </c>
      <c r="AW155" s="11" t="s">
        <v>37</v>
      </c>
      <c r="AX155" s="11" t="s">
        <v>74</v>
      </c>
      <c r="AY155" s="216" t="s">
        <v>131</v>
      </c>
    </row>
    <row r="156" spans="2:51" s="12" customFormat="1" ht="13.5">
      <c r="B156" s="217"/>
      <c r="C156" s="218"/>
      <c r="D156" s="207" t="s">
        <v>139</v>
      </c>
      <c r="E156" s="229" t="s">
        <v>30</v>
      </c>
      <c r="F156" s="230" t="s">
        <v>265</v>
      </c>
      <c r="G156" s="218"/>
      <c r="H156" s="231">
        <v>14.35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139</v>
      </c>
      <c r="AU156" s="228" t="s">
        <v>83</v>
      </c>
      <c r="AV156" s="12" t="s">
        <v>83</v>
      </c>
      <c r="AW156" s="12" t="s">
        <v>37</v>
      </c>
      <c r="AX156" s="12" t="s">
        <v>74</v>
      </c>
      <c r="AY156" s="228" t="s">
        <v>131</v>
      </c>
    </row>
    <row r="157" spans="2:51" s="12" customFormat="1" ht="13.5">
      <c r="B157" s="217"/>
      <c r="C157" s="218"/>
      <c r="D157" s="207" t="s">
        <v>139</v>
      </c>
      <c r="E157" s="229" t="s">
        <v>30</v>
      </c>
      <c r="F157" s="230" t="s">
        <v>266</v>
      </c>
      <c r="G157" s="218"/>
      <c r="H157" s="231">
        <v>20.93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139</v>
      </c>
      <c r="AU157" s="228" t="s">
        <v>83</v>
      </c>
      <c r="AV157" s="12" t="s">
        <v>83</v>
      </c>
      <c r="AW157" s="12" t="s">
        <v>37</v>
      </c>
      <c r="AX157" s="12" t="s">
        <v>74</v>
      </c>
      <c r="AY157" s="228" t="s">
        <v>131</v>
      </c>
    </row>
    <row r="158" spans="2:51" s="13" customFormat="1" ht="13.5">
      <c r="B158" s="232"/>
      <c r="C158" s="233"/>
      <c r="D158" s="219" t="s">
        <v>139</v>
      </c>
      <c r="E158" s="234" t="s">
        <v>30</v>
      </c>
      <c r="F158" s="235" t="s">
        <v>212</v>
      </c>
      <c r="G158" s="233"/>
      <c r="H158" s="236">
        <v>35.28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139</v>
      </c>
      <c r="AU158" s="242" t="s">
        <v>83</v>
      </c>
      <c r="AV158" s="13" t="s">
        <v>89</v>
      </c>
      <c r="AW158" s="13" t="s">
        <v>37</v>
      </c>
      <c r="AX158" s="13" t="s">
        <v>79</v>
      </c>
      <c r="AY158" s="242" t="s">
        <v>131</v>
      </c>
    </row>
    <row r="159" spans="2:65" s="1" customFormat="1" ht="31.5" customHeight="1">
      <c r="B159" s="41"/>
      <c r="C159" s="193" t="s">
        <v>267</v>
      </c>
      <c r="D159" s="193" t="s">
        <v>133</v>
      </c>
      <c r="E159" s="194" t="s">
        <v>268</v>
      </c>
      <c r="F159" s="195" t="s">
        <v>269</v>
      </c>
      <c r="G159" s="196" t="s">
        <v>148</v>
      </c>
      <c r="H159" s="197">
        <v>5.21</v>
      </c>
      <c r="I159" s="198"/>
      <c r="J159" s="199">
        <f>ROUND(I159*H159,2)</f>
        <v>0</v>
      </c>
      <c r="K159" s="195" t="s">
        <v>137</v>
      </c>
      <c r="L159" s="61"/>
      <c r="M159" s="200" t="s">
        <v>30</v>
      </c>
      <c r="N159" s="201" t="s">
        <v>45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89</v>
      </c>
      <c r="AT159" s="24" t="s">
        <v>133</v>
      </c>
      <c r="AU159" s="24" t="s">
        <v>83</v>
      </c>
      <c r="AY159" s="24" t="s">
        <v>131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79</v>
      </c>
      <c r="BK159" s="204">
        <f>ROUND(I159*H159,2)</f>
        <v>0</v>
      </c>
      <c r="BL159" s="24" t="s">
        <v>89</v>
      </c>
      <c r="BM159" s="24" t="s">
        <v>270</v>
      </c>
    </row>
    <row r="160" spans="2:51" s="11" customFormat="1" ht="13.5">
      <c r="B160" s="205"/>
      <c r="C160" s="206"/>
      <c r="D160" s="207" t="s">
        <v>139</v>
      </c>
      <c r="E160" s="208" t="s">
        <v>30</v>
      </c>
      <c r="F160" s="209" t="s">
        <v>264</v>
      </c>
      <c r="G160" s="206"/>
      <c r="H160" s="210" t="s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83</v>
      </c>
      <c r="AV160" s="11" t="s">
        <v>79</v>
      </c>
      <c r="AW160" s="11" t="s">
        <v>37</v>
      </c>
      <c r="AX160" s="11" t="s">
        <v>74</v>
      </c>
      <c r="AY160" s="216" t="s">
        <v>131</v>
      </c>
    </row>
    <row r="161" spans="2:51" s="12" customFormat="1" ht="13.5">
      <c r="B161" s="217"/>
      <c r="C161" s="218"/>
      <c r="D161" s="219" t="s">
        <v>139</v>
      </c>
      <c r="E161" s="220" t="s">
        <v>30</v>
      </c>
      <c r="F161" s="221" t="s">
        <v>271</v>
      </c>
      <c r="G161" s="218"/>
      <c r="H161" s="222">
        <v>5.21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139</v>
      </c>
      <c r="AU161" s="228" t="s">
        <v>83</v>
      </c>
      <c r="AV161" s="12" t="s">
        <v>83</v>
      </c>
      <c r="AW161" s="12" t="s">
        <v>37</v>
      </c>
      <c r="AX161" s="12" t="s">
        <v>79</v>
      </c>
      <c r="AY161" s="228" t="s">
        <v>131</v>
      </c>
    </row>
    <row r="162" spans="2:65" s="1" customFormat="1" ht="22.5" customHeight="1">
      <c r="B162" s="41"/>
      <c r="C162" s="193" t="s">
        <v>272</v>
      </c>
      <c r="D162" s="193" t="s">
        <v>133</v>
      </c>
      <c r="E162" s="194" t="s">
        <v>273</v>
      </c>
      <c r="F162" s="195" t="s">
        <v>274</v>
      </c>
      <c r="G162" s="196" t="s">
        <v>239</v>
      </c>
      <c r="H162" s="197">
        <v>96.614</v>
      </c>
      <c r="I162" s="198"/>
      <c r="J162" s="199">
        <f>ROUND(I162*H162,2)</f>
        <v>0</v>
      </c>
      <c r="K162" s="195" t="s">
        <v>137</v>
      </c>
      <c r="L162" s="61"/>
      <c r="M162" s="200" t="s">
        <v>30</v>
      </c>
      <c r="N162" s="201" t="s">
        <v>45</v>
      </c>
      <c r="O162" s="42"/>
      <c r="P162" s="202">
        <f>O162*H162</f>
        <v>0</v>
      </c>
      <c r="Q162" s="202">
        <v>0.00144</v>
      </c>
      <c r="R162" s="202">
        <f>Q162*H162</f>
        <v>0.13912416000000002</v>
      </c>
      <c r="S162" s="202">
        <v>0</v>
      </c>
      <c r="T162" s="203">
        <f>S162*H162</f>
        <v>0</v>
      </c>
      <c r="AR162" s="24" t="s">
        <v>89</v>
      </c>
      <c r="AT162" s="24" t="s">
        <v>133</v>
      </c>
      <c r="AU162" s="24" t="s">
        <v>83</v>
      </c>
      <c r="AY162" s="24" t="s">
        <v>131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79</v>
      </c>
      <c r="BK162" s="204">
        <f>ROUND(I162*H162,2)</f>
        <v>0</v>
      </c>
      <c r="BL162" s="24" t="s">
        <v>89</v>
      </c>
      <c r="BM162" s="24" t="s">
        <v>275</v>
      </c>
    </row>
    <row r="163" spans="2:51" s="12" customFormat="1" ht="13.5">
      <c r="B163" s="217"/>
      <c r="C163" s="218"/>
      <c r="D163" s="207" t="s">
        <v>139</v>
      </c>
      <c r="E163" s="229" t="s">
        <v>30</v>
      </c>
      <c r="F163" s="230" t="s">
        <v>276</v>
      </c>
      <c r="G163" s="218"/>
      <c r="H163" s="231">
        <v>28.824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139</v>
      </c>
      <c r="AU163" s="228" t="s">
        <v>83</v>
      </c>
      <c r="AV163" s="12" t="s">
        <v>83</v>
      </c>
      <c r="AW163" s="12" t="s">
        <v>37</v>
      </c>
      <c r="AX163" s="12" t="s">
        <v>74</v>
      </c>
      <c r="AY163" s="228" t="s">
        <v>131</v>
      </c>
    </row>
    <row r="164" spans="2:51" s="12" customFormat="1" ht="13.5">
      <c r="B164" s="217"/>
      <c r="C164" s="218"/>
      <c r="D164" s="207" t="s">
        <v>139</v>
      </c>
      <c r="E164" s="229" t="s">
        <v>30</v>
      </c>
      <c r="F164" s="230" t="s">
        <v>277</v>
      </c>
      <c r="G164" s="218"/>
      <c r="H164" s="231">
        <v>45.48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139</v>
      </c>
      <c r="AU164" s="228" t="s">
        <v>83</v>
      </c>
      <c r="AV164" s="12" t="s">
        <v>83</v>
      </c>
      <c r="AW164" s="12" t="s">
        <v>37</v>
      </c>
      <c r="AX164" s="12" t="s">
        <v>74</v>
      </c>
      <c r="AY164" s="228" t="s">
        <v>131</v>
      </c>
    </row>
    <row r="165" spans="2:51" s="12" customFormat="1" ht="13.5">
      <c r="B165" s="217"/>
      <c r="C165" s="218"/>
      <c r="D165" s="207" t="s">
        <v>139</v>
      </c>
      <c r="E165" s="229" t="s">
        <v>30</v>
      </c>
      <c r="F165" s="230" t="s">
        <v>278</v>
      </c>
      <c r="G165" s="218"/>
      <c r="H165" s="231">
        <v>6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139</v>
      </c>
      <c r="AU165" s="228" t="s">
        <v>83</v>
      </c>
      <c r="AV165" s="12" t="s">
        <v>83</v>
      </c>
      <c r="AW165" s="12" t="s">
        <v>37</v>
      </c>
      <c r="AX165" s="12" t="s">
        <v>74</v>
      </c>
      <c r="AY165" s="228" t="s">
        <v>131</v>
      </c>
    </row>
    <row r="166" spans="2:51" s="12" customFormat="1" ht="13.5">
      <c r="B166" s="217"/>
      <c r="C166" s="218"/>
      <c r="D166" s="207" t="s">
        <v>139</v>
      </c>
      <c r="E166" s="229" t="s">
        <v>30</v>
      </c>
      <c r="F166" s="230" t="s">
        <v>279</v>
      </c>
      <c r="G166" s="218"/>
      <c r="H166" s="231">
        <v>5.9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139</v>
      </c>
      <c r="AU166" s="228" t="s">
        <v>83</v>
      </c>
      <c r="AV166" s="12" t="s">
        <v>83</v>
      </c>
      <c r="AW166" s="12" t="s">
        <v>37</v>
      </c>
      <c r="AX166" s="12" t="s">
        <v>74</v>
      </c>
      <c r="AY166" s="228" t="s">
        <v>131</v>
      </c>
    </row>
    <row r="167" spans="2:51" s="12" customFormat="1" ht="13.5">
      <c r="B167" s="217"/>
      <c r="C167" s="218"/>
      <c r="D167" s="207" t="s">
        <v>139</v>
      </c>
      <c r="E167" s="229" t="s">
        <v>30</v>
      </c>
      <c r="F167" s="230" t="s">
        <v>280</v>
      </c>
      <c r="G167" s="218"/>
      <c r="H167" s="231">
        <v>10.41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139</v>
      </c>
      <c r="AU167" s="228" t="s">
        <v>83</v>
      </c>
      <c r="AV167" s="12" t="s">
        <v>83</v>
      </c>
      <c r="AW167" s="12" t="s">
        <v>37</v>
      </c>
      <c r="AX167" s="12" t="s">
        <v>74</v>
      </c>
      <c r="AY167" s="228" t="s">
        <v>131</v>
      </c>
    </row>
    <row r="168" spans="2:51" s="13" customFormat="1" ht="13.5">
      <c r="B168" s="232"/>
      <c r="C168" s="233"/>
      <c r="D168" s="219" t="s">
        <v>139</v>
      </c>
      <c r="E168" s="234" t="s">
        <v>30</v>
      </c>
      <c r="F168" s="235" t="s">
        <v>212</v>
      </c>
      <c r="G168" s="233"/>
      <c r="H168" s="236">
        <v>96.614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139</v>
      </c>
      <c r="AU168" s="242" t="s">
        <v>83</v>
      </c>
      <c r="AV168" s="13" t="s">
        <v>89</v>
      </c>
      <c r="AW168" s="13" t="s">
        <v>37</v>
      </c>
      <c r="AX168" s="13" t="s">
        <v>79</v>
      </c>
      <c r="AY168" s="242" t="s">
        <v>131</v>
      </c>
    </row>
    <row r="169" spans="2:65" s="1" customFormat="1" ht="22.5" customHeight="1">
      <c r="B169" s="41"/>
      <c r="C169" s="193" t="s">
        <v>281</v>
      </c>
      <c r="D169" s="193" t="s">
        <v>133</v>
      </c>
      <c r="E169" s="194" t="s">
        <v>282</v>
      </c>
      <c r="F169" s="195" t="s">
        <v>283</v>
      </c>
      <c r="G169" s="196" t="s">
        <v>239</v>
      </c>
      <c r="H169" s="197">
        <v>96.614</v>
      </c>
      <c r="I169" s="198"/>
      <c r="J169" s="199">
        <f>ROUND(I169*H169,2)</f>
        <v>0</v>
      </c>
      <c r="K169" s="195" t="s">
        <v>137</v>
      </c>
      <c r="L169" s="61"/>
      <c r="M169" s="200" t="s">
        <v>30</v>
      </c>
      <c r="N169" s="201" t="s">
        <v>45</v>
      </c>
      <c r="O169" s="42"/>
      <c r="P169" s="202">
        <f>O169*H169</f>
        <v>0</v>
      </c>
      <c r="Q169" s="202">
        <v>4E-05</v>
      </c>
      <c r="R169" s="202">
        <f>Q169*H169</f>
        <v>0.0038645600000000004</v>
      </c>
      <c r="S169" s="202">
        <v>0</v>
      </c>
      <c r="T169" s="203">
        <f>S169*H169</f>
        <v>0</v>
      </c>
      <c r="AR169" s="24" t="s">
        <v>89</v>
      </c>
      <c r="AT169" s="24" t="s">
        <v>133</v>
      </c>
      <c r="AU169" s="24" t="s">
        <v>83</v>
      </c>
      <c r="AY169" s="24" t="s">
        <v>131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79</v>
      </c>
      <c r="BK169" s="204">
        <f>ROUND(I169*H169,2)</f>
        <v>0</v>
      </c>
      <c r="BL169" s="24" t="s">
        <v>89</v>
      </c>
      <c r="BM169" s="24" t="s">
        <v>284</v>
      </c>
    </row>
    <row r="170" spans="2:51" s="12" customFormat="1" ht="13.5">
      <c r="B170" s="217"/>
      <c r="C170" s="218"/>
      <c r="D170" s="219" t="s">
        <v>139</v>
      </c>
      <c r="E170" s="220" t="s">
        <v>30</v>
      </c>
      <c r="F170" s="221" t="s">
        <v>285</v>
      </c>
      <c r="G170" s="218"/>
      <c r="H170" s="222">
        <v>96.614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139</v>
      </c>
      <c r="AU170" s="228" t="s">
        <v>83</v>
      </c>
      <c r="AV170" s="12" t="s">
        <v>83</v>
      </c>
      <c r="AW170" s="12" t="s">
        <v>37</v>
      </c>
      <c r="AX170" s="12" t="s">
        <v>79</v>
      </c>
      <c r="AY170" s="228" t="s">
        <v>131</v>
      </c>
    </row>
    <row r="171" spans="2:65" s="1" customFormat="1" ht="31.5" customHeight="1">
      <c r="B171" s="41"/>
      <c r="C171" s="193" t="s">
        <v>286</v>
      </c>
      <c r="D171" s="193" t="s">
        <v>133</v>
      </c>
      <c r="E171" s="194" t="s">
        <v>287</v>
      </c>
      <c r="F171" s="195" t="s">
        <v>288</v>
      </c>
      <c r="G171" s="196" t="s">
        <v>289</v>
      </c>
      <c r="H171" s="197">
        <v>0.144</v>
      </c>
      <c r="I171" s="198"/>
      <c r="J171" s="199">
        <f>ROUND(I171*H171,2)</f>
        <v>0</v>
      </c>
      <c r="K171" s="195" t="s">
        <v>137</v>
      </c>
      <c r="L171" s="61"/>
      <c r="M171" s="200" t="s">
        <v>30</v>
      </c>
      <c r="N171" s="201" t="s">
        <v>45</v>
      </c>
      <c r="O171" s="42"/>
      <c r="P171" s="202">
        <f>O171*H171</f>
        <v>0</v>
      </c>
      <c r="Q171" s="202">
        <v>1.03822</v>
      </c>
      <c r="R171" s="202">
        <f>Q171*H171</f>
        <v>0.14950367999999997</v>
      </c>
      <c r="S171" s="202">
        <v>0</v>
      </c>
      <c r="T171" s="203">
        <f>S171*H171</f>
        <v>0</v>
      </c>
      <c r="AR171" s="24" t="s">
        <v>89</v>
      </c>
      <c r="AT171" s="24" t="s">
        <v>133</v>
      </c>
      <c r="AU171" s="24" t="s">
        <v>83</v>
      </c>
      <c r="AY171" s="24" t="s">
        <v>131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79</v>
      </c>
      <c r="BK171" s="204">
        <f>ROUND(I171*H171,2)</f>
        <v>0</v>
      </c>
      <c r="BL171" s="24" t="s">
        <v>89</v>
      </c>
      <c r="BM171" s="24" t="s">
        <v>290</v>
      </c>
    </row>
    <row r="172" spans="2:51" s="12" customFormat="1" ht="13.5">
      <c r="B172" s="217"/>
      <c r="C172" s="218"/>
      <c r="D172" s="207" t="s">
        <v>139</v>
      </c>
      <c r="E172" s="229" t="s">
        <v>30</v>
      </c>
      <c r="F172" s="230" t="s">
        <v>291</v>
      </c>
      <c r="G172" s="218"/>
      <c r="H172" s="231">
        <v>0.144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139</v>
      </c>
      <c r="AU172" s="228" t="s">
        <v>83</v>
      </c>
      <c r="AV172" s="12" t="s">
        <v>83</v>
      </c>
      <c r="AW172" s="12" t="s">
        <v>37</v>
      </c>
      <c r="AX172" s="12" t="s">
        <v>79</v>
      </c>
      <c r="AY172" s="228" t="s">
        <v>131</v>
      </c>
    </row>
    <row r="173" spans="2:63" s="10" customFormat="1" ht="29.85" customHeight="1">
      <c r="B173" s="176"/>
      <c r="C173" s="177"/>
      <c r="D173" s="190" t="s">
        <v>73</v>
      </c>
      <c r="E173" s="191" t="s">
        <v>86</v>
      </c>
      <c r="F173" s="191" t="s">
        <v>292</v>
      </c>
      <c r="G173" s="177"/>
      <c r="H173" s="177"/>
      <c r="I173" s="180"/>
      <c r="J173" s="192">
        <f>BK173</f>
        <v>0</v>
      </c>
      <c r="K173" s="177"/>
      <c r="L173" s="182"/>
      <c r="M173" s="183"/>
      <c r="N173" s="184"/>
      <c r="O173" s="184"/>
      <c r="P173" s="185">
        <f>SUM(P174:P183)</f>
        <v>0</v>
      </c>
      <c r="Q173" s="184"/>
      <c r="R173" s="185">
        <f>SUM(R174:R183)</f>
        <v>115.0383906</v>
      </c>
      <c r="S173" s="184"/>
      <c r="T173" s="186">
        <f>SUM(T174:T183)</f>
        <v>0</v>
      </c>
      <c r="AR173" s="187" t="s">
        <v>79</v>
      </c>
      <c r="AT173" s="188" t="s">
        <v>73</v>
      </c>
      <c r="AU173" s="188" t="s">
        <v>79</v>
      </c>
      <c r="AY173" s="187" t="s">
        <v>131</v>
      </c>
      <c r="BK173" s="189">
        <f>SUM(BK174:BK183)</f>
        <v>0</v>
      </c>
    </row>
    <row r="174" spans="2:65" s="1" customFormat="1" ht="57" customHeight="1">
      <c r="B174" s="41"/>
      <c r="C174" s="193" t="s">
        <v>293</v>
      </c>
      <c r="D174" s="193" t="s">
        <v>133</v>
      </c>
      <c r="E174" s="194" t="s">
        <v>294</v>
      </c>
      <c r="F174" s="195" t="s">
        <v>295</v>
      </c>
      <c r="G174" s="196" t="s">
        <v>148</v>
      </c>
      <c r="H174" s="197">
        <v>90.37</v>
      </c>
      <c r="I174" s="198"/>
      <c r="J174" s="199">
        <f>ROUND(I174*H174,2)</f>
        <v>0</v>
      </c>
      <c r="K174" s="195" t="s">
        <v>137</v>
      </c>
      <c r="L174" s="61"/>
      <c r="M174" s="200" t="s">
        <v>30</v>
      </c>
      <c r="N174" s="201" t="s">
        <v>45</v>
      </c>
      <c r="O174" s="42"/>
      <c r="P174" s="202">
        <f>O174*H174</f>
        <v>0</v>
      </c>
      <c r="Q174" s="202">
        <v>0.36038</v>
      </c>
      <c r="R174" s="202">
        <f>Q174*H174</f>
        <v>32.5675406</v>
      </c>
      <c r="S174" s="202">
        <v>0</v>
      </c>
      <c r="T174" s="203">
        <f>S174*H174</f>
        <v>0</v>
      </c>
      <c r="AR174" s="24" t="s">
        <v>89</v>
      </c>
      <c r="AT174" s="24" t="s">
        <v>133</v>
      </c>
      <c r="AU174" s="24" t="s">
        <v>83</v>
      </c>
      <c r="AY174" s="24" t="s">
        <v>131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79</v>
      </c>
      <c r="BK174" s="204">
        <f>ROUND(I174*H174,2)</f>
        <v>0</v>
      </c>
      <c r="BL174" s="24" t="s">
        <v>89</v>
      </c>
      <c r="BM174" s="24" t="s">
        <v>296</v>
      </c>
    </row>
    <row r="175" spans="2:51" s="11" customFormat="1" ht="13.5">
      <c r="B175" s="205"/>
      <c r="C175" s="206"/>
      <c r="D175" s="207" t="s">
        <v>139</v>
      </c>
      <c r="E175" s="208" t="s">
        <v>30</v>
      </c>
      <c r="F175" s="209" t="s">
        <v>297</v>
      </c>
      <c r="G175" s="206"/>
      <c r="H175" s="210" t="s">
        <v>30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139</v>
      </c>
      <c r="AU175" s="216" t="s">
        <v>83</v>
      </c>
      <c r="AV175" s="11" t="s">
        <v>79</v>
      </c>
      <c r="AW175" s="11" t="s">
        <v>37</v>
      </c>
      <c r="AX175" s="11" t="s">
        <v>74</v>
      </c>
      <c r="AY175" s="216" t="s">
        <v>131</v>
      </c>
    </row>
    <row r="176" spans="2:51" s="12" customFormat="1" ht="13.5">
      <c r="B176" s="217"/>
      <c r="C176" s="218"/>
      <c r="D176" s="207" t="s">
        <v>139</v>
      </c>
      <c r="E176" s="229" t="s">
        <v>30</v>
      </c>
      <c r="F176" s="230" t="s">
        <v>298</v>
      </c>
      <c r="G176" s="218"/>
      <c r="H176" s="231">
        <v>34.53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139</v>
      </c>
      <c r="AU176" s="228" t="s">
        <v>83</v>
      </c>
      <c r="AV176" s="12" t="s">
        <v>83</v>
      </c>
      <c r="AW176" s="12" t="s">
        <v>37</v>
      </c>
      <c r="AX176" s="12" t="s">
        <v>74</v>
      </c>
      <c r="AY176" s="228" t="s">
        <v>131</v>
      </c>
    </row>
    <row r="177" spans="2:51" s="12" customFormat="1" ht="13.5">
      <c r="B177" s="217"/>
      <c r="C177" s="218"/>
      <c r="D177" s="207" t="s">
        <v>139</v>
      </c>
      <c r="E177" s="229" t="s">
        <v>30</v>
      </c>
      <c r="F177" s="230" t="s">
        <v>299</v>
      </c>
      <c r="G177" s="218"/>
      <c r="H177" s="231">
        <v>55.84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139</v>
      </c>
      <c r="AU177" s="228" t="s">
        <v>83</v>
      </c>
      <c r="AV177" s="12" t="s">
        <v>83</v>
      </c>
      <c r="AW177" s="12" t="s">
        <v>37</v>
      </c>
      <c r="AX177" s="12" t="s">
        <v>74</v>
      </c>
      <c r="AY177" s="228" t="s">
        <v>131</v>
      </c>
    </row>
    <row r="178" spans="2:51" s="13" customFormat="1" ht="13.5">
      <c r="B178" s="232"/>
      <c r="C178" s="233"/>
      <c r="D178" s="219" t="s">
        <v>139</v>
      </c>
      <c r="E178" s="234" t="s">
        <v>30</v>
      </c>
      <c r="F178" s="235" t="s">
        <v>212</v>
      </c>
      <c r="G178" s="233"/>
      <c r="H178" s="236">
        <v>90.37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139</v>
      </c>
      <c r="AU178" s="242" t="s">
        <v>83</v>
      </c>
      <c r="AV178" s="13" t="s">
        <v>89</v>
      </c>
      <c r="AW178" s="13" t="s">
        <v>37</v>
      </c>
      <c r="AX178" s="13" t="s">
        <v>79</v>
      </c>
      <c r="AY178" s="242" t="s">
        <v>131</v>
      </c>
    </row>
    <row r="179" spans="2:65" s="1" customFormat="1" ht="22.5" customHeight="1">
      <c r="B179" s="41"/>
      <c r="C179" s="243" t="s">
        <v>300</v>
      </c>
      <c r="D179" s="243" t="s">
        <v>244</v>
      </c>
      <c r="E179" s="244" t="s">
        <v>301</v>
      </c>
      <c r="F179" s="245" t="s">
        <v>302</v>
      </c>
      <c r="G179" s="246" t="s">
        <v>239</v>
      </c>
      <c r="H179" s="247">
        <v>107.105</v>
      </c>
      <c r="I179" s="248"/>
      <c r="J179" s="249">
        <f>ROUND(I179*H179,2)</f>
        <v>0</v>
      </c>
      <c r="K179" s="245" t="s">
        <v>137</v>
      </c>
      <c r="L179" s="250"/>
      <c r="M179" s="251" t="s">
        <v>30</v>
      </c>
      <c r="N179" s="252" t="s">
        <v>45</v>
      </c>
      <c r="O179" s="42"/>
      <c r="P179" s="202">
        <f>O179*H179</f>
        <v>0</v>
      </c>
      <c r="Q179" s="202">
        <v>0.77</v>
      </c>
      <c r="R179" s="202">
        <f>Q179*H179</f>
        <v>82.47085</v>
      </c>
      <c r="S179" s="202">
        <v>0</v>
      </c>
      <c r="T179" s="203">
        <f>S179*H179</f>
        <v>0</v>
      </c>
      <c r="AR179" s="24" t="s">
        <v>167</v>
      </c>
      <c r="AT179" s="24" t="s">
        <v>244</v>
      </c>
      <c r="AU179" s="24" t="s">
        <v>83</v>
      </c>
      <c r="AY179" s="24" t="s">
        <v>131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79</v>
      </c>
      <c r="BK179" s="204">
        <f>ROUND(I179*H179,2)</f>
        <v>0</v>
      </c>
      <c r="BL179" s="24" t="s">
        <v>89</v>
      </c>
      <c r="BM179" s="24" t="s">
        <v>303</v>
      </c>
    </row>
    <row r="180" spans="2:51" s="12" customFormat="1" ht="13.5">
      <c r="B180" s="217"/>
      <c r="C180" s="218"/>
      <c r="D180" s="207" t="s">
        <v>139</v>
      </c>
      <c r="E180" s="229" t="s">
        <v>30</v>
      </c>
      <c r="F180" s="230" t="s">
        <v>304</v>
      </c>
      <c r="G180" s="218"/>
      <c r="H180" s="231">
        <v>11.882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139</v>
      </c>
      <c r="AU180" s="228" t="s">
        <v>83</v>
      </c>
      <c r="AV180" s="12" t="s">
        <v>83</v>
      </c>
      <c r="AW180" s="12" t="s">
        <v>37</v>
      </c>
      <c r="AX180" s="12" t="s">
        <v>74</v>
      </c>
      <c r="AY180" s="228" t="s">
        <v>131</v>
      </c>
    </row>
    <row r="181" spans="2:51" s="12" customFormat="1" ht="13.5">
      <c r="B181" s="217"/>
      <c r="C181" s="218"/>
      <c r="D181" s="207" t="s">
        <v>139</v>
      </c>
      <c r="E181" s="229" t="s">
        <v>30</v>
      </c>
      <c r="F181" s="230" t="s">
        <v>305</v>
      </c>
      <c r="G181" s="218"/>
      <c r="H181" s="231">
        <v>30.96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139</v>
      </c>
      <c r="AU181" s="228" t="s">
        <v>83</v>
      </c>
      <c r="AV181" s="12" t="s">
        <v>83</v>
      </c>
      <c r="AW181" s="12" t="s">
        <v>37</v>
      </c>
      <c r="AX181" s="12" t="s">
        <v>74</v>
      </c>
      <c r="AY181" s="228" t="s">
        <v>131</v>
      </c>
    </row>
    <row r="182" spans="2:51" s="13" customFormat="1" ht="13.5">
      <c r="B182" s="232"/>
      <c r="C182" s="233"/>
      <c r="D182" s="207" t="s">
        <v>139</v>
      </c>
      <c r="E182" s="253" t="s">
        <v>30</v>
      </c>
      <c r="F182" s="254" t="s">
        <v>212</v>
      </c>
      <c r="G182" s="233"/>
      <c r="H182" s="255">
        <v>42.842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139</v>
      </c>
      <c r="AU182" s="242" t="s">
        <v>83</v>
      </c>
      <c r="AV182" s="13" t="s">
        <v>89</v>
      </c>
      <c r="AW182" s="13" t="s">
        <v>37</v>
      </c>
      <c r="AX182" s="13" t="s">
        <v>79</v>
      </c>
      <c r="AY182" s="242" t="s">
        <v>131</v>
      </c>
    </row>
    <row r="183" spans="2:51" s="12" customFormat="1" ht="13.5">
      <c r="B183" s="217"/>
      <c r="C183" s="218"/>
      <c r="D183" s="207" t="s">
        <v>139</v>
      </c>
      <c r="E183" s="218"/>
      <c r="F183" s="230" t="s">
        <v>306</v>
      </c>
      <c r="G183" s="218"/>
      <c r="H183" s="231">
        <v>107.105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139</v>
      </c>
      <c r="AU183" s="228" t="s">
        <v>83</v>
      </c>
      <c r="AV183" s="12" t="s">
        <v>83</v>
      </c>
      <c r="AW183" s="12" t="s">
        <v>6</v>
      </c>
      <c r="AX183" s="12" t="s">
        <v>79</v>
      </c>
      <c r="AY183" s="228" t="s">
        <v>131</v>
      </c>
    </row>
    <row r="184" spans="2:63" s="10" customFormat="1" ht="29.85" customHeight="1">
      <c r="B184" s="176"/>
      <c r="C184" s="177"/>
      <c r="D184" s="190" t="s">
        <v>73</v>
      </c>
      <c r="E184" s="191" t="s">
        <v>307</v>
      </c>
      <c r="F184" s="191" t="s">
        <v>308</v>
      </c>
      <c r="G184" s="177"/>
      <c r="H184" s="177"/>
      <c r="I184" s="180"/>
      <c r="J184" s="192">
        <f>BK184</f>
        <v>0</v>
      </c>
      <c r="K184" s="177"/>
      <c r="L184" s="182"/>
      <c r="M184" s="183"/>
      <c r="N184" s="184"/>
      <c r="O184" s="184"/>
      <c r="P184" s="185">
        <f>SUM(P185:P192)</f>
        <v>0</v>
      </c>
      <c r="Q184" s="184"/>
      <c r="R184" s="185">
        <f>SUM(R185:R192)</f>
        <v>2.178141</v>
      </c>
      <c r="S184" s="184"/>
      <c r="T184" s="186">
        <f>SUM(T185:T192)</f>
        <v>0</v>
      </c>
      <c r="AR184" s="187" t="s">
        <v>79</v>
      </c>
      <c r="AT184" s="188" t="s">
        <v>73</v>
      </c>
      <c r="AU184" s="188" t="s">
        <v>79</v>
      </c>
      <c r="AY184" s="187" t="s">
        <v>131</v>
      </c>
      <c r="BK184" s="189">
        <f>SUM(BK185:BK192)</f>
        <v>0</v>
      </c>
    </row>
    <row r="185" spans="2:65" s="1" customFormat="1" ht="31.5" customHeight="1">
      <c r="B185" s="41"/>
      <c r="C185" s="193" t="s">
        <v>309</v>
      </c>
      <c r="D185" s="193" t="s">
        <v>133</v>
      </c>
      <c r="E185" s="194" t="s">
        <v>310</v>
      </c>
      <c r="F185" s="195" t="s">
        <v>311</v>
      </c>
      <c r="G185" s="196" t="s">
        <v>239</v>
      </c>
      <c r="H185" s="197">
        <v>54.59</v>
      </c>
      <c r="I185" s="198"/>
      <c r="J185" s="199">
        <f>ROUND(I185*H185,2)</f>
        <v>0</v>
      </c>
      <c r="K185" s="195" t="s">
        <v>137</v>
      </c>
      <c r="L185" s="61"/>
      <c r="M185" s="200" t="s">
        <v>30</v>
      </c>
      <c r="N185" s="201" t="s">
        <v>45</v>
      </c>
      <c r="O185" s="42"/>
      <c r="P185" s="202">
        <f>O185*H185</f>
        <v>0</v>
      </c>
      <c r="Q185" s="202">
        <v>0.0399</v>
      </c>
      <c r="R185" s="202">
        <f>Q185*H185</f>
        <v>2.178141</v>
      </c>
      <c r="S185" s="202">
        <v>0</v>
      </c>
      <c r="T185" s="203">
        <f>S185*H185</f>
        <v>0</v>
      </c>
      <c r="AR185" s="24" t="s">
        <v>89</v>
      </c>
      <c r="AT185" s="24" t="s">
        <v>133</v>
      </c>
      <c r="AU185" s="24" t="s">
        <v>83</v>
      </c>
      <c r="AY185" s="24" t="s">
        <v>131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79</v>
      </c>
      <c r="BK185" s="204">
        <f>ROUND(I185*H185,2)</f>
        <v>0</v>
      </c>
      <c r="BL185" s="24" t="s">
        <v>89</v>
      </c>
      <c r="BM185" s="24" t="s">
        <v>312</v>
      </c>
    </row>
    <row r="186" spans="2:51" s="11" customFormat="1" ht="13.5">
      <c r="B186" s="205"/>
      <c r="C186" s="206"/>
      <c r="D186" s="207" t="s">
        <v>139</v>
      </c>
      <c r="E186" s="208" t="s">
        <v>30</v>
      </c>
      <c r="F186" s="209" t="s">
        <v>313</v>
      </c>
      <c r="G186" s="206"/>
      <c r="H186" s="210" t="s">
        <v>30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139</v>
      </c>
      <c r="AU186" s="216" t="s">
        <v>83</v>
      </c>
      <c r="AV186" s="11" t="s">
        <v>79</v>
      </c>
      <c r="AW186" s="11" t="s">
        <v>37</v>
      </c>
      <c r="AX186" s="11" t="s">
        <v>74</v>
      </c>
      <c r="AY186" s="216" t="s">
        <v>131</v>
      </c>
    </row>
    <row r="187" spans="2:51" s="12" customFormat="1" ht="13.5">
      <c r="B187" s="217"/>
      <c r="C187" s="218"/>
      <c r="D187" s="207" t="s">
        <v>139</v>
      </c>
      <c r="E187" s="229" t="s">
        <v>30</v>
      </c>
      <c r="F187" s="230" t="s">
        <v>314</v>
      </c>
      <c r="G187" s="218"/>
      <c r="H187" s="231">
        <v>36.21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139</v>
      </c>
      <c r="AU187" s="228" t="s">
        <v>83</v>
      </c>
      <c r="AV187" s="12" t="s">
        <v>83</v>
      </c>
      <c r="AW187" s="12" t="s">
        <v>37</v>
      </c>
      <c r="AX187" s="12" t="s">
        <v>74</v>
      </c>
      <c r="AY187" s="228" t="s">
        <v>131</v>
      </c>
    </row>
    <row r="188" spans="2:51" s="12" customFormat="1" ht="13.5">
      <c r="B188" s="217"/>
      <c r="C188" s="218"/>
      <c r="D188" s="207" t="s">
        <v>139</v>
      </c>
      <c r="E188" s="229" t="s">
        <v>30</v>
      </c>
      <c r="F188" s="230" t="s">
        <v>315</v>
      </c>
      <c r="G188" s="218"/>
      <c r="H188" s="231">
        <v>18.38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139</v>
      </c>
      <c r="AU188" s="228" t="s">
        <v>83</v>
      </c>
      <c r="AV188" s="12" t="s">
        <v>83</v>
      </c>
      <c r="AW188" s="12" t="s">
        <v>37</v>
      </c>
      <c r="AX188" s="12" t="s">
        <v>74</v>
      </c>
      <c r="AY188" s="228" t="s">
        <v>131</v>
      </c>
    </row>
    <row r="189" spans="2:51" s="13" customFormat="1" ht="13.5">
      <c r="B189" s="232"/>
      <c r="C189" s="233"/>
      <c r="D189" s="219" t="s">
        <v>139</v>
      </c>
      <c r="E189" s="234" t="s">
        <v>30</v>
      </c>
      <c r="F189" s="235" t="s">
        <v>212</v>
      </c>
      <c r="G189" s="233"/>
      <c r="H189" s="236">
        <v>54.59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139</v>
      </c>
      <c r="AU189" s="242" t="s">
        <v>83</v>
      </c>
      <c r="AV189" s="13" t="s">
        <v>89</v>
      </c>
      <c r="AW189" s="13" t="s">
        <v>37</v>
      </c>
      <c r="AX189" s="13" t="s">
        <v>79</v>
      </c>
      <c r="AY189" s="242" t="s">
        <v>131</v>
      </c>
    </row>
    <row r="190" spans="2:65" s="1" customFormat="1" ht="22.5" customHeight="1">
      <c r="B190" s="41"/>
      <c r="C190" s="193" t="s">
        <v>316</v>
      </c>
      <c r="D190" s="193" t="s">
        <v>133</v>
      </c>
      <c r="E190" s="194" t="s">
        <v>317</v>
      </c>
      <c r="F190" s="195" t="s">
        <v>318</v>
      </c>
      <c r="G190" s="196" t="s">
        <v>239</v>
      </c>
      <c r="H190" s="197">
        <v>271.97</v>
      </c>
      <c r="I190" s="198"/>
      <c r="J190" s="199">
        <f>ROUND(I190*H190,2)</f>
        <v>0</v>
      </c>
      <c r="K190" s="195" t="s">
        <v>137</v>
      </c>
      <c r="L190" s="61"/>
      <c r="M190" s="200" t="s">
        <v>30</v>
      </c>
      <c r="N190" s="201" t="s">
        <v>45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4" t="s">
        <v>89</v>
      </c>
      <c r="AT190" s="24" t="s">
        <v>133</v>
      </c>
      <c r="AU190" s="24" t="s">
        <v>83</v>
      </c>
      <c r="AY190" s="24" t="s">
        <v>131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79</v>
      </c>
      <c r="BK190" s="204">
        <f>ROUND(I190*H190,2)</f>
        <v>0</v>
      </c>
      <c r="BL190" s="24" t="s">
        <v>89</v>
      </c>
      <c r="BM190" s="24" t="s">
        <v>319</v>
      </c>
    </row>
    <row r="191" spans="2:51" s="11" customFormat="1" ht="13.5">
      <c r="B191" s="205"/>
      <c r="C191" s="206"/>
      <c r="D191" s="207" t="s">
        <v>139</v>
      </c>
      <c r="E191" s="208" t="s">
        <v>30</v>
      </c>
      <c r="F191" s="209" t="s">
        <v>320</v>
      </c>
      <c r="G191" s="206"/>
      <c r="H191" s="210" t="s">
        <v>30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139</v>
      </c>
      <c r="AU191" s="216" t="s">
        <v>83</v>
      </c>
      <c r="AV191" s="11" t="s">
        <v>79</v>
      </c>
      <c r="AW191" s="11" t="s">
        <v>37</v>
      </c>
      <c r="AX191" s="11" t="s">
        <v>74</v>
      </c>
      <c r="AY191" s="216" t="s">
        <v>131</v>
      </c>
    </row>
    <row r="192" spans="2:51" s="12" customFormat="1" ht="13.5">
      <c r="B192" s="217"/>
      <c r="C192" s="218"/>
      <c r="D192" s="207" t="s">
        <v>139</v>
      </c>
      <c r="E192" s="229" t="s">
        <v>30</v>
      </c>
      <c r="F192" s="230" t="s">
        <v>321</v>
      </c>
      <c r="G192" s="218"/>
      <c r="H192" s="231">
        <v>271.97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139</v>
      </c>
      <c r="AU192" s="228" t="s">
        <v>83</v>
      </c>
      <c r="AV192" s="12" t="s">
        <v>83</v>
      </c>
      <c r="AW192" s="12" t="s">
        <v>37</v>
      </c>
      <c r="AX192" s="12" t="s">
        <v>79</v>
      </c>
      <c r="AY192" s="228" t="s">
        <v>131</v>
      </c>
    </row>
    <row r="193" spans="2:63" s="10" customFormat="1" ht="29.85" customHeight="1">
      <c r="B193" s="176"/>
      <c r="C193" s="177"/>
      <c r="D193" s="190" t="s">
        <v>73</v>
      </c>
      <c r="E193" s="191" t="s">
        <v>167</v>
      </c>
      <c r="F193" s="191" t="s">
        <v>322</v>
      </c>
      <c r="G193" s="177"/>
      <c r="H193" s="177"/>
      <c r="I193" s="180"/>
      <c r="J193" s="192">
        <f>BK193</f>
        <v>0</v>
      </c>
      <c r="K193" s="177"/>
      <c r="L193" s="182"/>
      <c r="M193" s="183"/>
      <c r="N193" s="184"/>
      <c r="O193" s="184"/>
      <c r="P193" s="185">
        <f>SUM(P194:P197)</f>
        <v>0</v>
      </c>
      <c r="Q193" s="184"/>
      <c r="R193" s="185">
        <f>SUM(R194:R197)</f>
        <v>0.066825</v>
      </c>
      <c r="S193" s="184"/>
      <c r="T193" s="186">
        <f>SUM(T194:T197)</f>
        <v>0</v>
      </c>
      <c r="AR193" s="187" t="s">
        <v>79</v>
      </c>
      <c r="AT193" s="188" t="s">
        <v>73</v>
      </c>
      <c r="AU193" s="188" t="s">
        <v>79</v>
      </c>
      <c r="AY193" s="187" t="s">
        <v>131</v>
      </c>
      <c r="BK193" s="189">
        <f>SUM(BK194:BK197)</f>
        <v>0</v>
      </c>
    </row>
    <row r="194" spans="2:65" s="1" customFormat="1" ht="22.5" customHeight="1">
      <c r="B194" s="41"/>
      <c r="C194" s="193" t="s">
        <v>323</v>
      </c>
      <c r="D194" s="193" t="s">
        <v>133</v>
      </c>
      <c r="E194" s="194" t="s">
        <v>324</v>
      </c>
      <c r="F194" s="195" t="s">
        <v>325</v>
      </c>
      <c r="G194" s="196" t="s">
        <v>251</v>
      </c>
      <c r="H194" s="197">
        <v>16.5</v>
      </c>
      <c r="I194" s="198"/>
      <c r="J194" s="199">
        <f>ROUND(I194*H194,2)</f>
        <v>0</v>
      </c>
      <c r="K194" s="195" t="s">
        <v>137</v>
      </c>
      <c r="L194" s="61"/>
      <c r="M194" s="200" t="s">
        <v>30</v>
      </c>
      <c r="N194" s="201" t="s">
        <v>45</v>
      </c>
      <c r="O194" s="42"/>
      <c r="P194" s="202">
        <f>O194*H194</f>
        <v>0</v>
      </c>
      <c r="Q194" s="202">
        <v>0.00405</v>
      </c>
      <c r="R194" s="202">
        <f>Q194*H194</f>
        <v>0.066825</v>
      </c>
      <c r="S194" s="202">
        <v>0</v>
      </c>
      <c r="T194" s="203">
        <f>S194*H194</f>
        <v>0</v>
      </c>
      <c r="AR194" s="24" t="s">
        <v>89</v>
      </c>
      <c r="AT194" s="24" t="s">
        <v>133</v>
      </c>
      <c r="AU194" s="24" t="s">
        <v>83</v>
      </c>
      <c r="AY194" s="24" t="s">
        <v>131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79</v>
      </c>
      <c r="BK194" s="204">
        <f>ROUND(I194*H194,2)</f>
        <v>0</v>
      </c>
      <c r="BL194" s="24" t="s">
        <v>89</v>
      </c>
      <c r="BM194" s="24" t="s">
        <v>326</v>
      </c>
    </row>
    <row r="195" spans="2:51" s="12" customFormat="1" ht="13.5">
      <c r="B195" s="217"/>
      <c r="C195" s="218"/>
      <c r="D195" s="207" t="s">
        <v>139</v>
      </c>
      <c r="E195" s="229" t="s">
        <v>30</v>
      </c>
      <c r="F195" s="230" t="s">
        <v>327</v>
      </c>
      <c r="G195" s="218"/>
      <c r="H195" s="231">
        <v>5.5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139</v>
      </c>
      <c r="AU195" s="228" t="s">
        <v>83</v>
      </c>
      <c r="AV195" s="12" t="s">
        <v>83</v>
      </c>
      <c r="AW195" s="12" t="s">
        <v>37</v>
      </c>
      <c r="AX195" s="12" t="s">
        <v>74</v>
      </c>
      <c r="AY195" s="228" t="s">
        <v>131</v>
      </c>
    </row>
    <row r="196" spans="2:51" s="12" customFormat="1" ht="13.5">
      <c r="B196" s="217"/>
      <c r="C196" s="218"/>
      <c r="D196" s="207" t="s">
        <v>139</v>
      </c>
      <c r="E196" s="229" t="s">
        <v>30</v>
      </c>
      <c r="F196" s="230" t="s">
        <v>328</v>
      </c>
      <c r="G196" s="218"/>
      <c r="H196" s="231">
        <v>11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139</v>
      </c>
      <c r="AU196" s="228" t="s">
        <v>83</v>
      </c>
      <c r="AV196" s="12" t="s">
        <v>83</v>
      </c>
      <c r="AW196" s="12" t="s">
        <v>37</v>
      </c>
      <c r="AX196" s="12" t="s">
        <v>74</v>
      </c>
      <c r="AY196" s="228" t="s">
        <v>131</v>
      </c>
    </row>
    <row r="197" spans="2:51" s="13" customFormat="1" ht="13.5">
      <c r="B197" s="232"/>
      <c r="C197" s="233"/>
      <c r="D197" s="207" t="s">
        <v>139</v>
      </c>
      <c r="E197" s="253" t="s">
        <v>30</v>
      </c>
      <c r="F197" s="254" t="s">
        <v>212</v>
      </c>
      <c r="G197" s="233"/>
      <c r="H197" s="255">
        <v>16.5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139</v>
      </c>
      <c r="AU197" s="242" t="s">
        <v>83</v>
      </c>
      <c r="AV197" s="13" t="s">
        <v>89</v>
      </c>
      <c r="AW197" s="13" t="s">
        <v>37</v>
      </c>
      <c r="AX197" s="13" t="s">
        <v>79</v>
      </c>
      <c r="AY197" s="242" t="s">
        <v>131</v>
      </c>
    </row>
    <row r="198" spans="2:63" s="10" customFormat="1" ht="29.85" customHeight="1">
      <c r="B198" s="176"/>
      <c r="C198" s="177"/>
      <c r="D198" s="190" t="s">
        <v>73</v>
      </c>
      <c r="E198" s="191" t="s">
        <v>172</v>
      </c>
      <c r="F198" s="191" t="s">
        <v>329</v>
      </c>
      <c r="G198" s="177"/>
      <c r="H198" s="177"/>
      <c r="I198" s="180"/>
      <c r="J198" s="192">
        <f>BK198</f>
        <v>0</v>
      </c>
      <c r="K198" s="177"/>
      <c r="L198" s="182"/>
      <c r="M198" s="183"/>
      <c r="N198" s="184"/>
      <c r="O198" s="184"/>
      <c r="P198" s="185">
        <f>SUM(P199:P208)</f>
        <v>0</v>
      </c>
      <c r="Q198" s="184"/>
      <c r="R198" s="185">
        <f>SUM(R199:R208)</f>
        <v>9.287</v>
      </c>
      <c r="S198" s="184"/>
      <c r="T198" s="186">
        <f>SUM(T199:T208)</f>
        <v>190.84512</v>
      </c>
      <c r="AR198" s="187" t="s">
        <v>79</v>
      </c>
      <c r="AT198" s="188" t="s">
        <v>73</v>
      </c>
      <c r="AU198" s="188" t="s">
        <v>79</v>
      </c>
      <c r="AY198" s="187" t="s">
        <v>131</v>
      </c>
      <c r="BK198" s="189">
        <f>SUM(BK199:BK208)</f>
        <v>0</v>
      </c>
    </row>
    <row r="199" spans="2:65" s="1" customFormat="1" ht="31.5" customHeight="1">
      <c r="B199" s="41"/>
      <c r="C199" s="193" t="s">
        <v>330</v>
      </c>
      <c r="D199" s="193" t="s">
        <v>133</v>
      </c>
      <c r="E199" s="194" t="s">
        <v>331</v>
      </c>
      <c r="F199" s="195" t="s">
        <v>332</v>
      </c>
      <c r="G199" s="196" t="s">
        <v>148</v>
      </c>
      <c r="H199" s="197">
        <v>0.54</v>
      </c>
      <c r="I199" s="198"/>
      <c r="J199" s="199">
        <f>ROUND(I199*H199,2)</f>
        <v>0</v>
      </c>
      <c r="K199" s="195" t="s">
        <v>137</v>
      </c>
      <c r="L199" s="61"/>
      <c r="M199" s="200" t="s">
        <v>30</v>
      </c>
      <c r="N199" s="201" t="s">
        <v>45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24" t="s">
        <v>89</v>
      </c>
      <c r="AT199" s="24" t="s">
        <v>133</v>
      </c>
      <c r="AU199" s="24" t="s">
        <v>83</v>
      </c>
      <c r="AY199" s="24" t="s">
        <v>131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4" t="s">
        <v>79</v>
      </c>
      <c r="BK199" s="204">
        <f>ROUND(I199*H199,2)</f>
        <v>0</v>
      </c>
      <c r="BL199" s="24" t="s">
        <v>89</v>
      </c>
      <c r="BM199" s="24" t="s">
        <v>333</v>
      </c>
    </row>
    <row r="200" spans="2:51" s="12" customFormat="1" ht="13.5">
      <c r="B200" s="217"/>
      <c r="C200" s="218"/>
      <c r="D200" s="219" t="s">
        <v>139</v>
      </c>
      <c r="E200" s="220" t="s">
        <v>30</v>
      </c>
      <c r="F200" s="221" t="s">
        <v>334</v>
      </c>
      <c r="G200" s="218"/>
      <c r="H200" s="222">
        <v>0.54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139</v>
      </c>
      <c r="AU200" s="228" t="s">
        <v>83</v>
      </c>
      <c r="AV200" s="12" t="s">
        <v>83</v>
      </c>
      <c r="AW200" s="12" t="s">
        <v>37</v>
      </c>
      <c r="AX200" s="12" t="s">
        <v>79</v>
      </c>
      <c r="AY200" s="228" t="s">
        <v>131</v>
      </c>
    </row>
    <row r="201" spans="2:65" s="1" customFormat="1" ht="22.5" customHeight="1">
      <c r="B201" s="41"/>
      <c r="C201" s="243" t="s">
        <v>335</v>
      </c>
      <c r="D201" s="243" t="s">
        <v>244</v>
      </c>
      <c r="E201" s="244" t="s">
        <v>336</v>
      </c>
      <c r="F201" s="245" t="s">
        <v>337</v>
      </c>
      <c r="G201" s="246" t="s">
        <v>289</v>
      </c>
      <c r="H201" s="247">
        <v>0.137</v>
      </c>
      <c r="I201" s="248"/>
      <c r="J201" s="249">
        <f>ROUND(I201*H201,2)</f>
        <v>0</v>
      </c>
      <c r="K201" s="245" t="s">
        <v>137</v>
      </c>
      <c r="L201" s="250"/>
      <c r="M201" s="251" t="s">
        <v>30</v>
      </c>
      <c r="N201" s="252" t="s">
        <v>45</v>
      </c>
      <c r="O201" s="42"/>
      <c r="P201" s="202">
        <f>O201*H201</f>
        <v>0</v>
      </c>
      <c r="Q201" s="202">
        <v>1</v>
      </c>
      <c r="R201" s="202">
        <f>Q201*H201</f>
        <v>0.137</v>
      </c>
      <c r="S201" s="202">
        <v>0</v>
      </c>
      <c r="T201" s="203">
        <f>S201*H201</f>
        <v>0</v>
      </c>
      <c r="AR201" s="24" t="s">
        <v>167</v>
      </c>
      <c r="AT201" s="24" t="s">
        <v>244</v>
      </c>
      <c r="AU201" s="24" t="s">
        <v>83</v>
      </c>
      <c r="AY201" s="24" t="s">
        <v>131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4" t="s">
        <v>79</v>
      </c>
      <c r="BK201" s="204">
        <f>ROUND(I201*H201,2)</f>
        <v>0</v>
      </c>
      <c r="BL201" s="24" t="s">
        <v>89</v>
      </c>
      <c r="BM201" s="24" t="s">
        <v>338</v>
      </c>
    </row>
    <row r="202" spans="2:47" s="1" customFormat="1" ht="27">
      <c r="B202" s="41"/>
      <c r="C202" s="63"/>
      <c r="D202" s="207" t="s">
        <v>339</v>
      </c>
      <c r="E202" s="63"/>
      <c r="F202" s="256" t="s">
        <v>340</v>
      </c>
      <c r="G202" s="63"/>
      <c r="H202" s="63"/>
      <c r="I202" s="163"/>
      <c r="J202" s="63"/>
      <c r="K202" s="63"/>
      <c r="L202" s="61"/>
      <c r="M202" s="257"/>
      <c r="N202" s="42"/>
      <c r="O202" s="42"/>
      <c r="P202" s="42"/>
      <c r="Q202" s="42"/>
      <c r="R202" s="42"/>
      <c r="S202" s="42"/>
      <c r="T202" s="78"/>
      <c r="AT202" s="24" t="s">
        <v>339</v>
      </c>
      <c r="AU202" s="24" t="s">
        <v>83</v>
      </c>
    </row>
    <row r="203" spans="2:51" s="12" customFormat="1" ht="13.5">
      <c r="B203" s="217"/>
      <c r="C203" s="218"/>
      <c r="D203" s="219" t="s">
        <v>139</v>
      </c>
      <c r="E203" s="220" t="s">
        <v>30</v>
      </c>
      <c r="F203" s="221" t="s">
        <v>341</v>
      </c>
      <c r="G203" s="218"/>
      <c r="H203" s="222">
        <v>0.137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139</v>
      </c>
      <c r="AU203" s="228" t="s">
        <v>83</v>
      </c>
      <c r="AV203" s="12" t="s">
        <v>83</v>
      </c>
      <c r="AW203" s="12" t="s">
        <v>37</v>
      </c>
      <c r="AX203" s="12" t="s">
        <v>79</v>
      </c>
      <c r="AY203" s="228" t="s">
        <v>131</v>
      </c>
    </row>
    <row r="204" spans="2:65" s="1" customFormat="1" ht="44.25" customHeight="1">
      <c r="B204" s="41"/>
      <c r="C204" s="193" t="s">
        <v>342</v>
      </c>
      <c r="D204" s="193" t="s">
        <v>133</v>
      </c>
      <c r="E204" s="194" t="s">
        <v>343</v>
      </c>
      <c r="F204" s="195" t="s">
        <v>344</v>
      </c>
      <c r="G204" s="196" t="s">
        <v>239</v>
      </c>
      <c r="H204" s="197">
        <v>54.59</v>
      </c>
      <c r="I204" s="198"/>
      <c r="J204" s="199">
        <f>ROUND(I204*H204,2)</f>
        <v>0</v>
      </c>
      <c r="K204" s="195" t="s">
        <v>137</v>
      </c>
      <c r="L204" s="61"/>
      <c r="M204" s="200" t="s">
        <v>30</v>
      </c>
      <c r="N204" s="201" t="s">
        <v>45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0.018</v>
      </c>
      <c r="T204" s="203">
        <f>S204*H204</f>
        <v>0.9826199999999999</v>
      </c>
      <c r="AR204" s="24" t="s">
        <v>89</v>
      </c>
      <c r="AT204" s="24" t="s">
        <v>133</v>
      </c>
      <c r="AU204" s="24" t="s">
        <v>83</v>
      </c>
      <c r="AY204" s="24" t="s">
        <v>131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79</v>
      </c>
      <c r="BK204" s="204">
        <f>ROUND(I204*H204,2)</f>
        <v>0</v>
      </c>
      <c r="BL204" s="24" t="s">
        <v>89</v>
      </c>
      <c r="BM204" s="24" t="s">
        <v>345</v>
      </c>
    </row>
    <row r="205" spans="2:51" s="12" customFormat="1" ht="13.5">
      <c r="B205" s="217"/>
      <c r="C205" s="218"/>
      <c r="D205" s="219" t="s">
        <v>139</v>
      </c>
      <c r="E205" s="220" t="s">
        <v>30</v>
      </c>
      <c r="F205" s="221" t="s">
        <v>346</v>
      </c>
      <c r="G205" s="218"/>
      <c r="H205" s="222">
        <v>54.59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139</v>
      </c>
      <c r="AU205" s="228" t="s">
        <v>83</v>
      </c>
      <c r="AV205" s="12" t="s">
        <v>83</v>
      </c>
      <c r="AW205" s="12" t="s">
        <v>37</v>
      </c>
      <c r="AX205" s="12" t="s">
        <v>79</v>
      </c>
      <c r="AY205" s="228" t="s">
        <v>131</v>
      </c>
    </row>
    <row r="206" spans="2:65" s="1" customFormat="1" ht="22.5" customHeight="1">
      <c r="B206" s="41"/>
      <c r="C206" s="193" t="s">
        <v>347</v>
      </c>
      <c r="D206" s="193" t="s">
        <v>133</v>
      </c>
      <c r="E206" s="194" t="s">
        <v>348</v>
      </c>
      <c r="F206" s="195" t="s">
        <v>349</v>
      </c>
      <c r="G206" s="196" t="s">
        <v>148</v>
      </c>
      <c r="H206" s="197">
        <v>76.25</v>
      </c>
      <c r="I206" s="198"/>
      <c r="J206" s="199">
        <f>ROUND(I206*H206,2)</f>
        <v>0</v>
      </c>
      <c r="K206" s="195" t="s">
        <v>137</v>
      </c>
      <c r="L206" s="61"/>
      <c r="M206" s="200" t="s">
        <v>30</v>
      </c>
      <c r="N206" s="201" t="s">
        <v>45</v>
      </c>
      <c r="O206" s="42"/>
      <c r="P206" s="202">
        <f>O206*H206</f>
        <v>0</v>
      </c>
      <c r="Q206" s="202">
        <v>0.12</v>
      </c>
      <c r="R206" s="202">
        <f>Q206*H206</f>
        <v>9.15</v>
      </c>
      <c r="S206" s="202">
        <v>2.49</v>
      </c>
      <c r="T206" s="203">
        <f>S206*H206</f>
        <v>189.8625</v>
      </c>
      <c r="AR206" s="24" t="s">
        <v>89</v>
      </c>
      <c r="AT206" s="24" t="s">
        <v>133</v>
      </c>
      <c r="AU206" s="24" t="s">
        <v>83</v>
      </c>
      <c r="AY206" s="24" t="s">
        <v>131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79</v>
      </c>
      <c r="BK206" s="204">
        <f>ROUND(I206*H206,2)</f>
        <v>0</v>
      </c>
      <c r="BL206" s="24" t="s">
        <v>89</v>
      </c>
      <c r="BM206" s="24" t="s">
        <v>350</v>
      </c>
    </row>
    <row r="207" spans="2:51" s="11" customFormat="1" ht="13.5">
      <c r="B207" s="205"/>
      <c r="C207" s="206"/>
      <c r="D207" s="207" t="s">
        <v>139</v>
      </c>
      <c r="E207" s="208" t="s">
        <v>30</v>
      </c>
      <c r="F207" s="209" t="s">
        <v>351</v>
      </c>
      <c r="G207" s="206"/>
      <c r="H207" s="210" t="s">
        <v>30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139</v>
      </c>
      <c r="AU207" s="216" t="s">
        <v>83</v>
      </c>
      <c r="AV207" s="11" t="s">
        <v>79</v>
      </c>
      <c r="AW207" s="11" t="s">
        <v>37</v>
      </c>
      <c r="AX207" s="11" t="s">
        <v>74</v>
      </c>
      <c r="AY207" s="216" t="s">
        <v>131</v>
      </c>
    </row>
    <row r="208" spans="2:51" s="12" customFormat="1" ht="13.5">
      <c r="B208" s="217"/>
      <c r="C208" s="218"/>
      <c r="D208" s="207" t="s">
        <v>139</v>
      </c>
      <c r="E208" s="229" t="s">
        <v>30</v>
      </c>
      <c r="F208" s="230" t="s">
        <v>352</v>
      </c>
      <c r="G208" s="218"/>
      <c r="H208" s="231">
        <v>76.25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139</v>
      </c>
      <c r="AU208" s="228" t="s">
        <v>83</v>
      </c>
      <c r="AV208" s="12" t="s">
        <v>83</v>
      </c>
      <c r="AW208" s="12" t="s">
        <v>37</v>
      </c>
      <c r="AX208" s="12" t="s">
        <v>79</v>
      </c>
      <c r="AY208" s="228" t="s">
        <v>131</v>
      </c>
    </row>
    <row r="209" spans="2:63" s="10" customFormat="1" ht="29.85" customHeight="1">
      <c r="B209" s="176"/>
      <c r="C209" s="177"/>
      <c r="D209" s="190" t="s">
        <v>73</v>
      </c>
      <c r="E209" s="191" t="s">
        <v>353</v>
      </c>
      <c r="F209" s="191" t="s">
        <v>354</v>
      </c>
      <c r="G209" s="177"/>
      <c r="H209" s="177"/>
      <c r="I209" s="180"/>
      <c r="J209" s="192">
        <f>BK209</f>
        <v>0</v>
      </c>
      <c r="K209" s="177"/>
      <c r="L209" s="182"/>
      <c r="M209" s="183"/>
      <c r="N209" s="184"/>
      <c r="O209" s="184"/>
      <c r="P209" s="185">
        <f>SUM(P210:P214)</f>
        <v>0</v>
      </c>
      <c r="Q209" s="184"/>
      <c r="R209" s="185">
        <f>SUM(R210:R214)</f>
        <v>0</v>
      </c>
      <c r="S209" s="184"/>
      <c r="T209" s="186">
        <f>SUM(T210:T214)</f>
        <v>0</v>
      </c>
      <c r="AR209" s="187" t="s">
        <v>79</v>
      </c>
      <c r="AT209" s="188" t="s">
        <v>73</v>
      </c>
      <c r="AU209" s="188" t="s">
        <v>79</v>
      </c>
      <c r="AY209" s="187" t="s">
        <v>131</v>
      </c>
      <c r="BK209" s="189">
        <f>SUM(BK210:BK214)</f>
        <v>0</v>
      </c>
    </row>
    <row r="210" spans="2:65" s="1" customFormat="1" ht="22.5" customHeight="1">
      <c r="B210" s="41"/>
      <c r="C210" s="193" t="s">
        <v>355</v>
      </c>
      <c r="D210" s="193" t="s">
        <v>133</v>
      </c>
      <c r="E210" s="194" t="s">
        <v>356</v>
      </c>
      <c r="F210" s="195" t="s">
        <v>357</v>
      </c>
      <c r="G210" s="196" t="s">
        <v>159</v>
      </c>
      <c r="H210" s="197">
        <v>1</v>
      </c>
      <c r="I210" s="198"/>
      <c r="J210" s="199">
        <f>ROUND(I210*H210,2)</f>
        <v>0</v>
      </c>
      <c r="K210" s="195" t="s">
        <v>30</v>
      </c>
      <c r="L210" s="61"/>
      <c r="M210" s="200" t="s">
        <v>30</v>
      </c>
      <c r="N210" s="201" t="s">
        <v>45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4" t="s">
        <v>89</v>
      </c>
      <c r="AT210" s="24" t="s">
        <v>133</v>
      </c>
      <c r="AU210" s="24" t="s">
        <v>83</v>
      </c>
      <c r="AY210" s="24" t="s">
        <v>131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79</v>
      </c>
      <c r="BK210" s="204">
        <f>ROUND(I210*H210,2)</f>
        <v>0</v>
      </c>
      <c r="BL210" s="24" t="s">
        <v>89</v>
      </c>
      <c r="BM210" s="24" t="s">
        <v>358</v>
      </c>
    </row>
    <row r="211" spans="2:51" s="11" customFormat="1" ht="13.5">
      <c r="B211" s="205"/>
      <c r="C211" s="206"/>
      <c r="D211" s="207" t="s">
        <v>139</v>
      </c>
      <c r="E211" s="208" t="s">
        <v>30</v>
      </c>
      <c r="F211" s="209" t="s">
        <v>359</v>
      </c>
      <c r="G211" s="206"/>
      <c r="H211" s="210" t="s">
        <v>30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139</v>
      </c>
      <c r="AU211" s="216" t="s">
        <v>83</v>
      </c>
      <c r="AV211" s="11" t="s">
        <v>79</v>
      </c>
      <c r="AW211" s="11" t="s">
        <v>37</v>
      </c>
      <c r="AX211" s="11" t="s">
        <v>74</v>
      </c>
      <c r="AY211" s="216" t="s">
        <v>131</v>
      </c>
    </row>
    <row r="212" spans="2:51" s="11" customFormat="1" ht="13.5">
      <c r="B212" s="205"/>
      <c r="C212" s="206"/>
      <c r="D212" s="207" t="s">
        <v>139</v>
      </c>
      <c r="E212" s="208" t="s">
        <v>30</v>
      </c>
      <c r="F212" s="209" t="s">
        <v>360</v>
      </c>
      <c r="G212" s="206"/>
      <c r="H212" s="210" t="s">
        <v>30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139</v>
      </c>
      <c r="AU212" s="216" t="s">
        <v>83</v>
      </c>
      <c r="AV212" s="11" t="s">
        <v>79</v>
      </c>
      <c r="AW212" s="11" t="s">
        <v>37</v>
      </c>
      <c r="AX212" s="11" t="s">
        <v>74</v>
      </c>
      <c r="AY212" s="216" t="s">
        <v>131</v>
      </c>
    </row>
    <row r="213" spans="2:51" s="11" customFormat="1" ht="13.5">
      <c r="B213" s="205"/>
      <c r="C213" s="206"/>
      <c r="D213" s="207" t="s">
        <v>139</v>
      </c>
      <c r="E213" s="208" t="s">
        <v>30</v>
      </c>
      <c r="F213" s="209" t="s">
        <v>361</v>
      </c>
      <c r="G213" s="206"/>
      <c r="H213" s="210" t="s">
        <v>30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139</v>
      </c>
      <c r="AU213" s="216" t="s">
        <v>83</v>
      </c>
      <c r="AV213" s="11" t="s">
        <v>79</v>
      </c>
      <c r="AW213" s="11" t="s">
        <v>37</v>
      </c>
      <c r="AX213" s="11" t="s">
        <v>74</v>
      </c>
      <c r="AY213" s="216" t="s">
        <v>131</v>
      </c>
    </row>
    <row r="214" spans="2:51" s="12" customFormat="1" ht="13.5">
      <c r="B214" s="217"/>
      <c r="C214" s="218"/>
      <c r="D214" s="207" t="s">
        <v>139</v>
      </c>
      <c r="E214" s="229" t="s">
        <v>30</v>
      </c>
      <c r="F214" s="230" t="s">
        <v>79</v>
      </c>
      <c r="G214" s="218"/>
      <c r="H214" s="231">
        <v>1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139</v>
      </c>
      <c r="AU214" s="228" t="s">
        <v>83</v>
      </c>
      <c r="AV214" s="12" t="s">
        <v>83</v>
      </c>
      <c r="AW214" s="12" t="s">
        <v>37</v>
      </c>
      <c r="AX214" s="12" t="s">
        <v>79</v>
      </c>
      <c r="AY214" s="228" t="s">
        <v>131</v>
      </c>
    </row>
    <row r="215" spans="2:63" s="10" customFormat="1" ht="29.85" customHeight="1">
      <c r="B215" s="176"/>
      <c r="C215" s="177"/>
      <c r="D215" s="190" t="s">
        <v>73</v>
      </c>
      <c r="E215" s="191" t="s">
        <v>362</v>
      </c>
      <c r="F215" s="191" t="s">
        <v>363</v>
      </c>
      <c r="G215" s="177"/>
      <c r="H215" s="177"/>
      <c r="I215" s="180"/>
      <c r="J215" s="192">
        <f>BK215</f>
        <v>0</v>
      </c>
      <c r="K215" s="177"/>
      <c r="L215" s="182"/>
      <c r="M215" s="183"/>
      <c r="N215" s="184"/>
      <c r="O215" s="184"/>
      <c r="P215" s="185">
        <f>P216</f>
        <v>0</v>
      </c>
      <c r="Q215" s="184"/>
      <c r="R215" s="185">
        <f>R216</f>
        <v>0</v>
      </c>
      <c r="S215" s="184"/>
      <c r="T215" s="186">
        <f>T216</f>
        <v>0</v>
      </c>
      <c r="AR215" s="187" t="s">
        <v>79</v>
      </c>
      <c r="AT215" s="188" t="s">
        <v>73</v>
      </c>
      <c r="AU215" s="188" t="s">
        <v>79</v>
      </c>
      <c r="AY215" s="187" t="s">
        <v>131</v>
      </c>
      <c r="BK215" s="189">
        <f>BK216</f>
        <v>0</v>
      </c>
    </row>
    <row r="216" spans="2:65" s="1" customFormat="1" ht="31.5" customHeight="1">
      <c r="B216" s="41"/>
      <c r="C216" s="193" t="s">
        <v>364</v>
      </c>
      <c r="D216" s="193" t="s">
        <v>133</v>
      </c>
      <c r="E216" s="194" t="s">
        <v>365</v>
      </c>
      <c r="F216" s="195" t="s">
        <v>366</v>
      </c>
      <c r="G216" s="196" t="s">
        <v>289</v>
      </c>
      <c r="H216" s="197">
        <v>127.157</v>
      </c>
      <c r="I216" s="198"/>
      <c r="J216" s="199">
        <f>ROUND(I216*H216,2)</f>
        <v>0</v>
      </c>
      <c r="K216" s="195" t="s">
        <v>137</v>
      </c>
      <c r="L216" s="61"/>
      <c r="M216" s="200" t="s">
        <v>30</v>
      </c>
      <c r="N216" s="201" t="s">
        <v>45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4" t="s">
        <v>89</v>
      </c>
      <c r="AT216" s="24" t="s">
        <v>133</v>
      </c>
      <c r="AU216" s="24" t="s">
        <v>83</v>
      </c>
      <c r="AY216" s="24" t="s">
        <v>131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79</v>
      </c>
      <c r="BK216" s="204">
        <f>ROUND(I216*H216,2)</f>
        <v>0</v>
      </c>
      <c r="BL216" s="24" t="s">
        <v>89</v>
      </c>
      <c r="BM216" s="24" t="s">
        <v>367</v>
      </c>
    </row>
    <row r="217" spans="2:63" s="10" customFormat="1" ht="37.35" customHeight="1">
      <c r="B217" s="176"/>
      <c r="C217" s="177"/>
      <c r="D217" s="178" t="s">
        <v>73</v>
      </c>
      <c r="E217" s="179" t="s">
        <v>368</v>
      </c>
      <c r="F217" s="179" t="s">
        <v>369</v>
      </c>
      <c r="G217" s="177"/>
      <c r="H217" s="177"/>
      <c r="I217" s="180"/>
      <c r="J217" s="181">
        <f>BK217</f>
        <v>0</v>
      </c>
      <c r="K217" s="177"/>
      <c r="L217" s="182"/>
      <c r="M217" s="258"/>
      <c r="N217" s="259"/>
      <c r="O217" s="259"/>
      <c r="P217" s="260">
        <v>0</v>
      </c>
      <c r="Q217" s="259"/>
      <c r="R217" s="260">
        <v>0</v>
      </c>
      <c r="S217" s="259"/>
      <c r="T217" s="261">
        <v>0</v>
      </c>
      <c r="AR217" s="187" t="s">
        <v>83</v>
      </c>
      <c r="AT217" s="188" t="s">
        <v>73</v>
      </c>
      <c r="AU217" s="188" t="s">
        <v>74</v>
      </c>
      <c r="AY217" s="187" t="s">
        <v>131</v>
      </c>
      <c r="BK217" s="189">
        <v>0</v>
      </c>
    </row>
    <row r="218" spans="2:12" s="1" customFormat="1" ht="6.95" customHeight="1">
      <c r="B218" s="56"/>
      <c r="C218" s="57"/>
      <c r="D218" s="57"/>
      <c r="E218" s="57"/>
      <c r="F218" s="57"/>
      <c r="G218" s="57"/>
      <c r="H218" s="57"/>
      <c r="I218" s="139"/>
      <c r="J218" s="57"/>
      <c r="K218" s="57"/>
      <c r="L218" s="61"/>
    </row>
  </sheetData>
  <sheetProtection password="CC35" sheet="1" objects="1" scenarios="1" formatCells="0" formatColumns="0" formatRows="0" sort="0" autoFilter="0"/>
  <autoFilter ref="C85:K21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2:11" s="1" customFormat="1" ht="13.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4" t="s">
        <v>370</v>
      </c>
      <c r="F9" s="395"/>
      <c r="G9" s="395"/>
      <c r="H9" s="395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61" t="s">
        <v>39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ROUND(SUM(BE86:BE219),2)</f>
        <v>0</v>
      </c>
      <c r="G30" s="42"/>
      <c r="H30" s="42"/>
      <c r="I30" s="131">
        <v>0.21</v>
      </c>
      <c r="J30" s="130">
        <f>ROUND(ROUND((SUM(BE86:BE219)),2)*I30,2)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ROUND(SUM(BF86:BF219),2)</f>
        <v>0</v>
      </c>
      <c r="G31" s="42"/>
      <c r="H31" s="42"/>
      <c r="I31" s="131">
        <v>0.15</v>
      </c>
      <c r="J31" s="130">
        <f>ROUND(ROUND((SUM(BF86:BF219)),2)*I31,2)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ROUND(SUM(BG86:BG219),2)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ROUND(SUM(BH86:BH219),2)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ROUND(SUM(BI86:BI219),2)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2 - SO 02  Stupěň č. XVIII, oprava ř. km 3,973 -4,030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11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11" s="8" customFormat="1" ht="19.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11" s="8" customFormat="1" ht="19.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J137</f>
        <v>0</v>
      </c>
      <c r="K59" s="162"/>
    </row>
    <row r="60" spans="2:11" s="8" customFormat="1" ht="19.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J177</f>
        <v>0</v>
      </c>
      <c r="K60" s="162"/>
    </row>
    <row r="61" spans="2:11" s="8" customFormat="1" ht="19.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J186</f>
        <v>0</v>
      </c>
      <c r="K61" s="162"/>
    </row>
    <row r="62" spans="2:11" s="8" customFormat="1" ht="19.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J195</f>
        <v>0</v>
      </c>
      <c r="K62" s="162"/>
    </row>
    <row r="63" spans="2:11" s="8" customFormat="1" ht="19.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J200</f>
        <v>0</v>
      </c>
      <c r="K63" s="162"/>
    </row>
    <row r="64" spans="2:11" s="8" customFormat="1" ht="19.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J211</f>
        <v>0</v>
      </c>
      <c r="K64" s="162"/>
    </row>
    <row r="65" spans="2:11" s="8" customFormat="1" ht="19.9" customHeight="1">
      <c r="B65" s="156"/>
      <c r="C65" s="157"/>
      <c r="D65" s="158" t="s">
        <v>113</v>
      </c>
      <c r="E65" s="159"/>
      <c r="F65" s="159"/>
      <c r="G65" s="159"/>
      <c r="H65" s="159"/>
      <c r="I65" s="160"/>
      <c r="J65" s="161">
        <f>J217</f>
        <v>0</v>
      </c>
      <c r="K65" s="162"/>
    </row>
    <row r="66" spans="2:11" s="7" customFormat="1" ht="24.95" customHeight="1">
      <c r="B66" s="149"/>
      <c r="C66" s="150"/>
      <c r="D66" s="151" t="s">
        <v>114</v>
      </c>
      <c r="E66" s="152"/>
      <c r="F66" s="152"/>
      <c r="G66" s="152"/>
      <c r="H66" s="152"/>
      <c r="I66" s="153"/>
      <c r="J66" s="154">
        <f>J219</f>
        <v>0</v>
      </c>
      <c r="K66" s="15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Hartský potok, Dvůr Králové nad Labem, oprava opevnění a odstranění nánosů, ř.km 3,850 - 4,090</v>
      </c>
      <c r="F76" s="397"/>
      <c r="G76" s="397"/>
      <c r="H76" s="397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2 - SO 02  Stupěň č. XVIII, oprava ř. km 3,973 -4,030</v>
      </c>
      <c r="F78" s="398"/>
      <c r="G78" s="398"/>
      <c r="H78" s="398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Dvůr Králové nad Labem</v>
      </c>
      <c r="G80" s="63"/>
      <c r="H80" s="63"/>
      <c r="I80" s="165" t="s">
        <v>26</v>
      </c>
      <c r="J80" s="73" t="str">
        <f>IF(J12="","",J12)</f>
        <v>13.11.2017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64" t="str">
        <f>E15</f>
        <v>Povodí Labe, státní podnik, Víta Nejedlého 951,HK3</v>
      </c>
      <c r="G82" s="63"/>
      <c r="H82" s="63"/>
      <c r="I82" s="165" t="s">
        <v>35</v>
      </c>
      <c r="J82" s="164" t="str">
        <f>E21</f>
        <v>Multiaqua s.r.o., Veverkova 1343, HK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20" s="9" customFormat="1" ht="29.25" customHeight="1">
      <c r="B85" s="166"/>
      <c r="C85" s="167" t="s">
        <v>116</v>
      </c>
      <c r="D85" s="168" t="s">
        <v>59</v>
      </c>
      <c r="E85" s="168" t="s">
        <v>55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44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3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P87+P219</f>
        <v>0</v>
      </c>
      <c r="Q86" s="85"/>
      <c r="R86" s="173">
        <f>R87+R219</f>
        <v>66.45648723000001</v>
      </c>
      <c r="S86" s="85"/>
      <c r="T86" s="174">
        <f>T87+T219</f>
        <v>200.71206</v>
      </c>
      <c r="AT86" s="24" t="s">
        <v>73</v>
      </c>
      <c r="AU86" s="24" t="s">
        <v>104</v>
      </c>
      <c r="BK86" s="175">
        <f>BK87+BK219</f>
        <v>0</v>
      </c>
    </row>
    <row r="87" spans="2:63" s="10" customFormat="1" ht="37.35" customHeight="1">
      <c r="B87" s="176"/>
      <c r="C87" s="177"/>
      <c r="D87" s="178" t="s">
        <v>73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P88+P137+P177+P186+P195+P200+P211+P217</f>
        <v>0</v>
      </c>
      <c r="Q87" s="184"/>
      <c r="R87" s="185">
        <f>R88+R137+R177+R186+R195+R200+R211+R217</f>
        <v>66.45648723000001</v>
      </c>
      <c r="S87" s="184"/>
      <c r="T87" s="186">
        <f>T88+T137+T177+T186+T195+T200+T211+T217</f>
        <v>200.71206</v>
      </c>
      <c r="AR87" s="187" t="s">
        <v>79</v>
      </c>
      <c r="AT87" s="188" t="s">
        <v>73</v>
      </c>
      <c r="AU87" s="188" t="s">
        <v>74</v>
      </c>
      <c r="AY87" s="187" t="s">
        <v>131</v>
      </c>
      <c r="BK87" s="189">
        <f>BK88+BK137+BK177+BK186+BK195+BK200+BK211+BK217</f>
        <v>0</v>
      </c>
    </row>
    <row r="88" spans="2:63" s="10" customFormat="1" ht="19.9" customHeight="1">
      <c r="B88" s="176"/>
      <c r="C88" s="177"/>
      <c r="D88" s="190" t="s">
        <v>73</v>
      </c>
      <c r="E88" s="191" t="s">
        <v>79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SUM(P89:P136)</f>
        <v>0</v>
      </c>
      <c r="Q88" s="184"/>
      <c r="R88" s="185">
        <f>SUM(R89:R136)</f>
        <v>0.245145</v>
      </c>
      <c r="S88" s="184"/>
      <c r="T88" s="186">
        <f>SUM(T89:T136)</f>
        <v>0</v>
      </c>
      <c r="AR88" s="187" t="s">
        <v>79</v>
      </c>
      <c r="AT88" s="188" t="s">
        <v>73</v>
      </c>
      <c r="AU88" s="188" t="s">
        <v>79</v>
      </c>
      <c r="AY88" s="187" t="s">
        <v>131</v>
      </c>
      <c r="BK88" s="189">
        <f>SUM(BK89:BK136)</f>
        <v>0</v>
      </c>
    </row>
    <row r="89" spans="2:65" s="1" customFormat="1" ht="31.5" customHeight="1">
      <c r="B89" s="41"/>
      <c r="C89" s="193" t="s">
        <v>79</v>
      </c>
      <c r="D89" s="193" t="s">
        <v>133</v>
      </c>
      <c r="E89" s="194" t="s">
        <v>134</v>
      </c>
      <c r="F89" s="195" t="s">
        <v>135</v>
      </c>
      <c r="G89" s="196" t="s">
        <v>136</v>
      </c>
      <c r="H89" s="197">
        <v>6</v>
      </c>
      <c r="I89" s="198"/>
      <c r="J89" s="199">
        <f>ROUND(I89*H89,2)</f>
        <v>0</v>
      </c>
      <c r="K89" s="195" t="s">
        <v>137</v>
      </c>
      <c r="L89" s="61"/>
      <c r="M89" s="200" t="s">
        <v>30</v>
      </c>
      <c r="N89" s="201" t="s">
        <v>45</v>
      </c>
      <c r="O89" s="42"/>
      <c r="P89" s="202">
        <f>O89*H89</f>
        <v>0</v>
      </c>
      <c r="Q89" s="202">
        <v>5E-05</v>
      </c>
      <c r="R89" s="202">
        <f>Q89*H89</f>
        <v>0.00030000000000000003</v>
      </c>
      <c r="S89" s="202">
        <v>0</v>
      </c>
      <c r="T89" s="203">
        <f>S89*H89</f>
        <v>0</v>
      </c>
      <c r="AR89" s="24" t="s">
        <v>89</v>
      </c>
      <c r="AT89" s="24" t="s">
        <v>133</v>
      </c>
      <c r="AU89" s="24" t="s">
        <v>83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89</v>
      </c>
      <c r="BM89" s="24" t="s">
        <v>371</v>
      </c>
    </row>
    <row r="90" spans="2:51" s="11" customFormat="1" ht="13.5">
      <c r="B90" s="205"/>
      <c r="C90" s="206"/>
      <c r="D90" s="207" t="s">
        <v>139</v>
      </c>
      <c r="E90" s="208" t="s">
        <v>30</v>
      </c>
      <c r="F90" s="209" t="s">
        <v>140</v>
      </c>
      <c r="G90" s="206"/>
      <c r="H90" s="210" t="s">
        <v>30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139</v>
      </c>
      <c r="AU90" s="216" t="s">
        <v>83</v>
      </c>
      <c r="AV90" s="11" t="s">
        <v>79</v>
      </c>
      <c r="AW90" s="11" t="s">
        <v>37</v>
      </c>
      <c r="AX90" s="11" t="s">
        <v>74</v>
      </c>
      <c r="AY90" s="216" t="s">
        <v>131</v>
      </c>
    </row>
    <row r="91" spans="2:51" s="12" customFormat="1" ht="13.5">
      <c r="B91" s="217"/>
      <c r="C91" s="218"/>
      <c r="D91" s="219" t="s">
        <v>139</v>
      </c>
      <c r="E91" s="220" t="s">
        <v>30</v>
      </c>
      <c r="F91" s="221" t="s">
        <v>372</v>
      </c>
      <c r="G91" s="218"/>
      <c r="H91" s="222">
        <v>6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139</v>
      </c>
      <c r="AU91" s="228" t="s">
        <v>83</v>
      </c>
      <c r="AV91" s="12" t="s">
        <v>83</v>
      </c>
      <c r="AW91" s="12" t="s">
        <v>37</v>
      </c>
      <c r="AX91" s="12" t="s">
        <v>79</v>
      </c>
      <c r="AY91" s="228" t="s">
        <v>131</v>
      </c>
    </row>
    <row r="92" spans="2:65" s="1" customFormat="1" ht="31.5" customHeight="1">
      <c r="B92" s="41"/>
      <c r="C92" s="193" t="s">
        <v>83</v>
      </c>
      <c r="D92" s="193" t="s">
        <v>133</v>
      </c>
      <c r="E92" s="194" t="s">
        <v>142</v>
      </c>
      <c r="F92" s="195" t="s">
        <v>143</v>
      </c>
      <c r="G92" s="196" t="s">
        <v>136</v>
      </c>
      <c r="H92" s="197">
        <v>1</v>
      </c>
      <c r="I92" s="198"/>
      <c r="J92" s="199">
        <f>ROUND(I92*H92,2)</f>
        <v>0</v>
      </c>
      <c r="K92" s="195" t="s">
        <v>137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5E-05</v>
      </c>
      <c r="R92" s="202">
        <f>Q92*H92</f>
        <v>5E-05</v>
      </c>
      <c r="S92" s="202">
        <v>0</v>
      </c>
      <c r="T92" s="203">
        <f>S92*H92</f>
        <v>0</v>
      </c>
      <c r="AR92" s="24" t="s">
        <v>89</v>
      </c>
      <c r="AT92" s="24" t="s">
        <v>133</v>
      </c>
      <c r="AU92" s="24" t="s">
        <v>83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89</v>
      </c>
      <c r="BM92" s="24" t="s">
        <v>373</v>
      </c>
    </row>
    <row r="93" spans="2:51" s="11" customFormat="1" ht="13.5">
      <c r="B93" s="205"/>
      <c r="C93" s="206"/>
      <c r="D93" s="207" t="s">
        <v>139</v>
      </c>
      <c r="E93" s="208" t="s">
        <v>30</v>
      </c>
      <c r="F93" s="209" t="s">
        <v>140</v>
      </c>
      <c r="G93" s="206"/>
      <c r="H93" s="210" t="s">
        <v>30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139</v>
      </c>
      <c r="AU93" s="216" t="s">
        <v>83</v>
      </c>
      <c r="AV93" s="11" t="s">
        <v>79</v>
      </c>
      <c r="AW93" s="11" t="s">
        <v>37</v>
      </c>
      <c r="AX93" s="11" t="s">
        <v>74</v>
      </c>
      <c r="AY93" s="216" t="s">
        <v>131</v>
      </c>
    </row>
    <row r="94" spans="2:51" s="12" customFormat="1" ht="13.5">
      <c r="B94" s="217"/>
      <c r="C94" s="218"/>
      <c r="D94" s="219" t="s">
        <v>139</v>
      </c>
      <c r="E94" s="220" t="s">
        <v>30</v>
      </c>
      <c r="F94" s="221" t="s">
        <v>79</v>
      </c>
      <c r="G94" s="218"/>
      <c r="H94" s="222">
        <v>1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139</v>
      </c>
      <c r="AU94" s="228" t="s">
        <v>83</v>
      </c>
      <c r="AV94" s="12" t="s">
        <v>83</v>
      </c>
      <c r="AW94" s="12" t="s">
        <v>37</v>
      </c>
      <c r="AX94" s="12" t="s">
        <v>79</v>
      </c>
      <c r="AY94" s="228" t="s">
        <v>131</v>
      </c>
    </row>
    <row r="95" spans="2:65" s="1" customFormat="1" ht="31.5" customHeight="1">
      <c r="B95" s="41"/>
      <c r="C95" s="193" t="s">
        <v>86</v>
      </c>
      <c r="D95" s="193" t="s">
        <v>133</v>
      </c>
      <c r="E95" s="194" t="s">
        <v>146</v>
      </c>
      <c r="F95" s="195" t="s">
        <v>147</v>
      </c>
      <c r="G95" s="196" t="s">
        <v>148</v>
      </c>
      <c r="H95" s="197">
        <v>80.1</v>
      </c>
      <c r="I95" s="198"/>
      <c r="J95" s="199">
        <f>ROUND(I95*H95,2)</f>
        <v>0</v>
      </c>
      <c r="K95" s="195" t="s">
        <v>137</v>
      </c>
      <c r="L95" s="61"/>
      <c r="M95" s="200" t="s">
        <v>30</v>
      </c>
      <c r="N95" s="201" t="s">
        <v>45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89</v>
      </c>
      <c r="AT95" s="24" t="s">
        <v>133</v>
      </c>
      <c r="AU95" s="24" t="s">
        <v>83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79</v>
      </c>
      <c r="BK95" s="204">
        <f>ROUND(I95*H95,2)</f>
        <v>0</v>
      </c>
      <c r="BL95" s="24" t="s">
        <v>89</v>
      </c>
      <c r="BM95" s="24" t="s">
        <v>374</v>
      </c>
    </row>
    <row r="96" spans="2:51" s="11" customFormat="1" ht="13.5">
      <c r="B96" s="205"/>
      <c r="C96" s="206"/>
      <c r="D96" s="207" t="s">
        <v>139</v>
      </c>
      <c r="E96" s="208" t="s">
        <v>30</v>
      </c>
      <c r="F96" s="209" t="s">
        <v>150</v>
      </c>
      <c r="G96" s="206"/>
      <c r="H96" s="210" t="s">
        <v>30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139</v>
      </c>
      <c r="AU96" s="216" t="s">
        <v>83</v>
      </c>
      <c r="AV96" s="11" t="s">
        <v>79</v>
      </c>
      <c r="AW96" s="11" t="s">
        <v>37</v>
      </c>
      <c r="AX96" s="11" t="s">
        <v>74</v>
      </c>
      <c r="AY96" s="216" t="s">
        <v>131</v>
      </c>
    </row>
    <row r="97" spans="2:51" s="12" customFormat="1" ht="13.5">
      <c r="B97" s="217"/>
      <c r="C97" s="218"/>
      <c r="D97" s="219" t="s">
        <v>139</v>
      </c>
      <c r="E97" s="220" t="s">
        <v>30</v>
      </c>
      <c r="F97" s="221" t="s">
        <v>375</v>
      </c>
      <c r="G97" s="218"/>
      <c r="H97" s="222">
        <v>80.1</v>
      </c>
      <c r="I97" s="223"/>
      <c r="J97" s="218"/>
      <c r="K97" s="218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139</v>
      </c>
      <c r="AU97" s="228" t="s">
        <v>83</v>
      </c>
      <c r="AV97" s="12" t="s">
        <v>83</v>
      </c>
      <c r="AW97" s="12" t="s">
        <v>37</v>
      </c>
      <c r="AX97" s="12" t="s">
        <v>79</v>
      </c>
      <c r="AY97" s="228" t="s">
        <v>131</v>
      </c>
    </row>
    <row r="98" spans="2:65" s="1" customFormat="1" ht="31.5" customHeight="1">
      <c r="B98" s="41"/>
      <c r="C98" s="193" t="s">
        <v>89</v>
      </c>
      <c r="D98" s="193" t="s">
        <v>133</v>
      </c>
      <c r="E98" s="194" t="s">
        <v>152</v>
      </c>
      <c r="F98" s="195" t="s">
        <v>153</v>
      </c>
      <c r="G98" s="196" t="s">
        <v>148</v>
      </c>
      <c r="H98" s="197">
        <v>80.1</v>
      </c>
      <c r="I98" s="198"/>
      <c r="J98" s="199">
        <f>ROUND(I98*H98,2)</f>
        <v>0</v>
      </c>
      <c r="K98" s="195" t="s">
        <v>137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89</v>
      </c>
      <c r="AT98" s="24" t="s">
        <v>133</v>
      </c>
      <c r="AU98" s="24" t="s">
        <v>83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89</v>
      </c>
      <c r="BM98" s="24" t="s">
        <v>376</v>
      </c>
    </row>
    <row r="99" spans="2:51" s="11" customFormat="1" ht="13.5">
      <c r="B99" s="205"/>
      <c r="C99" s="206"/>
      <c r="D99" s="207" t="s">
        <v>139</v>
      </c>
      <c r="E99" s="208" t="s">
        <v>30</v>
      </c>
      <c r="F99" s="209" t="s">
        <v>155</v>
      </c>
      <c r="G99" s="206"/>
      <c r="H99" s="210" t="s">
        <v>30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139</v>
      </c>
      <c r="AU99" s="216" t="s">
        <v>83</v>
      </c>
      <c r="AV99" s="11" t="s">
        <v>79</v>
      </c>
      <c r="AW99" s="11" t="s">
        <v>37</v>
      </c>
      <c r="AX99" s="11" t="s">
        <v>74</v>
      </c>
      <c r="AY99" s="216" t="s">
        <v>131</v>
      </c>
    </row>
    <row r="100" spans="2:51" s="12" customFormat="1" ht="13.5">
      <c r="B100" s="217"/>
      <c r="C100" s="218"/>
      <c r="D100" s="219" t="s">
        <v>139</v>
      </c>
      <c r="E100" s="220" t="s">
        <v>30</v>
      </c>
      <c r="F100" s="221" t="s">
        <v>375</v>
      </c>
      <c r="G100" s="218"/>
      <c r="H100" s="222">
        <v>80.1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139</v>
      </c>
      <c r="AU100" s="228" t="s">
        <v>83</v>
      </c>
      <c r="AV100" s="12" t="s">
        <v>83</v>
      </c>
      <c r="AW100" s="12" t="s">
        <v>37</v>
      </c>
      <c r="AX100" s="12" t="s">
        <v>79</v>
      </c>
      <c r="AY100" s="228" t="s">
        <v>131</v>
      </c>
    </row>
    <row r="101" spans="2:65" s="1" customFormat="1" ht="22.5" customHeight="1">
      <c r="B101" s="41"/>
      <c r="C101" s="193" t="s">
        <v>377</v>
      </c>
      <c r="D101" s="193" t="s">
        <v>133</v>
      </c>
      <c r="E101" s="194" t="s">
        <v>157</v>
      </c>
      <c r="F101" s="195" t="s">
        <v>158</v>
      </c>
      <c r="G101" s="196" t="s">
        <v>159</v>
      </c>
      <c r="H101" s="197">
        <v>1</v>
      </c>
      <c r="I101" s="198"/>
      <c r="J101" s="199">
        <f>ROUND(I101*H101,2)</f>
        <v>0</v>
      </c>
      <c r="K101" s="195" t="s">
        <v>30</v>
      </c>
      <c r="L101" s="61"/>
      <c r="M101" s="200" t="s">
        <v>30</v>
      </c>
      <c r="N101" s="201" t="s">
        <v>45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89</v>
      </c>
      <c r="AT101" s="24" t="s">
        <v>133</v>
      </c>
      <c r="AU101" s="24" t="s">
        <v>83</v>
      </c>
      <c r="AY101" s="24" t="s">
        <v>131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79</v>
      </c>
      <c r="BK101" s="204">
        <f>ROUND(I101*H101,2)</f>
        <v>0</v>
      </c>
      <c r="BL101" s="24" t="s">
        <v>89</v>
      </c>
      <c r="BM101" s="24" t="s">
        <v>378</v>
      </c>
    </row>
    <row r="102" spans="2:51" s="11" customFormat="1" ht="27">
      <c r="B102" s="205"/>
      <c r="C102" s="206"/>
      <c r="D102" s="207" t="s">
        <v>139</v>
      </c>
      <c r="E102" s="208" t="s">
        <v>30</v>
      </c>
      <c r="F102" s="209" t="s">
        <v>161</v>
      </c>
      <c r="G102" s="206"/>
      <c r="H102" s="210" t="s">
        <v>30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83</v>
      </c>
      <c r="AV102" s="11" t="s">
        <v>79</v>
      </c>
      <c r="AW102" s="11" t="s">
        <v>37</v>
      </c>
      <c r="AX102" s="11" t="s">
        <v>74</v>
      </c>
      <c r="AY102" s="216" t="s">
        <v>131</v>
      </c>
    </row>
    <row r="103" spans="2:51" s="12" customFormat="1" ht="13.5">
      <c r="B103" s="217"/>
      <c r="C103" s="218"/>
      <c r="D103" s="219" t="s">
        <v>139</v>
      </c>
      <c r="E103" s="220" t="s">
        <v>30</v>
      </c>
      <c r="F103" s="221" t="s">
        <v>79</v>
      </c>
      <c r="G103" s="218"/>
      <c r="H103" s="222">
        <v>1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139</v>
      </c>
      <c r="AU103" s="228" t="s">
        <v>83</v>
      </c>
      <c r="AV103" s="12" t="s">
        <v>83</v>
      </c>
      <c r="AW103" s="12" t="s">
        <v>37</v>
      </c>
      <c r="AX103" s="12" t="s">
        <v>79</v>
      </c>
      <c r="AY103" s="228" t="s">
        <v>131</v>
      </c>
    </row>
    <row r="104" spans="2:65" s="1" customFormat="1" ht="22.5" customHeight="1">
      <c r="B104" s="41"/>
      <c r="C104" s="193" t="s">
        <v>162</v>
      </c>
      <c r="D104" s="193" t="s">
        <v>133</v>
      </c>
      <c r="E104" s="194" t="s">
        <v>163</v>
      </c>
      <c r="F104" s="195" t="s">
        <v>164</v>
      </c>
      <c r="G104" s="196" t="s">
        <v>148</v>
      </c>
      <c r="H104" s="197">
        <v>15</v>
      </c>
      <c r="I104" s="198"/>
      <c r="J104" s="199">
        <f>ROUND(I104*H104,2)</f>
        <v>0</v>
      </c>
      <c r="K104" s="195" t="s">
        <v>137</v>
      </c>
      <c r="L104" s="61"/>
      <c r="M104" s="200" t="s">
        <v>30</v>
      </c>
      <c r="N104" s="201" t="s">
        <v>45</v>
      </c>
      <c r="O104" s="42"/>
      <c r="P104" s="202">
        <f>O104*H104</f>
        <v>0</v>
      </c>
      <c r="Q104" s="202">
        <v>0.00165</v>
      </c>
      <c r="R104" s="202">
        <f>Q104*H104</f>
        <v>0.02475</v>
      </c>
      <c r="S104" s="202">
        <v>0</v>
      </c>
      <c r="T104" s="203">
        <f>S104*H104</f>
        <v>0</v>
      </c>
      <c r="AR104" s="24" t="s">
        <v>89</v>
      </c>
      <c r="AT104" s="24" t="s">
        <v>133</v>
      </c>
      <c r="AU104" s="24" t="s">
        <v>83</v>
      </c>
      <c r="AY104" s="24" t="s">
        <v>131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79</v>
      </c>
      <c r="BK104" s="204">
        <f>ROUND(I104*H104,2)</f>
        <v>0</v>
      </c>
      <c r="BL104" s="24" t="s">
        <v>89</v>
      </c>
      <c r="BM104" s="24" t="s">
        <v>379</v>
      </c>
    </row>
    <row r="105" spans="2:51" s="12" customFormat="1" ht="13.5">
      <c r="B105" s="217"/>
      <c r="C105" s="218"/>
      <c r="D105" s="219" t="s">
        <v>139</v>
      </c>
      <c r="E105" s="220" t="s">
        <v>30</v>
      </c>
      <c r="F105" s="221" t="s">
        <v>166</v>
      </c>
      <c r="G105" s="218"/>
      <c r="H105" s="222">
        <v>15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139</v>
      </c>
      <c r="AU105" s="228" t="s">
        <v>83</v>
      </c>
      <c r="AV105" s="12" t="s">
        <v>83</v>
      </c>
      <c r="AW105" s="12" t="s">
        <v>37</v>
      </c>
      <c r="AX105" s="12" t="s">
        <v>79</v>
      </c>
      <c r="AY105" s="228" t="s">
        <v>131</v>
      </c>
    </row>
    <row r="106" spans="2:65" s="1" customFormat="1" ht="31.5" customHeight="1">
      <c r="B106" s="41"/>
      <c r="C106" s="193" t="s">
        <v>167</v>
      </c>
      <c r="D106" s="193" t="s">
        <v>133</v>
      </c>
      <c r="E106" s="194" t="s">
        <v>380</v>
      </c>
      <c r="F106" s="195" t="s">
        <v>381</v>
      </c>
      <c r="G106" s="196" t="s">
        <v>148</v>
      </c>
      <c r="H106" s="197">
        <v>107.9</v>
      </c>
      <c r="I106" s="198"/>
      <c r="J106" s="199">
        <f>ROUND(I106*H106,2)</f>
        <v>0</v>
      </c>
      <c r="K106" s="195" t="s">
        <v>137</v>
      </c>
      <c r="L106" s="61"/>
      <c r="M106" s="200" t="s">
        <v>30</v>
      </c>
      <c r="N106" s="201" t="s">
        <v>45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89</v>
      </c>
      <c r="AT106" s="24" t="s">
        <v>133</v>
      </c>
      <c r="AU106" s="24" t="s">
        <v>83</v>
      </c>
      <c r="AY106" s="24" t="s">
        <v>131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79</v>
      </c>
      <c r="BK106" s="204">
        <f>ROUND(I106*H106,2)</f>
        <v>0</v>
      </c>
      <c r="BL106" s="24" t="s">
        <v>89</v>
      </c>
      <c r="BM106" s="24" t="s">
        <v>382</v>
      </c>
    </row>
    <row r="107" spans="2:51" s="12" customFormat="1" ht="13.5">
      <c r="B107" s="217"/>
      <c r="C107" s="218"/>
      <c r="D107" s="219" t="s">
        <v>139</v>
      </c>
      <c r="E107" s="220" t="s">
        <v>30</v>
      </c>
      <c r="F107" s="221" t="s">
        <v>383</v>
      </c>
      <c r="G107" s="218"/>
      <c r="H107" s="222">
        <v>107.9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139</v>
      </c>
      <c r="AU107" s="228" t="s">
        <v>83</v>
      </c>
      <c r="AV107" s="12" t="s">
        <v>83</v>
      </c>
      <c r="AW107" s="12" t="s">
        <v>37</v>
      </c>
      <c r="AX107" s="12" t="s">
        <v>79</v>
      </c>
      <c r="AY107" s="228" t="s">
        <v>131</v>
      </c>
    </row>
    <row r="108" spans="2:65" s="1" customFormat="1" ht="31.5" customHeight="1">
      <c r="B108" s="41"/>
      <c r="C108" s="193" t="s">
        <v>172</v>
      </c>
      <c r="D108" s="193" t="s">
        <v>133</v>
      </c>
      <c r="E108" s="194" t="s">
        <v>173</v>
      </c>
      <c r="F108" s="195" t="s">
        <v>174</v>
      </c>
      <c r="G108" s="196" t="s">
        <v>148</v>
      </c>
      <c r="H108" s="197">
        <v>32.37</v>
      </c>
      <c r="I108" s="198"/>
      <c r="J108" s="199">
        <f>ROUND(I108*H108,2)</f>
        <v>0</v>
      </c>
      <c r="K108" s="195" t="s">
        <v>137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89</v>
      </c>
      <c r="AT108" s="24" t="s">
        <v>133</v>
      </c>
      <c r="AU108" s="24" t="s">
        <v>83</v>
      </c>
      <c r="AY108" s="24" t="s">
        <v>131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89</v>
      </c>
      <c r="BM108" s="24" t="s">
        <v>384</v>
      </c>
    </row>
    <row r="109" spans="2:51" s="12" customFormat="1" ht="13.5">
      <c r="B109" s="217"/>
      <c r="C109" s="218"/>
      <c r="D109" s="219" t="s">
        <v>139</v>
      </c>
      <c r="E109" s="220" t="s">
        <v>30</v>
      </c>
      <c r="F109" s="221" t="s">
        <v>385</v>
      </c>
      <c r="G109" s="218"/>
      <c r="H109" s="222">
        <v>32.37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139</v>
      </c>
      <c r="AU109" s="228" t="s">
        <v>83</v>
      </c>
      <c r="AV109" s="12" t="s">
        <v>83</v>
      </c>
      <c r="AW109" s="12" t="s">
        <v>37</v>
      </c>
      <c r="AX109" s="12" t="s">
        <v>79</v>
      </c>
      <c r="AY109" s="228" t="s">
        <v>131</v>
      </c>
    </row>
    <row r="110" spans="2:65" s="1" customFormat="1" ht="31.5" customHeight="1">
      <c r="B110" s="41"/>
      <c r="C110" s="193" t="s">
        <v>177</v>
      </c>
      <c r="D110" s="193" t="s">
        <v>133</v>
      </c>
      <c r="E110" s="194" t="s">
        <v>178</v>
      </c>
      <c r="F110" s="195" t="s">
        <v>179</v>
      </c>
      <c r="G110" s="196" t="s">
        <v>148</v>
      </c>
      <c r="H110" s="197">
        <v>43.16</v>
      </c>
      <c r="I110" s="198"/>
      <c r="J110" s="199">
        <f>ROUND(I110*H110,2)</f>
        <v>0</v>
      </c>
      <c r="K110" s="195" t="s">
        <v>137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89</v>
      </c>
      <c r="AT110" s="24" t="s">
        <v>133</v>
      </c>
      <c r="AU110" s="24" t="s">
        <v>83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89</v>
      </c>
      <c r="BM110" s="24" t="s">
        <v>386</v>
      </c>
    </row>
    <row r="111" spans="2:51" s="12" customFormat="1" ht="13.5">
      <c r="B111" s="217"/>
      <c r="C111" s="218"/>
      <c r="D111" s="219" t="s">
        <v>139</v>
      </c>
      <c r="E111" s="220" t="s">
        <v>30</v>
      </c>
      <c r="F111" s="221" t="s">
        <v>387</v>
      </c>
      <c r="G111" s="218"/>
      <c r="H111" s="222">
        <v>43.16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139</v>
      </c>
      <c r="AU111" s="228" t="s">
        <v>83</v>
      </c>
      <c r="AV111" s="12" t="s">
        <v>83</v>
      </c>
      <c r="AW111" s="12" t="s">
        <v>37</v>
      </c>
      <c r="AX111" s="12" t="s">
        <v>79</v>
      </c>
      <c r="AY111" s="228" t="s">
        <v>131</v>
      </c>
    </row>
    <row r="112" spans="2:65" s="1" customFormat="1" ht="31.5" customHeight="1">
      <c r="B112" s="41"/>
      <c r="C112" s="193" t="s">
        <v>182</v>
      </c>
      <c r="D112" s="193" t="s">
        <v>133</v>
      </c>
      <c r="E112" s="194" t="s">
        <v>183</v>
      </c>
      <c r="F112" s="195" t="s">
        <v>184</v>
      </c>
      <c r="G112" s="196" t="s">
        <v>148</v>
      </c>
      <c r="H112" s="197">
        <v>12.948</v>
      </c>
      <c r="I112" s="198"/>
      <c r="J112" s="199">
        <f>ROUND(I112*H112,2)</f>
        <v>0</v>
      </c>
      <c r="K112" s="195" t="s">
        <v>137</v>
      </c>
      <c r="L112" s="61"/>
      <c r="M112" s="200" t="s">
        <v>30</v>
      </c>
      <c r="N112" s="201" t="s">
        <v>45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89</v>
      </c>
      <c r="AT112" s="24" t="s">
        <v>133</v>
      </c>
      <c r="AU112" s="24" t="s">
        <v>83</v>
      </c>
      <c r="AY112" s="24" t="s">
        <v>131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79</v>
      </c>
      <c r="BK112" s="204">
        <f>ROUND(I112*H112,2)</f>
        <v>0</v>
      </c>
      <c r="BL112" s="24" t="s">
        <v>89</v>
      </c>
      <c r="BM112" s="24" t="s">
        <v>388</v>
      </c>
    </row>
    <row r="113" spans="2:51" s="12" customFormat="1" ht="13.5">
      <c r="B113" s="217"/>
      <c r="C113" s="218"/>
      <c r="D113" s="219" t="s">
        <v>139</v>
      </c>
      <c r="E113" s="220" t="s">
        <v>30</v>
      </c>
      <c r="F113" s="221" t="s">
        <v>389</v>
      </c>
      <c r="G113" s="218"/>
      <c r="H113" s="222">
        <v>12.948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139</v>
      </c>
      <c r="AU113" s="228" t="s">
        <v>83</v>
      </c>
      <c r="AV113" s="12" t="s">
        <v>83</v>
      </c>
      <c r="AW113" s="12" t="s">
        <v>37</v>
      </c>
      <c r="AX113" s="12" t="s">
        <v>79</v>
      </c>
      <c r="AY113" s="228" t="s">
        <v>131</v>
      </c>
    </row>
    <row r="114" spans="2:65" s="1" customFormat="1" ht="31.5" customHeight="1">
      <c r="B114" s="41"/>
      <c r="C114" s="193" t="s">
        <v>187</v>
      </c>
      <c r="D114" s="193" t="s">
        <v>133</v>
      </c>
      <c r="E114" s="194" t="s">
        <v>188</v>
      </c>
      <c r="F114" s="195" t="s">
        <v>189</v>
      </c>
      <c r="G114" s="196" t="s">
        <v>148</v>
      </c>
      <c r="H114" s="197">
        <v>32.37</v>
      </c>
      <c r="I114" s="198"/>
      <c r="J114" s="199">
        <f>ROUND(I114*H114,2)</f>
        <v>0</v>
      </c>
      <c r="K114" s="195" t="s">
        <v>137</v>
      </c>
      <c r="L114" s="61"/>
      <c r="M114" s="200" t="s">
        <v>30</v>
      </c>
      <c r="N114" s="201" t="s">
        <v>45</v>
      </c>
      <c r="O114" s="42"/>
      <c r="P114" s="202">
        <f>O114*H114</f>
        <v>0</v>
      </c>
      <c r="Q114" s="202">
        <v>0.0035</v>
      </c>
      <c r="R114" s="202">
        <f>Q114*H114</f>
        <v>0.11329499999999999</v>
      </c>
      <c r="S114" s="202">
        <v>0</v>
      </c>
      <c r="T114" s="203">
        <f>S114*H114</f>
        <v>0</v>
      </c>
      <c r="AR114" s="24" t="s">
        <v>89</v>
      </c>
      <c r="AT114" s="24" t="s">
        <v>133</v>
      </c>
      <c r="AU114" s="24" t="s">
        <v>83</v>
      </c>
      <c r="AY114" s="24" t="s">
        <v>131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79</v>
      </c>
      <c r="BK114" s="204">
        <f>ROUND(I114*H114,2)</f>
        <v>0</v>
      </c>
      <c r="BL114" s="24" t="s">
        <v>89</v>
      </c>
      <c r="BM114" s="24" t="s">
        <v>390</v>
      </c>
    </row>
    <row r="115" spans="2:51" s="12" customFormat="1" ht="13.5">
      <c r="B115" s="217"/>
      <c r="C115" s="218"/>
      <c r="D115" s="219" t="s">
        <v>139</v>
      </c>
      <c r="E115" s="220" t="s">
        <v>30</v>
      </c>
      <c r="F115" s="221" t="s">
        <v>391</v>
      </c>
      <c r="G115" s="218"/>
      <c r="H115" s="222">
        <v>32.37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139</v>
      </c>
      <c r="AU115" s="228" t="s">
        <v>83</v>
      </c>
      <c r="AV115" s="12" t="s">
        <v>83</v>
      </c>
      <c r="AW115" s="12" t="s">
        <v>37</v>
      </c>
      <c r="AX115" s="12" t="s">
        <v>79</v>
      </c>
      <c r="AY115" s="228" t="s">
        <v>131</v>
      </c>
    </row>
    <row r="116" spans="2:65" s="1" customFormat="1" ht="31.5" customHeight="1">
      <c r="B116" s="41"/>
      <c r="C116" s="193" t="s">
        <v>392</v>
      </c>
      <c r="D116" s="193" t="s">
        <v>133</v>
      </c>
      <c r="E116" s="194" t="s">
        <v>393</v>
      </c>
      <c r="F116" s="195" t="s">
        <v>394</v>
      </c>
      <c r="G116" s="196" t="s">
        <v>148</v>
      </c>
      <c r="H116" s="197">
        <v>2.048</v>
      </c>
      <c r="I116" s="198"/>
      <c r="J116" s="199">
        <f>ROUND(I116*H116,2)</f>
        <v>0</v>
      </c>
      <c r="K116" s="195" t="s">
        <v>137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89</v>
      </c>
      <c r="AT116" s="24" t="s">
        <v>133</v>
      </c>
      <c r="AU116" s="24" t="s">
        <v>83</v>
      </c>
      <c r="AY116" s="24" t="s">
        <v>131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89</v>
      </c>
      <c r="BM116" s="24" t="s">
        <v>395</v>
      </c>
    </row>
    <row r="117" spans="2:51" s="12" customFormat="1" ht="13.5">
      <c r="B117" s="217"/>
      <c r="C117" s="218"/>
      <c r="D117" s="219" t="s">
        <v>139</v>
      </c>
      <c r="E117" s="220" t="s">
        <v>30</v>
      </c>
      <c r="F117" s="221" t="s">
        <v>396</v>
      </c>
      <c r="G117" s="218"/>
      <c r="H117" s="222">
        <v>2.048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139</v>
      </c>
      <c r="AU117" s="228" t="s">
        <v>83</v>
      </c>
      <c r="AV117" s="12" t="s">
        <v>83</v>
      </c>
      <c r="AW117" s="12" t="s">
        <v>37</v>
      </c>
      <c r="AX117" s="12" t="s">
        <v>79</v>
      </c>
      <c r="AY117" s="228" t="s">
        <v>131</v>
      </c>
    </row>
    <row r="118" spans="2:65" s="1" customFormat="1" ht="44.25" customHeight="1">
      <c r="B118" s="41"/>
      <c r="C118" s="193" t="s">
        <v>192</v>
      </c>
      <c r="D118" s="193" t="s">
        <v>133</v>
      </c>
      <c r="E118" s="194" t="s">
        <v>193</v>
      </c>
      <c r="F118" s="195" t="s">
        <v>194</v>
      </c>
      <c r="G118" s="196" t="s">
        <v>148</v>
      </c>
      <c r="H118" s="197">
        <v>32.37</v>
      </c>
      <c r="I118" s="198"/>
      <c r="J118" s="199">
        <f>ROUND(I118*H118,2)</f>
        <v>0</v>
      </c>
      <c r="K118" s="195" t="s">
        <v>137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89</v>
      </c>
      <c r="AT118" s="24" t="s">
        <v>133</v>
      </c>
      <c r="AU118" s="24" t="s">
        <v>83</v>
      </c>
      <c r="AY118" s="24" t="s">
        <v>131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89</v>
      </c>
      <c r="BM118" s="24" t="s">
        <v>397</v>
      </c>
    </row>
    <row r="119" spans="2:51" s="12" customFormat="1" ht="13.5">
      <c r="B119" s="217"/>
      <c r="C119" s="218"/>
      <c r="D119" s="219" t="s">
        <v>139</v>
      </c>
      <c r="E119" s="220" t="s">
        <v>30</v>
      </c>
      <c r="F119" s="221" t="s">
        <v>391</v>
      </c>
      <c r="G119" s="218"/>
      <c r="H119" s="222">
        <v>32.37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44.25" customHeight="1">
      <c r="B120" s="41"/>
      <c r="C120" s="193" t="s">
        <v>10</v>
      </c>
      <c r="D120" s="193" t="s">
        <v>133</v>
      </c>
      <c r="E120" s="194" t="s">
        <v>196</v>
      </c>
      <c r="F120" s="195" t="s">
        <v>197</v>
      </c>
      <c r="G120" s="196" t="s">
        <v>148</v>
      </c>
      <c r="H120" s="197">
        <v>15</v>
      </c>
      <c r="I120" s="198"/>
      <c r="J120" s="199">
        <f>ROUND(I120*H120,2)</f>
        <v>0</v>
      </c>
      <c r="K120" s="195" t="s">
        <v>137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89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89</v>
      </c>
      <c r="BM120" s="24" t="s">
        <v>398</v>
      </c>
    </row>
    <row r="121" spans="2:51" s="12" customFormat="1" ht="13.5">
      <c r="B121" s="217"/>
      <c r="C121" s="218"/>
      <c r="D121" s="219" t="s">
        <v>139</v>
      </c>
      <c r="E121" s="220" t="s">
        <v>30</v>
      </c>
      <c r="F121" s="221" t="s">
        <v>199</v>
      </c>
      <c r="G121" s="218"/>
      <c r="H121" s="222">
        <v>15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139</v>
      </c>
      <c r="AU121" s="228" t="s">
        <v>83</v>
      </c>
      <c r="AV121" s="12" t="s">
        <v>83</v>
      </c>
      <c r="AW121" s="12" t="s">
        <v>37</v>
      </c>
      <c r="AX121" s="12" t="s">
        <v>79</v>
      </c>
      <c r="AY121" s="228" t="s">
        <v>131</v>
      </c>
    </row>
    <row r="122" spans="2:65" s="1" customFormat="1" ht="22.5" customHeight="1">
      <c r="B122" s="41"/>
      <c r="C122" s="193" t="s">
        <v>200</v>
      </c>
      <c r="D122" s="193" t="s">
        <v>133</v>
      </c>
      <c r="E122" s="194" t="s">
        <v>201</v>
      </c>
      <c r="F122" s="195" t="s">
        <v>202</v>
      </c>
      <c r="G122" s="196" t="s">
        <v>159</v>
      </c>
      <c r="H122" s="197">
        <v>1</v>
      </c>
      <c r="I122" s="198"/>
      <c r="J122" s="199">
        <f>ROUND(I122*H122,2)</f>
        <v>0</v>
      </c>
      <c r="K122" s="195" t="s">
        <v>30</v>
      </c>
      <c r="L122" s="61"/>
      <c r="M122" s="200" t="s">
        <v>30</v>
      </c>
      <c r="N122" s="201" t="s">
        <v>45</v>
      </c>
      <c r="O122" s="4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4" t="s">
        <v>89</v>
      </c>
      <c r="AT122" s="24" t="s">
        <v>133</v>
      </c>
      <c r="AU122" s="24" t="s">
        <v>83</v>
      </c>
      <c r="AY122" s="24" t="s">
        <v>131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79</v>
      </c>
      <c r="BK122" s="204">
        <f>ROUND(I122*H122,2)</f>
        <v>0</v>
      </c>
      <c r="BL122" s="24" t="s">
        <v>89</v>
      </c>
      <c r="BM122" s="24" t="s">
        <v>399</v>
      </c>
    </row>
    <row r="123" spans="2:51" s="11" customFormat="1" ht="13.5">
      <c r="B123" s="205"/>
      <c r="C123" s="206"/>
      <c r="D123" s="207" t="s">
        <v>139</v>
      </c>
      <c r="E123" s="208" t="s">
        <v>30</v>
      </c>
      <c r="F123" s="209" t="s">
        <v>400</v>
      </c>
      <c r="G123" s="206"/>
      <c r="H123" s="210" t="s">
        <v>30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139</v>
      </c>
      <c r="AU123" s="216" t="s">
        <v>83</v>
      </c>
      <c r="AV123" s="11" t="s">
        <v>79</v>
      </c>
      <c r="AW123" s="11" t="s">
        <v>37</v>
      </c>
      <c r="AX123" s="11" t="s">
        <v>74</v>
      </c>
      <c r="AY123" s="216" t="s">
        <v>131</v>
      </c>
    </row>
    <row r="124" spans="2:51" s="11" customFormat="1" ht="13.5">
      <c r="B124" s="205"/>
      <c r="C124" s="206"/>
      <c r="D124" s="207" t="s">
        <v>139</v>
      </c>
      <c r="E124" s="208" t="s">
        <v>30</v>
      </c>
      <c r="F124" s="209" t="s">
        <v>205</v>
      </c>
      <c r="G124" s="206"/>
      <c r="H124" s="210" t="s">
        <v>30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139</v>
      </c>
      <c r="AU124" s="216" t="s">
        <v>83</v>
      </c>
      <c r="AV124" s="11" t="s">
        <v>79</v>
      </c>
      <c r="AW124" s="11" t="s">
        <v>37</v>
      </c>
      <c r="AX124" s="11" t="s">
        <v>74</v>
      </c>
      <c r="AY124" s="216" t="s">
        <v>131</v>
      </c>
    </row>
    <row r="125" spans="2:51" s="12" customFormat="1" ht="13.5">
      <c r="B125" s="217"/>
      <c r="C125" s="218"/>
      <c r="D125" s="219" t="s">
        <v>139</v>
      </c>
      <c r="E125" s="220" t="s">
        <v>30</v>
      </c>
      <c r="F125" s="221" t="s">
        <v>79</v>
      </c>
      <c r="G125" s="218"/>
      <c r="H125" s="222">
        <v>1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139</v>
      </c>
      <c r="AU125" s="228" t="s">
        <v>83</v>
      </c>
      <c r="AV125" s="12" t="s">
        <v>83</v>
      </c>
      <c r="AW125" s="12" t="s">
        <v>37</v>
      </c>
      <c r="AX125" s="12" t="s">
        <v>79</v>
      </c>
      <c r="AY125" s="228" t="s">
        <v>131</v>
      </c>
    </row>
    <row r="126" spans="2:65" s="1" customFormat="1" ht="31.5" customHeight="1">
      <c r="B126" s="41"/>
      <c r="C126" s="193" t="s">
        <v>9</v>
      </c>
      <c r="D126" s="193" t="s">
        <v>133</v>
      </c>
      <c r="E126" s="194" t="s">
        <v>206</v>
      </c>
      <c r="F126" s="195" t="s">
        <v>207</v>
      </c>
      <c r="G126" s="196" t="s">
        <v>148</v>
      </c>
      <c r="H126" s="197">
        <v>217.848</v>
      </c>
      <c r="I126" s="198"/>
      <c r="J126" s="199">
        <f>ROUND(I126*H126,2)</f>
        <v>0</v>
      </c>
      <c r="K126" s="195" t="s">
        <v>137</v>
      </c>
      <c r="L126" s="61"/>
      <c r="M126" s="200" t="s">
        <v>30</v>
      </c>
      <c r="N126" s="201" t="s">
        <v>45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4" t="s">
        <v>89</v>
      </c>
      <c r="AT126" s="24" t="s">
        <v>133</v>
      </c>
      <c r="AU126" s="24" t="s">
        <v>83</v>
      </c>
      <c r="AY126" s="24" t="s">
        <v>131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79</v>
      </c>
      <c r="BK126" s="204">
        <f>ROUND(I126*H126,2)</f>
        <v>0</v>
      </c>
      <c r="BL126" s="24" t="s">
        <v>89</v>
      </c>
      <c r="BM126" s="24" t="s">
        <v>401</v>
      </c>
    </row>
    <row r="127" spans="2:51" s="11" customFormat="1" ht="13.5">
      <c r="B127" s="205"/>
      <c r="C127" s="206"/>
      <c r="D127" s="207" t="s">
        <v>139</v>
      </c>
      <c r="E127" s="208" t="s">
        <v>30</v>
      </c>
      <c r="F127" s="209" t="s">
        <v>402</v>
      </c>
      <c r="G127" s="206"/>
      <c r="H127" s="210" t="s">
        <v>30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139</v>
      </c>
      <c r="AU127" s="216" t="s">
        <v>83</v>
      </c>
      <c r="AV127" s="11" t="s">
        <v>79</v>
      </c>
      <c r="AW127" s="11" t="s">
        <v>37</v>
      </c>
      <c r="AX127" s="11" t="s">
        <v>74</v>
      </c>
      <c r="AY127" s="216" t="s">
        <v>131</v>
      </c>
    </row>
    <row r="128" spans="2:51" s="12" customFormat="1" ht="13.5">
      <c r="B128" s="217"/>
      <c r="C128" s="218"/>
      <c r="D128" s="207" t="s">
        <v>139</v>
      </c>
      <c r="E128" s="229" t="s">
        <v>30</v>
      </c>
      <c r="F128" s="230" t="s">
        <v>403</v>
      </c>
      <c r="G128" s="218"/>
      <c r="H128" s="231">
        <v>215.8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139</v>
      </c>
      <c r="AU128" s="228" t="s">
        <v>83</v>
      </c>
      <c r="AV128" s="12" t="s">
        <v>83</v>
      </c>
      <c r="AW128" s="12" t="s">
        <v>37</v>
      </c>
      <c r="AX128" s="12" t="s">
        <v>74</v>
      </c>
      <c r="AY128" s="228" t="s">
        <v>131</v>
      </c>
    </row>
    <row r="129" spans="2:51" s="12" customFormat="1" ht="13.5">
      <c r="B129" s="217"/>
      <c r="C129" s="218"/>
      <c r="D129" s="207" t="s">
        <v>139</v>
      </c>
      <c r="E129" s="229" t="s">
        <v>30</v>
      </c>
      <c r="F129" s="230" t="s">
        <v>404</v>
      </c>
      <c r="G129" s="218"/>
      <c r="H129" s="231">
        <v>2.048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139</v>
      </c>
      <c r="AU129" s="228" t="s">
        <v>83</v>
      </c>
      <c r="AV129" s="12" t="s">
        <v>83</v>
      </c>
      <c r="AW129" s="12" t="s">
        <v>37</v>
      </c>
      <c r="AX129" s="12" t="s">
        <v>74</v>
      </c>
      <c r="AY129" s="228" t="s">
        <v>131</v>
      </c>
    </row>
    <row r="130" spans="2:51" s="13" customFormat="1" ht="13.5">
      <c r="B130" s="232"/>
      <c r="C130" s="233"/>
      <c r="D130" s="219" t="s">
        <v>139</v>
      </c>
      <c r="E130" s="234" t="s">
        <v>30</v>
      </c>
      <c r="F130" s="235" t="s">
        <v>212</v>
      </c>
      <c r="G130" s="233"/>
      <c r="H130" s="236">
        <v>217.848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139</v>
      </c>
      <c r="AU130" s="242" t="s">
        <v>83</v>
      </c>
      <c r="AV130" s="13" t="s">
        <v>89</v>
      </c>
      <c r="AW130" s="13" t="s">
        <v>37</v>
      </c>
      <c r="AX130" s="13" t="s">
        <v>79</v>
      </c>
      <c r="AY130" s="242" t="s">
        <v>131</v>
      </c>
    </row>
    <row r="131" spans="2:65" s="1" customFormat="1" ht="31.5" customHeight="1">
      <c r="B131" s="41"/>
      <c r="C131" s="193" t="s">
        <v>213</v>
      </c>
      <c r="D131" s="193" t="s">
        <v>133</v>
      </c>
      <c r="E131" s="194" t="s">
        <v>214</v>
      </c>
      <c r="F131" s="195" t="s">
        <v>215</v>
      </c>
      <c r="G131" s="196" t="s">
        <v>136</v>
      </c>
      <c r="H131" s="197">
        <v>6</v>
      </c>
      <c r="I131" s="198"/>
      <c r="J131" s="199">
        <f>ROUND(I131*H131,2)</f>
        <v>0</v>
      </c>
      <c r="K131" s="195" t="s">
        <v>137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89</v>
      </c>
      <c r="AT131" s="24" t="s">
        <v>133</v>
      </c>
      <c r="AU131" s="24" t="s">
        <v>83</v>
      </c>
      <c r="AY131" s="24" t="s">
        <v>131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89</v>
      </c>
      <c r="BM131" s="24" t="s">
        <v>405</v>
      </c>
    </row>
    <row r="132" spans="2:51" s="12" customFormat="1" ht="13.5">
      <c r="B132" s="217"/>
      <c r="C132" s="218"/>
      <c r="D132" s="219" t="s">
        <v>139</v>
      </c>
      <c r="E132" s="220" t="s">
        <v>30</v>
      </c>
      <c r="F132" s="221" t="s">
        <v>406</v>
      </c>
      <c r="G132" s="218"/>
      <c r="H132" s="222">
        <v>6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139</v>
      </c>
      <c r="AU132" s="228" t="s">
        <v>83</v>
      </c>
      <c r="AV132" s="12" t="s">
        <v>83</v>
      </c>
      <c r="AW132" s="12" t="s">
        <v>37</v>
      </c>
      <c r="AX132" s="12" t="s">
        <v>79</v>
      </c>
      <c r="AY132" s="228" t="s">
        <v>131</v>
      </c>
    </row>
    <row r="133" spans="2:65" s="1" customFormat="1" ht="31.5" customHeight="1">
      <c r="B133" s="41"/>
      <c r="C133" s="193" t="s">
        <v>218</v>
      </c>
      <c r="D133" s="193" t="s">
        <v>133</v>
      </c>
      <c r="E133" s="194" t="s">
        <v>219</v>
      </c>
      <c r="F133" s="195" t="s">
        <v>220</v>
      </c>
      <c r="G133" s="196" t="s">
        <v>136</v>
      </c>
      <c r="H133" s="197">
        <v>1</v>
      </c>
      <c r="I133" s="198"/>
      <c r="J133" s="199">
        <f>ROUND(I133*H133,2)</f>
        <v>0</v>
      </c>
      <c r="K133" s="195" t="s">
        <v>137</v>
      </c>
      <c r="L133" s="61"/>
      <c r="M133" s="200" t="s">
        <v>30</v>
      </c>
      <c r="N133" s="201" t="s">
        <v>45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89</v>
      </c>
      <c r="AT133" s="24" t="s">
        <v>133</v>
      </c>
      <c r="AU133" s="24" t="s">
        <v>83</v>
      </c>
      <c r="AY133" s="24" t="s">
        <v>131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79</v>
      </c>
      <c r="BK133" s="204">
        <f>ROUND(I133*H133,2)</f>
        <v>0</v>
      </c>
      <c r="BL133" s="24" t="s">
        <v>89</v>
      </c>
      <c r="BM133" s="24" t="s">
        <v>407</v>
      </c>
    </row>
    <row r="134" spans="2:51" s="12" customFormat="1" ht="13.5">
      <c r="B134" s="217"/>
      <c r="C134" s="218"/>
      <c r="D134" s="219" t="s">
        <v>139</v>
      </c>
      <c r="E134" s="220" t="s">
        <v>30</v>
      </c>
      <c r="F134" s="221" t="s">
        <v>408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139</v>
      </c>
      <c r="AU134" s="228" t="s">
        <v>83</v>
      </c>
      <c r="AV134" s="12" t="s">
        <v>83</v>
      </c>
      <c r="AW134" s="12" t="s">
        <v>37</v>
      </c>
      <c r="AX134" s="12" t="s">
        <v>79</v>
      </c>
      <c r="AY134" s="228" t="s">
        <v>131</v>
      </c>
    </row>
    <row r="135" spans="2:65" s="1" customFormat="1" ht="31.5" customHeight="1">
      <c r="B135" s="41"/>
      <c r="C135" s="193" t="s">
        <v>223</v>
      </c>
      <c r="D135" s="193" t="s">
        <v>133</v>
      </c>
      <c r="E135" s="194" t="s">
        <v>224</v>
      </c>
      <c r="F135" s="195" t="s">
        <v>225</v>
      </c>
      <c r="G135" s="196" t="s">
        <v>136</v>
      </c>
      <c r="H135" s="197">
        <v>5</v>
      </c>
      <c r="I135" s="198"/>
      <c r="J135" s="199">
        <f>ROUND(I135*H135,2)</f>
        <v>0</v>
      </c>
      <c r="K135" s="195" t="s">
        <v>137</v>
      </c>
      <c r="L135" s="61"/>
      <c r="M135" s="200" t="s">
        <v>30</v>
      </c>
      <c r="N135" s="201" t="s">
        <v>45</v>
      </c>
      <c r="O135" s="42"/>
      <c r="P135" s="202">
        <f>O135*H135</f>
        <v>0</v>
      </c>
      <c r="Q135" s="202">
        <v>0.02135</v>
      </c>
      <c r="R135" s="202">
        <f>Q135*H135</f>
        <v>0.10675000000000001</v>
      </c>
      <c r="S135" s="202">
        <v>0</v>
      </c>
      <c r="T135" s="203">
        <f>S135*H135</f>
        <v>0</v>
      </c>
      <c r="AR135" s="24" t="s">
        <v>89</v>
      </c>
      <c r="AT135" s="24" t="s">
        <v>133</v>
      </c>
      <c r="AU135" s="24" t="s">
        <v>83</v>
      </c>
      <c r="AY135" s="24" t="s">
        <v>131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79</v>
      </c>
      <c r="BK135" s="204">
        <f>ROUND(I135*H135,2)</f>
        <v>0</v>
      </c>
      <c r="BL135" s="24" t="s">
        <v>89</v>
      </c>
      <c r="BM135" s="24" t="s">
        <v>409</v>
      </c>
    </row>
    <row r="136" spans="2:51" s="12" customFormat="1" ht="13.5">
      <c r="B136" s="217"/>
      <c r="C136" s="218"/>
      <c r="D136" s="207" t="s">
        <v>139</v>
      </c>
      <c r="E136" s="229" t="s">
        <v>30</v>
      </c>
      <c r="F136" s="230" t="s">
        <v>227</v>
      </c>
      <c r="G136" s="218"/>
      <c r="H136" s="231">
        <v>5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139</v>
      </c>
      <c r="AU136" s="228" t="s">
        <v>83</v>
      </c>
      <c r="AV136" s="12" t="s">
        <v>83</v>
      </c>
      <c r="AW136" s="12" t="s">
        <v>37</v>
      </c>
      <c r="AX136" s="12" t="s">
        <v>79</v>
      </c>
      <c r="AY136" s="228" t="s">
        <v>131</v>
      </c>
    </row>
    <row r="137" spans="2:63" s="10" customFormat="1" ht="29.85" customHeight="1">
      <c r="B137" s="176"/>
      <c r="C137" s="177"/>
      <c r="D137" s="190" t="s">
        <v>73</v>
      </c>
      <c r="E137" s="191" t="s">
        <v>83</v>
      </c>
      <c r="F137" s="191" t="s">
        <v>228</v>
      </c>
      <c r="G137" s="177"/>
      <c r="H137" s="177"/>
      <c r="I137" s="180"/>
      <c r="J137" s="192">
        <f>BK137</f>
        <v>0</v>
      </c>
      <c r="K137" s="177"/>
      <c r="L137" s="182"/>
      <c r="M137" s="183"/>
      <c r="N137" s="184"/>
      <c r="O137" s="184"/>
      <c r="P137" s="185">
        <f>SUM(P138:P176)</f>
        <v>0</v>
      </c>
      <c r="Q137" s="184"/>
      <c r="R137" s="185">
        <f>SUM(R138:R176)</f>
        <v>0.47866903000000005</v>
      </c>
      <c r="S137" s="184"/>
      <c r="T137" s="186">
        <f>SUM(T138:T176)</f>
        <v>0</v>
      </c>
      <c r="AR137" s="187" t="s">
        <v>79</v>
      </c>
      <c r="AT137" s="188" t="s">
        <v>73</v>
      </c>
      <c r="AU137" s="188" t="s">
        <v>79</v>
      </c>
      <c r="AY137" s="187" t="s">
        <v>131</v>
      </c>
      <c r="BK137" s="189">
        <f>SUM(BK138:BK176)</f>
        <v>0</v>
      </c>
    </row>
    <row r="138" spans="2:65" s="1" customFormat="1" ht="31.5" customHeight="1">
      <c r="B138" s="41"/>
      <c r="C138" s="193" t="s">
        <v>229</v>
      </c>
      <c r="D138" s="193" t="s">
        <v>133</v>
      </c>
      <c r="E138" s="194" t="s">
        <v>230</v>
      </c>
      <c r="F138" s="195" t="s">
        <v>231</v>
      </c>
      <c r="G138" s="196" t="s">
        <v>148</v>
      </c>
      <c r="H138" s="197">
        <v>2.225</v>
      </c>
      <c r="I138" s="198"/>
      <c r="J138" s="199">
        <f>ROUND(I138*H138,2)</f>
        <v>0</v>
      </c>
      <c r="K138" s="195" t="s">
        <v>137</v>
      </c>
      <c r="L138" s="61"/>
      <c r="M138" s="200" t="s">
        <v>30</v>
      </c>
      <c r="N138" s="201" t="s">
        <v>45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4" t="s">
        <v>89</v>
      </c>
      <c r="AT138" s="24" t="s">
        <v>133</v>
      </c>
      <c r="AU138" s="24" t="s">
        <v>83</v>
      </c>
      <c r="AY138" s="24" t="s">
        <v>131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79</v>
      </c>
      <c r="BK138" s="204">
        <f>ROUND(I138*H138,2)</f>
        <v>0</v>
      </c>
      <c r="BL138" s="24" t="s">
        <v>89</v>
      </c>
      <c r="BM138" s="24" t="s">
        <v>410</v>
      </c>
    </row>
    <row r="139" spans="2:51" s="11" customFormat="1" ht="13.5">
      <c r="B139" s="205"/>
      <c r="C139" s="206"/>
      <c r="D139" s="207" t="s">
        <v>139</v>
      </c>
      <c r="E139" s="208" t="s">
        <v>30</v>
      </c>
      <c r="F139" s="209" t="s">
        <v>233</v>
      </c>
      <c r="G139" s="206"/>
      <c r="H139" s="210" t="s">
        <v>30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139</v>
      </c>
      <c r="AU139" s="216" t="s">
        <v>83</v>
      </c>
      <c r="AV139" s="11" t="s">
        <v>79</v>
      </c>
      <c r="AW139" s="11" t="s">
        <v>37</v>
      </c>
      <c r="AX139" s="11" t="s">
        <v>74</v>
      </c>
      <c r="AY139" s="216" t="s">
        <v>131</v>
      </c>
    </row>
    <row r="140" spans="2:51" s="12" customFormat="1" ht="13.5">
      <c r="B140" s="217"/>
      <c r="C140" s="218"/>
      <c r="D140" s="207" t="s">
        <v>139</v>
      </c>
      <c r="E140" s="229" t="s">
        <v>30</v>
      </c>
      <c r="F140" s="230" t="s">
        <v>411</v>
      </c>
      <c r="G140" s="218"/>
      <c r="H140" s="231">
        <v>0.12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139</v>
      </c>
      <c r="AU140" s="228" t="s">
        <v>83</v>
      </c>
      <c r="AV140" s="12" t="s">
        <v>83</v>
      </c>
      <c r="AW140" s="12" t="s">
        <v>37</v>
      </c>
      <c r="AX140" s="12" t="s">
        <v>74</v>
      </c>
      <c r="AY140" s="228" t="s">
        <v>131</v>
      </c>
    </row>
    <row r="141" spans="2:51" s="12" customFormat="1" ht="13.5">
      <c r="B141" s="217"/>
      <c r="C141" s="218"/>
      <c r="D141" s="207" t="s">
        <v>139</v>
      </c>
      <c r="E141" s="229" t="s">
        <v>30</v>
      </c>
      <c r="F141" s="230" t="s">
        <v>412</v>
      </c>
      <c r="G141" s="218"/>
      <c r="H141" s="231">
        <v>2.105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139</v>
      </c>
      <c r="AU141" s="228" t="s">
        <v>83</v>
      </c>
      <c r="AV141" s="12" t="s">
        <v>83</v>
      </c>
      <c r="AW141" s="12" t="s">
        <v>37</v>
      </c>
      <c r="AX141" s="12" t="s">
        <v>74</v>
      </c>
      <c r="AY141" s="228" t="s">
        <v>131</v>
      </c>
    </row>
    <row r="142" spans="2:51" s="13" customFormat="1" ht="13.5">
      <c r="B142" s="232"/>
      <c r="C142" s="233"/>
      <c r="D142" s="219" t="s">
        <v>139</v>
      </c>
      <c r="E142" s="234" t="s">
        <v>30</v>
      </c>
      <c r="F142" s="235" t="s">
        <v>212</v>
      </c>
      <c r="G142" s="233"/>
      <c r="H142" s="236">
        <v>2.225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139</v>
      </c>
      <c r="AU142" s="242" t="s">
        <v>83</v>
      </c>
      <c r="AV142" s="13" t="s">
        <v>89</v>
      </c>
      <c r="AW142" s="13" t="s">
        <v>37</v>
      </c>
      <c r="AX142" s="13" t="s">
        <v>79</v>
      </c>
      <c r="AY142" s="242" t="s">
        <v>131</v>
      </c>
    </row>
    <row r="143" spans="2:65" s="1" customFormat="1" ht="44.25" customHeight="1">
      <c r="B143" s="41"/>
      <c r="C143" s="193" t="s">
        <v>236</v>
      </c>
      <c r="D143" s="193" t="s">
        <v>133</v>
      </c>
      <c r="E143" s="194" t="s">
        <v>237</v>
      </c>
      <c r="F143" s="195" t="s">
        <v>238</v>
      </c>
      <c r="G143" s="196" t="s">
        <v>239</v>
      </c>
      <c r="H143" s="197">
        <v>42.827</v>
      </c>
      <c r="I143" s="198"/>
      <c r="J143" s="199">
        <f>ROUND(I143*H143,2)</f>
        <v>0</v>
      </c>
      <c r="K143" s="195" t="s">
        <v>137</v>
      </c>
      <c r="L143" s="61"/>
      <c r="M143" s="200" t="s">
        <v>30</v>
      </c>
      <c r="N143" s="201" t="s">
        <v>45</v>
      </c>
      <c r="O143" s="42"/>
      <c r="P143" s="202">
        <f>O143*H143</f>
        <v>0</v>
      </c>
      <c r="Q143" s="202">
        <v>0.00031</v>
      </c>
      <c r="R143" s="202">
        <f>Q143*H143</f>
        <v>0.01327637</v>
      </c>
      <c r="S143" s="202">
        <v>0</v>
      </c>
      <c r="T143" s="203">
        <f>S143*H143</f>
        <v>0</v>
      </c>
      <c r="AR143" s="24" t="s">
        <v>89</v>
      </c>
      <c r="AT143" s="24" t="s">
        <v>133</v>
      </c>
      <c r="AU143" s="24" t="s">
        <v>83</v>
      </c>
      <c r="AY143" s="24" t="s">
        <v>131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79</v>
      </c>
      <c r="BK143" s="204">
        <f>ROUND(I143*H143,2)</f>
        <v>0</v>
      </c>
      <c r="BL143" s="24" t="s">
        <v>89</v>
      </c>
      <c r="BM143" s="24" t="s">
        <v>413</v>
      </c>
    </row>
    <row r="144" spans="2:51" s="11" customFormat="1" ht="13.5">
      <c r="B144" s="205"/>
      <c r="C144" s="206"/>
      <c r="D144" s="207" t="s">
        <v>139</v>
      </c>
      <c r="E144" s="208" t="s">
        <v>30</v>
      </c>
      <c r="F144" s="209" t="s">
        <v>233</v>
      </c>
      <c r="G144" s="206"/>
      <c r="H144" s="210" t="s">
        <v>30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83</v>
      </c>
      <c r="AV144" s="11" t="s">
        <v>79</v>
      </c>
      <c r="AW144" s="11" t="s">
        <v>37</v>
      </c>
      <c r="AX144" s="11" t="s">
        <v>74</v>
      </c>
      <c r="AY144" s="216" t="s">
        <v>131</v>
      </c>
    </row>
    <row r="145" spans="2:51" s="12" customFormat="1" ht="13.5">
      <c r="B145" s="217"/>
      <c r="C145" s="218"/>
      <c r="D145" s="207" t="s">
        <v>139</v>
      </c>
      <c r="E145" s="229" t="s">
        <v>30</v>
      </c>
      <c r="F145" s="230" t="s">
        <v>414</v>
      </c>
      <c r="G145" s="218"/>
      <c r="H145" s="231">
        <v>2.31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139</v>
      </c>
      <c r="AU145" s="228" t="s">
        <v>83</v>
      </c>
      <c r="AV145" s="12" t="s">
        <v>83</v>
      </c>
      <c r="AW145" s="12" t="s">
        <v>37</v>
      </c>
      <c r="AX145" s="12" t="s">
        <v>74</v>
      </c>
      <c r="AY145" s="228" t="s">
        <v>131</v>
      </c>
    </row>
    <row r="146" spans="2:51" s="12" customFormat="1" ht="13.5">
      <c r="B146" s="217"/>
      <c r="C146" s="218"/>
      <c r="D146" s="207" t="s">
        <v>139</v>
      </c>
      <c r="E146" s="229" t="s">
        <v>30</v>
      </c>
      <c r="F146" s="230" t="s">
        <v>415</v>
      </c>
      <c r="G146" s="218"/>
      <c r="H146" s="231">
        <v>40.517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139</v>
      </c>
      <c r="AU146" s="228" t="s">
        <v>83</v>
      </c>
      <c r="AV146" s="12" t="s">
        <v>83</v>
      </c>
      <c r="AW146" s="12" t="s">
        <v>37</v>
      </c>
      <c r="AX146" s="12" t="s">
        <v>74</v>
      </c>
      <c r="AY146" s="228" t="s">
        <v>131</v>
      </c>
    </row>
    <row r="147" spans="2:51" s="13" customFormat="1" ht="13.5">
      <c r="B147" s="232"/>
      <c r="C147" s="233"/>
      <c r="D147" s="219" t="s">
        <v>139</v>
      </c>
      <c r="E147" s="234" t="s">
        <v>30</v>
      </c>
      <c r="F147" s="235" t="s">
        <v>212</v>
      </c>
      <c r="G147" s="233"/>
      <c r="H147" s="236">
        <v>42.827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139</v>
      </c>
      <c r="AU147" s="242" t="s">
        <v>83</v>
      </c>
      <c r="AV147" s="13" t="s">
        <v>89</v>
      </c>
      <c r="AW147" s="13" t="s">
        <v>37</v>
      </c>
      <c r="AX147" s="13" t="s">
        <v>79</v>
      </c>
      <c r="AY147" s="242" t="s">
        <v>131</v>
      </c>
    </row>
    <row r="148" spans="2:65" s="1" customFormat="1" ht="22.5" customHeight="1">
      <c r="B148" s="41"/>
      <c r="C148" s="243" t="s">
        <v>243</v>
      </c>
      <c r="D148" s="243" t="s">
        <v>244</v>
      </c>
      <c r="E148" s="244" t="s">
        <v>245</v>
      </c>
      <c r="F148" s="245" t="s">
        <v>246</v>
      </c>
      <c r="G148" s="246" t="s">
        <v>239</v>
      </c>
      <c r="H148" s="247">
        <v>42.827</v>
      </c>
      <c r="I148" s="248"/>
      <c r="J148" s="249">
        <f>ROUND(I148*H148,2)</f>
        <v>0</v>
      </c>
      <c r="K148" s="245" t="s">
        <v>137</v>
      </c>
      <c r="L148" s="250"/>
      <c r="M148" s="251" t="s">
        <v>30</v>
      </c>
      <c r="N148" s="252" t="s">
        <v>45</v>
      </c>
      <c r="O148" s="42"/>
      <c r="P148" s="202">
        <f>O148*H148</f>
        <v>0</v>
      </c>
      <c r="Q148" s="202">
        <v>0.0002</v>
      </c>
      <c r="R148" s="202">
        <f>Q148*H148</f>
        <v>0.0085654</v>
      </c>
      <c r="S148" s="202">
        <v>0</v>
      </c>
      <c r="T148" s="203">
        <f>S148*H148</f>
        <v>0</v>
      </c>
      <c r="AR148" s="24" t="s">
        <v>167</v>
      </c>
      <c r="AT148" s="24" t="s">
        <v>244</v>
      </c>
      <c r="AU148" s="24" t="s">
        <v>83</v>
      </c>
      <c r="AY148" s="24" t="s">
        <v>131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79</v>
      </c>
      <c r="BK148" s="204">
        <f>ROUND(I148*H148,2)</f>
        <v>0</v>
      </c>
      <c r="BL148" s="24" t="s">
        <v>89</v>
      </c>
      <c r="BM148" s="24" t="s">
        <v>416</v>
      </c>
    </row>
    <row r="149" spans="2:65" s="1" customFormat="1" ht="22.5" customHeight="1">
      <c r="B149" s="41"/>
      <c r="C149" s="193" t="s">
        <v>248</v>
      </c>
      <c r="D149" s="193" t="s">
        <v>133</v>
      </c>
      <c r="E149" s="194" t="s">
        <v>249</v>
      </c>
      <c r="F149" s="195" t="s">
        <v>250</v>
      </c>
      <c r="G149" s="196" t="s">
        <v>251</v>
      </c>
      <c r="H149" s="197">
        <v>37.08</v>
      </c>
      <c r="I149" s="198"/>
      <c r="J149" s="199">
        <f>ROUND(I149*H149,2)</f>
        <v>0</v>
      </c>
      <c r="K149" s="195" t="s">
        <v>137</v>
      </c>
      <c r="L149" s="61"/>
      <c r="M149" s="200" t="s">
        <v>30</v>
      </c>
      <c r="N149" s="201" t="s">
        <v>45</v>
      </c>
      <c r="O149" s="42"/>
      <c r="P149" s="202">
        <f>O149*H149</f>
        <v>0</v>
      </c>
      <c r="Q149" s="202">
        <v>0.00049</v>
      </c>
      <c r="R149" s="202">
        <f>Q149*H149</f>
        <v>0.0181692</v>
      </c>
      <c r="S149" s="202">
        <v>0</v>
      </c>
      <c r="T149" s="203">
        <f>S149*H149</f>
        <v>0</v>
      </c>
      <c r="AR149" s="24" t="s">
        <v>89</v>
      </c>
      <c r="AT149" s="24" t="s">
        <v>133</v>
      </c>
      <c r="AU149" s="24" t="s">
        <v>83</v>
      </c>
      <c r="AY149" s="24" t="s">
        <v>131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79</v>
      </c>
      <c r="BK149" s="204">
        <f>ROUND(I149*H149,2)</f>
        <v>0</v>
      </c>
      <c r="BL149" s="24" t="s">
        <v>89</v>
      </c>
      <c r="BM149" s="24" t="s">
        <v>417</v>
      </c>
    </row>
    <row r="150" spans="2:51" s="11" customFormat="1" ht="13.5">
      <c r="B150" s="205"/>
      <c r="C150" s="206"/>
      <c r="D150" s="207" t="s">
        <v>139</v>
      </c>
      <c r="E150" s="208" t="s">
        <v>30</v>
      </c>
      <c r="F150" s="209" t="s">
        <v>233</v>
      </c>
      <c r="G150" s="206"/>
      <c r="H150" s="210" t="s">
        <v>30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139</v>
      </c>
      <c r="AU150" s="216" t="s">
        <v>83</v>
      </c>
      <c r="AV150" s="11" t="s">
        <v>79</v>
      </c>
      <c r="AW150" s="11" t="s">
        <v>37</v>
      </c>
      <c r="AX150" s="11" t="s">
        <v>74</v>
      </c>
      <c r="AY150" s="216" t="s">
        <v>131</v>
      </c>
    </row>
    <row r="151" spans="2:51" s="12" customFormat="1" ht="13.5">
      <c r="B151" s="217"/>
      <c r="C151" s="218"/>
      <c r="D151" s="207" t="s">
        <v>139</v>
      </c>
      <c r="E151" s="229" t="s">
        <v>30</v>
      </c>
      <c r="F151" s="230" t="s">
        <v>418</v>
      </c>
      <c r="G151" s="218"/>
      <c r="H151" s="231">
        <v>2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139</v>
      </c>
      <c r="AU151" s="228" t="s">
        <v>83</v>
      </c>
      <c r="AV151" s="12" t="s">
        <v>83</v>
      </c>
      <c r="AW151" s="12" t="s">
        <v>37</v>
      </c>
      <c r="AX151" s="12" t="s">
        <v>74</v>
      </c>
      <c r="AY151" s="228" t="s">
        <v>131</v>
      </c>
    </row>
    <row r="152" spans="2:51" s="12" customFormat="1" ht="13.5">
      <c r="B152" s="217"/>
      <c r="C152" s="218"/>
      <c r="D152" s="207" t="s">
        <v>139</v>
      </c>
      <c r="E152" s="229" t="s">
        <v>30</v>
      </c>
      <c r="F152" s="230" t="s">
        <v>419</v>
      </c>
      <c r="G152" s="218"/>
      <c r="H152" s="231">
        <v>35.08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139</v>
      </c>
      <c r="AU152" s="228" t="s">
        <v>83</v>
      </c>
      <c r="AV152" s="12" t="s">
        <v>83</v>
      </c>
      <c r="AW152" s="12" t="s">
        <v>37</v>
      </c>
      <c r="AX152" s="12" t="s">
        <v>74</v>
      </c>
      <c r="AY152" s="228" t="s">
        <v>131</v>
      </c>
    </row>
    <row r="153" spans="2:51" s="13" customFormat="1" ht="13.5">
      <c r="B153" s="232"/>
      <c r="C153" s="233"/>
      <c r="D153" s="219" t="s">
        <v>139</v>
      </c>
      <c r="E153" s="234" t="s">
        <v>30</v>
      </c>
      <c r="F153" s="235" t="s">
        <v>212</v>
      </c>
      <c r="G153" s="233"/>
      <c r="H153" s="236">
        <v>37.08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139</v>
      </c>
      <c r="AU153" s="242" t="s">
        <v>83</v>
      </c>
      <c r="AV153" s="13" t="s">
        <v>89</v>
      </c>
      <c r="AW153" s="13" t="s">
        <v>37</v>
      </c>
      <c r="AX153" s="13" t="s">
        <v>79</v>
      </c>
      <c r="AY153" s="242" t="s">
        <v>131</v>
      </c>
    </row>
    <row r="154" spans="2:65" s="1" customFormat="1" ht="31.5" customHeight="1">
      <c r="B154" s="41"/>
      <c r="C154" s="193" t="s">
        <v>255</v>
      </c>
      <c r="D154" s="193" t="s">
        <v>133</v>
      </c>
      <c r="E154" s="194" t="s">
        <v>256</v>
      </c>
      <c r="F154" s="195" t="s">
        <v>257</v>
      </c>
      <c r="G154" s="196" t="s">
        <v>251</v>
      </c>
      <c r="H154" s="197">
        <v>65</v>
      </c>
      <c r="I154" s="198"/>
      <c r="J154" s="199">
        <f>ROUND(I154*H154,2)</f>
        <v>0</v>
      </c>
      <c r="K154" s="195" t="s">
        <v>137</v>
      </c>
      <c r="L154" s="61"/>
      <c r="M154" s="200" t="s">
        <v>30</v>
      </c>
      <c r="N154" s="201" t="s">
        <v>45</v>
      </c>
      <c r="O154" s="42"/>
      <c r="P154" s="202">
        <f>O154*H154</f>
        <v>0</v>
      </c>
      <c r="Q154" s="202">
        <v>0.00011</v>
      </c>
      <c r="R154" s="202">
        <f>Q154*H154</f>
        <v>0.00715</v>
      </c>
      <c r="S154" s="202">
        <v>0</v>
      </c>
      <c r="T154" s="203">
        <f>S154*H154</f>
        <v>0</v>
      </c>
      <c r="AR154" s="24" t="s">
        <v>89</v>
      </c>
      <c r="AT154" s="24" t="s">
        <v>133</v>
      </c>
      <c r="AU154" s="24" t="s">
        <v>83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89</v>
      </c>
      <c r="BM154" s="24" t="s">
        <v>420</v>
      </c>
    </row>
    <row r="155" spans="2:51" s="12" customFormat="1" ht="13.5">
      <c r="B155" s="217"/>
      <c r="C155" s="218"/>
      <c r="D155" s="219" t="s">
        <v>139</v>
      </c>
      <c r="E155" s="220" t="s">
        <v>30</v>
      </c>
      <c r="F155" s="221" t="s">
        <v>421</v>
      </c>
      <c r="G155" s="218"/>
      <c r="H155" s="222">
        <v>65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139</v>
      </c>
      <c r="AU155" s="228" t="s">
        <v>83</v>
      </c>
      <c r="AV155" s="12" t="s">
        <v>83</v>
      </c>
      <c r="AW155" s="12" t="s">
        <v>37</v>
      </c>
      <c r="AX155" s="12" t="s">
        <v>79</v>
      </c>
      <c r="AY155" s="228" t="s">
        <v>131</v>
      </c>
    </row>
    <row r="156" spans="2:65" s="1" customFormat="1" ht="31.5" customHeight="1">
      <c r="B156" s="41"/>
      <c r="C156" s="193" t="s">
        <v>260</v>
      </c>
      <c r="D156" s="193" t="s">
        <v>133</v>
      </c>
      <c r="E156" s="194" t="s">
        <v>261</v>
      </c>
      <c r="F156" s="195" t="s">
        <v>262</v>
      </c>
      <c r="G156" s="196" t="s">
        <v>148</v>
      </c>
      <c r="H156" s="197">
        <v>20.35</v>
      </c>
      <c r="I156" s="198"/>
      <c r="J156" s="199">
        <f>ROUND(I156*H156,2)</f>
        <v>0</v>
      </c>
      <c r="K156" s="195" t="s">
        <v>137</v>
      </c>
      <c r="L156" s="61"/>
      <c r="M156" s="200" t="s">
        <v>30</v>
      </c>
      <c r="N156" s="201" t="s">
        <v>45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89</v>
      </c>
      <c r="AT156" s="24" t="s">
        <v>133</v>
      </c>
      <c r="AU156" s="24" t="s">
        <v>83</v>
      </c>
      <c r="AY156" s="24" t="s">
        <v>131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79</v>
      </c>
      <c r="BK156" s="204">
        <f>ROUND(I156*H156,2)</f>
        <v>0</v>
      </c>
      <c r="BL156" s="24" t="s">
        <v>89</v>
      </c>
      <c r="BM156" s="24" t="s">
        <v>422</v>
      </c>
    </row>
    <row r="157" spans="2:51" s="11" customFormat="1" ht="13.5">
      <c r="B157" s="205"/>
      <c r="C157" s="206"/>
      <c r="D157" s="207" t="s">
        <v>139</v>
      </c>
      <c r="E157" s="208" t="s">
        <v>30</v>
      </c>
      <c r="F157" s="209" t="s">
        <v>264</v>
      </c>
      <c r="G157" s="206"/>
      <c r="H157" s="210" t="s">
        <v>30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83</v>
      </c>
      <c r="AV157" s="11" t="s">
        <v>79</v>
      </c>
      <c r="AW157" s="11" t="s">
        <v>37</v>
      </c>
      <c r="AX157" s="11" t="s">
        <v>74</v>
      </c>
      <c r="AY157" s="216" t="s">
        <v>131</v>
      </c>
    </row>
    <row r="158" spans="2:51" s="12" customFormat="1" ht="13.5">
      <c r="B158" s="217"/>
      <c r="C158" s="218"/>
      <c r="D158" s="207" t="s">
        <v>139</v>
      </c>
      <c r="E158" s="229" t="s">
        <v>30</v>
      </c>
      <c r="F158" s="230" t="s">
        <v>423</v>
      </c>
      <c r="G158" s="218"/>
      <c r="H158" s="231">
        <v>4.56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139</v>
      </c>
      <c r="AU158" s="228" t="s">
        <v>83</v>
      </c>
      <c r="AV158" s="12" t="s">
        <v>83</v>
      </c>
      <c r="AW158" s="12" t="s">
        <v>37</v>
      </c>
      <c r="AX158" s="12" t="s">
        <v>74</v>
      </c>
      <c r="AY158" s="228" t="s">
        <v>131</v>
      </c>
    </row>
    <row r="159" spans="2:51" s="12" customFormat="1" ht="13.5">
      <c r="B159" s="217"/>
      <c r="C159" s="218"/>
      <c r="D159" s="207" t="s">
        <v>139</v>
      </c>
      <c r="E159" s="229" t="s">
        <v>30</v>
      </c>
      <c r="F159" s="230" t="s">
        <v>424</v>
      </c>
      <c r="G159" s="218"/>
      <c r="H159" s="231">
        <v>15.79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139</v>
      </c>
      <c r="AU159" s="228" t="s">
        <v>83</v>
      </c>
      <c r="AV159" s="12" t="s">
        <v>83</v>
      </c>
      <c r="AW159" s="12" t="s">
        <v>37</v>
      </c>
      <c r="AX159" s="12" t="s">
        <v>74</v>
      </c>
      <c r="AY159" s="228" t="s">
        <v>131</v>
      </c>
    </row>
    <row r="160" spans="2:51" s="13" customFormat="1" ht="13.5">
      <c r="B160" s="232"/>
      <c r="C160" s="233"/>
      <c r="D160" s="219" t="s">
        <v>139</v>
      </c>
      <c r="E160" s="234" t="s">
        <v>30</v>
      </c>
      <c r="F160" s="235" t="s">
        <v>212</v>
      </c>
      <c r="G160" s="233"/>
      <c r="H160" s="236">
        <v>20.35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139</v>
      </c>
      <c r="AU160" s="242" t="s">
        <v>83</v>
      </c>
      <c r="AV160" s="13" t="s">
        <v>89</v>
      </c>
      <c r="AW160" s="13" t="s">
        <v>37</v>
      </c>
      <c r="AX160" s="13" t="s">
        <v>79</v>
      </c>
      <c r="AY160" s="242" t="s">
        <v>131</v>
      </c>
    </row>
    <row r="161" spans="2:65" s="1" customFormat="1" ht="31.5" customHeight="1">
      <c r="B161" s="41"/>
      <c r="C161" s="193" t="s">
        <v>267</v>
      </c>
      <c r="D161" s="193" t="s">
        <v>133</v>
      </c>
      <c r="E161" s="194" t="s">
        <v>268</v>
      </c>
      <c r="F161" s="195" t="s">
        <v>269</v>
      </c>
      <c r="G161" s="196" t="s">
        <v>148</v>
      </c>
      <c r="H161" s="197">
        <v>12.15</v>
      </c>
      <c r="I161" s="198"/>
      <c r="J161" s="199">
        <f>ROUND(I161*H161,2)</f>
        <v>0</v>
      </c>
      <c r="K161" s="195" t="s">
        <v>137</v>
      </c>
      <c r="L161" s="61"/>
      <c r="M161" s="200" t="s">
        <v>30</v>
      </c>
      <c r="N161" s="201" t="s">
        <v>45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89</v>
      </c>
      <c r="AT161" s="24" t="s">
        <v>133</v>
      </c>
      <c r="AU161" s="24" t="s">
        <v>83</v>
      </c>
      <c r="AY161" s="24" t="s">
        <v>131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79</v>
      </c>
      <c r="BK161" s="204">
        <f>ROUND(I161*H161,2)</f>
        <v>0</v>
      </c>
      <c r="BL161" s="24" t="s">
        <v>89</v>
      </c>
      <c r="BM161" s="24" t="s">
        <v>425</v>
      </c>
    </row>
    <row r="162" spans="2:51" s="11" customFormat="1" ht="13.5">
      <c r="B162" s="205"/>
      <c r="C162" s="206"/>
      <c r="D162" s="207" t="s">
        <v>139</v>
      </c>
      <c r="E162" s="208" t="s">
        <v>30</v>
      </c>
      <c r="F162" s="209" t="s">
        <v>264</v>
      </c>
      <c r="G162" s="206"/>
      <c r="H162" s="210" t="s">
        <v>30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139</v>
      </c>
      <c r="AU162" s="216" t="s">
        <v>83</v>
      </c>
      <c r="AV162" s="11" t="s">
        <v>79</v>
      </c>
      <c r="AW162" s="11" t="s">
        <v>37</v>
      </c>
      <c r="AX162" s="11" t="s">
        <v>74</v>
      </c>
      <c r="AY162" s="216" t="s">
        <v>131</v>
      </c>
    </row>
    <row r="163" spans="2:51" s="12" customFormat="1" ht="13.5">
      <c r="B163" s="217"/>
      <c r="C163" s="218"/>
      <c r="D163" s="207" t="s">
        <v>139</v>
      </c>
      <c r="E163" s="229" t="s">
        <v>30</v>
      </c>
      <c r="F163" s="230" t="s">
        <v>426</v>
      </c>
      <c r="G163" s="218"/>
      <c r="H163" s="231">
        <v>10.05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139</v>
      </c>
      <c r="AU163" s="228" t="s">
        <v>83</v>
      </c>
      <c r="AV163" s="12" t="s">
        <v>83</v>
      </c>
      <c r="AW163" s="12" t="s">
        <v>37</v>
      </c>
      <c r="AX163" s="12" t="s">
        <v>74</v>
      </c>
      <c r="AY163" s="228" t="s">
        <v>131</v>
      </c>
    </row>
    <row r="164" spans="2:51" s="12" customFormat="1" ht="13.5">
      <c r="B164" s="217"/>
      <c r="C164" s="218"/>
      <c r="D164" s="207" t="s">
        <v>139</v>
      </c>
      <c r="E164" s="229" t="s">
        <v>30</v>
      </c>
      <c r="F164" s="230" t="s">
        <v>427</v>
      </c>
      <c r="G164" s="218"/>
      <c r="H164" s="231">
        <v>2.1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139</v>
      </c>
      <c r="AU164" s="228" t="s">
        <v>83</v>
      </c>
      <c r="AV164" s="12" t="s">
        <v>83</v>
      </c>
      <c r="AW164" s="12" t="s">
        <v>37</v>
      </c>
      <c r="AX164" s="12" t="s">
        <v>74</v>
      </c>
      <c r="AY164" s="228" t="s">
        <v>131</v>
      </c>
    </row>
    <row r="165" spans="2:51" s="13" customFormat="1" ht="13.5">
      <c r="B165" s="232"/>
      <c r="C165" s="233"/>
      <c r="D165" s="219" t="s">
        <v>139</v>
      </c>
      <c r="E165" s="234" t="s">
        <v>30</v>
      </c>
      <c r="F165" s="235" t="s">
        <v>212</v>
      </c>
      <c r="G165" s="233"/>
      <c r="H165" s="236">
        <v>12.15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139</v>
      </c>
      <c r="AU165" s="242" t="s">
        <v>83</v>
      </c>
      <c r="AV165" s="13" t="s">
        <v>89</v>
      </c>
      <c r="AW165" s="13" t="s">
        <v>37</v>
      </c>
      <c r="AX165" s="13" t="s">
        <v>79</v>
      </c>
      <c r="AY165" s="242" t="s">
        <v>131</v>
      </c>
    </row>
    <row r="166" spans="2:65" s="1" customFormat="1" ht="22.5" customHeight="1">
      <c r="B166" s="41"/>
      <c r="C166" s="193" t="s">
        <v>272</v>
      </c>
      <c r="D166" s="193" t="s">
        <v>133</v>
      </c>
      <c r="E166" s="194" t="s">
        <v>273</v>
      </c>
      <c r="F166" s="195" t="s">
        <v>274</v>
      </c>
      <c r="G166" s="196" t="s">
        <v>239</v>
      </c>
      <c r="H166" s="197">
        <v>74.796</v>
      </c>
      <c r="I166" s="198"/>
      <c r="J166" s="199">
        <f>ROUND(I166*H166,2)</f>
        <v>0</v>
      </c>
      <c r="K166" s="195" t="s">
        <v>137</v>
      </c>
      <c r="L166" s="61"/>
      <c r="M166" s="200" t="s">
        <v>30</v>
      </c>
      <c r="N166" s="201" t="s">
        <v>45</v>
      </c>
      <c r="O166" s="42"/>
      <c r="P166" s="202">
        <f>O166*H166</f>
        <v>0</v>
      </c>
      <c r="Q166" s="202">
        <v>0.00144</v>
      </c>
      <c r="R166" s="202">
        <f>Q166*H166</f>
        <v>0.10770624000000002</v>
      </c>
      <c r="S166" s="202">
        <v>0</v>
      </c>
      <c r="T166" s="203">
        <f>S166*H166</f>
        <v>0</v>
      </c>
      <c r="AR166" s="24" t="s">
        <v>89</v>
      </c>
      <c r="AT166" s="24" t="s">
        <v>133</v>
      </c>
      <c r="AU166" s="24" t="s">
        <v>83</v>
      </c>
      <c r="AY166" s="24" t="s">
        <v>131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79</v>
      </c>
      <c r="BK166" s="204">
        <f>ROUND(I166*H166,2)</f>
        <v>0</v>
      </c>
      <c r="BL166" s="24" t="s">
        <v>89</v>
      </c>
      <c r="BM166" s="24" t="s">
        <v>428</v>
      </c>
    </row>
    <row r="167" spans="2:51" s="12" customFormat="1" ht="13.5">
      <c r="B167" s="217"/>
      <c r="C167" s="218"/>
      <c r="D167" s="207" t="s">
        <v>139</v>
      </c>
      <c r="E167" s="229" t="s">
        <v>30</v>
      </c>
      <c r="F167" s="230" t="s">
        <v>429</v>
      </c>
      <c r="G167" s="218"/>
      <c r="H167" s="231">
        <v>2.4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139</v>
      </c>
      <c r="AU167" s="228" t="s">
        <v>83</v>
      </c>
      <c r="AV167" s="12" t="s">
        <v>83</v>
      </c>
      <c r="AW167" s="12" t="s">
        <v>37</v>
      </c>
      <c r="AX167" s="12" t="s">
        <v>74</v>
      </c>
      <c r="AY167" s="228" t="s">
        <v>131</v>
      </c>
    </row>
    <row r="168" spans="2:51" s="12" customFormat="1" ht="13.5">
      <c r="B168" s="217"/>
      <c r="C168" s="218"/>
      <c r="D168" s="207" t="s">
        <v>139</v>
      </c>
      <c r="E168" s="229" t="s">
        <v>30</v>
      </c>
      <c r="F168" s="230" t="s">
        <v>430</v>
      </c>
      <c r="G168" s="218"/>
      <c r="H168" s="231">
        <v>20.1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139</v>
      </c>
      <c r="AU168" s="228" t="s">
        <v>83</v>
      </c>
      <c r="AV168" s="12" t="s">
        <v>83</v>
      </c>
      <c r="AW168" s="12" t="s">
        <v>37</v>
      </c>
      <c r="AX168" s="12" t="s">
        <v>74</v>
      </c>
      <c r="AY168" s="228" t="s">
        <v>131</v>
      </c>
    </row>
    <row r="169" spans="2:51" s="12" customFormat="1" ht="13.5">
      <c r="B169" s="217"/>
      <c r="C169" s="218"/>
      <c r="D169" s="207" t="s">
        <v>139</v>
      </c>
      <c r="E169" s="229" t="s">
        <v>30</v>
      </c>
      <c r="F169" s="230" t="s">
        <v>431</v>
      </c>
      <c r="G169" s="218"/>
      <c r="H169" s="231">
        <v>42.096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139</v>
      </c>
      <c r="AU169" s="228" t="s">
        <v>83</v>
      </c>
      <c r="AV169" s="12" t="s">
        <v>83</v>
      </c>
      <c r="AW169" s="12" t="s">
        <v>37</v>
      </c>
      <c r="AX169" s="12" t="s">
        <v>74</v>
      </c>
      <c r="AY169" s="228" t="s">
        <v>131</v>
      </c>
    </row>
    <row r="170" spans="2:51" s="12" customFormat="1" ht="13.5">
      <c r="B170" s="217"/>
      <c r="C170" s="218"/>
      <c r="D170" s="207" t="s">
        <v>139</v>
      </c>
      <c r="E170" s="229" t="s">
        <v>30</v>
      </c>
      <c r="F170" s="230" t="s">
        <v>432</v>
      </c>
      <c r="G170" s="218"/>
      <c r="H170" s="231">
        <v>4.2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139</v>
      </c>
      <c r="AU170" s="228" t="s">
        <v>83</v>
      </c>
      <c r="AV170" s="12" t="s">
        <v>83</v>
      </c>
      <c r="AW170" s="12" t="s">
        <v>37</v>
      </c>
      <c r="AX170" s="12" t="s">
        <v>74</v>
      </c>
      <c r="AY170" s="228" t="s">
        <v>131</v>
      </c>
    </row>
    <row r="171" spans="2:51" s="12" customFormat="1" ht="13.5">
      <c r="B171" s="217"/>
      <c r="C171" s="218"/>
      <c r="D171" s="207" t="s">
        <v>139</v>
      </c>
      <c r="E171" s="229" t="s">
        <v>30</v>
      </c>
      <c r="F171" s="230" t="s">
        <v>278</v>
      </c>
      <c r="G171" s="218"/>
      <c r="H171" s="231">
        <v>6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139</v>
      </c>
      <c r="AU171" s="228" t="s">
        <v>83</v>
      </c>
      <c r="AV171" s="12" t="s">
        <v>83</v>
      </c>
      <c r="AW171" s="12" t="s">
        <v>37</v>
      </c>
      <c r="AX171" s="12" t="s">
        <v>74</v>
      </c>
      <c r="AY171" s="228" t="s">
        <v>131</v>
      </c>
    </row>
    <row r="172" spans="2:51" s="13" customFormat="1" ht="13.5">
      <c r="B172" s="232"/>
      <c r="C172" s="233"/>
      <c r="D172" s="219" t="s">
        <v>139</v>
      </c>
      <c r="E172" s="234" t="s">
        <v>30</v>
      </c>
      <c r="F172" s="235" t="s">
        <v>212</v>
      </c>
      <c r="G172" s="233"/>
      <c r="H172" s="236">
        <v>74.796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139</v>
      </c>
      <c r="AU172" s="242" t="s">
        <v>83</v>
      </c>
      <c r="AV172" s="13" t="s">
        <v>89</v>
      </c>
      <c r="AW172" s="13" t="s">
        <v>37</v>
      </c>
      <c r="AX172" s="13" t="s">
        <v>79</v>
      </c>
      <c r="AY172" s="242" t="s">
        <v>131</v>
      </c>
    </row>
    <row r="173" spans="2:65" s="1" customFormat="1" ht="22.5" customHeight="1">
      <c r="B173" s="41"/>
      <c r="C173" s="193" t="s">
        <v>281</v>
      </c>
      <c r="D173" s="193" t="s">
        <v>133</v>
      </c>
      <c r="E173" s="194" t="s">
        <v>282</v>
      </c>
      <c r="F173" s="195" t="s">
        <v>283</v>
      </c>
      <c r="G173" s="196" t="s">
        <v>239</v>
      </c>
      <c r="H173" s="197">
        <v>74.796</v>
      </c>
      <c r="I173" s="198"/>
      <c r="J173" s="199">
        <f>ROUND(I173*H173,2)</f>
        <v>0</v>
      </c>
      <c r="K173" s="195" t="s">
        <v>137</v>
      </c>
      <c r="L173" s="61"/>
      <c r="M173" s="200" t="s">
        <v>30</v>
      </c>
      <c r="N173" s="201" t="s">
        <v>45</v>
      </c>
      <c r="O173" s="42"/>
      <c r="P173" s="202">
        <f>O173*H173</f>
        <v>0</v>
      </c>
      <c r="Q173" s="202">
        <v>4E-05</v>
      </c>
      <c r="R173" s="202">
        <f>Q173*H173</f>
        <v>0.0029918400000000004</v>
      </c>
      <c r="S173" s="202">
        <v>0</v>
      </c>
      <c r="T173" s="203">
        <f>S173*H173</f>
        <v>0</v>
      </c>
      <c r="AR173" s="24" t="s">
        <v>89</v>
      </c>
      <c r="AT173" s="24" t="s">
        <v>133</v>
      </c>
      <c r="AU173" s="24" t="s">
        <v>83</v>
      </c>
      <c r="AY173" s="24" t="s">
        <v>131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79</v>
      </c>
      <c r="BK173" s="204">
        <f>ROUND(I173*H173,2)</f>
        <v>0</v>
      </c>
      <c r="BL173" s="24" t="s">
        <v>89</v>
      </c>
      <c r="BM173" s="24" t="s">
        <v>433</v>
      </c>
    </row>
    <row r="174" spans="2:51" s="12" customFormat="1" ht="13.5">
      <c r="B174" s="217"/>
      <c r="C174" s="218"/>
      <c r="D174" s="219" t="s">
        <v>139</v>
      </c>
      <c r="E174" s="220" t="s">
        <v>30</v>
      </c>
      <c r="F174" s="221" t="s">
        <v>434</v>
      </c>
      <c r="G174" s="218"/>
      <c r="H174" s="222">
        <v>74.796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139</v>
      </c>
      <c r="AU174" s="228" t="s">
        <v>83</v>
      </c>
      <c r="AV174" s="12" t="s">
        <v>83</v>
      </c>
      <c r="AW174" s="12" t="s">
        <v>37</v>
      </c>
      <c r="AX174" s="12" t="s">
        <v>79</v>
      </c>
      <c r="AY174" s="228" t="s">
        <v>131</v>
      </c>
    </row>
    <row r="175" spans="2:65" s="1" customFormat="1" ht="31.5" customHeight="1">
      <c r="B175" s="41"/>
      <c r="C175" s="193" t="s">
        <v>286</v>
      </c>
      <c r="D175" s="193" t="s">
        <v>133</v>
      </c>
      <c r="E175" s="194" t="s">
        <v>287</v>
      </c>
      <c r="F175" s="195" t="s">
        <v>288</v>
      </c>
      <c r="G175" s="196" t="s">
        <v>289</v>
      </c>
      <c r="H175" s="197">
        <v>0.309</v>
      </c>
      <c r="I175" s="198"/>
      <c r="J175" s="199">
        <f>ROUND(I175*H175,2)</f>
        <v>0</v>
      </c>
      <c r="K175" s="195" t="s">
        <v>137</v>
      </c>
      <c r="L175" s="61"/>
      <c r="M175" s="200" t="s">
        <v>30</v>
      </c>
      <c r="N175" s="201" t="s">
        <v>45</v>
      </c>
      <c r="O175" s="42"/>
      <c r="P175" s="202">
        <f>O175*H175</f>
        <v>0</v>
      </c>
      <c r="Q175" s="202">
        <v>1.03822</v>
      </c>
      <c r="R175" s="202">
        <f>Q175*H175</f>
        <v>0.32080998</v>
      </c>
      <c r="S175" s="202">
        <v>0</v>
      </c>
      <c r="T175" s="203">
        <f>S175*H175</f>
        <v>0</v>
      </c>
      <c r="AR175" s="24" t="s">
        <v>89</v>
      </c>
      <c r="AT175" s="24" t="s">
        <v>133</v>
      </c>
      <c r="AU175" s="24" t="s">
        <v>83</v>
      </c>
      <c r="AY175" s="24" t="s">
        <v>131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79</v>
      </c>
      <c r="BK175" s="204">
        <f>ROUND(I175*H175,2)</f>
        <v>0</v>
      </c>
      <c r="BL175" s="24" t="s">
        <v>89</v>
      </c>
      <c r="BM175" s="24" t="s">
        <v>435</v>
      </c>
    </row>
    <row r="176" spans="2:51" s="12" customFormat="1" ht="13.5">
      <c r="B176" s="217"/>
      <c r="C176" s="218"/>
      <c r="D176" s="207" t="s">
        <v>139</v>
      </c>
      <c r="E176" s="229" t="s">
        <v>30</v>
      </c>
      <c r="F176" s="230" t="s">
        <v>436</v>
      </c>
      <c r="G176" s="218"/>
      <c r="H176" s="231">
        <v>0.309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139</v>
      </c>
      <c r="AU176" s="228" t="s">
        <v>83</v>
      </c>
      <c r="AV176" s="12" t="s">
        <v>83</v>
      </c>
      <c r="AW176" s="12" t="s">
        <v>37</v>
      </c>
      <c r="AX176" s="12" t="s">
        <v>79</v>
      </c>
      <c r="AY176" s="228" t="s">
        <v>131</v>
      </c>
    </row>
    <row r="177" spans="2:63" s="10" customFormat="1" ht="29.85" customHeight="1">
      <c r="B177" s="176"/>
      <c r="C177" s="177"/>
      <c r="D177" s="190" t="s">
        <v>73</v>
      </c>
      <c r="E177" s="191" t="s">
        <v>86</v>
      </c>
      <c r="F177" s="191" t="s">
        <v>292</v>
      </c>
      <c r="G177" s="177"/>
      <c r="H177" s="177"/>
      <c r="I177" s="180"/>
      <c r="J177" s="192">
        <f>BK177</f>
        <v>0</v>
      </c>
      <c r="K177" s="177"/>
      <c r="L177" s="182"/>
      <c r="M177" s="183"/>
      <c r="N177" s="184"/>
      <c r="O177" s="184"/>
      <c r="P177" s="185">
        <f>SUM(P178:P185)</f>
        <v>0</v>
      </c>
      <c r="Q177" s="184"/>
      <c r="R177" s="185">
        <f>SUM(R178:R185)</f>
        <v>52.95179520000001</v>
      </c>
      <c r="S177" s="184"/>
      <c r="T177" s="186">
        <f>SUM(T178:T185)</f>
        <v>0</v>
      </c>
      <c r="AR177" s="187" t="s">
        <v>79</v>
      </c>
      <c r="AT177" s="188" t="s">
        <v>73</v>
      </c>
      <c r="AU177" s="188" t="s">
        <v>79</v>
      </c>
      <c r="AY177" s="187" t="s">
        <v>131</v>
      </c>
      <c r="BK177" s="189">
        <f>SUM(BK178:BK185)</f>
        <v>0</v>
      </c>
    </row>
    <row r="178" spans="2:65" s="1" customFormat="1" ht="57" customHeight="1">
      <c r="B178" s="41"/>
      <c r="C178" s="193" t="s">
        <v>293</v>
      </c>
      <c r="D178" s="193" t="s">
        <v>133</v>
      </c>
      <c r="E178" s="194" t="s">
        <v>294</v>
      </c>
      <c r="F178" s="195" t="s">
        <v>295</v>
      </c>
      <c r="G178" s="196" t="s">
        <v>148</v>
      </c>
      <c r="H178" s="197">
        <v>71.04</v>
      </c>
      <c r="I178" s="198"/>
      <c r="J178" s="199">
        <f>ROUND(I178*H178,2)</f>
        <v>0</v>
      </c>
      <c r="K178" s="195" t="s">
        <v>137</v>
      </c>
      <c r="L178" s="61"/>
      <c r="M178" s="200" t="s">
        <v>30</v>
      </c>
      <c r="N178" s="201" t="s">
        <v>45</v>
      </c>
      <c r="O178" s="42"/>
      <c r="P178" s="202">
        <f>O178*H178</f>
        <v>0</v>
      </c>
      <c r="Q178" s="202">
        <v>0.36038</v>
      </c>
      <c r="R178" s="202">
        <f>Q178*H178</f>
        <v>25.601395200000002</v>
      </c>
      <c r="S178" s="202">
        <v>0</v>
      </c>
      <c r="T178" s="203">
        <f>S178*H178</f>
        <v>0</v>
      </c>
      <c r="AR178" s="24" t="s">
        <v>89</v>
      </c>
      <c r="AT178" s="24" t="s">
        <v>133</v>
      </c>
      <c r="AU178" s="24" t="s">
        <v>83</v>
      </c>
      <c r="AY178" s="24" t="s">
        <v>131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79</v>
      </c>
      <c r="BK178" s="204">
        <f>ROUND(I178*H178,2)</f>
        <v>0</v>
      </c>
      <c r="BL178" s="24" t="s">
        <v>89</v>
      </c>
      <c r="BM178" s="24" t="s">
        <v>437</v>
      </c>
    </row>
    <row r="179" spans="2:51" s="11" customFormat="1" ht="13.5">
      <c r="B179" s="205"/>
      <c r="C179" s="206"/>
      <c r="D179" s="207" t="s">
        <v>139</v>
      </c>
      <c r="E179" s="208" t="s">
        <v>30</v>
      </c>
      <c r="F179" s="209" t="s">
        <v>297</v>
      </c>
      <c r="G179" s="206"/>
      <c r="H179" s="210" t="s">
        <v>30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139</v>
      </c>
      <c r="AU179" s="216" t="s">
        <v>83</v>
      </c>
      <c r="AV179" s="11" t="s">
        <v>79</v>
      </c>
      <c r="AW179" s="11" t="s">
        <v>37</v>
      </c>
      <c r="AX179" s="11" t="s">
        <v>74</v>
      </c>
      <c r="AY179" s="216" t="s">
        <v>131</v>
      </c>
    </row>
    <row r="180" spans="2:51" s="12" customFormat="1" ht="13.5">
      <c r="B180" s="217"/>
      <c r="C180" s="218"/>
      <c r="D180" s="207" t="s">
        <v>139</v>
      </c>
      <c r="E180" s="229" t="s">
        <v>30</v>
      </c>
      <c r="F180" s="230" t="s">
        <v>438</v>
      </c>
      <c r="G180" s="218"/>
      <c r="H180" s="231">
        <v>1.3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139</v>
      </c>
      <c r="AU180" s="228" t="s">
        <v>83</v>
      </c>
      <c r="AV180" s="12" t="s">
        <v>83</v>
      </c>
      <c r="AW180" s="12" t="s">
        <v>37</v>
      </c>
      <c r="AX180" s="12" t="s">
        <v>74</v>
      </c>
      <c r="AY180" s="228" t="s">
        <v>131</v>
      </c>
    </row>
    <row r="181" spans="2:51" s="12" customFormat="1" ht="13.5">
      <c r="B181" s="217"/>
      <c r="C181" s="218"/>
      <c r="D181" s="207" t="s">
        <v>139</v>
      </c>
      <c r="E181" s="229" t="s">
        <v>30</v>
      </c>
      <c r="F181" s="230" t="s">
        <v>439</v>
      </c>
      <c r="G181" s="218"/>
      <c r="H181" s="231">
        <v>69.74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139</v>
      </c>
      <c r="AU181" s="228" t="s">
        <v>83</v>
      </c>
      <c r="AV181" s="12" t="s">
        <v>83</v>
      </c>
      <c r="AW181" s="12" t="s">
        <v>37</v>
      </c>
      <c r="AX181" s="12" t="s">
        <v>74</v>
      </c>
      <c r="AY181" s="228" t="s">
        <v>131</v>
      </c>
    </row>
    <row r="182" spans="2:51" s="13" customFormat="1" ht="13.5">
      <c r="B182" s="232"/>
      <c r="C182" s="233"/>
      <c r="D182" s="219" t="s">
        <v>139</v>
      </c>
      <c r="E182" s="234" t="s">
        <v>30</v>
      </c>
      <c r="F182" s="235" t="s">
        <v>212</v>
      </c>
      <c r="G182" s="233"/>
      <c r="H182" s="236">
        <v>71.04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139</v>
      </c>
      <c r="AU182" s="242" t="s">
        <v>83</v>
      </c>
      <c r="AV182" s="13" t="s">
        <v>89</v>
      </c>
      <c r="AW182" s="13" t="s">
        <v>37</v>
      </c>
      <c r="AX182" s="13" t="s">
        <v>79</v>
      </c>
      <c r="AY182" s="242" t="s">
        <v>131</v>
      </c>
    </row>
    <row r="183" spans="2:65" s="1" customFormat="1" ht="22.5" customHeight="1">
      <c r="B183" s="41"/>
      <c r="C183" s="243" t="s">
        <v>300</v>
      </c>
      <c r="D183" s="243" t="s">
        <v>244</v>
      </c>
      <c r="E183" s="244" t="s">
        <v>301</v>
      </c>
      <c r="F183" s="245" t="s">
        <v>302</v>
      </c>
      <c r="G183" s="246" t="s">
        <v>239</v>
      </c>
      <c r="H183" s="247">
        <v>35.52</v>
      </c>
      <c r="I183" s="248"/>
      <c r="J183" s="249">
        <f>ROUND(I183*H183,2)</f>
        <v>0</v>
      </c>
      <c r="K183" s="245" t="s">
        <v>137</v>
      </c>
      <c r="L183" s="250"/>
      <c r="M183" s="251" t="s">
        <v>30</v>
      </c>
      <c r="N183" s="252" t="s">
        <v>45</v>
      </c>
      <c r="O183" s="42"/>
      <c r="P183" s="202">
        <f>O183*H183</f>
        <v>0</v>
      </c>
      <c r="Q183" s="202">
        <v>0.77</v>
      </c>
      <c r="R183" s="202">
        <f>Q183*H183</f>
        <v>27.350400000000004</v>
      </c>
      <c r="S183" s="202">
        <v>0</v>
      </c>
      <c r="T183" s="203">
        <f>S183*H183</f>
        <v>0</v>
      </c>
      <c r="AR183" s="24" t="s">
        <v>167</v>
      </c>
      <c r="AT183" s="24" t="s">
        <v>244</v>
      </c>
      <c r="AU183" s="24" t="s">
        <v>83</v>
      </c>
      <c r="AY183" s="24" t="s">
        <v>131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79</v>
      </c>
      <c r="BK183" s="204">
        <f>ROUND(I183*H183,2)</f>
        <v>0</v>
      </c>
      <c r="BL183" s="24" t="s">
        <v>89</v>
      </c>
      <c r="BM183" s="24" t="s">
        <v>440</v>
      </c>
    </row>
    <row r="184" spans="2:51" s="12" customFormat="1" ht="13.5">
      <c r="B184" s="217"/>
      <c r="C184" s="218"/>
      <c r="D184" s="207" t="s">
        <v>139</v>
      </c>
      <c r="E184" s="229" t="s">
        <v>30</v>
      </c>
      <c r="F184" s="230" t="s">
        <v>441</v>
      </c>
      <c r="G184" s="218"/>
      <c r="H184" s="231">
        <v>14.208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139</v>
      </c>
      <c r="AU184" s="228" t="s">
        <v>83</v>
      </c>
      <c r="AV184" s="12" t="s">
        <v>83</v>
      </c>
      <c r="AW184" s="12" t="s">
        <v>37</v>
      </c>
      <c r="AX184" s="12" t="s">
        <v>79</v>
      </c>
      <c r="AY184" s="228" t="s">
        <v>131</v>
      </c>
    </row>
    <row r="185" spans="2:51" s="12" customFormat="1" ht="13.5">
      <c r="B185" s="217"/>
      <c r="C185" s="218"/>
      <c r="D185" s="207" t="s">
        <v>139</v>
      </c>
      <c r="E185" s="218"/>
      <c r="F185" s="230" t="s">
        <v>442</v>
      </c>
      <c r="G185" s="218"/>
      <c r="H185" s="231">
        <v>35.52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139</v>
      </c>
      <c r="AU185" s="228" t="s">
        <v>83</v>
      </c>
      <c r="AV185" s="12" t="s">
        <v>83</v>
      </c>
      <c r="AW185" s="12" t="s">
        <v>6</v>
      </c>
      <c r="AX185" s="12" t="s">
        <v>79</v>
      </c>
      <c r="AY185" s="228" t="s">
        <v>131</v>
      </c>
    </row>
    <row r="186" spans="2:63" s="10" customFormat="1" ht="29.85" customHeight="1">
      <c r="B186" s="176"/>
      <c r="C186" s="177"/>
      <c r="D186" s="190" t="s">
        <v>73</v>
      </c>
      <c r="E186" s="191" t="s">
        <v>307</v>
      </c>
      <c r="F186" s="191" t="s">
        <v>308</v>
      </c>
      <c r="G186" s="177"/>
      <c r="H186" s="177"/>
      <c r="I186" s="180"/>
      <c r="J186" s="192">
        <f>BK186</f>
        <v>0</v>
      </c>
      <c r="K186" s="177"/>
      <c r="L186" s="182"/>
      <c r="M186" s="183"/>
      <c r="N186" s="184"/>
      <c r="O186" s="184"/>
      <c r="P186" s="185">
        <f>SUM(P187:P194)</f>
        <v>0</v>
      </c>
      <c r="Q186" s="184"/>
      <c r="R186" s="185">
        <f>SUM(R187:R194)</f>
        <v>2.799783</v>
      </c>
      <c r="S186" s="184"/>
      <c r="T186" s="186">
        <f>SUM(T187:T194)</f>
        <v>0</v>
      </c>
      <c r="AR186" s="187" t="s">
        <v>79</v>
      </c>
      <c r="AT186" s="188" t="s">
        <v>73</v>
      </c>
      <c r="AU186" s="188" t="s">
        <v>79</v>
      </c>
      <c r="AY186" s="187" t="s">
        <v>131</v>
      </c>
      <c r="BK186" s="189">
        <f>SUM(BK187:BK194)</f>
        <v>0</v>
      </c>
    </row>
    <row r="187" spans="2:65" s="1" customFormat="1" ht="31.5" customHeight="1">
      <c r="B187" s="41"/>
      <c r="C187" s="193" t="s">
        <v>309</v>
      </c>
      <c r="D187" s="193" t="s">
        <v>133</v>
      </c>
      <c r="E187" s="194" t="s">
        <v>310</v>
      </c>
      <c r="F187" s="195" t="s">
        <v>311</v>
      </c>
      <c r="G187" s="196" t="s">
        <v>239</v>
      </c>
      <c r="H187" s="197">
        <v>70.17</v>
      </c>
      <c r="I187" s="198"/>
      <c r="J187" s="199">
        <f>ROUND(I187*H187,2)</f>
        <v>0</v>
      </c>
      <c r="K187" s="195" t="s">
        <v>137</v>
      </c>
      <c r="L187" s="61"/>
      <c r="M187" s="200" t="s">
        <v>30</v>
      </c>
      <c r="N187" s="201" t="s">
        <v>45</v>
      </c>
      <c r="O187" s="42"/>
      <c r="P187" s="202">
        <f>O187*H187</f>
        <v>0</v>
      </c>
      <c r="Q187" s="202">
        <v>0.0399</v>
      </c>
      <c r="R187" s="202">
        <f>Q187*H187</f>
        <v>2.799783</v>
      </c>
      <c r="S187" s="202">
        <v>0</v>
      </c>
      <c r="T187" s="203">
        <f>S187*H187</f>
        <v>0</v>
      </c>
      <c r="AR187" s="24" t="s">
        <v>89</v>
      </c>
      <c r="AT187" s="24" t="s">
        <v>133</v>
      </c>
      <c r="AU187" s="24" t="s">
        <v>83</v>
      </c>
      <c r="AY187" s="24" t="s">
        <v>131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79</v>
      </c>
      <c r="BK187" s="204">
        <f>ROUND(I187*H187,2)</f>
        <v>0</v>
      </c>
      <c r="BL187" s="24" t="s">
        <v>89</v>
      </c>
      <c r="BM187" s="24" t="s">
        <v>443</v>
      </c>
    </row>
    <row r="188" spans="2:51" s="11" customFormat="1" ht="13.5">
      <c r="B188" s="205"/>
      <c r="C188" s="206"/>
      <c r="D188" s="207" t="s">
        <v>139</v>
      </c>
      <c r="E188" s="208" t="s">
        <v>30</v>
      </c>
      <c r="F188" s="209" t="s">
        <v>444</v>
      </c>
      <c r="G188" s="206"/>
      <c r="H188" s="210" t="s">
        <v>30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139</v>
      </c>
      <c r="AU188" s="216" t="s">
        <v>83</v>
      </c>
      <c r="AV188" s="11" t="s">
        <v>79</v>
      </c>
      <c r="AW188" s="11" t="s">
        <v>37</v>
      </c>
      <c r="AX188" s="11" t="s">
        <v>74</v>
      </c>
      <c r="AY188" s="216" t="s">
        <v>131</v>
      </c>
    </row>
    <row r="189" spans="2:51" s="12" customFormat="1" ht="13.5">
      <c r="B189" s="217"/>
      <c r="C189" s="218"/>
      <c r="D189" s="207" t="s">
        <v>139</v>
      </c>
      <c r="E189" s="229" t="s">
        <v>30</v>
      </c>
      <c r="F189" s="230" t="s">
        <v>445</v>
      </c>
      <c r="G189" s="218"/>
      <c r="H189" s="231">
        <v>55.33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139</v>
      </c>
      <c r="AU189" s="228" t="s">
        <v>83</v>
      </c>
      <c r="AV189" s="12" t="s">
        <v>83</v>
      </c>
      <c r="AW189" s="12" t="s">
        <v>37</v>
      </c>
      <c r="AX189" s="12" t="s">
        <v>74</v>
      </c>
      <c r="AY189" s="228" t="s">
        <v>131</v>
      </c>
    </row>
    <row r="190" spans="2:51" s="12" customFormat="1" ht="13.5">
      <c r="B190" s="217"/>
      <c r="C190" s="218"/>
      <c r="D190" s="207" t="s">
        <v>139</v>
      </c>
      <c r="E190" s="229" t="s">
        <v>30</v>
      </c>
      <c r="F190" s="230" t="s">
        <v>446</v>
      </c>
      <c r="G190" s="218"/>
      <c r="H190" s="231">
        <v>14.84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139</v>
      </c>
      <c r="AU190" s="228" t="s">
        <v>83</v>
      </c>
      <c r="AV190" s="12" t="s">
        <v>83</v>
      </c>
      <c r="AW190" s="12" t="s">
        <v>37</v>
      </c>
      <c r="AX190" s="12" t="s">
        <v>74</v>
      </c>
      <c r="AY190" s="228" t="s">
        <v>131</v>
      </c>
    </row>
    <row r="191" spans="2:51" s="13" customFormat="1" ht="13.5">
      <c r="B191" s="232"/>
      <c r="C191" s="233"/>
      <c r="D191" s="219" t="s">
        <v>139</v>
      </c>
      <c r="E191" s="234" t="s">
        <v>30</v>
      </c>
      <c r="F191" s="235" t="s">
        <v>212</v>
      </c>
      <c r="G191" s="233"/>
      <c r="H191" s="236">
        <v>70.17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139</v>
      </c>
      <c r="AU191" s="242" t="s">
        <v>83</v>
      </c>
      <c r="AV191" s="13" t="s">
        <v>89</v>
      </c>
      <c r="AW191" s="13" t="s">
        <v>37</v>
      </c>
      <c r="AX191" s="13" t="s">
        <v>79</v>
      </c>
      <c r="AY191" s="242" t="s">
        <v>131</v>
      </c>
    </row>
    <row r="192" spans="2:65" s="1" customFormat="1" ht="22.5" customHeight="1">
      <c r="B192" s="41"/>
      <c r="C192" s="193" t="s">
        <v>316</v>
      </c>
      <c r="D192" s="193" t="s">
        <v>133</v>
      </c>
      <c r="E192" s="194" t="s">
        <v>317</v>
      </c>
      <c r="F192" s="195" t="s">
        <v>318</v>
      </c>
      <c r="G192" s="196" t="s">
        <v>239</v>
      </c>
      <c r="H192" s="197">
        <v>324.23</v>
      </c>
      <c r="I192" s="198"/>
      <c r="J192" s="199">
        <f>ROUND(I192*H192,2)</f>
        <v>0</v>
      </c>
      <c r="K192" s="195" t="s">
        <v>137</v>
      </c>
      <c r="L192" s="61"/>
      <c r="M192" s="200" t="s">
        <v>30</v>
      </c>
      <c r="N192" s="201" t="s">
        <v>45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4" t="s">
        <v>89</v>
      </c>
      <c r="AT192" s="24" t="s">
        <v>133</v>
      </c>
      <c r="AU192" s="24" t="s">
        <v>83</v>
      </c>
      <c r="AY192" s="24" t="s">
        <v>131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79</v>
      </c>
      <c r="BK192" s="204">
        <f>ROUND(I192*H192,2)</f>
        <v>0</v>
      </c>
      <c r="BL192" s="24" t="s">
        <v>89</v>
      </c>
      <c r="BM192" s="24" t="s">
        <v>447</v>
      </c>
    </row>
    <row r="193" spans="2:51" s="11" customFormat="1" ht="13.5">
      <c r="B193" s="205"/>
      <c r="C193" s="206"/>
      <c r="D193" s="207" t="s">
        <v>139</v>
      </c>
      <c r="E193" s="208" t="s">
        <v>30</v>
      </c>
      <c r="F193" s="209" t="s">
        <v>320</v>
      </c>
      <c r="G193" s="206"/>
      <c r="H193" s="210" t="s">
        <v>30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139</v>
      </c>
      <c r="AU193" s="216" t="s">
        <v>83</v>
      </c>
      <c r="AV193" s="11" t="s">
        <v>79</v>
      </c>
      <c r="AW193" s="11" t="s">
        <v>37</v>
      </c>
      <c r="AX193" s="11" t="s">
        <v>74</v>
      </c>
      <c r="AY193" s="216" t="s">
        <v>131</v>
      </c>
    </row>
    <row r="194" spans="2:51" s="12" customFormat="1" ht="13.5">
      <c r="B194" s="217"/>
      <c r="C194" s="218"/>
      <c r="D194" s="207" t="s">
        <v>139</v>
      </c>
      <c r="E194" s="229" t="s">
        <v>30</v>
      </c>
      <c r="F194" s="230" t="s">
        <v>448</v>
      </c>
      <c r="G194" s="218"/>
      <c r="H194" s="231">
        <v>324.23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139</v>
      </c>
      <c r="AU194" s="228" t="s">
        <v>83</v>
      </c>
      <c r="AV194" s="12" t="s">
        <v>83</v>
      </c>
      <c r="AW194" s="12" t="s">
        <v>37</v>
      </c>
      <c r="AX194" s="12" t="s">
        <v>79</v>
      </c>
      <c r="AY194" s="228" t="s">
        <v>131</v>
      </c>
    </row>
    <row r="195" spans="2:63" s="10" customFormat="1" ht="29.85" customHeight="1">
      <c r="B195" s="176"/>
      <c r="C195" s="177"/>
      <c r="D195" s="190" t="s">
        <v>73</v>
      </c>
      <c r="E195" s="191" t="s">
        <v>167</v>
      </c>
      <c r="F195" s="191" t="s">
        <v>322</v>
      </c>
      <c r="G195" s="177"/>
      <c r="H195" s="177"/>
      <c r="I195" s="180"/>
      <c r="J195" s="192">
        <f>BK195</f>
        <v>0</v>
      </c>
      <c r="K195" s="177"/>
      <c r="L195" s="182"/>
      <c r="M195" s="183"/>
      <c r="N195" s="184"/>
      <c r="O195" s="184"/>
      <c r="P195" s="185">
        <f>SUM(P196:P199)</f>
        <v>0</v>
      </c>
      <c r="Q195" s="184"/>
      <c r="R195" s="185">
        <f>SUM(R196:R199)</f>
        <v>0.040095</v>
      </c>
      <c r="S195" s="184"/>
      <c r="T195" s="186">
        <f>SUM(T196:T199)</f>
        <v>0</v>
      </c>
      <c r="AR195" s="187" t="s">
        <v>79</v>
      </c>
      <c r="AT195" s="188" t="s">
        <v>73</v>
      </c>
      <c r="AU195" s="188" t="s">
        <v>79</v>
      </c>
      <c r="AY195" s="187" t="s">
        <v>131</v>
      </c>
      <c r="BK195" s="189">
        <f>SUM(BK196:BK199)</f>
        <v>0</v>
      </c>
    </row>
    <row r="196" spans="2:65" s="1" customFormat="1" ht="22.5" customHeight="1">
      <c r="B196" s="41"/>
      <c r="C196" s="193" t="s">
        <v>323</v>
      </c>
      <c r="D196" s="193" t="s">
        <v>133</v>
      </c>
      <c r="E196" s="194" t="s">
        <v>324</v>
      </c>
      <c r="F196" s="195" t="s">
        <v>325</v>
      </c>
      <c r="G196" s="196" t="s">
        <v>251</v>
      </c>
      <c r="H196" s="197">
        <v>9.9</v>
      </c>
      <c r="I196" s="198"/>
      <c r="J196" s="199">
        <f>ROUND(I196*H196,2)</f>
        <v>0</v>
      </c>
      <c r="K196" s="195" t="s">
        <v>137</v>
      </c>
      <c r="L196" s="61"/>
      <c r="M196" s="200" t="s">
        <v>30</v>
      </c>
      <c r="N196" s="201" t="s">
        <v>45</v>
      </c>
      <c r="O196" s="42"/>
      <c r="P196" s="202">
        <f>O196*H196</f>
        <v>0</v>
      </c>
      <c r="Q196" s="202">
        <v>0.00405</v>
      </c>
      <c r="R196" s="202">
        <f>Q196*H196</f>
        <v>0.040095</v>
      </c>
      <c r="S196" s="202">
        <v>0</v>
      </c>
      <c r="T196" s="203">
        <f>S196*H196</f>
        <v>0</v>
      </c>
      <c r="AR196" s="24" t="s">
        <v>89</v>
      </c>
      <c r="AT196" s="24" t="s">
        <v>133</v>
      </c>
      <c r="AU196" s="24" t="s">
        <v>83</v>
      </c>
      <c r="AY196" s="24" t="s">
        <v>131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79</v>
      </c>
      <c r="BK196" s="204">
        <f>ROUND(I196*H196,2)</f>
        <v>0</v>
      </c>
      <c r="BL196" s="24" t="s">
        <v>89</v>
      </c>
      <c r="BM196" s="24" t="s">
        <v>449</v>
      </c>
    </row>
    <row r="197" spans="2:51" s="12" customFormat="1" ht="13.5">
      <c r="B197" s="217"/>
      <c r="C197" s="218"/>
      <c r="D197" s="207" t="s">
        <v>139</v>
      </c>
      <c r="E197" s="229" t="s">
        <v>30</v>
      </c>
      <c r="F197" s="230" t="s">
        <v>450</v>
      </c>
      <c r="G197" s="218"/>
      <c r="H197" s="231">
        <v>1.1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139</v>
      </c>
      <c r="AU197" s="228" t="s">
        <v>83</v>
      </c>
      <c r="AV197" s="12" t="s">
        <v>83</v>
      </c>
      <c r="AW197" s="12" t="s">
        <v>37</v>
      </c>
      <c r="AX197" s="12" t="s">
        <v>74</v>
      </c>
      <c r="AY197" s="228" t="s">
        <v>131</v>
      </c>
    </row>
    <row r="198" spans="2:51" s="12" customFormat="1" ht="13.5">
      <c r="B198" s="217"/>
      <c r="C198" s="218"/>
      <c r="D198" s="207" t="s">
        <v>139</v>
      </c>
      <c r="E198" s="229" t="s">
        <v>30</v>
      </c>
      <c r="F198" s="230" t="s">
        <v>451</v>
      </c>
      <c r="G198" s="218"/>
      <c r="H198" s="231">
        <v>8.8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139</v>
      </c>
      <c r="AU198" s="228" t="s">
        <v>83</v>
      </c>
      <c r="AV198" s="12" t="s">
        <v>83</v>
      </c>
      <c r="AW198" s="12" t="s">
        <v>37</v>
      </c>
      <c r="AX198" s="12" t="s">
        <v>74</v>
      </c>
      <c r="AY198" s="228" t="s">
        <v>131</v>
      </c>
    </row>
    <row r="199" spans="2:51" s="13" customFormat="1" ht="13.5">
      <c r="B199" s="232"/>
      <c r="C199" s="233"/>
      <c r="D199" s="207" t="s">
        <v>139</v>
      </c>
      <c r="E199" s="253" t="s">
        <v>30</v>
      </c>
      <c r="F199" s="254" t="s">
        <v>212</v>
      </c>
      <c r="G199" s="233"/>
      <c r="H199" s="255">
        <v>9.9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139</v>
      </c>
      <c r="AU199" s="242" t="s">
        <v>83</v>
      </c>
      <c r="AV199" s="13" t="s">
        <v>89</v>
      </c>
      <c r="AW199" s="13" t="s">
        <v>37</v>
      </c>
      <c r="AX199" s="13" t="s">
        <v>79</v>
      </c>
      <c r="AY199" s="242" t="s">
        <v>131</v>
      </c>
    </row>
    <row r="200" spans="2:63" s="10" customFormat="1" ht="29.85" customHeight="1">
      <c r="B200" s="176"/>
      <c r="C200" s="177"/>
      <c r="D200" s="190" t="s">
        <v>73</v>
      </c>
      <c r="E200" s="191" t="s">
        <v>172</v>
      </c>
      <c r="F200" s="191" t="s">
        <v>329</v>
      </c>
      <c r="G200" s="177"/>
      <c r="H200" s="177"/>
      <c r="I200" s="180"/>
      <c r="J200" s="192">
        <f>BK200</f>
        <v>0</v>
      </c>
      <c r="K200" s="177"/>
      <c r="L200" s="182"/>
      <c r="M200" s="183"/>
      <c r="N200" s="184"/>
      <c r="O200" s="184"/>
      <c r="P200" s="185">
        <f>SUM(P201:P210)</f>
        <v>0</v>
      </c>
      <c r="Q200" s="184"/>
      <c r="R200" s="185">
        <f>SUM(R201:R210)</f>
        <v>9.940999999999999</v>
      </c>
      <c r="S200" s="184"/>
      <c r="T200" s="186">
        <f>SUM(T201:T210)</f>
        <v>200.71206</v>
      </c>
      <c r="AR200" s="187" t="s">
        <v>79</v>
      </c>
      <c r="AT200" s="188" t="s">
        <v>73</v>
      </c>
      <c r="AU200" s="188" t="s">
        <v>79</v>
      </c>
      <c r="AY200" s="187" t="s">
        <v>131</v>
      </c>
      <c r="BK200" s="189">
        <f>SUM(BK201:BK210)</f>
        <v>0</v>
      </c>
    </row>
    <row r="201" spans="2:65" s="1" customFormat="1" ht="31.5" customHeight="1">
      <c r="B201" s="41"/>
      <c r="C201" s="193" t="s">
        <v>330</v>
      </c>
      <c r="D201" s="193" t="s">
        <v>133</v>
      </c>
      <c r="E201" s="194" t="s">
        <v>331</v>
      </c>
      <c r="F201" s="195" t="s">
        <v>332</v>
      </c>
      <c r="G201" s="196" t="s">
        <v>148</v>
      </c>
      <c r="H201" s="197">
        <v>1.3</v>
      </c>
      <c r="I201" s="198"/>
      <c r="J201" s="199">
        <f>ROUND(I201*H201,2)</f>
        <v>0</v>
      </c>
      <c r="K201" s="195" t="s">
        <v>137</v>
      </c>
      <c r="L201" s="61"/>
      <c r="M201" s="200" t="s">
        <v>30</v>
      </c>
      <c r="N201" s="201" t="s">
        <v>45</v>
      </c>
      <c r="O201" s="42"/>
      <c r="P201" s="202">
        <f>O201*H201</f>
        <v>0</v>
      </c>
      <c r="Q201" s="202">
        <v>0</v>
      </c>
      <c r="R201" s="202">
        <f>Q201*H201</f>
        <v>0</v>
      </c>
      <c r="S201" s="202">
        <v>0</v>
      </c>
      <c r="T201" s="203">
        <f>S201*H201</f>
        <v>0</v>
      </c>
      <c r="AR201" s="24" t="s">
        <v>89</v>
      </c>
      <c r="AT201" s="24" t="s">
        <v>133</v>
      </c>
      <c r="AU201" s="24" t="s">
        <v>83</v>
      </c>
      <c r="AY201" s="24" t="s">
        <v>131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4" t="s">
        <v>79</v>
      </c>
      <c r="BK201" s="204">
        <f>ROUND(I201*H201,2)</f>
        <v>0</v>
      </c>
      <c r="BL201" s="24" t="s">
        <v>89</v>
      </c>
      <c r="BM201" s="24" t="s">
        <v>452</v>
      </c>
    </row>
    <row r="202" spans="2:51" s="12" customFormat="1" ht="13.5">
      <c r="B202" s="217"/>
      <c r="C202" s="218"/>
      <c r="D202" s="219" t="s">
        <v>139</v>
      </c>
      <c r="E202" s="220" t="s">
        <v>30</v>
      </c>
      <c r="F202" s="221" t="s">
        <v>453</v>
      </c>
      <c r="G202" s="218"/>
      <c r="H202" s="222">
        <v>1.3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139</v>
      </c>
      <c r="AU202" s="228" t="s">
        <v>83</v>
      </c>
      <c r="AV202" s="12" t="s">
        <v>83</v>
      </c>
      <c r="AW202" s="12" t="s">
        <v>37</v>
      </c>
      <c r="AX202" s="12" t="s">
        <v>79</v>
      </c>
      <c r="AY202" s="228" t="s">
        <v>131</v>
      </c>
    </row>
    <row r="203" spans="2:65" s="1" customFormat="1" ht="22.5" customHeight="1">
      <c r="B203" s="41"/>
      <c r="C203" s="243" t="s">
        <v>335</v>
      </c>
      <c r="D203" s="243" t="s">
        <v>244</v>
      </c>
      <c r="E203" s="244" t="s">
        <v>336</v>
      </c>
      <c r="F203" s="245" t="s">
        <v>337</v>
      </c>
      <c r="G203" s="246" t="s">
        <v>289</v>
      </c>
      <c r="H203" s="247">
        <v>0.329</v>
      </c>
      <c r="I203" s="248"/>
      <c r="J203" s="249">
        <f>ROUND(I203*H203,2)</f>
        <v>0</v>
      </c>
      <c r="K203" s="245" t="s">
        <v>137</v>
      </c>
      <c r="L203" s="250"/>
      <c r="M203" s="251" t="s">
        <v>30</v>
      </c>
      <c r="N203" s="252" t="s">
        <v>45</v>
      </c>
      <c r="O203" s="42"/>
      <c r="P203" s="202">
        <f>O203*H203</f>
        <v>0</v>
      </c>
      <c r="Q203" s="202">
        <v>1</v>
      </c>
      <c r="R203" s="202">
        <f>Q203*H203</f>
        <v>0.329</v>
      </c>
      <c r="S203" s="202">
        <v>0</v>
      </c>
      <c r="T203" s="203">
        <f>S203*H203</f>
        <v>0</v>
      </c>
      <c r="AR203" s="24" t="s">
        <v>167</v>
      </c>
      <c r="AT203" s="24" t="s">
        <v>244</v>
      </c>
      <c r="AU203" s="24" t="s">
        <v>83</v>
      </c>
      <c r="AY203" s="24" t="s">
        <v>131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79</v>
      </c>
      <c r="BK203" s="204">
        <f>ROUND(I203*H203,2)</f>
        <v>0</v>
      </c>
      <c r="BL203" s="24" t="s">
        <v>89</v>
      </c>
      <c r="BM203" s="24" t="s">
        <v>454</v>
      </c>
    </row>
    <row r="204" spans="2:47" s="1" customFormat="1" ht="27">
      <c r="B204" s="41"/>
      <c r="C204" s="63"/>
      <c r="D204" s="207" t="s">
        <v>339</v>
      </c>
      <c r="E204" s="63"/>
      <c r="F204" s="256" t="s">
        <v>340</v>
      </c>
      <c r="G204" s="63"/>
      <c r="H204" s="63"/>
      <c r="I204" s="163"/>
      <c r="J204" s="63"/>
      <c r="K204" s="63"/>
      <c r="L204" s="61"/>
      <c r="M204" s="257"/>
      <c r="N204" s="42"/>
      <c r="O204" s="42"/>
      <c r="P204" s="42"/>
      <c r="Q204" s="42"/>
      <c r="R204" s="42"/>
      <c r="S204" s="42"/>
      <c r="T204" s="78"/>
      <c r="AT204" s="24" t="s">
        <v>339</v>
      </c>
      <c r="AU204" s="24" t="s">
        <v>83</v>
      </c>
    </row>
    <row r="205" spans="2:51" s="12" customFormat="1" ht="13.5">
      <c r="B205" s="217"/>
      <c r="C205" s="218"/>
      <c r="D205" s="219" t="s">
        <v>139</v>
      </c>
      <c r="E205" s="220" t="s">
        <v>30</v>
      </c>
      <c r="F205" s="221" t="s">
        <v>455</v>
      </c>
      <c r="G205" s="218"/>
      <c r="H205" s="222">
        <v>0.329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139</v>
      </c>
      <c r="AU205" s="228" t="s">
        <v>83</v>
      </c>
      <c r="AV205" s="12" t="s">
        <v>83</v>
      </c>
      <c r="AW205" s="12" t="s">
        <v>37</v>
      </c>
      <c r="AX205" s="12" t="s">
        <v>79</v>
      </c>
      <c r="AY205" s="228" t="s">
        <v>131</v>
      </c>
    </row>
    <row r="206" spans="2:65" s="1" customFormat="1" ht="44.25" customHeight="1">
      <c r="B206" s="41"/>
      <c r="C206" s="193" t="s">
        <v>342</v>
      </c>
      <c r="D206" s="193" t="s">
        <v>133</v>
      </c>
      <c r="E206" s="194" t="s">
        <v>343</v>
      </c>
      <c r="F206" s="195" t="s">
        <v>344</v>
      </c>
      <c r="G206" s="196" t="s">
        <v>239</v>
      </c>
      <c r="H206" s="197">
        <v>70.17</v>
      </c>
      <c r="I206" s="198"/>
      <c r="J206" s="199">
        <f>ROUND(I206*H206,2)</f>
        <v>0</v>
      </c>
      <c r="K206" s="195" t="s">
        <v>137</v>
      </c>
      <c r="L206" s="61"/>
      <c r="M206" s="200" t="s">
        <v>30</v>
      </c>
      <c r="N206" s="201" t="s">
        <v>45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0.018</v>
      </c>
      <c r="T206" s="203">
        <f>S206*H206</f>
        <v>1.2630599999999998</v>
      </c>
      <c r="AR206" s="24" t="s">
        <v>89</v>
      </c>
      <c r="AT206" s="24" t="s">
        <v>133</v>
      </c>
      <c r="AU206" s="24" t="s">
        <v>83</v>
      </c>
      <c r="AY206" s="24" t="s">
        <v>131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79</v>
      </c>
      <c r="BK206" s="204">
        <f>ROUND(I206*H206,2)</f>
        <v>0</v>
      </c>
      <c r="BL206" s="24" t="s">
        <v>89</v>
      </c>
      <c r="BM206" s="24" t="s">
        <v>456</v>
      </c>
    </row>
    <row r="207" spans="2:51" s="12" customFormat="1" ht="13.5">
      <c r="B207" s="217"/>
      <c r="C207" s="218"/>
      <c r="D207" s="219" t="s">
        <v>139</v>
      </c>
      <c r="E207" s="220" t="s">
        <v>30</v>
      </c>
      <c r="F207" s="221" t="s">
        <v>457</v>
      </c>
      <c r="G207" s="218"/>
      <c r="H207" s="222">
        <v>70.17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139</v>
      </c>
      <c r="AU207" s="228" t="s">
        <v>83</v>
      </c>
      <c r="AV207" s="12" t="s">
        <v>83</v>
      </c>
      <c r="AW207" s="12" t="s">
        <v>37</v>
      </c>
      <c r="AX207" s="12" t="s">
        <v>79</v>
      </c>
      <c r="AY207" s="228" t="s">
        <v>131</v>
      </c>
    </row>
    <row r="208" spans="2:65" s="1" customFormat="1" ht="22.5" customHeight="1">
      <c r="B208" s="41"/>
      <c r="C208" s="193" t="s">
        <v>347</v>
      </c>
      <c r="D208" s="193" t="s">
        <v>133</v>
      </c>
      <c r="E208" s="194" t="s">
        <v>348</v>
      </c>
      <c r="F208" s="195" t="s">
        <v>349</v>
      </c>
      <c r="G208" s="196" t="s">
        <v>148</v>
      </c>
      <c r="H208" s="197">
        <v>80.1</v>
      </c>
      <c r="I208" s="198"/>
      <c r="J208" s="199">
        <f>ROUND(I208*H208,2)</f>
        <v>0</v>
      </c>
      <c r="K208" s="195" t="s">
        <v>137</v>
      </c>
      <c r="L208" s="61"/>
      <c r="M208" s="200" t="s">
        <v>30</v>
      </c>
      <c r="N208" s="201" t="s">
        <v>45</v>
      </c>
      <c r="O208" s="42"/>
      <c r="P208" s="202">
        <f>O208*H208</f>
        <v>0</v>
      </c>
      <c r="Q208" s="202">
        <v>0.12</v>
      </c>
      <c r="R208" s="202">
        <f>Q208*H208</f>
        <v>9.611999999999998</v>
      </c>
      <c r="S208" s="202">
        <v>2.49</v>
      </c>
      <c r="T208" s="203">
        <f>S208*H208</f>
        <v>199.449</v>
      </c>
      <c r="AR208" s="24" t="s">
        <v>89</v>
      </c>
      <c r="AT208" s="24" t="s">
        <v>133</v>
      </c>
      <c r="AU208" s="24" t="s">
        <v>83</v>
      </c>
      <c r="AY208" s="24" t="s">
        <v>131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79</v>
      </c>
      <c r="BK208" s="204">
        <f>ROUND(I208*H208,2)</f>
        <v>0</v>
      </c>
      <c r="BL208" s="24" t="s">
        <v>89</v>
      </c>
      <c r="BM208" s="24" t="s">
        <v>458</v>
      </c>
    </row>
    <row r="209" spans="2:51" s="11" customFormat="1" ht="13.5">
      <c r="B209" s="205"/>
      <c r="C209" s="206"/>
      <c r="D209" s="207" t="s">
        <v>139</v>
      </c>
      <c r="E209" s="208" t="s">
        <v>30</v>
      </c>
      <c r="F209" s="209" t="s">
        <v>351</v>
      </c>
      <c r="G209" s="206"/>
      <c r="H209" s="210" t="s">
        <v>30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139</v>
      </c>
      <c r="AU209" s="216" t="s">
        <v>83</v>
      </c>
      <c r="AV209" s="11" t="s">
        <v>79</v>
      </c>
      <c r="AW209" s="11" t="s">
        <v>37</v>
      </c>
      <c r="AX209" s="11" t="s">
        <v>74</v>
      </c>
      <c r="AY209" s="216" t="s">
        <v>131</v>
      </c>
    </row>
    <row r="210" spans="2:51" s="12" customFormat="1" ht="13.5">
      <c r="B210" s="217"/>
      <c r="C210" s="218"/>
      <c r="D210" s="207" t="s">
        <v>139</v>
      </c>
      <c r="E210" s="229" t="s">
        <v>30</v>
      </c>
      <c r="F210" s="230" t="s">
        <v>375</v>
      </c>
      <c r="G210" s="218"/>
      <c r="H210" s="231">
        <v>80.1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139</v>
      </c>
      <c r="AU210" s="228" t="s">
        <v>83</v>
      </c>
      <c r="AV210" s="12" t="s">
        <v>83</v>
      </c>
      <c r="AW210" s="12" t="s">
        <v>37</v>
      </c>
      <c r="AX210" s="12" t="s">
        <v>79</v>
      </c>
      <c r="AY210" s="228" t="s">
        <v>131</v>
      </c>
    </row>
    <row r="211" spans="2:63" s="10" customFormat="1" ht="29.85" customHeight="1">
      <c r="B211" s="176"/>
      <c r="C211" s="177"/>
      <c r="D211" s="190" t="s">
        <v>73</v>
      </c>
      <c r="E211" s="191" t="s">
        <v>353</v>
      </c>
      <c r="F211" s="191" t="s">
        <v>354</v>
      </c>
      <c r="G211" s="177"/>
      <c r="H211" s="177"/>
      <c r="I211" s="180"/>
      <c r="J211" s="192">
        <f>BK211</f>
        <v>0</v>
      </c>
      <c r="K211" s="177"/>
      <c r="L211" s="182"/>
      <c r="M211" s="183"/>
      <c r="N211" s="184"/>
      <c r="O211" s="184"/>
      <c r="P211" s="185">
        <f>SUM(P212:P216)</f>
        <v>0</v>
      </c>
      <c r="Q211" s="184"/>
      <c r="R211" s="185">
        <f>SUM(R212:R216)</f>
        <v>0</v>
      </c>
      <c r="S211" s="184"/>
      <c r="T211" s="186">
        <f>SUM(T212:T216)</f>
        <v>0</v>
      </c>
      <c r="AR211" s="187" t="s">
        <v>79</v>
      </c>
      <c r="AT211" s="188" t="s">
        <v>73</v>
      </c>
      <c r="AU211" s="188" t="s">
        <v>79</v>
      </c>
      <c r="AY211" s="187" t="s">
        <v>131</v>
      </c>
      <c r="BK211" s="189">
        <f>SUM(BK212:BK216)</f>
        <v>0</v>
      </c>
    </row>
    <row r="212" spans="2:65" s="1" customFormat="1" ht="22.5" customHeight="1">
      <c r="B212" s="41"/>
      <c r="C212" s="193" t="s">
        <v>459</v>
      </c>
      <c r="D212" s="193" t="s">
        <v>133</v>
      </c>
      <c r="E212" s="194" t="s">
        <v>356</v>
      </c>
      <c r="F212" s="195" t="s">
        <v>357</v>
      </c>
      <c r="G212" s="196" t="s">
        <v>159</v>
      </c>
      <c r="H212" s="197">
        <v>1</v>
      </c>
      <c r="I212" s="198"/>
      <c r="J212" s="199">
        <f>ROUND(I212*H212,2)</f>
        <v>0</v>
      </c>
      <c r="K212" s="195" t="s">
        <v>30</v>
      </c>
      <c r="L212" s="61"/>
      <c r="M212" s="200" t="s">
        <v>30</v>
      </c>
      <c r="N212" s="201" t="s">
        <v>45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4" t="s">
        <v>89</v>
      </c>
      <c r="AT212" s="24" t="s">
        <v>133</v>
      </c>
      <c r="AU212" s="24" t="s">
        <v>83</v>
      </c>
      <c r="AY212" s="24" t="s">
        <v>131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79</v>
      </c>
      <c r="BK212" s="204">
        <f>ROUND(I212*H212,2)</f>
        <v>0</v>
      </c>
      <c r="BL212" s="24" t="s">
        <v>89</v>
      </c>
      <c r="BM212" s="24" t="s">
        <v>460</v>
      </c>
    </row>
    <row r="213" spans="2:51" s="11" customFormat="1" ht="13.5">
      <c r="B213" s="205"/>
      <c r="C213" s="206"/>
      <c r="D213" s="207" t="s">
        <v>139</v>
      </c>
      <c r="E213" s="208" t="s">
        <v>30</v>
      </c>
      <c r="F213" s="209" t="s">
        <v>359</v>
      </c>
      <c r="G213" s="206"/>
      <c r="H213" s="210" t="s">
        <v>30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139</v>
      </c>
      <c r="AU213" s="216" t="s">
        <v>83</v>
      </c>
      <c r="AV213" s="11" t="s">
        <v>79</v>
      </c>
      <c r="AW213" s="11" t="s">
        <v>37</v>
      </c>
      <c r="AX213" s="11" t="s">
        <v>74</v>
      </c>
      <c r="AY213" s="216" t="s">
        <v>131</v>
      </c>
    </row>
    <row r="214" spans="2:51" s="11" customFormat="1" ht="13.5">
      <c r="B214" s="205"/>
      <c r="C214" s="206"/>
      <c r="D214" s="207" t="s">
        <v>139</v>
      </c>
      <c r="E214" s="208" t="s">
        <v>30</v>
      </c>
      <c r="F214" s="209" t="s">
        <v>461</v>
      </c>
      <c r="G214" s="206"/>
      <c r="H214" s="210" t="s">
        <v>30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139</v>
      </c>
      <c r="AU214" s="216" t="s">
        <v>83</v>
      </c>
      <c r="AV214" s="11" t="s">
        <v>79</v>
      </c>
      <c r="AW214" s="11" t="s">
        <v>37</v>
      </c>
      <c r="AX214" s="11" t="s">
        <v>74</v>
      </c>
      <c r="AY214" s="216" t="s">
        <v>131</v>
      </c>
    </row>
    <row r="215" spans="2:51" s="11" customFormat="1" ht="13.5">
      <c r="B215" s="205"/>
      <c r="C215" s="206"/>
      <c r="D215" s="207" t="s">
        <v>139</v>
      </c>
      <c r="E215" s="208" t="s">
        <v>30</v>
      </c>
      <c r="F215" s="209" t="s">
        <v>462</v>
      </c>
      <c r="G215" s="206"/>
      <c r="H215" s="210" t="s">
        <v>30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139</v>
      </c>
      <c r="AU215" s="216" t="s">
        <v>83</v>
      </c>
      <c r="AV215" s="11" t="s">
        <v>79</v>
      </c>
      <c r="AW215" s="11" t="s">
        <v>37</v>
      </c>
      <c r="AX215" s="11" t="s">
        <v>74</v>
      </c>
      <c r="AY215" s="216" t="s">
        <v>131</v>
      </c>
    </row>
    <row r="216" spans="2:51" s="12" customFormat="1" ht="13.5">
      <c r="B216" s="217"/>
      <c r="C216" s="218"/>
      <c r="D216" s="207" t="s">
        <v>139</v>
      </c>
      <c r="E216" s="229" t="s">
        <v>30</v>
      </c>
      <c r="F216" s="230" t="s">
        <v>79</v>
      </c>
      <c r="G216" s="218"/>
      <c r="H216" s="231">
        <v>1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139</v>
      </c>
      <c r="AU216" s="228" t="s">
        <v>83</v>
      </c>
      <c r="AV216" s="12" t="s">
        <v>83</v>
      </c>
      <c r="AW216" s="12" t="s">
        <v>37</v>
      </c>
      <c r="AX216" s="12" t="s">
        <v>79</v>
      </c>
      <c r="AY216" s="228" t="s">
        <v>131</v>
      </c>
    </row>
    <row r="217" spans="2:63" s="10" customFormat="1" ht="29.85" customHeight="1">
      <c r="B217" s="176"/>
      <c r="C217" s="177"/>
      <c r="D217" s="190" t="s">
        <v>73</v>
      </c>
      <c r="E217" s="191" t="s">
        <v>362</v>
      </c>
      <c r="F217" s="191" t="s">
        <v>363</v>
      </c>
      <c r="G217" s="177"/>
      <c r="H217" s="177"/>
      <c r="I217" s="180"/>
      <c r="J217" s="192">
        <f>BK217</f>
        <v>0</v>
      </c>
      <c r="K217" s="177"/>
      <c r="L217" s="182"/>
      <c r="M217" s="183"/>
      <c r="N217" s="184"/>
      <c r="O217" s="184"/>
      <c r="P217" s="185">
        <f>P218</f>
        <v>0</v>
      </c>
      <c r="Q217" s="184"/>
      <c r="R217" s="185">
        <f>R218</f>
        <v>0</v>
      </c>
      <c r="S217" s="184"/>
      <c r="T217" s="186">
        <f>T218</f>
        <v>0</v>
      </c>
      <c r="AR217" s="187" t="s">
        <v>79</v>
      </c>
      <c r="AT217" s="188" t="s">
        <v>73</v>
      </c>
      <c r="AU217" s="188" t="s">
        <v>79</v>
      </c>
      <c r="AY217" s="187" t="s">
        <v>131</v>
      </c>
      <c r="BK217" s="189">
        <f>BK218</f>
        <v>0</v>
      </c>
    </row>
    <row r="218" spans="2:65" s="1" customFormat="1" ht="31.5" customHeight="1">
      <c r="B218" s="41"/>
      <c r="C218" s="193" t="s">
        <v>364</v>
      </c>
      <c r="D218" s="193" t="s">
        <v>133</v>
      </c>
      <c r="E218" s="194" t="s">
        <v>365</v>
      </c>
      <c r="F218" s="195" t="s">
        <v>366</v>
      </c>
      <c r="G218" s="196" t="s">
        <v>289</v>
      </c>
      <c r="H218" s="197">
        <v>66.456</v>
      </c>
      <c r="I218" s="198"/>
      <c r="J218" s="199">
        <f>ROUND(I218*H218,2)</f>
        <v>0</v>
      </c>
      <c r="K218" s="195" t="s">
        <v>137</v>
      </c>
      <c r="L218" s="61"/>
      <c r="M218" s="200" t="s">
        <v>30</v>
      </c>
      <c r="N218" s="201" t="s">
        <v>45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4" t="s">
        <v>89</v>
      </c>
      <c r="AT218" s="24" t="s">
        <v>133</v>
      </c>
      <c r="AU218" s="24" t="s">
        <v>83</v>
      </c>
      <c r="AY218" s="24" t="s">
        <v>131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79</v>
      </c>
      <c r="BK218" s="204">
        <f>ROUND(I218*H218,2)</f>
        <v>0</v>
      </c>
      <c r="BL218" s="24" t="s">
        <v>89</v>
      </c>
      <c r="BM218" s="24" t="s">
        <v>463</v>
      </c>
    </row>
    <row r="219" spans="2:63" s="10" customFormat="1" ht="37.35" customHeight="1">
      <c r="B219" s="176"/>
      <c r="C219" s="177"/>
      <c r="D219" s="178" t="s">
        <v>73</v>
      </c>
      <c r="E219" s="179" t="s">
        <v>368</v>
      </c>
      <c r="F219" s="179" t="s">
        <v>369</v>
      </c>
      <c r="G219" s="177"/>
      <c r="H219" s="177"/>
      <c r="I219" s="180"/>
      <c r="J219" s="181">
        <f>BK219</f>
        <v>0</v>
      </c>
      <c r="K219" s="177"/>
      <c r="L219" s="182"/>
      <c r="M219" s="258"/>
      <c r="N219" s="259"/>
      <c r="O219" s="259"/>
      <c r="P219" s="260">
        <v>0</v>
      </c>
      <c r="Q219" s="259"/>
      <c r="R219" s="260">
        <v>0</v>
      </c>
      <c r="S219" s="259"/>
      <c r="T219" s="261">
        <v>0</v>
      </c>
      <c r="AR219" s="187" t="s">
        <v>83</v>
      </c>
      <c r="AT219" s="188" t="s">
        <v>73</v>
      </c>
      <c r="AU219" s="188" t="s">
        <v>74</v>
      </c>
      <c r="AY219" s="187" t="s">
        <v>131</v>
      </c>
      <c r="BK219" s="189">
        <v>0</v>
      </c>
    </row>
    <row r="220" spans="2:12" s="1" customFormat="1" ht="6.95" customHeight="1">
      <c r="B220" s="56"/>
      <c r="C220" s="57"/>
      <c r="D220" s="57"/>
      <c r="E220" s="57"/>
      <c r="F220" s="57"/>
      <c r="G220" s="57"/>
      <c r="H220" s="57"/>
      <c r="I220" s="139"/>
      <c r="J220" s="57"/>
      <c r="K220" s="57"/>
      <c r="L220" s="61"/>
    </row>
  </sheetData>
  <sheetProtection password="CC35" sheet="1" objects="1" scenarios="1" formatCells="0" formatColumns="0" formatRows="0" sort="0" autoFilter="0"/>
  <autoFilter ref="C85:K219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2:11" s="1" customFormat="1" ht="13.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4" t="s">
        <v>464</v>
      </c>
      <c r="F9" s="395"/>
      <c r="G9" s="395"/>
      <c r="H9" s="395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61" t="s">
        <v>39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ROUND(SUM(BE86:BE170),2)</f>
        <v>0</v>
      </c>
      <c r="G30" s="42"/>
      <c r="H30" s="42"/>
      <c r="I30" s="131">
        <v>0.21</v>
      </c>
      <c r="J30" s="130">
        <f>ROUND(ROUND((SUM(BE86:BE170)),2)*I30,2)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ROUND(SUM(BF86:BF170),2)</f>
        <v>0</v>
      </c>
      <c r="G31" s="42"/>
      <c r="H31" s="42"/>
      <c r="I31" s="131">
        <v>0.15</v>
      </c>
      <c r="J31" s="130">
        <f>ROUND(ROUND((SUM(BF86:BF170)),2)*I31,2)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ROUND(SUM(BG86:BG170),2)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ROUND(SUM(BH86:BH170),2)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ROUND(SUM(BI86:BI170),2)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3 - SO 03 Štěrková přepážka, oprava  ř. km 4,030 -4,090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11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11" s="8" customFormat="1" ht="19.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11" s="8" customFormat="1" ht="19.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J126</f>
        <v>0</v>
      </c>
      <c r="K59" s="162"/>
    </row>
    <row r="60" spans="2:11" s="8" customFormat="1" ht="19.9" customHeight="1">
      <c r="B60" s="156"/>
      <c r="C60" s="157"/>
      <c r="D60" s="158" t="s">
        <v>109</v>
      </c>
      <c r="E60" s="159"/>
      <c r="F60" s="159"/>
      <c r="G60" s="159"/>
      <c r="H60" s="159"/>
      <c r="I60" s="160"/>
      <c r="J60" s="161">
        <f>J134</f>
        <v>0</v>
      </c>
      <c r="K60" s="162"/>
    </row>
    <row r="61" spans="2:11" s="8" customFormat="1" ht="19.9" customHeight="1">
      <c r="B61" s="156"/>
      <c r="C61" s="157"/>
      <c r="D61" s="158" t="s">
        <v>110</v>
      </c>
      <c r="E61" s="159"/>
      <c r="F61" s="159"/>
      <c r="G61" s="159"/>
      <c r="H61" s="159"/>
      <c r="I61" s="160"/>
      <c r="J61" s="161">
        <f>J143</f>
        <v>0</v>
      </c>
      <c r="K61" s="162"/>
    </row>
    <row r="62" spans="2:11" s="8" customFormat="1" ht="19.9" customHeight="1">
      <c r="B62" s="156"/>
      <c r="C62" s="157"/>
      <c r="D62" s="158" t="s">
        <v>111</v>
      </c>
      <c r="E62" s="159"/>
      <c r="F62" s="159"/>
      <c r="G62" s="159"/>
      <c r="H62" s="159"/>
      <c r="I62" s="160"/>
      <c r="J62" s="161">
        <f>J146</f>
        <v>0</v>
      </c>
      <c r="K62" s="162"/>
    </row>
    <row r="63" spans="2:11" s="8" customFormat="1" ht="19.9" customHeight="1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J157</f>
        <v>0</v>
      </c>
      <c r="K63" s="162"/>
    </row>
    <row r="64" spans="2:11" s="8" customFormat="1" ht="19.9" customHeight="1">
      <c r="B64" s="156"/>
      <c r="C64" s="157"/>
      <c r="D64" s="158" t="s">
        <v>113</v>
      </c>
      <c r="E64" s="159"/>
      <c r="F64" s="159"/>
      <c r="G64" s="159"/>
      <c r="H64" s="159"/>
      <c r="I64" s="160"/>
      <c r="J64" s="161">
        <f>J162</f>
        <v>0</v>
      </c>
      <c r="K64" s="162"/>
    </row>
    <row r="65" spans="2:11" s="7" customFormat="1" ht="24.95" customHeight="1">
      <c r="B65" s="149"/>
      <c r="C65" s="150"/>
      <c r="D65" s="151" t="s">
        <v>114</v>
      </c>
      <c r="E65" s="152"/>
      <c r="F65" s="152"/>
      <c r="G65" s="152"/>
      <c r="H65" s="152"/>
      <c r="I65" s="153"/>
      <c r="J65" s="154">
        <f>J164</f>
        <v>0</v>
      </c>
      <c r="K65" s="155"/>
    </row>
    <row r="66" spans="2:11" s="8" customFormat="1" ht="19.9" customHeight="1">
      <c r="B66" s="156"/>
      <c r="C66" s="157"/>
      <c r="D66" s="158" t="s">
        <v>465</v>
      </c>
      <c r="E66" s="159"/>
      <c r="F66" s="159"/>
      <c r="G66" s="159"/>
      <c r="H66" s="159"/>
      <c r="I66" s="160"/>
      <c r="J66" s="161">
        <f>J165</f>
        <v>0</v>
      </c>
      <c r="K66" s="162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Hartský potok, Dvůr Králové nad Labem, oprava opevnění a odstranění nánosů, ř.km 3,850 - 4,090</v>
      </c>
      <c r="F76" s="397"/>
      <c r="G76" s="397"/>
      <c r="H76" s="397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3 - SO 03 Štěrková přepážka, oprava  ř. km 4,030 -4,090</v>
      </c>
      <c r="F78" s="398"/>
      <c r="G78" s="398"/>
      <c r="H78" s="398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Dvůr Králové nad Labem</v>
      </c>
      <c r="G80" s="63"/>
      <c r="H80" s="63"/>
      <c r="I80" s="165" t="s">
        <v>26</v>
      </c>
      <c r="J80" s="73" t="str">
        <f>IF(J12="","",J12)</f>
        <v>13.11.2017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64" t="str">
        <f>E15</f>
        <v>Povodí Labe, státní podnik, Víta Nejedlého 951,HK3</v>
      </c>
      <c r="G82" s="63"/>
      <c r="H82" s="63"/>
      <c r="I82" s="165" t="s">
        <v>35</v>
      </c>
      <c r="J82" s="164" t="str">
        <f>E21</f>
        <v>Multiaqua s.r.o., Veverkova 1343, HK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20" s="9" customFormat="1" ht="29.25" customHeight="1">
      <c r="B85" s="166"/>
      <c r="C85" s="167" t="s">
        <v>116</v>
      </c>
      <c r="D85" s="168" t="s">
        <v>59</v>
      </c>
      <c r="E85" s="168" t="s">
        <v>55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44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3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P87+P164</f>
        <v>0</v>
      </c>
      <c r="Q86" s="85"/>
      <c r="R86" s="173">
        <f>R87+R164</f>
        <v>2.6422852</v>
      </c>
      <c r="S86" s="85"/>
      <c r="T86" s="174">
        <f>T87+T164</f>
        <v>0.9826199999999999</v>
      </c>
      <c r="AT86" s="24" t="s">
        <v>73</v>
      </c>
      <c r="AU86" s="24" t="s">
        <v>104</v>
      </c>
      <c r="BK86" s="175">
        <f>BK87+BK164</f>
        <v>0</v>
      </c>
    </row>
    <row r="87" spans="2:63" s="10" customFormat="1" ht="37.35" customHeight="1">
      <c r="B87" s="176"/>
      <c r="C87" s="177"/>
      <c r="D87" s="178" t="s">
        <v>73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P88+P126+P134+P143+P146+P157+P162</f>
        <v>0</v>
      </c>
      <c r="Q87" s="184"/>
      <c r="R87" s="185">
        <f>R88+R126+R134+R143+R146+R157+R162</f>
        <v>2.5722852</v>
      </c>
      <c r="S87" s="184"/>
      <c r="T87" s="186">
        <f>T88+T126+T134+T143+T146+T157+T162</f>
        <v>0.9826199999999999</v>
      </c>
      <c r="AR87" s="187" t="s">
        <v>79</v>
      </c>
      <c r="AT87" s="188" t="s">
        <v>73</v>
      </c>
      <c r="AU87" s="188" t="s">
        <v>74</v>
      </c>
      <c r="AY87" s="187" t="s">
        <v>131</v>
      </c>
      <c r="BK87" s="189">
        <f>BK88+BK126+BK134+BK143+BK146+BK157+BK162</f>
        <v>0</v>
      </c>
    </row>
    <row r="88" spans="2:63" s="10" customFormat="1" ht="19.9" customHeight="1">
      <c r="B88" s="176"/>
      <c r="C88" s="177"/>
      <c r="D88" s="190" t="s">
        <v>73</v>
      </c>
      <c r="E88" s="191" t="s">
        <v>79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SUM(P89:P125)</f>
        <v>0</v>
      </c>
      <c r="Q88" s="184"/>
      <c r="R88" s="185">
        <f>SUM(R89:R125)</f>
        <v>0.21647500000000003</v>
      </c>
      <c r="S88" s="184"/>
      <c r="T88" s="186">
        <f>SUM(T89:T125)</f>
        <v>0</v>
      </c>
      <c r="AR88" s="187" t="s">
        <v>79</v>
      </c>
      <c r="AT88" s="188" t="s">
        <v>73</v>
      </c>
      <c r="AU88" s="188" t="s">
        <v>79</v>
      </c>
      <c r="AY88" s="187" t="s">
        <v>131</v>
      </c>
      <c r="BK88" s="189">
        <f>SUM(BK89:BK125)</f>
        <v>0</v>
      </c>
    </row>
    <row r="89" spans="2:65" s="1" customFormat="1" ht="22.5" customHeight="1">
      <c r="B89" s="41"/>
      <c r="C89" s="193" t="s">
        <v>466</v>
      </c>
      <c r="D89" s="193" t="s">
        <v>133</v>
      </c>
      <c r="E89" s="194" t="s">
        <v>157</v>
      </c>
      <c r="F89" s="195" t="s">
        <v>158</v>
      </c>
      <c r="G89" s="196" t="s">
        <v>159</v>
      </c>
      <c r="H89" s="197">
        <v>1</v>
      </c>
      <c r="I89" s="198"/>
      <c r="J89" s="199">
        <f>ROUND(I89*H89,2)</f>
        <v>0</v>
      </c>
      <c r="K89" s="195" t="s">
        <v>30</v>
      </c>
      <c r="L89" s="61"/>
      <c r="M89" s="200" t="s">
        <v>30</v>
      </c>
      <c r="N89" s="201" t="s">
        <v>45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89</v>
      </c>
      <c r="AT89" s="24" t="s">
        <v>133</v>
      </c>
      <c r="AU89" s="24" t="s">
        <v>83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89</v>
      </c>
      <c r="BM89" s="24" t="s">
        <v>467</v>
      </c>
    </row>
    <row r="90" spans="2:51" s="11" customFormat="1" ht="27">
      <c r="B90" s="205"/>
      <c r="C90" s="206"/>
      <c r="D90" s="207" t="s">
        <v>139</v>
      </c>
      <c r="E90" s="208" t="s">
        <v>30</v>
      </c>
      <c r="F90" s="209" t="s">
        <v>161</v>
      </c>
      <c r="G90" s="206"/>
      <c r="H90" s="210" t="s">
        <v>30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139</v>
      </c>
      <c r="AU90" s="216" t="s">
        <v>83</v>
      </c>
      <c r="AV90" s="11" t="s">
        <v>79</v>
      </c>
      <c r="AW90" s="11" t="s">
        <v>37</v>
      </c>
      <c r="AX90" s="11" t="s">
        <v>74</v>
      </c>
      <c r="AY90" s="216" t="s">
        <v>131</v>
      </c>
    </row>
    <row r="91" spans="2:51" s="12" customFormat="1" ht="13.5">
      <c r="B91" s="217"/>
      <c r="C91" s="218"/>
      <c r="D91" s="219" t="s">
        <v>139</v>
      </c>
      <c r="E91" s="220" t="s">
        <v>30</v>
      </c>
      <c r="F91" s="221" t="s">
        <v>79</v>
      </c>
      <c r="G91" s="218"/>
      <c r="H91" s="222">
        <v>1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139</v>
      </c>
      <c r="AU91" s="228" t="s">
        <v>83</v>
      </c>
      <c r="AV91" s="12" t="s">
        <v>83</v>
      </c>
      <c r="AW91" s="12" t="s">
        <v>37</v>
      </c>
      <c r="AX91" s="12" t="s">
        <v>79</v>
      </c>
      <c r="AY91" s="228" t="s">
        <v>131</v>
      </c>
    </row>
    <row r="92" spans="2:65" s="1" customFormat="1" ht="31.5" customHeight="1">
      <c r="B92" s="41"/>
      <c r="C92" s="193" t="s">
        <v>86</v>
      </c>
      <c r="D92" s="193" t="s">
        <v>133</v>
      </c>
      <c r="E92" s="194" t="s">
        <v>468</v>
      </c>
      <c r="F92" s="195" t="s">
        <v>469</v>
      </c>
      <c r="G92" s="196" t="s">
        <v>148</v>
      </c>
      <c r="H92" s="197">
        <v>1129.84</v>
      </c>
      <c r="I92" s="198"/>
      <c r="J92" s="199">
        <f>ROUND(I92*H92,2)</f>
        <v>0</v>
      </c>
      <c r="K92" s="195" t="s">
        <v>137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89</v>
      </c>
      <c r="AT92" s="24" t="s">
        <v>133</v>
      </c>
      <c r="AU92" s="24" t="s">
        <v>83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89</v>
      </c>
      <c r="BM92" s="24" t="s">
        <v>470</v>
      </c>
    </row>
    <row r="93" spans="2:51" s="12" customFormat="1" ht="13.5">
      <c r="B93" s="217"/>
      <c r="C93" s="218"/>
      <c r="D93" s="207" t="s">
        <v>139</v>
      </c>
      <c r="E93" s="229" t="s">
        <v>30</v>
      </c>
      <c r="F93" s="230" t="s">
        <v>471</v>
      </c>
      <c r="G93" s="218"/>
      <c r="H93" s="231">
        <v>1400</v>
      </c>
      <c r="I93" s="223"/>
      <c r="J93" s="218"/>
      <c r="K93" s="218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139</v>
      </c>
      <c r="AU93" s="228" t="s">
        <v>83</v>
      </c>
      <c r="AV93" s="12" t="s">
        <v>83</v>
      </c>
      <c r="AW93" s="12" t="s">
        <v>37</v>
      </c>
      <c r="AX93" s="12" t="s">
        <v>74</v>
      </c>
      <c r="AY93" s="228" t="s">
        <v>131</v>
      </c>
    </row>
    <row r="94" spans="2:51" s="12" customFormat="1" ht="13.5">
      <c r="B94" s="217"/>
      <c r="C94" s="218"/>
      <c r="D94" s="207" t="s">
        <v>139</v>
      </c>
      <c r="E94" s="229" t="s">
        <v>30</v>
      </c>
      <c r="F94" s="230" t="s">
        <v>472</v>
      </c>
      <c r="G94" s="218"/>
      <c r="H94" s="231">
        <v>-285.16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139</v>
      </c>
      <c r="AU94" s="228" t="s">
        <v>83</v>
      </c>
      <c r="AV94" s="12" t="s">
        <v>83</v>
      </c>
      <c r="AW94" s="12" t="s">
        <v>37</v>
      </c>
      <c r="AX94" s="12" t="s">
        <v>74</v>
      </c>
      <c r="AY94" s="228" t="s">
        <v>131</v>
      </c>
    </row>
    <row r="95" spans="2:51" s="14" customFormat="1" ht="13.5">
      <c r="B95" s="262"/>
      <c r="C95" s="263"/>
      <c r="D95" s="207" t="s">
        <v>139</v>
      </c>
      <c r="E95" s="264" t="s">
        <v>30</v>
      </c>
      <c r="F95" s="265" t="s">
        <v>473</v>
      </c>
      <c r="G95" s="263"/>
      <c r="H95" s="266">
        <v>1114.84</v>
      </c>
      <c r="I95" s="267"/>
      <c r="J95" s="263"/>
      <c r="K95" s="263"/>
      <c r="L95" s="268"/>
      <c r="M95" s="269"/>
      <c r="N95" s="270"/>
      <c r="O95" s="270"/>
      <c r="P95" s="270"/>
      <c r="Q95" s="270"/>
      <c r="R95" s="270"/>
      <c r="S95" s="270"/>
      <c r="T95" s="271"/>
      <c r="AT95" s="272" t="s">
        <v>139</v>
      </c>
      <c r="AU95" s="272" t="s">
        <v>83</v>
      </c>
      <c r="AV95" s="14" t="s">
        <v>86</v>
      </c>
      <c r="AW95" s="14" t="s">
        <v>37</v>
      </c>
      <c r="AX95" s="14" t="s">
        <v>74</v>
      </c>
      <c r="AY95" s="272" t="s">
        <v>131</v>
      </c>
    </row>
    <row r="96" spans="2:51" s="12" customFormat="1" ht="13.5">
      <c r="B96" s="217"/>
      <c r="C96" s="218"/>
      <c r="D96" s="207" t="s">
        <v>139</v>
      </c>
      <c r="E96" s="229" t="s">
        <v>30</v>
      </c>
      <c r="F96" s="230" t="s">
        <v>474</v>
      </c>
      <c r="G96" s="218"/>
      <c r="H96" s="231">
        <v>15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139</v>
      </c>
      <c r="AU96" s="228" t="s">
        <v>83</v>
      </c>
      <c r="AV96" s="12" t="s">
        <v>83</v>
      </c>
      <c r="AW96" s="12" t="s">
        <v>37</v>
      </c>
      <c r="AX96" s="12" t="s">
        <v>74</v>
      </c>
      <c r="AY96" s="228" t="s">
        <v>131</v>
      </c>
    </row>
    <row r="97" spans="2:51" s="13" customFormat="1" ht="13.5">
      <c r="B97" s="232"/>
      <c r="C97" s="233"/>
      <c r="D97" s="219" t="s">
        <v>139</v>
      </c>
      <c r="E97" s="234" t="s">
        <v>30</v>
      </c>
      <c r="F97" s="235" t="s">
        <v>212</v>
      </c>
      <c r="G97" s="233"/>
      <c r="H97" s="236">
        <v>1129.84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139</v>
      </c>
      <c r="AU97" s="242" t="s">
        <v>83</v>
      </c>
      <c r="AV97" s="13" t="s">
        <v>89</v>
      </c>
      <c r="AW97" s="13" t="s">
        <v>37</v>
      </c>
      <c r="AX97" s="13" t="s">
        <v>79</v>
      </c>
      <c r="AY97" s="242" t="s">
        <v>131</v>
      </c>
    </row>
    <row r="98" spans="2:65" s="1" customFormat="1" ht="44.25" customHeight="1">
      <c r="B98" s="41"/>
      <c r="C98" s="193" t="s">
        <v>89</v>
      </c>
      <c r="D98" s="193" t="s">
        <v>133</v>
      </c>
      <c r="E98" s="194" t="s">
        <v>475</v>
      </c>
      <c r="F98" s="195" t="s">
        <v>476</v>
      </c>
      <c r="G98" s="196" t="s">
        <v>148</v>
      </c>
      <c r="H98" s="197">
        <v>285.16</v>
      </c>
      <c r="I98" s="198"/>
      <c r="J98" s="199">
        <f>ROUND(I98*H98,2)</f>
        <v>0</v>
      </c>
      <c r="K98" s="195" t="s">
        <v>137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89</v>
      </c>
      <c r="AT98" s="24" t="s">
        <v>133</v>
      </c>
      <c r="AU98" s="24" t="s">
        <v>83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89</v>
      </c>
      <c r="BM98" s="24" t="s">
        <v>477</v>
      </c>
    </row>
    <row r="99" spans="2:51" s="12" customFormat="1" ht="13.5">
      <c r="B99" s="217"/>
      <c r="C99" s="218"/>
      <c r="D99" s="219" t="s">
        <v>139</v>
      </c>
      <c r="E99" s="220" t="s">
        <v>30</v>
      </c>
      <c r="F99" s="221" t="s">
        <v>478</v>
      </c>
      <c r="G99" s="218"/>
      <c r="H99" s="222">
        <v>285.16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139</v>
      </c>
      <c r="AU99" s="228" t="s">
        <v>83</v>
      </c>
      <c r="AV99" s="12" t="s">
        <v>83</v>
      </c>
      <c r="AW99" s="12" t="s">
        <v>37</v>
      </c>
      <c r="AX99" s="12" t="s">
        <v>79</v>
      </c>
      <c r="AY99" s="228" t="s">
        <v>131</v>
      </c>
    </row>
    <row r="100" spans="2:65" s="1" customFormat="1" ht="31.5" customHeight="1">
      <c r="B100" s="41"/>
      <c r="C100" s="193" t="s">
        <v>156</v>
      </c>
      <c r="D100" s="193" t="s">
        <v>133</v>
      </c>
      <c r="E100" s="194" t="s">
        <v>168</v>
      </c>
      <c r="F100" s="195" t="s">
        <v>169</v>
      </c>
      <c r="G100" s="196" t="s">
        <v>148</v>
      </c>
      <c r="H100" s="197">
        <v>2.84</v>
      </c>
      <c r="I100" s="198"/>
      <c r="J100" s="199">
        <f>ROUND(I100*H100,2)</f>
        <v>0</v>
      </c>
      <c r="K100" s="195" t="s">
        <v>137</v>
      </c>
      <c r="L100" s="61"/>
      <c r="M100" s="200" t="s">
        <v>30</v>
      </c>
      <c r="N100" s="201" t="s">
        <v>45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89</v>
      </c>
      <c r="AT100" s="24" t="s">
        <v>133</v>
      </c>
      <c r="AU100" s="24" t="s">
        <v>83</v>
      </c>
      <c r="AY100" s="24" t="s">
        <v>131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79</v>
      </c>
      <c r="BK100" s="204">
        <f>ROUND(I100*H100,2)</f>
        <v>0</v>
      </c>
      <c r="BL100" s="24" t="s">
        <v>89</v>
      </c>
      <c r="BM100" s="24" t="s">
        <v>479</v>
      </c>
    </row>
    <row r="101" spans="2:51" s="12" customFormat="1" ht="13.5">
      <c r="B101" s="217"/>
      <c r="C101" s="218"/>
      <c r="D101" s="219" t="s">
        <v>139</v>
      </c>
      <c r="E101" s="220" t="s">
        <v>30</v>
      </c>
      <c r="F101" s="221" t="s">
        <v>480</v>
      </c>
      <c r="G101" s="218"/>
      <c r="H101" s="222">
        <v>2.84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139</v>
      </c>
      <c r="AU101" s="228" t="s">
        <v>83</v>
      </c>
      <c r="AV101" s="12" t="s">
        <v>83</v>
      </c>
      <c r="AW101" s="12" t="s">
        <v>37</v>
      </c>
      <c r="AX101" s="12" t="s">
        <v>79</v>
      </c>
      <c r="AY101" s="228" t="s">
        <v>131</v>
      </c>
    </row>
    <row r="102" spans="2:65" s="1" customFormat="1" ht="31.5" customHeight="1">
      <c r="B102" s="41"/>
      <c r="C102" s="193" t="s">
        <v>307</v>
      </c>
      <c r="D102" s="193" t="s">
        <v>133</v>
      </c>
      <c r="E102" s="194" t="s">
        <v>173</v>
      </c>
      <c r="F102" s="195" t="s">
        <v>174</v>
      </c>
      <c r="G102" s="196" t="s">
        <v>148</v>
      </c>
      <c r="H102" s="197">
        <v>0.852</v>
      </c>
      <c r="I102" s="198"/>
      <c r="J102" s="199">
        <f>ROUND(I102*H102,2)</f>
        <v>0</v>
      </c>
      <c r="K102" s="195" t="s">
        <v>137</v>
      </c>
      <c r="L102" s="61"/>
      <c r="M102" s="200" t="s">
        <v>30</v>
      </c>
      <c r="N102" s="201" t="s">
        <v>45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89</v>
      </c>
      <c r="AT102" s="24" t="s">
        <v>133</v>
      </c>
      <c r="AU102" s="24" t="s">
        <v>83</v>
      </c>
      <c r="AY102" s="24" t="s">
        <v>131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79</v>
      </c>
      <c r="BK102" s="204">
        <f>ROUND(I102*H102,2)</f>
        <v>0</v>
      </c>
      <c r="BL102" s="24" t="s">
        <v>89</v>
      </c>
      <c r="BM102" s="24" t="s">
        <v>481</v>
      </c>
    </row>
    <row r="103" spans="2:51" s="12" customFormat="1" ht="13.5">
      <c r="B103" s="217"/>
      <c r="C103" s="218"/>
      <c r="D103" s="219" t="s">
        <v>139</v>
      </c>
      <c r="E103" s="220" t="s">
        <v>30</v>
      </c>
      <c r="F103" s="221" t="s">
        <v>482</v>
      </c>
      <c r="G103" s="218"/>
      <c r="H103" s="222">
        <v>0.852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139</v>
      </c>
      <c r="AU103" s="228" t="s">
        <v>83</v>
      </c>
      <c r="AV103" s="12" t="s">
        <v>83</v>
      </c>
      <c r="AW103" s="12" t="s">
        <v>37</v>
      </c>
      <c r="AX103" s="12" t="s">
        <v>79</v>
      </c>
      <c r="AY103" s="228" t="s">
        <v>131</v>
      </c>
    </row>
    <row r="104" spans="2:65" s="1" customFormat="1" ht="31.5" customHeight="1">
      <c r="B104" s="41"/>
      <c r="C104" s="193" t="s">
        <v>162</v>
      </c>
      <c r="D104" s="193" t="s">
        <v>133</v>
      </c>
      <c r="E104" s="194" t="s">
        <v>178</v>
      </c>
      <c r="F104" s="195" t="s">
        <v>179</v>
      </c>
      <c r="G104" s="196" t="s">
        <v>148</v>
      </c>
      <c r="H104" s="197">
        <v>1.14</v>
      </c>
      <c r="I104" s="198"/>
      <c r="J104" s="199">
        <f>ROUND(I104*H104,2)</f>
        <v>0</v>
      </c>
      <c r="K104" s="195" t="s">
        <v>137</v>
      </c>
      <c r="L104" s="61"/>
      <c r="M104" s="200" t="s">
        <v>30</v>
      </c>
      <c r="N104" s="201" t="s">
        <v>45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89</v>
      </c>
      <c r="AT104" s="24" t="s">
        <v>133</v>
      </c>
      <c r="AU104" s="24" t="s">
        <v>83</v>
      </c>
      <c r="AY104" s="24" t="s">
        <v>131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79</v>
      </c>
      <c r="BK104" s="204">
        <f>ROUND(I104*H104,2)</f>
        <v>0</v>
      </c>
      <c r="BL104" s="24" t="s">
        <v>89</v>
      </c>
      <c r="BM104" s="24" t="s">
        <v>483</v>
      </c>
    </row>
    <row r="105" spans="2:51" s="12" customFormat="1" ht="13.5">
      <c r="B105" s="217"/>
      <c r="C105" s="218"/>
      <c r="D105" s="219" t="s">
        <v>139</v>
      </c>
      <c r="E105" s="220" t="s">
        <v>30</v>
      </c>
      <c r="F105" s="221" t="s">
        <v>484</v>
      </c>
      <c r="G105" s="218"/>
      <c r="H105" s="222">
        <v>1.14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139</v>
      </c>
      <c r="AU105" s="228" t="s">
        <v>83</v>
      </c>
      <c r="AV105" s="12" t="s">
        <v>83</v>
      </c>
      <c r="AW105" s="12" t="s">
        <v>37</v>
      </c>
      <c r="AX105" s="12" t="s">
        <v>79</v>
      </c>
      <c r="AY105" s="228" t="s">
        <v>131</v>
      </c>
    </row>
    <row r="106" spans="2:65" s="1" customFormat="1" ht="31.5" customHeight="1">
      <c r="B106" s="41"/>
      <c r="C106" s="193" t="s">
        <v>167</v>
      </c>
      <c r="D106" s="193" t="s">
        <v>133</v>
      </c>
      <c r="E106" s="194" t="s">
        <v>183</v>
      </c>
      <c r="F106" s="195" t="s">
        <v>184</v>
      </c>
      <c r="G106" s="196" t="s">
        <v>148</v>
      </c>
      <c r="H106" s="197">
        <v>0.342</v>
      </c>
      <c r="I106" s="198"/>
      <c r="J106" s="199">
        <f>ROUND(I106*H106,2)</f>
        <v>0</v>
      </c>
      <c r="K106" s="195" t="s">
        <v>137</v>
      </c>
      <c r="L106" s="61"/>
      <c r="M106" s="200" t="s">
        <v>30</v>
      </c>
      <c r="N106" s="201" t="s">
        <v>45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89</v>
      </c>
      <c r="AT106" s="24" t="s">
        <v>133</v>
      </c>
      <c r="AU106" s="24" t="s">
        <v>83</v>
      </c>
      <c r="AY106" s="24" t="s">
        <v>131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79</v>
      </c>
      <c r="BK106" s="204">
        <f>ROUND(I106*H106,2)</f>
        <v>0</v>
      </c>
      <c r="BL106" s="24" t="s">
        <v>89</v>
      </c>
      <c r="BM106" s="24" t="s">
        <v>485</v>
      </c>
    </row>
    <row r="107" spans="2:51" s="12" customFormat="1" ht="13.5">
      <c r="B107" s="217"/>
      <c r="C107" s="218"/>
      <c r="D107" s="219" t="s">
        <v>139</v>
      </c>
      <c r="E107" s="220" t="s">
        <v>30</v>
      </c>
      <c r="F107" s="221" t="s">
        <v>486</v>
      </c>
      <c r="G107" s="218"/>
      <c r="H107" s="222">
        <v>0.342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139</v>
      </c>
      <c r="AU107" s="228" t="s">
        <v>83</v>
      </c>
      <c r="AV107" s="12" t="s">
        <v>83</v>
      </c>
      <c r="AW107" s="12" t="s">
        <v>37</v>
      </c>
      <c r="AX107" s="12" t="s">
        <v>79</v>
      </c>
      <c r="AY107" s="228" t="s">
        <v>131</v>
      </c>
    </row>
    <row r="108" spans="2:65" s="1" customFormat="1" ht="31.5" customHeight="1">
      <c r="B108" s="41"/>
      <c r="C108" s="193" t="s">
        <v>172</v>
      </c>
      <c r="D108" s="193" t="s">
        <v>133</v>
      </c>
      <c r="E108" s="194" t="s">
        <v>188</v>
      </c>
      <c r="F108" s="195" t="s">
        <v>189</v>
      </c>
      <c r="G108" s="196" t="s">
        <v>148</v>
      </c>
      <c r="H108" s="197">
        <v>0.85</v>
      </c>
      <c r="I108" s="198"/>
      <c r="J108" s="199">
        <f>ROUND(I108*H108,2)</f>
        <v>0</v>
      </c>
      <c r="K108" s="195" t="s">
        <v>137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0.0035</v>
      </c>
      <c r="R108" s="202">
        <f>Q108*H108</f>
        <v>0.0029749999999999998</v>
      </c>
      <c r="S108" s="202">
        <v>0</v>
      </c>
      <c r="T108" s="203">
        <f>S108*H108</f>
        <v>0</v>
      </c>
      <c r="AR108" s="24" t="s">
        <v>89</v>
      </c>
      <c r="AT108" s="24" t="s">
        <v>133</v>
      </c>
      <c r="AU108" s="24" t="s">
        <v>83</v>
      </c>
      <c r="AY108" s="24" t="s">
        <v>131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89</v>
      </c>
      <c r="BM108" s="24" t="s">
        <v>487</v>
      </c>
    </row>
    <row r="109" spans="2:51" s="12" customFormat="1" ht="13.5">
      <c r="B109" s="217"/>
      <c r="C109" s="218"/>
      <c r="D109" s="219" t="s">
        <v>139</v>
      </c>
      <c r="E109" s="220" t="s">
        <v>30</v>
      </c>
      <c r="F109" s="221" t="s">
        <v>488</v>
      </c>
      <c r="G109" s="218"/>
      <c r="H109" s="222">
        <v>0.85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139</v>
      </c>
      <c r="AU109" s="228" t="s">
        <v>83</v>
      </c>
      <c r="AV109" s="12" t="s">
        <v>83</v>
      </c>
      <c r="AW109" s="12" t="s">
        <v>37</v>
      </c>
      <c r="AX109" s="12" t="s">
        <v>79</v>
      </c>
      <c r="AY109" s="228" t="s">
        <v>131</v>
      </c>
    </row>
    <row r="110" spans="2:65" s="1" customFormat="1" ht="31.5" customHeight="1">
      <c r="B110" s="41"/>
      <c r="C110" s="193" t="s">
        <v>177</v>
      </c>
      <c r="D110" s="193" t="s">
        <v>133</v>
      </c>
      <c r="E110" s="194" t="s">
        <v>489</v>
      </c>
      <c r="F110" s="195" t="s">
        <v>490</v>
      </c>
      <c r="G110" s="196" t="s">
        <v>148</v>
      </c>
      <c r="H110" s="197">
        <v>0.256</v>
      </c>
      <c r="I110" s="198"/>
      <c r="J110" s="199">
        <f>ROUND(I110*H110,2)</f>
        <v>0</v>
      </c>
      <c r="K110" s="195" t="s">
        <v>137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89</v>
      </c>
      <c r="AT110" s="24" t="s">
        <v>133</v>
      </c>
      <c r="AU110" s="24" t="s">
        <v>83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89</v>
      </c>
      <c r="BM110" s="24" t="s">
        <v>491</v>
      </c>
    </row>
    <row r="111" spans="2:51" s="11" customFormat="1" ht="13.5">
      <c r="B111" s="205"/>
      <c r="C111" s="206"/>
      <c r="D111" s="207" t="s">
        <v>139</v>
      </c>
      <c r="E111" s="208" t="s">
        <v>30</v>
      </c>
      <c r="F111" s="209" t="s">
        <v>492</v>
      </c>
      <c r="G111" s="206"/>
      <c r="H111" s="210" t="s">
        <v>30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139</v>
      </c>
      <c r="AU111" s="216" t="s">
        <v>83</v>
      </c>
      <c r="AV111" s="11" t="s">
        <v>79</v>
      </c>
      <c r="AW111" s="11" t="s">
        <v>37</v>
      </c>
      <c r="AX111" s="11" t="s">
        <v>74</v>
      </c>
      <c r="AY111" s="216" t="s">
        <v>131</v>
      </c>
    </row>
    <row r="112" spans="2:51" s="12" customFormat="1" ht="13.5">
      <c r="B112" s="217"/>
      <c r="C112" s="218"/>
      <c r="D112" s="219" t="s">
        <v>139</v>
      </c>
      <c r="E112" s="220" t="s">
        <v>30</v>
      </c>
      <c r="F112" s="221" t="s">
        <v>493</v>
      </c>
      <c r="G112" s="218"/>
      <c r="H112" s="222">
        <v>0.256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139</v>
      </c>
      <c r="AU112" s="228" t="s">
        <v>83</v>
      </c>
      <c r="AV112" s="12" t="s">
        <v>83</v>
      </c>
      <c r="AW112" s="12" t="s">
        <v>37</v>
      </c>
      <c r="AX112" s="12" t="s">
        <v>79</v>
      </c>
      <c r="AY112" s="228" t="s">
        <v>131</v>
      </c>
    </row>
    <row r="113" spans="2:65" s="1" customFormat="1" ht="44.25" customHeight="1">
      <c r="B113" s="41"/>
      <c r="C113" s="193" t="s">
        <v>182</v>
      </c>
      <c r="D113" s="193" t="s">
        <v>133</v>
      </c>
      <c r="E113" s="194" t="s">
        <v>193</v>
      </c>
      <c r="F113" s="195" t="s">
        <v>194</v>
      </c>
      <c r="G113" s="196" t="s">
        <v>148</v>
      </c>
      <c r="H113" s="197">
        <v>0.85</v>
      </c>
      <c r="I113" s="198"/>
      <c r="J113" s="199">
        <f>ROUND(I113*H113,2)</f>
        <v>0</v>
      </c>
      <c r="K113" s="195" t="s">
        <v>137</v>
      </c>
      <c r="L113" s="61"/>
      <c r="M113" s="200" t="s">
        <v>30</v>
      </c>
      <c r="N113" s="201" t="s">
        <v>45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89</v>
      </c>
      <c r="AT113" s="24" t="s">
        <v>133</v>
      </c>
      <c r="AU113" s="24" t="s">
        <v>83</v>
      </c>
      <c r="AY113" s="24" t="s">
        <v>131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79</v>
      </c>
      <c r="BK113" s="204">
        <f>ROUND(I113*H113,2)</f>
        <v>0</v>
      </c>
      <c r="BL113" s="24" t="s">
        <v>89</v>
      </c>
      <c r="BM113" s="24" t="s">
        <v>494</v>
      </c>
    </row>
    <row r="114" spans="2:51" s="12" customFormat="1" ht="13.5">
      <c r="B114" s="217"/>
      <c r="C114" s="218"/>
      <c r="D114" s="219" t="s">
        <v>139</v>
      </c>
      <c r="E114" s="220" t="s">
        <v>30</v>
      </c>
      <c r="F114" s="221" t="s">
        <v>488</v>
      </c>
      <c r="G114" s="218"/>
      <c r="H114" s="222">
        <v>0.85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139</v>
      </c>
      <c r="AU114" s="228" t="s">
        <v>83</v>
      </c>
      <c r="AV114" s="12" t="s">
        <v>83</v>
      </c>
      <c r="AW114" s="12" t="s">
        <v>37</v>
      </c>
      <c r="AX114" s="12" t="s">
        <v>79</v>
      </c>
      <c r="AY114" s="228" t="s">
        <v>131</v>
      </c>
    </row>
    <row r="115" spans="2:65" s="1" customFormat="1" ht="22.5" customHeight="1">
      <c r="B115" s="41"/>
      <c r="C115" s="193" t="s">
        <v>187</v>
      </c>
      <c r="D115" s="193" t="s">
        <v>133</v>
      </c>
      <c r="E115" s="194" t="s">
        <v>495</v>
      </c>
      <c r="F115" s="195" t="s">
        <v>496</v>
      </c>
      <c r="G115" s="196" t="s">
        <v>148</v>
      </c>
      <c r="H115" s="197">
        <v>1425.8</v>
      </c>
      <c r="I115" s="198"/>
      <c r="J115" s="199">
        <f>ROUND(I115*H115,2)</f>
        <v>0</v>
      </c>
      <c r="K115" s="195" t="s">
        <v>30</v>
      </c>
      <c r="L115" s="61"/>
      <c r="M115" s="200" t="s">
        <v>30</v>
      </c>
      <c r="N115" s="201" t="s">
        <v>45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89</v>
      </c>
      <c r="AT115" s="24" t="s">
        <v>133</v>
      </c>
      <c r="AU115" s="24" t="s">
        <v>83</v>
      </c>
      <c r="AY115" s="24" t="s">
        <v>131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79</v>
      </c>
      <c r="BK115" s="204">
        <f>ROUND(I115*H115,2)</f>
        <v>0</v>
      </c>
      <c r="BL115" s="24" t="s">
        <v>89</v>
      </c>
      <c r="BM115" s="24" t="s">
        <v>497</v>
      </c>
    </row>
    <row r="116" spans="2:51" s="11" customFormat="1" ht="13.5">
      <c r="B116" s="205"/>
      <c r="C116" s="206"/>
      <c r="D116" s="207" t="s">
        <v>139</v>
      </c>
      <c r="E116" s="208" t="s">
        <v>30</v>
      </c>
      <c r="F116" s="209" t="s">
        <v>359</v>
      </c>
      <c r="G116" s="206"/>
      <c r="H116" s="210" t="s">
        <v>30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139</v>
      </c>
      <c r="AU116" s="216" t="s">
        <v>83</v>
      </c>
      <c r="AV116" s="11" t="s">
        <v>79</v>
      </c>
      <c r="AW116" s="11" t="s">
        <v>37</v>
      </c>
      <c r="AX116" s="11" t="s">
        <v>74</v>
      </c>
      <c r="AY116" s="216" t="s">
        <v>131</v>
      </c>
    </row>
    <row r="117" spans="2:51" s="12" customFormat="1" ht="27">
      <c r="B117" s="217"/>
      <c r="C117" s="218"/>
      <c r="D117" s="219" t="s">
        <v>139</v>
      </c>
      <c r="E117" s="220" t="s">
        <v>30</v>
      </c>
      <c r="F117" s="221" t="s">
        <v>498</v>
      </c>
      <c r="G117" s="218"/>
      <c r="H117" s="222">
        <v>1425.8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139</v>
      </c>
      <c r="AU117" s="228" t="s">
        <v>83</v>
      </c>
      <c r="AV117" s="12" t="s">
        <v>83</v>
      </c>
      <c r="AW117" s="12" t="s">
        <v>37</v>
      </c>
      <c r="AX117" s="12" t="s">
        <v>79</v>
      </c>
      <c r="AY117" s="228" t="s">
        <v>131</v>
      </c>
    </row>
    <row r="118" spans="2:65" s="1" customFormat="1" ht="44.25" customHeight="1">
      <c r="B118" s="41"/>
      <c r="C118" s="193" t="s">
        <v>10</v>
      </c>
      <c r="D118" s="193" t="s">
        <v>133</v>
      </c>
      <c r="E118" s="194" t="s">
        <v>499</v>
      </c>
      <c r="F118" s="195" t="s">
        <v>500</v>
      </c>
      <c r="G118" s="196" t="s">
        <v>148</v>
      </c>
      <c r="H118" s="197">
        <v>5.68</v>
      </c>
      <c r="I118" s="198"/>
      <c r="J118" s="199">
        <f>ROUND(I118*H118,2)</f>
        <v>0</v>
      </c>
      <c r="K118" s="195" t="s">
        <v>137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89</v>
      </c>
      <c r="AT118" s="24" t="s">
        <v>133</v>
      </c>
      <c r="AU118" s="24" t="s">
        <v>83</v>
      </c>
      <c r="AY118" s="24" t="s">
        <v>131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89</v>
      </c>
      <c r="BM118" s="24" t="s">
        <v>501</v>
      </c>
    </row>
    <row r="119" spans="2:51" s="12" customFormat="1" ht="13.5">
      <c r="B119" s="217"/>
      <c r="C119" s="218"/>
      <c r="D119" s="219" t="s">
        <v>139</v>
      </c>
      <c r="E119" s="220" t="s">
        <v>30</v>
      </c>
      <c r="F119" s="221" t="s">
        <v>502</v>
      </c>
      <c r="G119" s="218"/>
      <c r="H119" s="222">
        <v>5.68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31.5" customHeight="1">
      <c r="B120" s="41"/>
      <c r="C120" s="193" t="s">
        <v>503</v>
      </c>
      <c r="D120" s="193" t="s">
        <v>133</v>
      </c>
      <c r="E120" s="194" t="s">
        <v>206</v>
      </c>
      <c r="F120" s="195" t="s">
        <v>207</v>
      </c>
      <c r="G120" s="196" t="s">
        <v>148</v>
      </c>
      <c r="H120" s="197">
        <v>5.936</v>
      </c>
      <c r="I120" s="198"/>
      <c r="J120" s="199">
        <f>ROUND(I120*H120,2)</f>
        <v>0</v>
      </c>
      <c r="K120" s="195" t="s">
        <v>137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89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89</v>
      </c>
      <c r="BM120" s="24" t="s">
        <v>504</v>
      </c>
    </row>
    <row r="121" spans="2:51" s="12" customFormat="1" ht="13.5">
      <c r="B121" s="217"/>
      <c r="C121" s="218"/>
      <c r="D121" s="207" t="s">
        <v>139</v>
      </c>
      <c r="E121" s="229" t="s">
        <v>30</v>
      </c>
      <c r="F121" s="230" t="s">
        <v>505</v>
      </c>
      <c r="G121" s="218"/>
      <c r="H121" s="231">
        <v>5.68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139</v>
      </c>
      <c r="AU121" s="228" t="s">
        <v>83</v>
      </c>
      <c r="AV121" s="12" t="s">
        <v>83</v>
      </c>
      <c r="AW121" s="12" t="s">
        <v>37</v>
      </c>
      <c r="AX121" s="12" t="s">
        <v>74</v>
      </c>
      <c r="AY121" s="228" t="s">
        <v>131</v>
      </c>
    </row>
    <row r="122" spans="2:51" s="12" customFormat="1" ht="13.5">
      <c r="B122" s="217"/>
      <c r="C122" s="218"/>
      <c r="D122" s="207" t="s">
        <v>139</v>
      </c>
      <c r="E122" s="229" t="s">
        <v>30</v>
      </c>
      <c r="F122" s="230" t="s">
        <v>506</v>
      </c>
      <c r="G122" s="218"/>
      <c r="H122" s="231">
        <v>0.256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139</v>
      </c>
      <c r="AU122" s="228" t="s">
        <v>83</v>
      </c>
      <c r="AV122" s="12" t="s">
        <v>83</v>
      </c>
      <c r="AW122" s="12" t="s">
        <v>37</v>
      </c>
      <c r="AX122" s="12" t="s">
        <v>74</v>
      </c>
      <c r="AY122" s="228" t="s">
        <v>131</v>
      </c>
    </row>
    <row r="123" spans="2:51" s="13" customFormat="1" ht="13.5">
      <c r="B123" s="232"/>
      <c r="C123" s="233"/>
      <c r="D123" s="219" t="s">
        <v>139</v>
      </c>
      <c r="E123" s="234" t="s">
        <v>30</v>
      </c>
      <c r="F123" s="235" t="s">
        <v>212</v>
      </c>
      <c r="G123" s="233"/>
      <c r="H123" s="236">
        <v>5.936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139</v>
      </c>
      <c r="AU123" s="242" t="s">
        <v>83</v>
      </c>
      <c r="AV123" s="13" t="s">
        <v>89</v>
      </c>
      <c r="AW123" s="13" t="s">
        <v>37</v>
      </c>
      <c r="AX123" s="13" t="s">
        <v>79</v>
      </c>
      <c r="AY123" s="242" t="s">
        <v>131</v>
      </c>
    </row>
    <row r="124" spans="2:65" s="1" customFormat="1" ht="31.5" customHeight="1">
      <c r="B124" s="41"/>
      <c r="C124" s="193" t="s">
        <v>507</v>
      </c>
      <c r="D124" s="193" t="s">
        <v>133</v>
      </c>
      <c r="E124" s="194" t="s">
        <v>224</v>
      </c>
      <c r="F124" s="195" t="s">
        <v>225</v>
      </c>
      <c r="G124" s="196" t="s">
        <v>136</v>
      </c>
      <c r="H124" s="197">
        <v>10</v>
      </c>
      <c r="I124" s="198"/>
      <c r="J124" s="199">
        <f>ROUND(I124*H124,2)</f>
        <v>0</v>
      </c>
      <c r="K124" s="195" t="s">
        <v>137</v>
      </c>
      <c r="L124" s="61"/>
      <c r="M124" s="200" t="s">
        <v>30</v>
      </c>
      <c r="N124" s="201" t="s">
        <v>45</v>
      </c>
      <c r="O124" s="42"/>
      <c r="P124" s="202">
        <f>O124*H124</f>
        <v>0</v>
      </c>
      <c r="Q124" s="202">
        <v>0.02135</v>
      </c>
      <c r="R124" s="202">
        <f>Q124*H124</f>
        <v>0.21350000000000002</v>
      </c>
      <c r="S124" s="202">
        <v>0</v>
      </c>
      <c r="T124" s="203">
        <f>S124*H124</f>
        <v>0</v>
      </c>
      <c r="AR124" s="24" t="s">
        <v>89</v>
      </c>
      <c r="AT124" s="24" t="s">
        <v>133</v>
      </c>
      <c r="AU124" s="24" t="s">
        <v>83</v>
      </c>
      <c r="AY124" s="24" t="s">
        <v>131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79</v>
      </c>
      <c r="BK124" s="204">
        <f>ROUND(I124*H124,2)</f>
        <v>0</v>
      </c>
      <c r="BL124" s="24" t="s">
        <v>89</v>
      </c>
      <c r="BM124" s="24" t="s">
        <v>508</v>
      </c>
    </row>
    <row r="125" spans="2:51" s="12" customFormat="1" ht="13.5">
      <c r="B125" s="217"/>
      <c r="C125" s="218"/>
      <c r="D125" s="207" t="s">
        <v>139</v>
      </c>
      <c r="E125" s="229" t="s">
        <v>30</v>
      </c>
      <c r="F125" s="230" t="s">
        <v>509</v>
      </c>
      <c r="G125" s="218"/>
      <c r="H125" s="231">
        <v>10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139</v>
      </c>
      <c r="AU125" s="228" t="s">
        <v>83</v>
      </c>
      <c r="AV125" s="12" t="s">
        <v>83</v>
      </c>
      <c r="AW125" s="12" t="s">
        <v>37</v>
      </c>
      <c r="AX125" s="12" t="s">
        <v>79</v>
      </c>
      <c r="AY125" s="228" t="s">
        <v>131</v>
      </c>
    </row>
    <row r="126" spans="2:63" s="10" customFormat="1" ht="29.85" customHeight="1">
      <c r="B126" s="176"/>
      <c r="C126" s="177"/>
      <c r="D126" s="190" t="s">
        <v>73</v>
      </c>
      <c r="E126" s="191" t="s">
        <v>83</v>
      </c>
      <c r="F126" s="191" t="s">
        <v>228</v>
      </c>
      <c r="G126" s="177"/>
      <c r="H126" s="177"/>
      <c r="I126" s="180"/>
      <c r="J126" s="192">
        <f>BK126</f>
        <v>0</v>
      </c>
      <c r="K126" s="177"/>
      <c r="L126" s="182"/>
      <c r="M126" s="183"/>
      <c r="N126" s="184"/>
      <c r="O126" s="184"/>
      <c r="P126" s="185">
        <f>SUM(P127:P133)</f>
        <v>0</v>
      </c>
      <c r="Q126" s="184"/>
      <c r="R126" s="185">
        <f>SUM(R127:R133)</f>
        <v>0.0252192</v>
      </c>
      <c r="S126" s="184"/>
      <c r="T126" s="186">
        <f>SUM(T127:T133)</f>
        <v>0</v>
      </c>
      <c r="AR126" s="187" t="s">
        <v>79</v>
      </c>
      <c r="AT126" s="188" t="s">
        <v>73</v>
      </c>
      <c r="AU126" s="188" t="s">
        <v>79</v>
      </c>
      <c r="AY126" s="187" t="s">
        <v>131</v>
      </c>
      <c r="BK126" s="189">
        <f>SUM(BK127:BK133)</f>
        <v>0</v>
      </c>
    </row>
    <row r="127" spans="2:65" s="1" customFormat="1" ht="31.5" customHeight="1">
      <c r="B127" s="41"/>
      <c r="C127" s="193" t="s">
        <v>9</v>
      </c>
      <c r="D127" s="193" t="s">
        <v>133</v>
      </c>
      <c r="E127" s="194" t="s">
        <v>261</v>
      </c>
      <c r="F127" s="195" t="s">
        <v>262</v>
      </c>
      <c r="G127" s="196" t="s">
        <v>148</v>
      </c>
      <c r="H127" s="197">
        <v>5.68</v>
      </c>
      <c r="I127" s="198"/>
      <c r="J127" s="199">
        <f>ROUND(I127*H127,2)</f>
        <v>0</v>
      </c>
      <c r="K127" s="195" t="s">
        <v>137</v>
      </c>
      <c r="L127" s="61"/>
      <c r="M127" s="200" t="s">
        <v>30</v>
      </c>
      <c r="N127" s="201" t="s">
        <v>45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89</v>
      </c>
      <c r="AT127" s="24" t="s">
        <v>133</v>
      </c>
      <c r="AU127" s="24" t="s">
        <v>83</v>
      </c>
      <c r="AY127" s="24" t="s">
        <v>131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79</v>
      </c>
      <c r="BK127" s="204">
        <f>ROUND(I127*H127,2)</f>
        <v>0</v>
      </c>
      <c r="BL127" s="24" t="s">
        <v>89</v>
      </c>
      <c r="BM127" s="24" t="s">
        <v>510</v>
      </c>
    </row>
    <row r="128" spans="2:51" s="11" customFormat="1" ht="13.5">
      <c r="B128" s="205"/>
      <c r="C128" s="206"/>
      <c r="D128" s="207" t="s">
        <v>139</v>
      </c>
      <c r="E128" s="208" t="s">
        <v>30</v>
      </c>
      <c r="F128" s="209" t="s">
        <v>264</v>
      </c>
      <c r="G128" s="206"/>
      <c r="H128" s="210" t="s">
        <v>30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139</v>
      </c>
      <c r="AU128" s="216" t="s">
        <v>83</v>
      </c>
      <c r="AV128" s="11" t="s">
        <v>79</v>
      </c>
      <c r="AW128" s="11" t="s">
        <v>37</v>
      </c>
      <c r="AX128" s="11" t="s">
        <v>74</v>
      </c>
      <c r="AY128" s="216" t="s">
        <v>131</v>
      </c>
    </row>
    <row r="129" spans="2:51" s="12" customFormat="1" ht="13.5">
      <c r="B129" s="217"/>
      <c r="C129" s="218"/>
      <c r="D129" s="219" t="s">
        <v>139</v>
      </c>
      <c r="E129" s="220" t="s">
        <v>30</v>
      </c>
      <c r="F129" s="221" t="s">
        <v>511</v>
      </c>
      <c r="G129" s="218"/>
      <c r="H129" s="222">
        <v>5.68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139</v>
      </c>
      <c r="AU129" s="228" t="s">
        <v>83</v>
      </c>
      <c r="AV129" s="12" t="s">
        <v>83</v>
      </c>
      <c r="AW129" s="12" t="s">
        <v>37</v>
      </c>
      <c r="AX129" s="12" t="s">
        <v>79</v>
      </c>
      <c r="AY129" s="228" t="s">
        <v>131</v>
      </c>
    </row>
    <row r="130" spans="2:65" s="1" customFormat="1" ht="22.5" customHeight="1">
      <c r="B130" s="41"/>
      <c r="C130" s="193" t="s">
        <v>213</v>
      </c>
      <c r="D130" s="193" t="s">
        <v>133</v>
      </c>
      <c r="E130" s="194" t="s">
        <v>273</v>
      </c>
      <c r="F130" s="195" t="s">
        <v>274</v>
      </c>
      <c r="G130" s="196" t="s">
        <v>239</v>
      </c>
      <c r="H130" s="197">
        <v>17.04</v>
      </c>
      <c r="I130" s="198"/>
      <c r="J130" s="199">
        <f>ROUND(I130*H130,2)</f>
        <v>0</v>
      </c>
      <c r="K130" s="195" t="s">
        <v>137</v>
      </c>
      <c r="L130" s="61"/>
      <c r="M130" s="200" t="s">
        <v>30</v>
      </c>
      <c r="N130" s="201" t="s">
        <v>45</v>
      </c>
      <c r="O130" s="42"/>
      <c r="P130" s="202">
        <f>O130*H130</f>
        <v>0</v>
      </c>
      <c r="Q130" s="202">
        <v>0.00144</v>
      </c>
      <c r="R130" s="202">
        <f>Q130*H130</f>
        <v>0.0245376</v>
      </c>
      <c r="S130" s="202">
        <v>0</v>
      </c>
      <c r="T130" s="203">
        <f>S130*H130</f>
        <v>0</v>
      </c>
      <c r="AR130" s="24" t="s">
        <v>89</v>
      </c>
      <c r="AT130" s="24" t="s">
        <v>133</v>
      </c>
      <c r="AU130" s="24" t="s">
        <v>83</v>
      </c>
      <c r="AY130" s="24" t="s">
        <v>131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79</v>
      </c>
      <c r="BK130" s="204">
        <f>ROUND(I130*H130,2)</f>
        <v>0</v>
      </c>
      <c r="BL130" s="24" t="s">
        <v>89</v>
      </c>
      <c r="BM130" s="24" t="s">
        <v>512</v>
      </c>
    </row>
    <row r="131" spans="2:51" s="12" customFormat="1" ht="13.5">
      <c r="B131" s="217"/>
      <c r="C131" s="218"/>
      <c r="D131" s="219" t="s">
        <v>139</v>
      </c>
      <c r="E131" s="220" t="s">
        <v>30</v>
      </c>
      <c r="F131" s="221" t="s">
        <v>513</v>
      </c>
      <c r="G131" s="218"/>
      <c r="H131" s="222">
        <v>17.04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139</v>
      </c>
      <c r="AU131" s="228" t="s">
        <v>83</v>
      </c>
      <c r="AV131" s="12" t="s">
        <v>83</v>
      </c>
      <c r="AW131" s="12" t="s">
        <v>37</v>
      </c>
      <c r="AX131" s="12" t="s">
        <v>79</v>
      </c>
      <c r="AY131" s="228" t="s">
        <v>131</v>
      </c>
    </row>
    <row r="132" spans="2:65" s="1" customFormat="1" ht="22.5" customHeight="1">
      <c r="B132" s="41"/>
      <c r="C132" s="193" t="s">
        <v>218</v>
      </c>
      <c r="D132" s="193" t="s">
        <v>133</v>
      </c>
      <c r="E132" s="194" t="s">
        <v>282</v>
      </c>
      <c r="F132" s="195" t="s">
        <v>283</v>
      </c>
      <c r="G132" s="196" t="s">
        <v>239</v>
      </c>
      <c r="H132" s="197">
        <v>17.04</v>
      </c>
      <c r="I132" s="198"/>
      <c r="J132" s="199">
        <f>ROUND(I132*H132,2)</f>
        <v>0</v>
      </c>
      <c r="K132" s="195" t="s">
        <v>137</v>
      </c>
      <c r="L132" s="61"/>
      <c r="M132" s="200" t="s">
        <v>30</v>
      </c>
      <c r="N132" s="201" t="s">
        <v>45</v>
      </c>
      <c r="O132" s="42"/>
      <c r="P132" s="202">
        <f>O132*H132</f>
        <v>0</v>
      </c>
      <c r="Q132" s="202">
        <v>4E-05</v>
      </c>
      <c r="R132" s="202">
        <f>Q132*H132</f>
        <v>0.0006816</v>
      </c>
      <c r="S132" s="202">
        <v>0</v>
      </c>
      <c r="T132" s="203">
        <f>S132*H132</f>
        <v>0</v>
      </c>
      <c r="AR132" s="24" t="s">
        <v>89</v>
      </c>
      <c r="AT132" s="24" t="s">
        <v>133</v>
      </c>
      <c r="AU132" s="24" t="s">
        <v>83</v>
      </c>
      <c r="AY132" s="24" t="s">
        <v>131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79</v>
      </c>
      <c r="BK132" s="204">
        <f>ROUND(I132*H132,2)</f>
        <v>0</v>
      </c>
      <c r="BL132" s="24" t="s">
        <v>89</v>
      </c>
      <c r="BM132" s="24" t="s">
        <v>514</v>
      </c>
    </row>
    <row r="133" spans="2:51" s="12" customFormat="1" ht="13.5">
      <c r="B133" s="217"/>
      <c r="C133" s="218"/>
      <c r="D133" s="207" t="s">
        <v>139</v>
      </c>
      <c r="E133" s="229" t="s">
        <v>30</v>
      </c>
      <c r="F133" s="230" t="s">
        <v>515</v>
      </c>
      <c r="G133" s="218"/>
      <c r="H133" s="231">
        <v>17.04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139</v>
      </c>
      <c r="AU133" s="228" t="s">
        <v>83</v>
      </c>
      <c r="AV133" s="12" t="s">
        <v>83</v>
      </c>
      <c r="AW133" s="12" t="s">
        <v>37</v>
      </c>
      <c r="AX133" s="12" t="s">
        <v>79</v>
      </c>
      <c r="AY133" s="228" t="s">
        <v>131</v>
      </c>
    </row>
    <row r="134" spans="2:63" s="10" customFormat="1" ht="29.85" customHeight="1">
      <c r="B134" s="176"/>
      <c r="C134" s="177"/>
      <c r="D134" s="190" t="s">
        <v>73</v>
      </c>
      <c r="E134" s="191" t="s">
        <v>307</v>
      </c>
      <c r="F134" s="191" t="s">
        <v>308</v>
      </c>
      <c r="G134" s="177"/>
      <c r="H134" s="177"/>
      <c r="I134" s="180"/>
      <c r="J134" s="192">
        <f>BK134</f>
        <v>0</v>
      </c>
      <c r="K134" s="177"/>
      <c r="L134" s="182"/>
      <c r="M134" s="183"/>
      <c r="N134" s="184"/>
      <c r="O134" s="184"/>
      <c r="P134" s="185">
        <f>SUM(P135:P142)</f>
        <v>0</v>
      </c>
      <c r="Q134" s="184"/>
      <c r="R134" s="185">
        <f>SUM(R135:R142)</f>
        <v>2.178141</v>
      </c>
      <c r="S134" s="184"/>
      <c r="T134" s="186">
        <f>SUM(T135:T142)</f>
        <v>0</v>
      </c>
      <c r="AR134" s="187" t="s">
        <v>79</v>
      </c>
      <c r="AT134" s="188" t="s">
        <v>73</v>
      </c>
      <c r="AU134" s="188" t="s">
        <v>79</v>
      </c>
      <c r="AY134" s="187" t="s">
        <v>131</v>
      </c>
      <c r="BK134" s="189">
        <f>SUM(BK135:BK142)</f>
        <v>0</v>
      </c>
    </row>
    <row r="135" spans="2:65" s="1" customFormat="1" ht="31.5" customHeight="1">
      <c r="B135" s="41"/>
      <c r="C135" s="193" t="s">
        <v>229</v>
      </c>
      <c r="D135" s="193" t="s">
        <v>133</v>
      </c>
      <c r="E135" s="194" t="s">
        <v>310</v>
      </c>
      <c r="F135" s="195" t="s">
        <v>311</v>
      </c>
      <c r="G135" s="196" t="s">
        <v>239</v>
      </c>
      <c r="H135" s="197">
        <v>54.59</v>
      </c>
      <c r="I135" s="198"/>
      <c r="J135" s="199">
        <f>ROUND(I135*H135,2)</f>
        <v>0</v>
      </c>
      <c r="K135" s="195" t="s">
        <v>137</v>
      </c>
      <c r="L135" s="61"/>
      <c r="M135" s="200" t="s">
        <v>30</v>
      </c>
      <c r="N135" s="201" t="s">
        <v>45</v>
      </c>
      <c r="O135" s="42"/>
      <c r="P135" s="202">
        <f>O135*H135</f>
        <v>0</v>
      </c>
      <c r="Q135" s="202">
        <v>0.0399</v>
      </c>
      <c r="R135" s="202">
        <f>Q135*H135</f>
        <v>2.178141</v>
      </c>
      <c r="S135" s="202">
        <v>0</v>
      </c>
      <c r="T135" s="203">
        <f>S135*H135</f>
        <v>0</v>
      </c>
      <c r="AR135" s="24" t="s">
        <v>89</v>
      </c>
      <c r="AT135" s="24" t="s">
        <v>133</v>
      </c>
      <c r="AU135" s="24" t="s">
        <v>83</v>
      </c>
      <c r="AY135" s="24" t="s">
        <v>131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79</v>
      </c>
      <c r="BK135" s="204">
        <f>ROUND(I135*H135,2)</f>
        <v>0</v>
      </c>
      <c r="BL135" s="24" t="s">
        <v>89</v>
      </c>
      <c r="BM135" s="24" t="s">
        <v>516</v>
      </c>
    </row>
    <row r="136" spans="2:51" s="11" customFormat="1" ht="13.5">
      <c r="B136" s="205"/>
      <c r="C136" s="206"/>
      <c r="D136" s="207" t="s">
        <v>139</v>
      </c>
      <c r="E136" s="208" t="s">
        <v>30</v>
      </c>
      <c r="F136" s="209" t="s">
        <v>517</v>
      </c>
      <c r="G136" s="206"/>
      <c r="H136" s="210" t="s">
        <v>30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139</v>
      </c>
      <c r="AU136" s="216" t="s">
        <v>83</v>
      </c>
      <c r="AV136" s="11" t="s">
        <v>79</v>
      </c>
      <c r="AW136" s="11" t="s">
        <v>37</v>
      </c>
      <c r="AX136" s="11" t="s">
        <v>74</v>
      </c>
      <c r="AY136" s="216" t="s">
        <v>131</v>
      </c>
    </row>
    <row r="137" spans="2:51" s="12" customFormat="1" ht="13.5">
      <c r="B137" s="217"/>
      <c r="C137" s="218"/>
      <c r="D137" s="207" t="s">
        <v>139</v>
      </c>
      <c r="E137" s="229" t="s">
        <v>30</v>
      </c>
      <c r="F137" s="230" t="s">
        <v>518</v>
      </c>
      <c r="G137" s="218"/>
      <c r="H137" s="231">
        <v>36.21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139</v>
      </c>
      <c r="AU137" s="228" t="s">
        <v>83</v>
      </c>
      <c r="AV137" s="12" t="s">
        <v>83</v>
      </c>
      <c r="AW137" s="12" t="s">
        <v>37</v>
      </c>
      <c r="AX137" s="12" t="s">
        <v>74</v>
      </c>
      <c r="AY137" s="228" t="s">
        <v>131</v>
      </c>
    </row>
    <row r="138" spans="2:51" s="12" customFormat="1" ht="13.5">
      <c r="B138" s="217"/>
      <c r="C138" s="218"/>
      <c r="D138" s="207" t="s">
        <v>139</v>
      </c>
      <c r="E138" s="229" t="s">
        <v>30</v>
      </c>
      <c r="F138" s="230" t="s">
        <v>519</v>
      </c>
      <c r="G138" s="218"/>
      <c r="H138" s="231">
        <v>18.38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139</v>
      </c>
      <c r="AU138" s="228" t="s">
        <v>83</v>
      </c>
      <c r="AV138" s="12" t="s">
        <v>83</v>
      </c>
      <c r="AW138" s="12" t="s">
        <v>37</v>
      </c>
      <c r="AX138" s="12" t="s">
        <v>74</v>
      </c>
      <c r="AY138" s="228" t="s">
        <v>131</v>
      </c>
    </row>
    <row r="139" spans="2:51" s="13" customFormat="1" ht="13.5">
      <c r="B139" s="232"/>
      <c r="C139" s="233"/>
      <c r="D139" s="219" t="s">
        <v>139</v>
      </c>
      <c r="E139" s="234" t="s">
        <v>30</v>
      </c>
      <c r="F139" s="235" t="s">
        <v>212</v>
      </c>
      <c r="G139" s="233"/>
      <c r="H139" s="236">
        <v>54.59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139</v>
      </c>
      <c r="AU139" s="242" t="s">
        <v>83</v>
      </c>
      <c r="AV139" s="13" t="s">
        <v>89</v>
      </c>
      <c r="AW139" s="13" t="s">
        <v>37</v>
      </c>
      <c r="AX139" s="13" t="s">
        <v>79</v>
      </c>
      <c r="AY139" s="242" t="s">
        <v>131</v>
      </c>
    </row>
    <row r="140" spans="2:65" s="1" customFormat="1" ht="22.5" customHeight="1">
      <c r="B140" s="41"/>
      <c r="C140" s="193" t="s">
        <v>520</v>
      </c>
      <c r="D140" s="193" t="s">
        <v>133</v>
      </c>
      <c r="E140" s="194" t="s">
        <v>317</v>
      </c>
      <c r="F140" s="195" t="s">
        <v>318</v>
      </c>
      <c r="G140" s="196" t="s">
        <v>239</v>
      </c>
      <c r="H140" s="197">
        <v>239.2</v>
      </c>
      <c r="I140" s="198"/>
      <c r="J140" s="199">
        <f>ROUND(I140*H140,2)</f>
        <v>0</v>
      </c>
      <c r="K140" s="195" t="s">
        <v>137</v>
      </c>
      <c r="L140" s="61"/>
      <c r="M140" s="200" t="s">
        <v>30</v>
      </c>
      <c r="N140" s="201" t="s">
        <v>45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89</v>
      </c>
      <c r="AT140" s="24" t="s">
        <v>133</v>
      </c>
      <c r="AU140" s="24" t="s">
        <v>83</v>
      </c>
      <c r="AY140" s="24" t="s">
        <v>131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79</v>
      </c>
      <c r="BK140" s="204">
        <f>ROUND(I140*H140,2)</f>
        <v>0</v>
      </c>
      <c r="BL140" s="24" t="s">
        <v>89</v>
      </c>
      <c r="BM140" s="24" t="s">
        <v>521</v>
      </c>
    </row>
    <row r="141" spans="2:51" s="11" customFormat="1" ht="13.5">
      <c r="B141" s="205"/>
      <c r="C141" s="206"/>
      <c r="D141" s="207" t="s">
        <v>139</v>
      </c>
      <c r="E141" s="208" t="s">
        <v>30</v>
      </c>
      <c r="F141" s="209" t="s">
        <v>320</v>
      </c>
      <c r="G141" s="206"/>
      <c r="H141" s="210" t="s">
        <v>30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139</v>
      </c>
      <c r="AU141" s="216" t="s">
        <v>83</v>
      </c>
      <c r="AV141" s="11" t="s">
        <v>79</v>
      </c>
      <c r="AW141" s="11" t="s">
        <v>37</v>
      </c>
      <c r="AX141" s="11" t="s">
        <v>74</v>
      </c>
      <c r="AY141" s="216" t="s">
        <v>131</v>
      </c>
    </row>
    <row r="142" spans="2:51" s="12" customFormat="1" ht="13.5">
      <c r="B142" s="217"/>
      <c r="C142" s="218"/>
      <c r="D142" s="207" t="s">
        <v>139</v>
      </c>
      <c r="E142" s="229" t="s">
        <v>30</v>
      </c>
      <c r="F142" s="230" t="s">
        <v>522</v>
      </c>
      <c r="G142" s="218"/>
      <c r="H142" s="231">
        <v>239.2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139</v>
      </c>
      <c r="AU142" s="228" t="s">
        <v>83</v>
      </c>
      <c r="AV142" s="12" t="s">
        <v>83</v>
      </c>
      <c r="AW142" s="12" t="s">
        <v>37</v>
      </c>
      <c r="AX142" s="12" t="s">
        <v>79</v>
      </c>
      <c r="AY142" s="228" t="s">
        <v>131</v>
      </c>
    </row>
    <row r="143" spans="2:63" s="10" customFormat="1" ht="29.85" customHeight="1">
      <c r="B143" s="176"/>
      <c r="C143" s="177"/>
      <c r="D143" s="190" t="s">
        <v>73</v>
      </c>
      <c r="E143" s="191" t="s">
        <v>167</v>
      </c>
      <c r="F143" s="191" t="s">
        <v>322</v>
      </c>
      <c r="G143" s="177"/>
      <c r="H143" s="177"/>
      <c r="I143" s="180"/>
      <c r="J143" s="192">
        <f>BK143</f>
        <v>0</v>
      </c>
      <c r="K143" s="177"/>
      <c r="L143" s="182"/>
      <c r="M143" s="183"/>
      <c r="N143" s="184"/>
      <c r="O143" s="184"/>
      <c r="P143" s="185">
        <f>SUM(P144:P145)</f>
        <v>0</v>
      </c>
      <c r="Q143" s="184"/>
      <c r="R143" s="185">
        <f>SUM(R144:R145)</f>
        <v>0.15245</v>
      </c>
      <c r="S143" s="184"/>
      <c r="T143" s="186">
        <f>SUM(T144:T145)</f>
        <v>0</v>
      </c>
      <c r="AR143" s="187" t="s">
        <v>79</v>
      </c>
      <c r="AT143" s="188" t="s">
        <v>73</v>
      </c>
      <c r="AU143" s="188" t="s">
        <v>79</v>
      </c>
      <c r="AY143" s="187" t="s">
        <v>131</v>
      </c>
      <c r="BK143" s="189">
        <f>SUM(BK144:BK145)</f>
        <v>0</v>
      </c>
    </row>
    <row r="144" spans="2:65" s="1" customFormat="1" ht="31.5" customHeight="1">
      <c r="B144" s="41"/>
      <c r="C144" s="193" t="s">
        <v>236</v>
      </c>
      <c r="D144" s="193" t="s">
        <v>133</v>
      </c>
      <c r="E144" s="194" t="s">
        <v>523</v>
      </c>
      <c r="F144" s="195" t="s">
        <v>524</v>
      </c>
      <c r="G144" s="196" t="s">
        <v>136</v>
      </c>
      <c r="H144" s="197">
        <v>1</v>
      </c>
      <c r="I144" s="198"/>
      <c r="J144" s="199">
        <f>ROUND(I144*H144,2)</f>
        <v>0</v>
      </c>
      <c r="K144" s="195" t="s">
        <v>137</v>
      </c>
      <c r="L144" s="61"/>
      <c r="M144" s="200" t="s">
        <v>30</v>
      </c>
      <c r="N144" s="201" t="s">
        <v>45</v>
      </c>
      <c r="O144" s="42"/>
      <c r="P144" s="202">
        <f>O144*H144</f>
        <v>0</v>
      </c>
      <c r="Q144" s="202">
        <v>0.00545</v>
      </c>
      <c r="R144" s="202">
        <f>Q144*H144</f>
        <v>0.00545</v>
      </c>
      <c r="S144" s="202">
        <v>0</v>
      </c>
      <c r="T144" s="203">
        <f>S144*H144</f>
        <v>0</v>
      </c>
      <c r="AR144" s="24" t="s">
        <v>89</v>
      </c>
      <c r="AT144" s="24" t="s">
        <v>133</v>
      </c>
      <c r="AU144" s="24" t="s">
        <v>83</v>
      </c>
      <c r="AY144" s="24" t="s">
        <v>131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79</v>
      </c>
      <c r="BK144" s="204">
        <f>ROUND(I144*H144,2)</f>
        <v>0</v>
      </c>
      <c r="BL144" s="24" t="s">
        <v>89</v>
      </c>
      <c r="BM144" s="24" t="s">
        <v>525</v>
      </c>
    </row>
    <row r="145" spans="2:65" s="1" customFormat="1" ht="22.5" customHeight="1">
      <c r="B145" s="41"/>
      <c r="C145" s="243" t="s">
        <v>243</v>
      </c>
      <c r="D145" s="243" t="s">
        <v>244</v>
      </c>
      <c r="E145" s="244" t="s">
        <v>526</v>
      </c>
      <c r="F145" s="245" t="s">
        <v>527</v>
      </c>
      <c r="G145" s="246" t="s">
        <v>136</v>
      </c>
      <c r="H145" s="247">
        <v>1</v>
      </c>
      <c r="I145" s="248"/>
      <c r="J145" s="249">
        <f>ROUND(I145*H145,2)</f>
        <v>0</v>
      </c>
      <c r="K145" s="245" t="s">
        <v>30</v>
      </c>
      <c r="L145" s="250"/>
      <c r="M145" s="251" t="s">
        <v>30</v>
      </c>
      <c r="N145" s="252" t="s">
        <v>45</v>
      </c>
      <c r="O145" s="42"/>
      <c r="P145" s="202">
        <f>O145*H145</f>
        <v>0</v>
      </c>
      <c r="Q145" s="202">
        <v>0.147</v>
      </c>
      <c r="R145" s="202">
        <f>Q145*H145</f>
        <v>0.147</v>
      </c>
      <c r="S145" s="202">
        <v>0</v>
      </c>
      <c r="T145" s="203">
        <f>S145*H145</f>
        <v>0</v>
      </c>
      <c r="AR145" s="24" t="s">
        <v>167</v>
      </c>
      <c r="AT145" s="24" t="s">
        <v>244</v>
      </c>
      <c r="AU145" s="24" t="s">
        <v>83</v>
      </c>
      <c r="AY145" s="24" t="s">
        <v>131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79</v>
      </c>
      <c r="BK145" s="204">
        <f>ROUND(I145*H145,2)</f>
        <v>0</v>
      </c>
      <c r="BL145" s="24" t="s">
        <v>89</v>
      </c>
      <c r="BM145" s="24" t="s">
        <v>528</v>
      </c>
    </row>
    <row r="146" spans="2:63" s="10" customFormat="1" ht="29.85" customHeight="1">
      <c r="B146" s="176"/>
      <c r="C146" s="177"/>
      <c r="D146" s="190" t="s">
        <v>73</v>
      </c>
      <c r="E146" s="191" t="s">
        <v>172</v>
      </c>
      <c r="F146" s="191" t="s">
        <v>329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SUM(P147:P156)</f>
        <v>0</v>
      </c>
      <c r="Q146" s="184"/>
      <c r="R146" s="185">
        <f>SUM(R147:R156)</f>
        <v>0</v>
      </c>
      <c r="S146" s="184"/>
      <c r="T146" s="186">
        <f>SUM(T147:T156)</f>
        <v>0.9826199999999999</v>
      </c>
      <c r="AR146" s="187" t="s">
        <v>79</v>
      </c>
      <c r="AT146" s="188" t="s">
        <v>73</v>
      </c>
      <c r="AU146" s="188" t="s">
        <v>79</v>
      </c>
      <c r="AY146" s="187" t="s">
        <v>131</v>
      </c>
      <c r="BK146" s="189">
        <f>SUM(BK147:BK156)</f>
        <v>0</v>
      </c>
    </row>
    <row r="147" spans="2:65" s="1" customFormat="1" ht="44.25" customHeight="1">
      <c r="B147" s="41"/>
      <c r="C147" s="193" t="s">
        <v>248</v>
      </c>
      <c r="D147" s="193" t="s">
        <v>133</v>
      </c>
      <c r="E147" s="194" t="s">
        <v>343</v>
      </c>
      <c r="F147" s="195" t="s">
        <v>344</v>
      </c>
      <c r="G147" s="196" t="s">
        <v>239</v>
      </c>
      <c r="H147" s="197">
        <v>54.59</v>
      </c>
      <c r="I147" s="198"/>
      <c r="J147" s="199">
        <f>ROUND(I147*H147,2)</f>
        <v>0</v>
      </c>
      <c r="K147" s="195" t="s">
        <v>137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0.018</v>
      </c>
      <c r="T147" s="203">
        <f>S147*H147</f>
        <v>0.9826199999999999</v>
      </c>
      <c r="AR147" s="24" t="s">
        <v>89</v>
      </c>
      <c r="AT147" s="24" t="s">
        <v>133</v>
      </c>
      <c r="AU147" s="24" t="s">
        <v>83</v>
      </c>
      <c r="AY147" s="24" t="s">
        <v>131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89</v>
      </c>
      <c r="BM147" s="24" t="s">
        <v>529</v>
      </c>
    </row>
    <row r="148" spans="2:51" s="12" customFormat="1" ht="13.5">
      <c r="B148" s="217"/>
      <c r="C148" s="218"/>
      <c r="D148" s="219" t="s">
        <v>139</v>
      </c>
      <c r="E148" s="220" t="s">
        <v>30</v>
      </c>
      <c r="F148" s="221" t="s">
        <v>530</v>
      </c>
      <c r="G148" s="218"/>
      <c r="H148" s="222">
        <v>54.59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139</v>
      </c>
      <c r="AU148" s="228" t="s">
        <v>83</v>
      </c>
      <c r="AV148" s="12" t="s">
        <v>83</v>
      </c>
      <c r="AW148" s="12" t="s">
        <v>37</v>
      </c>
      <c r="AX148" s="12" t="s">
        <v>79</v>
      </c>
      <c r="AY148" s="228" t="s">
        <v>131</v>
      </c>
    </row>
    <row r="149" spans="2:65" s="1" customFormat="1" ht="31.5" customHeight="1">
      <c r="B149" s="41"/>
      <c r="C149" s="193" t="s">
        <v>255</v>
      </c>
      <c r="D149" s="193" t="s">
        <v>133</v>
      </c>
      <c r="E149" s="194" t="s">
        <v>531</v>
      </c>
      <c r="F149" s="195" t="s">
        <v>532</v>
      </c>
      <c r="G149" s="196" t="s">
        <v>148</v>
      </c>
      <c r="H149" s="197">
        <v>121</v>
      </c>
      <c r="I149" s="198"/>
      <c r="J149" s="199">
        <f>ROUND(I149*H149,2)</f>
        <v>0</v>
      </c>
      <c r="K149" s="195" t="s">
        <v>137</v>
      </c>
      <c r="L149" s="61"/>
      <c r="M149" s="200" t="s">
        <v>30</v>
      </c>
      <c r="N149" s="201" t="s">
        <v>45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89</v>
      </c>
      <c r="AT149" s="24" t="s">
        <v>133</v>
      </c>
      <c r="AU149" s="24" t="s">
        <v>83</v>
      </c>
      <c r="AY149" s="24" t="s">
        <v>131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79</v>
      </c>
      <c r="BK149" s="204">
        <f>ROUND(I149*H149,2)</f>
        <v>0</v>
      </c>
      <c r="BL149" s="24" t="s">
        <v>89</v>
      </c>
      <c r="BM149" s="24" t="s">
        <v>533</v>
      </c>
    </row>
    <row r="150" spans="2:51" s="12" customFormat="1" ht="13.5">
      <c r="B150" s="217"/>
      <c r="C150" s="218"/>
      <c r="D150" s="219" t="s">
        <v>139</v>
      </c>
      <c r="E150" s="220" t="s">
        <v>30</v>
      </c>
      <c r="F150" s="221" t="s">
        <v>534</v>
      </c>
      <c r="G150" s="218"/>
      <c r="H150" s="222">
        <v>121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139</v>
      </c>
      <c r="AU150" s="228" t="s">
        <v>83</v>
      </c>
      <c r="AV150" s="12" t="s">
        <v>83</v>
      </c>
      <c r="AW150" s="12" t="s">
        <v>37</v>
      </c>
      <c r="AX150" s="12" t="s">
        <v>79</v>
      </c>
      <c r="AY150" s="228" t="s">
        <v>131</v>
      </c>
    </row>
    <row r="151" spans="2:65" s="1" customFormat="1" ht="31.5" customHeight="1">
      <c r="B151" s="41"/>
      <c r="C151" s="193" t="s">
        <v>260</v>
      </c>
      <c r="D151" s="193" t="s">
        <v>133</v>
      </c>
      <c r="E151" s="194" t="s">
        <v>535</v>
      </c>
      <c r="F151" s="195" t="s">
        <v>536</v>
      </c>
      <c r="G151" s="196" t="s">
        <v>148</v>
      </c>
      <c r="H151" s="197">
        <v>121</v>
      </c>
      <c r="I151" s="198"/>
      <c r="J151" s="199">
        <f>ROUND(I151*H151,2)</f>
        <v>0</v>
      </c>
      <c r="K151" s="195" t="s">
        <v>137</v>
      </c>
      <c r="L151" s="61"/>
      <c r="M151" s="200" t="s">
        <v>30</v>
      </c>
      <c r="N151" s="201" t="s">
        <v>45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89</v>
      </c>
      <c r="AT151" s="24" t="s">
        <v>133</v>
      </c>
      <c r="AU151" s="24" t="s">
        <v>83</v>
      </c>
      <c r="AY151" s="24" t="s">
        <v>131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79</v>
      </c>
      <c r="BK151" s="204">
        <f>ROUND(I151*H151,2)</f>
        <v>0</v>
      </c>
      <c r="BL151" s="24" t="s">
        <v>89</v>
      </c>
      <c r="BM151" s="24" t="s">
        <v>537</v>
      </c>
    </row>
    <row r="152" spans="2:51" s="12" customFormat="1" ht="13.5">
      <c r="B152" s="217"/>
      <c r="C152" s="218"/>
      <c r="D152" s="219" t="s">
        <v>139</v>
      </c>
      <c r="E152" s="220" t="s">
        <v>30</v>
      </c>
      <c r="F152" s="221" t="s">
        <v>538</v>
      </c>
      <c r="G152" s="218"/>
      <c r="H152" s="222">
        <v>121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139</v>
      </c>
      <c r="AU152" s="228" t="s">
        <v>83</v>
      </c>
      <c r="AV152" s="12" t="s">
        <v>83</v>
      </c>
      <c r="AW152" s="12" t="s">
        <v>37</v>
      </c>
      <c r="AX152" s="12" t="s">
        <v>79</v>
      </c>
      <c r="AY152" s="228" t="s">
        <v>131</v>
      </c>
    </row>
    <row r="153" spans="2:65" s="1" customFormat="1" ht="31.5" customHeight="1">
      <c r="B153" s="41"/>
      <c r="C153" s="193" t="s">
        <v>267</v>
      </c>
      <c r="D153" s="193" t="s">
        <v>133</v>
      </c>
      <c r="E153" s="194" t="s">
        <v>539</v>
      </c>
      <c r="F153" s="195" t="s">
        <v>540</v>
      </c>
      <c r="G153" s="196" t="s">
        <v>239</v>
      </c>
      <c r="H153" s="197">
        <v>48.4</v>
      </c>
      <c r="I153" s="198"/>
      <c r="J153" s="199">
        <f>ROUND(I153*H153,2)</f>
        <v>0</v>
      </c>
      <c r="K153" s="195" t="s">
        <v>137</v>
      </c>
      <c r="L153" s="61"/>
      <c r="M153" s="200" t="s">
        <v>30</v>
      </c>
      <c r="N153" s="201" t="s">
        <v>45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4" t="s">
        <v>89</v>
      </c>
      <c r="AT153" s="24" t="s">
        <v>133</v>
      </c>
      <c r="AU153" s="24" t="s">
        <v>83</v>
      </c>
      <c r="AY153" s="24" t="s">
        <v>131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79</v>
      </c>
      <c r="BK153" s="204">
        <f>ROUND(I153*H153,2)</f>
        <v>0</v>
      </c>
      <c r="BL153" s="24" t="s">
        <v>89</v>
      </c>
      <c r="BM153" s="24" t="s">
        <v>541</v>
      </c>
    </row>
    <row r="154" spans="2:51" s="12" customFormat="1" ht="13.5">
      <c r="B154" s="217"/>
      <c r="C154" s="218"/>
      <c r="D154" s="219" t="s">
        <v>139</v>
      </c>
      <c r="E154" s="220" t="s">
        <v>30</v>
      </c>
      <c r="F154" s="221" t="s">
        <v>542</v>
      </c>
      <c r="G154" s="218"/>
      <c r="H154" s="222">
        <v>48.4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139</v>
      </c>
      <c r="AU154" s="228" t="s">
        <v>83</v>
      </c>
      <c r="AV154" s="12" t="s">
        <v>83</v>
      </c>
      <c r="AW154" s="12" t="s">
        <v>37</v>
      </c>
      <c r="AX154" s="12" t="s">
        <v>79</v>
      </c>
      <c r="AY154" s="228" t="s">
        <v>131</v>
      </c>
    </row>
    <row r="155" spans="2:65" s="1" customFormat="1" ht="31.5" customHeight="1">
      <c r="B155" s="41"/>
      <c r="C155" s="193" t="s">
        <v>272</v>
      </c>
      <c r="D155" s="193" t="s">
        <v>133</v>
      </c>
      <c r="E155" s="194" t="s">
        <v>543</v>
      </c>
      <c r="F155" s="195" t="s">
        <v>544</v>
      </c>
      <c r="G155" s="196" t="s">
        <v>239</v>
      </c>
      <c r="H155" s="197">
        <v>48.4</v>
      </c>
      <c r="I155" s="198"/>
      <c r="J155" s="199">
        <f>ROUND(I155*H155,2)</f>
        <v>0</v>
      </c>
      <c r="K155" s="195" t="s">
        <v>137</v>
      </c>
      <c r="L155" s="61"/>
      <c r="M155" s="200" t="s">
        <v>30</v>
      </c>
      <c r="N155" s="201" t="s">
        <v>45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89</v>
      </c>
      <c r="AT155" s="24" t="s">
        <v>133</v>
      </c>
      <c r="AU155" s="24" t="s">
        <v>83</v>
      </c>
      <c r="AY155" s="24" t="s">
        <v>131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79</v>
      </c>
      <c r="BK155" s="204">
        <f>ROUND(I155*H155,2)</f>
        <v>0</v>
      </c>
      <c r="BL155" s="24" t="s">
        <v>89</v>
      </c>
      <c r="BM155" s="24" t="s">
        <v>545</v>
      </c>
    </row>
    <row r="156" spans="2:51" s="12" customFormat="1" ht="13.5">
      <c r="B156" s="217"/>
      <c r="C156" s="218"/>
      <c r="D156" s="207" t="s">
        <v>139</v>
      </c>
      <c r="E156" s="229" t="s">
        <v>30</v>
      </c>
      <c r="F156" s="230" t="s">
        <v>546</v>
      </c>
      <c r="G156" s="218"/>
      <c r="H156" s="231">
        <v>48.4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139</v>
      </c>
      <c r="AU156" s="228" t="s">
        <v>83</v>
      </c>
      <c r="AV156" s="12" t="s">
        <v>83</v>
      </c>
      <c r="AW156" s="12" t="s">
        <v>37</v>
      </c>
      <c r="AX156" s="12" t="s">
        <v>79</v>
      </c>
      <c r="AY156" s="228" t="s">
        <v>131</v>
      </c>
    </row>
    <row r="157" spans="2:63" s="10" customFormat="1" ht="29.85" customHeight="1">
      <c r="B157" s="176"/>
      <c r="C157" s="177"/>
      <c r="D157" s="190" t="s">
        <v>73</v>
      </c>
      <c r="E157" s="191" t="s">
        <v>353</v>
      </c>
      <c r="F157" s="191" t="s">
        <v>354</v>
      </c>
      <c r="G157" s="177"/>
      <c r="H157" s="177"/>
      <c r="I157" s="180"/>
      <c r="J157" s="192">
        <f>BK157</f>
        <v>0</v>
      </c>
      <c r="K157" s="177"/>
      <c r="L157" s="182"/>
      <c r="M157" s="183"/>
      <c r="N157" s="184"/>
      <c r="O157" s="184"/>
      <c r="P157" s="185">
        <f>SUM(P158:P161)</f>
        <v>0</v>
      </c>
      <c r="Q157" s="184"/>
      <c r="R157" s="185">
        <f>SUM(R158:R161)</f>
        <v>0</v>
      </c>
      <c r="S157" s="184"/>
      <c r="T157" s="186">
        <f>SUM(T158:T161)</f>
        <v>0</v>
      </c>
      <c r="AR157" s="187" t="s">
        <v>79</v>
      </c>
      <c r="AT157" s="188" t="s">
        <v>73</v>
      </c>
      <c r="AU157" s="188" t="s">
        <v>79</v>
      </c>
      <c r="AY157" s="187" t="s">
        <v>131</v>
      </c>
      <c r="BK157" s="189">
        <f>SUM(BK158:BK161)</f>
        <v>0</v>
      </c>
    </row>
    <row r="158" spans="2:65" s="1" customFormat="1" ht="22.5" customHeight="1">
      <c r="B158" s="41"/>
      <c r="C158" s="193" t="s">
        <v>281</v>
      </c>
      <c r="D158" s="193" t="s">
        <v>133</v>
      </c>
      <c r="E158" s="194" t="s">
        <v>356</v>
      </c>
      <c r="F158" s="195" t="s">
        <v>357</v>
      </c>
      <c r="G158" s="196" t="s">
        <v>159</v>
      </c>
      <c r="H158" s="197">
        <v>1</v>
      </c>
      <c r="I158" s="198"/>
      <c r="J158" s="199">
        <f>ROUND(I158*H158,2)</f>
        <v>0</v>
      </c>
      <c r="K158" s="195" t="s">
        <v>30</v>
      </c>
      <c r="L158" s="61"/>
      <c r="M158" s="200" t="s">
        <v>30</v>
      </c>
      <c r="N158" s="201" t="s">
        <v>45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89</v>
      </c>
      <c r="AT158" s="24" t="s">
        <v>133</v>
      </c>
      <c r="AU158" s="24" t="s">
        <v>83</v>
      </c>
      <c r="AY158" s="24" t="s">
        <v>131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79</v>
      </c>
      <c r="BK158" s="204">
        <f>ROUND(I158*H158,2)</f>
        <v>0</v>
      </c>
      <c r="BL158" s="24" t="s">
        <v>89</v>
      </c>
      <c r="BM158" s="24" t="s">
        <v>547</v>
      </c>
    </row>
    <row r="159" spans="2:51" s="11" customFormat="1" ht="13.5">
      <c r="B159" s="205"/>
      <c r="C159" s="206"/>
      <c r="D159" s="207" t="s">
        <v>139</v>
      </c>
      <c r="E159" s="208" t="s">
        <v>30</v>
      </c>
      <c r="F159" s="209" t="s">
        <v>359</v>
      </c>
      <c r="G159" s="206"/>
      <c r="H159" s="210" t="s">
        <v>30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139</v>
      </c>
      <c r="AU159" s="216" t="s">
        <v>83</v>
      </c>
      <c r="AV159" s="11" t="s">
        <v>79</v>
      </c>
      <c r="AW159" s="11" t="s">
        <v>37</v>
      </c>
      <c r="AX159" s="11" t="s">
        <v>74</v>
      </c>
      <c r="AY159" s="216" t="s">
        <v>131</v>
      </c>
    </row>
    <row r="160" spans="2:51" s="11" customFormat="1" ht="13.5">
      <c r="B160" s="205"/>
      <c r="C160" s="206"/>
      <c r="D160" s="207" t="s">
        <v>139</v>
      </c>
      <c r="E160" s="208" t="s">
        <v>30</v>
      </c>
      <c r="F160" s="209" t="s">
        <v>360</v>
      </c>
      <c r="G160" s="206"/>
      <c r="H160" s="210" t="s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83</v>
      </c>
      <c r="AV160" s="11" t="s">
        <v>79</v>
      </c>
      <c r="AW160" s="11" t="s">
        <v>37</v>
      </c>
      <c r="AX160" s="11" t="s">
        <v>74</v>
      </c>
      <c r="AY160" s="216" t="s">
        <v>131</v>
      </c>
    </row>
    <row r="161" spans="2:51" s="12" customFormat="1" ht="13.5">
      <c r="B161" s="217"/>
      <c r="C161" s="218"/>
      <c r="D161" s="207" t="s">
        <v>139</v>
      </c>
      <c r="E161" s="229" t="s">
        <v>30</v>
      </c>
      <c r="F161" s="230" t="s">
        <v>79</v>
      </c>
      <c r="G161" s="218"/>
      <c r="H161" s="231">
        <v>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139</v>
      </c>
      <c r="AU161" s="228" t="s">
        <v>83</v>
      </c>
      <c r="AV161" s="12" t="s">
        <v>83</v>
      </c>
      <c r="AW161" s="12" t="s">
        <v>37</v>
      </c>
      <c r="AX161" s="12" t="s">
        <v>79</v>
      </c>
      <c r="AY161" s="228" t="s">
        <v>131</v>
      </c>
    </row>
    <row r="162" spans="2:63" s="10" customFormat="1" ht="29.85" customHeight="1">
      <c r="B162" s="176"/>
      <c r="C162" s="177"/>
      <c r="D162" s="190" t="s">
        <v>73</v>
      </c>
      <c r="E162" s="191" t="s">
        <v>362</v>
      </c>
      <c r="F162" s="191" t="s">
        <v>363</v>
      </c>
      <c r="G162" s="177"/>
      <c r="H162" s="177"/>
      <c r="I162" s="180"/>
      <c r="J162" s="192">
        <f>BK162</f>
        <v>0</v>
      </c>
      <c r="K162" s="177"/>
      <c r="L162" s="182"/>
      <c r="M162" s="183"/>
      <c r="N162" s="184"/>
      <c r="O162" s="184"/>
      <c r="P162" s="185">
        <f>P163</f>
        <v>0</v>
      </c>
      <c r="Q162" s="184"/>
      <c r="R162" s="185">
        <f>R163</f>
        <v>0</v>
      </c>
      <c r="S162" s="184"/>
      <c r="T162" s="186">
        <f>T163</f>
        <v>0</v>
      </c>
      <c r="AR162" s="187" t="s">
        <v>79</v>
      </c>
      <c r="AT162" s="188" t="s">
        <v>73</v>
      </c>
      <c r="AU162" s="188" t="s">
        <v>79</v>
      </c>
      <c r="AY162" s="187" t="s">
        <v>131</v>
      </c>
      <c r="BK162" s="189">
        <f>BK163</f>
        <v>0</v>
      </c>
    </row>
    <row r="163" spans="2:65" s="1" customFormat="1" ht="31.5" customHeight="1">
      <c r="B163" s="41"/>
      <c r="C163" s="193" t="s">
        <v>286</v>
      </c>
      <c r="D163" s="193" t="s">
        <v>133</v>
      </c>
      <c r="E163" s="194" t="s">
        <v>365</v>
      </c>
      <c r="F163" s="195" t="s">
        <v>366</v>
      </c>
      <c r="G163" s="196" t="s">
        <v>289</v>
      </c>
      <c r="H163" s="197">
        <v>2.572</v>
      </c>
      <c r="I163" s="198"/>
      <c r="J163" s="199">
        <f>ROUND(I163*H163,2)</f>
        <v>0</v>
      </c>
      <c r="K163" s="195" t="s">
        <v>137</v>
      </c>
      <c r="L163" s="61"/>
      <c r="M163" s="200" t="s">
        <v>30</v>
      </c>
      <c r="N163" s="201" t="s">
        <v>45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4" t="s">
        <v>89</v>
      </c>
      <c r="AT163" s="24" t="s">
        <v>133</v>
      </c>
      <c r="AU163" s="24" t="s">
        <v>83</v>
      </c>
      <c r="AY163" s="24" t="s">
        <v>131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4" t="s">
        <v>79</v>
      </c>
      <c r="BK163" s="204">
        <f>ROUND(I163*H163,2)</f>
        <v>0</v>
      </c>
      <c r="BL163" s="24" t="s">
        <v>89</v>
      </c>
      <c r="BM163" s="24" t="s">
        <v>548</v>
      </c>
    </row>
    <row r="164" spans="2:63" s="10" customFormat="1" ht="37.35" customHeight="1">
      <c r="B164" s="176"/>
      <c r="C164" s="177"/>
      <c r="D164" s="178" t="s">
        <v>73</v>
      </c>
      <c r="E164" s="179" t="s">
        <v>368</v>
      </c>
      <c r="F164" s="179" t="s">
        <v>369</v>
      </c>
      <c r="G164" s="177"/>
      <c r="H164" s="177"/>
      <c r="I164" s="180"/>
      <c r="J164" s="181">
        <f>BK164</f>
        <v>0</v>
      </c>
      <c r="K164" s="177"/>
      <c r="L164" s="182"/>
      <c r="M164" s="183"/>
      <c r="N164" s="184"/>
      <c r="O164" s="184"/>
      <c r="P164" s="185">
        <f>P165</f>
        <v>0</v>
      </c>
      <c r="Q164" s="184"/>
      <c r="R164" s="185">
        <f>R165</f>
        <v>0.07</v>
      </c>
      <c r="S164" s="184"/>
      <c r="T164" s="186">
        <f>T165</f>
        <v>0</v>
      </c>
      <c r="AR164" s="187" t="s">
        <v>83</v>
      </c>
      <c r="AT164" s="188" t="s">
        <v>73</v>
      </c>
      <c r="AU164" s="188" t="s">
        <v>74</v>
      </c>
      <c r="AY164" s="187" t="s">
        <v>131</v>
      </c>
      <c r="BK164" s="189">
        <f>BK165</f>
        <v>0</v>
      </c>
    </row>
    <row r="165" spans="2:63" s="10" customFormat="1" ht="19.9" customHeight="1">
      <c r="B165" s="176"/>
      <c r="C165" s="177"/>
      <c r="D165" s="190" t="s">
        <v>73</v>
      </c>
      <c r="E165" s="191" t="s">
        <v>549</v>
      </c>
      <c r="F165" s="191" t="s">
        <v>550</v>
      </c>
      <c r="G165" s="177"/>
      <c r="H165" s="177"/>
      <c r="I165" s="180"/>
      <c r="J165" s="192">
        <f>BK165</f>
        <v>0</v>
      </c>
      <c r="K165" s="177"/>
      <c r="L165" s="182"/>
      <c r="M165" s="183"/>
      <c r="N165" s="184"/>
      <c r="O165" s="184"/>
      <c r="P165" s="185">
        <f>SUM(P166:P170)</f>
        <v>0</v>
      </c>
      <c r="Q165" s="184"/>
      <c r="R165" s="185">
        <f>SUM(R166:R170)</f>
        <v>0.07</v>
      </c>
      <c r="S165" s="184"/>
      <c r="T165" s="186">
        <f>SUM(T166:T170)</f>
        <v>0</v>
      </c>
      <c r="AR165" s="187" t="s">
        <v>83</v>
      </c>
      <c r="AT165" s="188" t="s">
        <v>73</v>
      </c>
      <c r="AU165" s="188" t="s">
        <v>79</v>
      </c>
      <c r="AY165" s="187" t="s">
        <v>131</v>
      </c>
      <c r="BK165" s="189">
        <f>SUM(BK166:BK170)</f>
        <v>0</v>
      </c>
    </row>
    <row r="166" spans="2:65" s="1" customFormat="1" ht="31.5" customHeight="1">
      <c r="B166" s="41"/>
      <c r="C166" s="193" t="s">
        <v>293</v>
      </c>
      <c r="D166" s="193" t="s">
        <v>133</v>
      </c>
      <c r="E166" s="194" t="s">
        <v>551</v>
      </c>
      <c r="F166" s="195" t="s">
        <v>552</v>
      </c>
      <c r="G166" s="196" t="s">
        <v>239</v>
      </c>
      <c r="H166" s="197">
        <v>70</v>
      </c>
      <c r="I166" s="198"/>
      <c r="J166" s="199">
        <f>ROUND(I166*H166,2)</f>
        <v>0</v>
      </c>
      <c r="K166" s="195" t="s">
        <v>137</v>
      </c>
      <c r="L166" s="61"/>
      <c r="M166" s="200" t="s">
        <v>30</v>
      </c>
      <c r="N166" s="201" t="s">
        <v>45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200</v>
      </c>
      <c r="AT166" s="24" t="s">
        <v>133</v>
      </c>
      <c r="AU166" s="24" t="s">
        <v>83</v>
      </c>
      <c r="AY166" s="24" t="s">
        <v>131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79</v>
      </c>
      <c r="BK166" s="204">
        <f>ROUND(I166*H166,2)</f>
        <v>0</v>
      </c>
      <c r="BL166" s="24" t="s">
        <v>200</v>
      </c>
      <c r="BM166" s="24" t="s">
        <v>553</v>
      </c>
    </row>
    <row r="167" spans="2:51" s="12" customFormat="1" ht="13.5">
      <c r="B167" s="217"/>
      <c r="C167" s="218"/>
      <c r="D167" s="219" t="s">
        <v>139</v>
      </c>
      <c r="E167" s="220" t="s">
        <v>30</v>
      </c>
      <c r="F167" s="221" t="s">
        <v>554</v>
      </c>
      <c r="G167" s="218"/>
      <c r="H167" s="222">
        <v>70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139</v>
      </c>
      <c r="AU167" s="228" t="s">
        <v>83</v>
      </c>
      <c r="AV167" s="12" t="s">
        <v>83</v>
      </c>
      <c r="AW167" s="12" t="s">
        <v>37</v>
      </c>
      <c r="AX167" s="12" t="s">
        <v>79</v>
      </c>
      <c r="AY167" s="228" t="s">
        <v>131</v>
      </c>
    </row>
    <row r="168" spans="2:65" s="1" customFormat="1" ht="22.5" customHeight="1">
      <c r="B168" s="41"/>
      <c r="C168" s="243" t="s">
        <v>300</v>
      </c>
      <c r="D168" s="243" t="s">
        <v>244</v>
      </c>
      <c r="E168" s="244" t="s">
        <v>555</v>
      </c>
      <c r="F168" s="245" t="s">
        <v>556</v>
      </c>
      <c r="G168" s="246" t="s">
        <v>289</v>
      </c>
      <c r="H168" s="247">
        <v>0.07</v>
      </c>
      <c r="I168" s="248"/>
      <c r="J168" s="249">
        <f>ROUND(I168*H168,2)</f>
        <v>0</v>
      </c>
      <c r="K168" s="245" t="s">
        <v>30</v>
      </c>
      <c r="L168" s="250"/>
      <c r="M168" s="251" t="s">
        <v>30</v>
      </c>
      <c r="N168" s="252" t="s">
        <v>45</v>
      </c>
      <c r="O168" s="42"/>
      <c r="P168" s="202">
        <f>O168*H168</f>
        <v>0</v>
      </c>
      <c r="Q168" s="202">
        <v>1</v>
      </c>
      <c r="R168" s="202">
        <f>Q168*H168</f>
        <v>0.07</v>
      </c>
      <c r="S168" s="202">
        <v>0</v>
      </c>
      <c r="T168" s="203">
        <f>S168*H168</f>
        <v>0</v>
      </c>
      <c r="AR168" s="24" t="s">
        <v>267</v>
      </c>
      <c r="AT168" s="24" t="s">
        <v>244</v>
      </c>
      <c r="AU168" s="24" t="s">
        <v>83</v>
      </c>
      <c r="AY168" s="24" t="s">
        <v>131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79</v>
      </c>
      <c r="BK168" s="204">
        <f>ROUND(I168*H168,2)</f>
        <v>0</v>
      </c>
      <c r="BL168" s="24" t="s">
        <v>200</v>
      </c>
      <c r="BM168" s="24" t="s">
        <v>557</v>
      </c>
    </row>
    <row r="169" spans="2:47" s="1" customFormat="1" ht="27">
      <c r="B169" s="41"/>
      <c r="C169" s="63"/>
      <c r="D169" s="207" t="s">
        <v>339</v>
      </c>
      <c r="E169" s="63"/>
      <c r="F169" s="256" t="s">
        <v>558</v>
      </c>
      <c r="G169" s="63"/>
      <c r="H169" s="63"/>
      <c r="I169" s="163"/>
      <c r="J169" s="63"/>
      <c r="K169" s="63"/>
      <c r="L169" s="61"/>
      <c r="M169" s="257"/>
      <c r="N169" s="42"/>
      <c r="O169" s="42"/>
      <c r="P169" s="42"/>
      <c r="Q169" s="42"/>
      <c r="R169" s="42"/>
      <c r="S169" s="42"/>
      <c r="T169" s="78"/>
      <c r="AT169" s="24" t="s">
        <v>339</v>
      </c>
      <c r="AU169" s="24" t="s">
        <v>83</v>
      </c>
    </row>
    <row r="170" spans="2:51" s="12" customFormat="1" ht="13.5">
      <c r="B170" s="217"/>
      <c r="C170" s="218"/>
      <c r="D170" s="207" t="s">
        <v>139</v>
      </c>
      <c r="E170" s="218"/>
      <c r="F170" s="230" t="s">
        <v>559</v>
      </c>
      <c r="G170" s="218"/>
      <c r="H170" s="231">
        <v>0.07</v>
      </c>
      <c r="I170" s="223"/>
      <c r="J170" s="218"/>
      <c r="K170" s="218"/>
      <c r="L170" s="224"/>
      <c r="M170" s="273"/>
      <c r="N170" s="274"/>
      <c r="O170" s="274"/>
      <c r="P170" s="274"/>
      <c r="Q170" s="274"/>
      <c r="R170" s="274"/>
      <c r="S170" s="274"/>
      <c r="T170" s="275"/>
      <c r="AT170" s="228" t="s">
        <v>139</v>
      </c>
      <c r="AU170" s="228" t="s">
        <v>83</v>
      </c>
      <c r="AV170" s="12" t="s">
        <v>83</v>
      </c>
      <c r="AW170" s="12" t="s">
        <v>6</v>
      </c>
      <c r="AX170" s="12" t="s">
        <v>79</v>
      </c>
      <c r="AY170" s="228" t="s">
        <v>131</v>
      </c>
    </row>
    <row r="171" spans="2:12" s="1" customFormat="1" ht="6.95" customHeight="1">
      <c r="B171" s="56"/>
      <c r="C171" s="57"/>
      <c r="D171" s="57"/>
      <c r="E171" s="57"/>
      <c r="F171" s="57"/>
      <c r="G171" s="57"/>
      <c r="H171" s="57"/>
      <c r="I171" s="139"/>
      <c r="J171" s="57"/>
      <c r="K171" s="57"/>
      <c r="L171" s="61"/>
    </row>
  </sheetData>
  <sheetProtection password="CC35" sheet="1" objects="1" scenarios="1" formatCells="0" formatColumns="0" formatRows="0" sort="0" autoFilter="0"/>
  <autoFilter ref="C85:K170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2:11" s="1" customFormat="1" ht="13.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4" t="s">
        <v>560</v>
      </c>
      <c r="F9" s="395"/>
      <c r="G9" s="395"/>
      <c r="H9" s="395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1" t="s">
        <v>30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ROUND(SUM(BE84:BE161),2)</f>
        <v>0</v>
      </c>
      <c r="G30" s="42"/>
      <c r="H30" s="42"/>
      <c r="I30" s="131">
        <v>0.21</v>
      </c>
      <c r="J30" s="130">
        <f>ROUND(ROUND((SUM(BE84:BE161)),2)*I30,2)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ROUND(SUM(BF84:BF161),2)</f>
        <v>0</v>
      </c>
      <c r="G31" s="42"/>
      <c r="H31" s="42"/>
      <c r="I31" s="131">
        <v>0.15</v>
      </c>
      <c r="J31" s="130">
        <f>ROUND(ROUND((SUM(BF84:BF161)),2)*I31,2)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ROUND(SUM(BG84:BG161),2)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ROUND(SUM(BH84:BH161),2)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ROUND(SUM(BI84:BI161),2)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4 - VON Vedlejší a ostatní náklady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104</v>
      </c>
    </row>
    <row r="57" spans="2:11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11" s="8" customFormat="1" ht="19.9" customHeight="1">
      <c r="B58" s="156"/>
      <c r="C58" s="157"/>
      <c r="D58" s="158" t="s">
        <v>561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11" s="8" customFormat="1" ht="19.9" customHeight="1">
      <c r="B59" s="156"/>
      <c r="C59" s="157"/>
      <c r="D59" s="158" t="s">
        <v>111</v>
      </c>
      <c r="E59" s="159"/>
      <c r="F59" s="159"/>
      <c r="G59" s="159"/>
      <c r="H59" s="159"/>
      <c r="I59" s="160"/>
      <c r="J59" s="161">
        <f>J93</f>
        <v>0</v>
      </c>
      <c r="K59" s="162"/>
    </row>
    <row r="60" spans="2:11" s="7" customFormat="1" ht="24.95" customHeight="1">
      <c r="B60" s="149"/>
      <c r="C60" s="150"/>
      <c r="D60" s="151" t="s">
        <v>562</v>
      </c>
      <c r="E60" s="152"/>
      <c r="F60" s="152"/>
      <c r="G60" s="152"/>
      <c r="H60" s="152"/>
      <c r="I60" s="153"/>
      <c r="J60" s="154">
        <f>J97</f>
        <v>0</v>
      </c>
      <c r="K60" s="155"/>
    </row>
    <row r="61" spans="2:11" s="8" customFormat="1" ht="19.9" customHeight="1">
      <c r="B61" s="156"/>
      <c r="C61" s="157"/>
      <c r="D61" s="158" t="s">
        <v>563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11" s="8" customFormat="1" ht="19.9" customHeight="1">
      <c r="B62" s="156"/>
      <c r="C62" s="157"/>
      <c r="D62" s="158" t="s">
        <v>564</v>
      </c>
      <c r="E62" s="159"/>
      <c r="F62" s="159"/>
      <c r="G62" s="159"/>
      <c r="H62" s="159"/>
      <c r="I62" s="160"/>
      <c r="J62" s="161">
        <f>J115</f>
        <v>0</v>
      </c>
      <c r="K62" s="162"/>
    </row>
    <row r="63" spans="2:11" s="8" customFormat="1" ht="19.9" customHeight="1">
      <c r="B63" s="156"/>
      <c r="C63" s="157"/>
      <c r="D63" s="158" t="s">
        <v>565</v>
      </c>
      <c r="E63" s="159"/>
      <c r="F63" s="159"/>
      <c r="G63" s="159"/>
      <c r="H63" s="159"/>
      <c r="I63" s="160"/>
      <c r="J63" s="161">
        <f>J127</f>
        <v>0</v>
      </c>
      <c r="K63" s="162"/>
    </row>
    <row r="64" spans="2:11" s="8" customFormat="1" ht="19.9" customHeight="1">
      <c r="B64" s="156"/>
      <c r="C64" s="157"/>
      <c r="D64" s="158" t="s">
        <v>566</v>
      </c>
      <c r="E64" s="159"/>
      <c r="F64" s="159"/>
      <c r="G64" s="159"/>
      <c r="H64" s="159"/>
      <c r="I64" s="160"/>
      <c r="J64" s="161">
        <f>J140</f>
        <v>0</v>
      </c>
      <c r="K64" s="162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" customHeight="1">
      <c r="B71" s="41"/>
      <c r="C71" s="62" t="s">
        <v>115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2.5" customHeight="1">
      <c r="B74" s="41"/>
      <c r="C74" s="63"/>
      <c r="D74" s="63"/>
      <c r="E74" s="396" t="str">
        <f>E7</f>
        <v>Hartský potok, Dvůr Králové nad Labem, oprava opevnění a odstranění nánosů, ř.km 3,850 - 4,090</v>
      </c>
      <c r="F74" s="397"/>
      <c r="G74" s="397"/>
      <c r="H74" s="397"/>
      <c r="I74" s="163"/>
      <c r="J74" s="63"/>
      <c r="K74" s="63"/>
      <c r="L74" s="61"/>
    </row>
    <row r="75" spans="2:12" s="1" customFormat="1" ht="14.45" customHeight="1">
      <c r="B75" s="41"/>
      <c r="C75" s="65" t="s">
        <v>98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3.25" customHeight="1">
      <c r="B76" s="41"/>
      <c r="C76" s="63"/>
      <c r="D76" s="63"/>
      <c r="E76" s="372" t="str">
        <f>E9</f>
        <v>4 - VON Vedlejší a ostatní náklady</v>
      </c>
      <c r="F76" s="398"/>
      <c r="G76" s="398"/>
      <c r="H76" s="398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Dvůr Králové nad Labem</v>
      </c>
      <c r="G78" s="63"/>
      <c r="H78" s="63"/>
      <c r="I78" s="165" t="s">
        <v>26</v>
      </c>
      <c r="J78" s="73" t="str">
        <f>IF(J12="","",J12)</f>
        <v>13.11.2017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3.5">
      <c r="B80" s="41"/>
      <c r="C80" s="65" t="s">
        <v>28</v>
      </c>
      <c r="D80" s="63"/>
      <c r="E80" s="63"/>
      <c r="F80" s="164" t="str">
        <f>E15</f>
        <v>Povodí Labe, státní podnik, Víta Nejedlého 951,HK3</v>
      </c>
      <c r="G80" s="63"/>
      <c r="H80" s="63"/>
      <c r="I80" s="165" t="s">
        <v>35</v>
      </c>
      <c r="J80" s="164" t="str">
        <f>E21</f>
        <v>Multiaqua s.r.o., Veverkova 1343, HK 2</v>
      </c>
      <c r="K80" s="63"/>
      <c r="L80" s="61"/>
    </row>
    <row r="81" spans="2:12" s="1" customFormat="1" ht="14.45" customHeight="1">
      <c r="B81" s="41"/>
      <c r="C81" s="65" t="s">
        <v>33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20" s="9" customFormat="1" ht="29.25" customHeight="1">
      <c r="B83" s="166"/>
      <c r="C83" s="167" t="s">
        <v>116</v>
      </c>
      <c r="D83" s="168" t="s">
        <v>59</v>
      </c>
      <c r="E83" s="168" t="s">
        <v>55</v>
      </c>
      <c r="F83" s="168" t="s">
        <v>117</v>
      </c>
      <c r="G83" s="168" t="s">
        <v>118</v>
      </c>
      <c r="H83" s="168" t="s">
        <v>119</v>
      </c>
      <c r="I83" s="169" t="s">
        <v>120</v>
      </c>
      <c r="J83" s="168" t="s">
        <v>102</v>
      </c>
      <c r="K83" s="170" t="s">
        <v>121</v>
      </c>
      <c r="L83" s="171"/>
      <c r="M83" s="81" t="s">
        <v>122</v>
      </c>
      <c r="N83" s="82" t="s">
        <v>44</v>
      </c>
      <c r="O83" s="82" t="s">
        <v>123</v>
      </c>
      <c r="P83" s="82" t="s">
        <v>124</v>
      </c>
      <c r="Q83" s="82" t="s">
        <v>125</v>
      </c>
      <c r="R83" s="82" t="s">
        <v>126</v>
      </c>
      <c r="S83" s="82" t="s">
        <v>127</v>
      </c>
      <c r="T83" s="83" t="s">
        <v>128</v>
      </c>
    </row>
    <row r="84" spans="2:63" s="1" customFormat="1" ht="29.25" customHeight="1">
      <c r="B84" s="41"/>
      <c r="C84" s="87" t="s">
        <v>103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P85+P97</f>
        <v>0</v>
      </c>
      <c r="Q84" s="85"/>
      <c r="R84" s="173">
        <f>R85+R97</f>
        <v>8.995000000000001</v>
      </c>
      <c r="S84" s="85"/>
      <c r="T84" s="174">
        <f>T85+T97</f>
        <v>0.02</v>
      </c>
      <c r="AT84" s="24" t="s">
        <v>73</v>
      </c>
      <c r="AU84" s="24" t="s">
        <v>104</v>
      </c>
      <c r="BK84" s="175">
        <f>BK85+BK97</f>
        <v>0</v>
      </c>
    </row>
    <row r="85" spans="2:63" s="10" customFormat="1" ht="37.35" customHeight="1">
      <c r="B85" s="176"/>
      <c r="C85" s="177"/>
      <c r="D85" s="178" t="s">
        <v>73</v>
      </c>
      <c r="E85" s="179" t="s">
        <v>129</v>
      </c>
      <c r="F85" s="179" t="s">
        <v>130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P86+P93</f>
        <v>0</v>
      </c>
      <c r="Q85" s="184"/>
      <c r="R85" s="185">
        <f>R86+R93</f>
        <v>8.995000000000001</v>
      </c>
      <c r="S85" s="184"/>
      <c r="T85" s="186">
        <f>T86+T93</f>
        <v>0.02</v>
      </c>
      <c r="AR85" s="187" t="s">
        <v>79</v>
      </c>
      <c r="AT85" s="188" t="s">
        <v>73</v>
      </c>
      <c r="AU85" s="188" t="s">
        <v>74</v>
      </c>
      <c r="AY85" s="187" t="s">
        <v>131</v>
      </c>
      <c r="BK85" s="189">
        <f>BK86+BK93</f>
        <v>0</v>
      </c>
    </row>
    <row r="86" spans="2:63" s="10" customFormat="1" ht="19.9" customHeight="1">
      <c r="B86" s="176"/>
      <c r="C86" s="177"/>
      <c r="D86" s="190" t="s">
        <v>73</v>
      </c>
      <c r="E86" s="191" t="s">
        <v>156</v>
      </c>
      <c r="F86" s="191" t="s">
        <v>567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SUM(P87:P92)</f>
        <v>0</v>
      </c>
      <c r="Q86" s="184"/>
      <c r="R86" s="185">
        <f>SUM(R87:R92)</f>
        <v>8.995000000000001</v>
      </c>
      <c r="S86" s="184"/>
      <c r="T86" s="186">
        <f>SUM(T87:T92)</f>
        <v>0</v>
      </c>
      <c r="AR86" s="187" t="s">
        <v>79</v>
      </c>
      <c r="AT86" s="188" t="s">
        <v>73</v>
      </c>
      <c r="AU86" s="188" t="s">
        <v>79</v>
      </c>
      <c r="AY86" s="187" t="s">
        <v>131</v>
      </c>
      <c r="BK86" s="189">
        <f>SUM(BK87:BK92)</f>
        <v>0</v>
      </c>
    </row>
    <row r="87" spans="2:65" s="1" customFormat="1" ht="31.5" customHeight="1">
      <c r="B87" s="41"/>
      <c r="C87" s="193" t="s">
        <v>307</v>
      </c>
      <c r="D87" s="193" t="s">
        <v>133</v>
      </c>
      <c r="E87" s="194" t="s">
        <v>568</v>
      </c>
      <c r="F87" s="195" t="s">
        <v>569</v>
      </c>
      <c r="G87" s="196" t="s">
        <v>159</v>
      </c>
      <c r="H87" s="197">
        <v>1</v>
      </c>
      <c r="I87" s="198"/>
      <c r="J87" s="199">
        <f>ROUND(I87*H87,2)</f>
        <v>0</v>
      </c>
      <c r="K87" s="195" t="s">
        <v>30</v>
      </c>
      <c r="L87" s="61"/>
      <c r="M87" s="200" t="s">
        <v>30</v>
      </c>
      <c r="N87" s="201" t="s">
        <v>45</v>
      </c>
      <c r="O87" s="42"/>
      <c r="P87" s="202">
        <f>O87*H87</f>
        <v>0</v>
      </c>
      <c r="Q87" s="202">
        <v>1.48</v>
      </c>
      <c r="R87" s="202">
        <f>Q87*H87</f>
        <v>1.48</v>
      </c>
      <c r="S87" s="202">
        <v>0</v>
      </c>
      <c r="T87" s="203">
        <f>S87*H87</f>
        <v>0</v>
      </c>
      <c r="AR87" s="24" t="s">
        <v>89</v>
      </c>
      <c r="AT87" s="24" t="s">
        <v>133</v>
      </c>
      <c r="AU87" s="24" t="s">
        <v>83</v>
      </c>
      <c r="AY87" s="24" t="s">
        <v>131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79</v>
      </c>
      <c r="BK87" s="204">
        <f>ROUND(I87*H87,2)</f>
        <v>0</v>
      </c>
      <c r="BL87" s="24" t="s">
        <v>89</v>
      </c>
      <c r="BM87" s="24" t="s">
        <v>570</v>
      </c>
    </row>
    <row r="88" spans="2:51" s="11" customFormat="1" ht="13.5">
      <c r="B88" s="205"/>
      <c r="C88" s="206"/>
      <c r="D88" s="207" t="s">
        <v>139</v>
      </c>
      <c r="E88" s="208" t="s">
        <v>30</v>
      </c>
      <c r="F88" s="209" t="s">
        <v>571</v>
      </c>
      <c r="G88" s="206"/>
      <c r="H88" s="210" t="s">
        <v>30</v>
      </c>
      <c r="I88" s="211"/>
      <c r="J88" s="206"/>
      <c r="K88" s="206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139</v>
      </c>
      <c r="AU88" s="216" t="s">
        <v>83</v>
      </c>
      <c r="AV88" s="11" t="s">
        <v>79</v>
      </c>
      <c r="AW88" s="11" t="s">
        <v>37</v>
      </c>
      <c r="AX88" s="11" t="s">
        <v>74</v>
      </c>
      <c r="AY88" s="216" t="s">
        <v>131</v>
      </c>
    </row>
    <row r="89" spans="2:51" s="11" customFormat="1" ht="13.5">
      <c r="B89" s="205"/>
      <c r="C89" s="206"/>
      <c r="D89" s="207" t="s">
        <v>139</v>
      </c>
      <c r="E89" s="208" t="s">
        <v>30</v>
      </c>
      <c r="F89" s="209" t="s">
        <v>572</v>
      </c>
      <c r="G89" s="206"/>
      <c r="H89" s="210" t="s">
        <v>30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139</v>
      </c>
      <c r="AU89" s="216" t="s">
        <v>83</v>
      </c>
      <c r="AV89" s="11" t="s">
        <v>79</v>
      </c>
      <c r="AW89" s="11" t="s">
        <v>37</v>
      </c>
      <c r="AX89" s="11" t="s">
        <v>74</v>
      </c>
      <c r="AY89" s="216" t="s">
        <v>131</v>
      </c>
    </row>
    <row r="90" spans="2:51" s="12" customFormat="1" ht="13.5">
      <c r="B90" s="217"/>
      <c r="C90" s="218"/>
      <c r="D90" s="219" t="s">
        <v>139</v>
      </c>
      <c r="E90" s="220" t="s">
        <v>30</v>
      </c>
      <c r="F90" s="221" t="s">
        <v>79</v>
      </c>
      <c r="G90" s="218"/>
      <c r="H90" s="222">
        <v>1</v>
      </c>
      <c r="I90" s="223"/>
      <c r="J90" s="218"/>
      <c r="K90" s="218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139</v>
      </c>
      <c r="AU90" s="228" t="s">
        <v>83</v>
      </c>
      <c r="AV90" s="12" t="s">
        <v>83</v>
      </c>
      <c r="AW90" s="12" t="s">
        <v>37</v>
      </c>
      <c r="AX90" s="12" t="s">
        <v>79</v>
      </c>
      <c r="AY90" s="228" t="s">
        <v>131</v>
      </c>
    </row>
    <row r="91" spans="2:65" s="1" customFormat="1" ht="22.5" customHeight="1">
      <c r="B91" s="41"/>
      <c r="C91" s="193" t="s">
        <v>162</v>
      </c>
      <c r="D91" s="193" t="s">
        <v>133</v>
      </c>
      <c r="E91" s="194" t="s">
        <v>573</v>
      </c>
      <c r="F91" s="195" t="s">
        <v>574</v>
      </c>
      <c r="G91" s="196" t="s">
        <v>239</v>
      </c>
      <c r="H91" s="197">
        <v>90</v>
      </c>
      <c r="I91" s="198"/>
      <c r="J91" s="199">
        <f>ROUND(I91*H91,2)</f>
        <v>0</v>
      </c>
      <c r="K91" s="195" t="s">
        <v>30</v>
      </c>
      <c r="L91" s="61"/>
      <c r="M91" s="200" t="s">
        <v>30</v>
      </c>
      <c r="N91" s="201" t="s">
        <v>45</v>
      </c>
      <c r="O91" s="42"/>
      <c r="P91" s="202">
        <f>O91*H91</f>
        <v>0</v>
      </c>
      <c r="Q91" s="202">
        <v>0.0835</v>
      </c>
      <c r="R91" s="202">
        <f>Q91*H91</f>
        <v>7.515000000000001</v>
      </c>
      <c r="S91" s="202">
        <v>0</v>
      </c>
      <c r="T91" s="203">
        <f>S91*H91</f>
        <v>0</v>
      </c>
      <c r="AR91" s="24" t="s">
        <v>89</v>
      </c>
      <c r="AT91" s="24" t="s">
        <v>133</v>
      </c>
      <c r="AU91" s="24" t="s">
        <v>83</v>
      </c>
      <c r="AY91" s="24" t="s">
        <v>131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79</v>
      </c>
      <c r="BK91" s="204">
        <f>ROUND(I91*H91,2)</f>
        <v>0</v>
      </c>
      <c r="BL91" s="24" t="s">
        <v>89</v>
      </c>
      <c r="BM91" s="24" t="s">
        <v>575</v>
      </c>
    </row>
    <row r="92" spans="2:51" s="12" customFormat="1" ht="13.5">
      <c r="B92" s="217"/>
      <c r="C92" s="218"/>
      <c r="D92" s="207" t="s">
        <v>139</v>
      </c>
      <c r="E92" s="229" t="s">
        <v>30</v>
      </c>
      <c r="F92" s="230" t="s">
        <v>576</v>
      </c>
      <c r="G92" s="218"/>
      <c r="H92" s="231">
        <v>90</v>
      </c>
      <c r="I92" s="223"/>
      <c r="J92" s="218"/>
      <c r="K92" s="218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139</v>
      </c>
      <c r="AU92" s="228" t="s">
        <v>83</v>
      </c>
      <c r="AV92" s="12" t="s">
        <v>83</v>
      </c>
      <c r="AW92" s="12" t="s">
        <v>37</v>
      </c>
      <c r="AX92" s="12" t="s">
        <v>79</v>
      </c>
      <c r="AY92" s="228" t="s">
        <v>131</v>
      </c>
    </row>
    <row r="93" spans="2:63" s="10" customFormat="1" ht="29.85" customHeight="1">
      <c r="B93" s="176"/>
      <c r="C93" s="177"/>
      <c r="D93" s="190" t="s">
        <v>73</v>
      </c>
      <c r="E93" s="191" t="s">
        <v>172</v>
      </c>
      <c r="F93" s="191" t="s">
        <v>329</v>
      </c>
      <c r="G93" s="177"/>
      <c r="H93" s="177"/>
      <c r="I93" s="180"/>
      <c r="J93" s="192">
        <f>BK93</f>
        <v>0</v>
      </c>
      <c r="K93" s="177"/>
      <c r="L93" s="182"/>
      <c r="M93" s="183"/>
      <c r="N93" s="184"/>
      <c r="O93" s="184"/>
      <c r="P93" s="185">
        <f>SUM(P94:P96)</f>
        <v>0</v>
      </c>
      <c r="Q93" s="184"/>
      <c r="R93" s="185">
        <f>SUM(R94:R96)</f>
        <v>0</v>
      </c>
      <c r="S93" s="184"/>
      <c r="T93" s="186">
        <f>SUM(T94:T96)</f>
        <v>0.02</v>
      </c>
      <c r="AR93" s="187" t="s">
        <v>79</v>
      </c>
      <c r="AT93" s="188" t="s">
        <v>73</v>
      </c>
      <c r="AU93" s="188" t="s">
        <v>79</v>
      </c>
      <c r="AY93" s="187" t="s">
        <v>131</v>
      </c>
      <c r="BK93" s="189">
        <f>SUM(BK94:BK96)</f>
        <v>0</v>
      </c>
    </row>
    <row r="94" spans="2:65" s="1" customFormat="1" ht="22.5" customHeight="1">
      <c r="B94" s="41"/>
      <c r="C94" s="193" t="s">
        <v>172</v>
      </c>
      <c r="D94" s="193" t="s">
        <v>133</v>
      </c>
      <c r="E94" s="194" t="s">
        <v>577</v>
      </c>
      <c r="F94" s="195" t="s">
        <v>578</v>
      </c>
      <c r="G94" s="196" t="s">
        <v>159</v>
      </c>
      <c r="H94" s="197">
        <v>1</v>
      </c>
      <c r="I94" s="198"/>
      <c r="J94" s="199">
        <f>ROUND(I94*H94,2)</f>
        <v>0</v>
      </c>
      <c r="K94" s="195" t="s">
        <v>30</v>
      </c>
      <c r="L94" s="61"/>
      <c r="M94" s="200" t="s">
        <v>30</v>
      </c>
      <c r="N94" s="201" t="s">
        <v>45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0.02</v>
      </c>
      <c r="T94" s="203">
        <f>S94*H94</f>
        <v>0.02</v>
      </c>
      <c r="AR94" s="24" t="s">
        <v>89</v>
      </c>
      <c r="AT94" s="24" t="s">
        <v>133</v>
      </c>
      <c r="AU94" s="24" t="s">
        <v>83</v>
      </c>
      <c r="AY94" s="24" t="s">
        <v>131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79</v>
      </c>
      <c r="BK94" s="204">
        <f>ROUND(I94*H94,2)</f>
        <v>0</v>
      </c>
      <c r="BL94" s="24" t="s">
        <v>89</v>
      </c>
      <c r="BM94" s="24" t="s">
        <v>579</v>
      </c>
    </row>
    <row r="95" spans="2:51" s="11" customFormat="1" ht="13.5">
      <c r="B95" s="205"/>
      <c r="C95" s="206"/>
      <c r="D95" s="207" t="s">
        <v>139</v>
      </c>
      <c r="E95" s="208" t="s">
        <v>30</v>
      </c>
      <c r="F95" s="209" t="s">
        <v>580</v>
      </c>
      <c r="G95" s="206"/>
      <c r="H95" s="210" t="s">
        <v>30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139</v>
      </c>
      <c r="AU95" s="216" t="s">
        <v>83</v>
      </c>
      <c r="AV95" s="11" t="s">
        <v>79</v>
      </c>
      <c r="AW95" s="11" t="s">
        <v>37</v>
      </c>
      <c r="AX95" s="11" t="s">
        <v>74</v>
      </c>
      <c r="AY95" s="216" t="s">
        <v>131</v>
      </c>
    </row>
    <row r="96" spans="2:51" s="12" customFormat="1" ht="13.5">
      <c r="B96" s="217"/>
      <c r="C96" s="218"/>
      <c r="D96" s="207" t="s">
        <v>139</v>
      </c>
      <c r="E96" s="229" t="s">
        <v>30</v>
      </c>
      <c r="F96" s="230" t="s">
        <v>79</v>
      </c>
      <c r="G96" s="218"/>
      <c r="H96" s="231">
        <v>1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139</v>
      </c>
      <c r="AU96" s="228" t="s">
        <v>83</v>
      </c>
      <c r="AV96" s="12" t="s">
        <v>83</v>
      </c>
      <c r="AW96" s="12" t="s">
        <v>37</v>
      </c>
      <c r="AX96" s="12" t="s">
        <v>79</v>
      </c>
      <c r="AY96" s="228" t="s">
        <v>131</v>
      </c>
    </row>
    <row r="97" spans="2:63" s="10" customFormat="1" ht="37.35" customHeight="1">
      <c r="B97" s="176"/>
      <c r="C97" s="177"/>
      <c r="D97" s="178" t="s">
        <v>73</v>
      </c>
      <c r="E97" s="179" t="s">
        <v>581</v>
      </c>
      <c r="F97" s="179" t="s">
        <v>582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P98+P115+P127+P140</f>
        <v>0</v>
      </c>
      <c r="Q97" s="184"/>
      <c r="R97" s="185">
        <f>R98+R115+R127+R140</f>
        <v>0</v>
      </c>
      <c r="S97" s="184"/>
      <c r="T97" s="186">
        <f>T98+T115+T127+T140</f>
        <v>0</v>
      </c>
      <c r="AR97" s="187" t="s">
        <v>156</v>
      </c>
      <c r="AT97" s="188" t="s">
        <v>73</v>
      </c>
      <c r="AU97" s="188" t="s">
        <v>74</v>
      </c>
      <c r="AY97" s="187" t="s">
        <v>131</v>
      </c>
      <c r="BK97" s="189">
        <f>BK98+BK115+BK127+BK140</f>
        <v>0</v>
      </c>
    </row>
    <row r="98" spans="2:63" s="10" customFormat="1" ht="19.9" customHeight="1">
      <c r="B98" s="176"/>
      <c r="C98" s="177"/>
      <c r="D98" s="190" t="s">
        <v>73</v>
      </c>
      <c r="E98" s="191" t="s">
        <v>583</v>
      </c>
      <c r="F98" s="191" t="s">
        <v>584</v>
      </c>
      <c r="G98" s="177"/>
      <c r="H98" s="177"/>
      <c r="I98" s="180"/>
      <c r="J98" s="192">
        <f>BK98</f>
        <v>0</v>
      </c>
      <c r="K98" s="177"/>
      <c r="L98" s="182"/>
      <c r="M98" s="183"/>
      <c r="N98" s="184"/>
      <c r="O98" s="184"/>
      <c r="P98" s="185">
        <f>SUM(P99:P114)</f>
        <v>0</v>
      </c>
      <c r="Q98" s="184"/>
      <c r="R98" s="185">
        <f>SUM(R99:R114)</f>
        <v>0</v>
      </c>
      <c r="S98" s="184"/>
      <c r="T98" s="186">
        <f>SUM(T99:T114)</f>
        <v>0</v>
      </c>
      <c r="AR98" s="187" t="s">
        <v>156</v>
      </c>
      <c r="AT98" s="188" t="s">
        <v>73</v>
      </c>
      <c r="AU98" s="188" t="s">
        <v>79</v>
      </c>
      <c r="AY98" s="187" t="s">
        <v>131</v>
      </c>
      <c r="BK98" s="189">
        <f>SUM(BK99:BK114)</f>
        <v>0</v>
      </c>
    </row>
    <row r="99" spans="2:65" s="1" customFormat="1" ht="22.5" customHeight="1">
      <c r="B99" s="41"/>
      <c r="C99" s="193" t="s">
        <v>392</v>
      </c>
      <c r="D99" s="193" t="s">
        <v>133</v>
      </c>
      <c r="E99" s="194" t="s">
        <v>585</v>
      </c>
      <c r="F99" s="195" t="s">
        <v>586</v>
      </c>
      <c r="G99" s="196" t="s">
        <v>587</v>
      </c>
      <c r="H99" s="197">
        <v>1</v>
      </c>
      <c r="I99" s="198"/>
      <c r="J99" s="199">
        <f>ROUND(I99*H99,2)</f>
        <v>0</v>
      </c>
      <c r="K99" s="195" t="s">
        <v>30</v>
      </c>
      <c r="L99" s="61"/>
      <c r="M99" s="200" t="s">
        <v>30</v>
      </c>
      <c r="N99" s="201" t="s">
        <v>45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588</v>
      </c>
      <c r="AT99" s="24" t="s">
        <v>133</v>
      </c>
      <c r="AU99" s="24" t="s">
        <v>83</v>
      </c>
      <c r="AY99" s="24" t="s">
        <v>131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79</v>
      </c>
      <c r="BK99" s="204">
        <f>ROUND(I99*H99,2)</f>
        <v>0</v>
      </c>
      <c r="BL99" s="24" t="s">
        <v>588</v>
      </c>
      <c r="BM99" s="24" t="s">
        <v>589</v>
      </c>
    </row>
    <row r="100" spans="2:51" s="11" customFormat="1" ht="13.5">
      <c r="B100" s="205"/>
      <c r="C100" s="206"/>
      <c r="D100" s="207" t="s">
        <v>139</v>
      </c>
      <c r="E100" s="208" t="s">
        <v>30</v>
      </c>
      <c r="F100" s="209" t="s">
        <v>590</v>
      </c>
      <c r="G100" s="206"/>
      <c r="H100" s="210" t="s">
        <v>30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139</v>
      </c>
      <c r="AU100" s="216" t="s">
        <v>83</v>
      </c>
      <c r="AV100" s="11" t="s">
        <v>79</v>
      </c>
      <c r="AW100" s="11" t="s">
        <v>37</v>
      </c>
      <c r="AX100" s="11" t="s">
        <v>74</v>
      </c>
      <c r="AY100" s="216" t="s">
        <v>131</v>
      </c>
    </row>
    <row r="101" spans="2:51" s="11" customFormat="1" ht="13.5">
      <c r="B101" s="205"/>
      <c r="C101" s="206"/>
      <c r="D101" s="207" t="s">
        <v>139</v>
      </c>
      <c r="E101" s="208" t="s">
        <v>30</v>
      </c>
      <c r="F101" s="209" t="s">
        <v>591</v>
      </c>
      <c r="G101" s="206"/>
      <c r="H101" s="210" t="s">
        <v>30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139</v>
      </c>
      <c r="AU101" s="216" t="s">
        <v>83</v>
      </c>
      <c r="AV101" s="11" t="s">
        <v>79</v>
      </c>
      <c r="AW101" s="11" t="s">
        <v>37</v>
      </c>
      <c r="AX101" s="11" t="s">
        <v>74</v>
      </c>
      <c r="AY101" s="216" t="s">
        <v>131</v>
      </c>
    </row>
    <row r="102" spans="2:51" s="11" customFormat="1" ht="27">
      <c r="B102" s="205"/>
      <c r="C102" s="206"/>
      <c r="D102" s="207" t="s">
        <v>139</v>
      </c>
      <c r="E102" s="208" t="s">
        <v>30</v>
      </c>
      <c r="F102" s="209" t="s">
        <v>592</v>
      </c>
      <c r="G102" s="206"/>
      <c r="H102" s="210" t="s">
        <v>30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83</v>
      </c>
      <c r="AV102" s="11" t="s">
        <v>79</v>
      </c>
      <c r="AW102" s="11" t="s">
        <v>37</v>
      </c>
      <c r="AX102" s="11" t="s">
        <v>74</v>
      </c>
      <c r="AY102" s="216" t="s">
        <v>131</v>
      </c>
    </row>
    <row r="103" spans="2:51" s="11" customFormat="1" ht="13.5">
      <c r="B103" s="205"/>
      <c r="C103" s="206"/>
      <c r="D103" s="207" t="s">
        <v>139</v>
      </c>
      <c r="E103" s="208" t="s">
        <v>30</v>
      </c>
      <c r="F103" s="209" t="s">
        <v>593</v>
      </c>
      <c r="G103" s="206"/>
      <c r="H103" s="210" t="s">
        <v>30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139</v>
      </c>
      <c r="AU103" s="216" t="s">
        <v>83</v>
      </c>
      <c r="AV103" s="11" t="s">
        <v>79</v>
      </c>
      <c r="AW103" s="11" t="s">
        <v>37</v>
      </c>
      <c r="AX103" s="11" t="s">
        <v>74</v>
      </c>
      <c r="AY103" s="216" t="s">
        <v>131</v>
      </c>
    </row>
    <row r="104" spans="2:51" s="11" customFormat="1" ht="27">
      <c r="B104" s="205"/>
      <c r="C104" s="206"/>
      <c r="D104" s="207" t="s">
        <v>139</v>
      </c>
      <c r="E104" s="208" t="s">
        <v>30</v>
      </c>
      <c r="F104" s="209" t="s">
        <v>594</v>
      </c>
      <c r="G104" s="206"/>
      <c r="H104" s="210" t="s">
        <v>30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139</v>
      </c>
      <c r="AU104" s="216" t="s">
        <v>83</v>
      </c>
      <c r="AV104" s="11" t="s">
        <v>79</v>
      </c>
      <c r="AW104" s="11" t="s">
        <v>37</v>
      </c>
      <c r="AX104" s="11" t="s">
        <v>74</v>
      </c>
      <c r="AY104" s="216" t="s">
        <v>131</v>
      </c>
    </row>
    <row r="105" spans="2:51" s="11" customFormat="1" ht="13.5">
      <c r="B105" s="205"/>
      <c r="C105" s="206"/>
      <c r="D105" s="207" t="s">
        <v>139</v>
      </c>
      <c r="E105" s="208" t="s">
        <v>30</v>
      </c>
      <c r="F105" s="209" t="s">
        <v>595</v>
      </c>
      <c r="G105" s="206"/>
      <c r="H105" s="210" t="s">
        <v>30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139</v>
      </c>
      <c r="AU105" s="216" t="s">
        <v>83</v>
      </c>
      <c r="AV105" s="11" t="s">
        <v>79</v>
      </c>
      <c r="AW105" s="11" t="s">
        <v>37</v>
      </c>
      <c r="AX105" s="11" t="s">
        <v>74</v>
      </c>
      <c r="AY105" s="216" t="s">
        <v>131</v>
      </c>
    </row>
    <row r="106" spans="2:51" s="11" customFormat="1" ht="13.5">
      <c r="B106" s="205"/>
      <c r="C106" s="206"/>
      <c r="D106" s="207" t="s">
        <v>139</v>
      </c>
      <c r="E106" s="208" t="s">
        <v>30</v>
      </c>
      <c r="F106" s="209" t="s">
        <v>596</v>
      </c>
      <c r="G106" s="206"/>
      <c r="H106" s="210" t="s">
        <v>30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139</v>
      </c>
      <c r="AU106" s="216" t="s">
        <v>83</v>
      </c>
      <c r="AV106" s="11" t="s">
        <v>79</v>
      </c>
      <c r="AW106" s="11" t="s">
        <v>37</v>
      </c>
      <c r="AX106" s="11" t="s">
        <v>74</v>
      </c>
      <c r="AY106" s="216" t="s">
        <v>131</v>
      </c>
    </row>
    <row r="107" spans="2:51" s="11" customFormat="1" ht="13.5">
      <c r="B107" s="205"/>
      <c r="C107" s="206"/>
      <c r="D107" s="207" t="s">
        <v>139</v>
      </c>
      <c r="E107" s="208" t="s">
        <v>30</v>
      </c>
      <c r="F107" s="209" t="s">
        <v>597</v>
      </c>
      <c r="G107" s="206"/>
      <c r="H107" s="210" t="s">
        <v>30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139</v>
      </c>
      <c r="AU107" s="216" t="s">
        <v>83</v>
      </c>
      <c r="AV107" s="11" t="s">
        <v>79</v>
      </c>
      <c r="AW107" s="11" t="s">
        <v>37</v>
      </c>
      <c r="AX107" s="11" t="s">
        <v>74</v>
      </c>
      <c r="AY107" s="216" t="s">
        <v>131</v>
      </c>
    </row>
    <row r="108" spans="2:51" s="11" customFormat="1" ht="27">
      <c r="B108" s="205"/>
      <c r="C108" s="206"/>
      <c r="D108" s="207" t="s">
        <v>139</v>
      </c>
      <c r="E108" s="208" t="s">
        <v>30</v>
      </c>
      <c r="F108" s="209" t="s">
        <v>598</v>
      </c>
      <c r="G108" s="206"/>
      <c r="H108" s="210" t="s">
        <v>30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139</v>
      </c>
      <c r="AU108" s="216" t="s">
        <v>83</v>
      </c>
      <c r="AV108" s="11" t="s">
        <v>79</v>
      </c>
      <c r="AW108" s="11" t="s">
        <v>37</v>
      </c>
      <c r="AX108" s="11" t="s">
        <v>74</v>
      </c>
      <c r="AY108" s="216" t="s">
        <v>131</v>
      </c>
    </row>
    <row r="109" spans="2:51" s="11" customFormat="1" ht="13.5">
      <c r="B109" s="205"/>
      <c r="C109" s="206"/>
      <c r="D109" s="207" t="s">
        <v>139</v>
      </c>
      <c r="E109" s="208" t="s">
        <v>30</v>
      </c>
      <c r="F109" s="209" t="s">
        <v>599</v>
      </c>
      <c r="G109" s="206"/>
      <c r="H109" s="210" t="s">
        <v>30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139</v>
      </c>
      <c r="AU109" s="216" t="s">
        <v>83</v>
      </c>
      <c r="AV109" s="11" t="s">
        <v>79</v>
      </c>
      <c r="AW109" s="11" t="s">
        <v>37</v>
      </c>
      <c r="AX109" s="11" t="s">
        <v>74</v>
      </c>
      <c r="AY109" s="216" t="s">
        <v>131</v>
      </c>
    </row>
    <row r="110" spans="2:51" s="11" customFormat="1" ht="27">
      <c r="B110" s="205"/>
      <c r="C110" s="206"/>
      <c r="D110" s="207" t="s">
        <v>139</v>
      </c>
      <c r="E110" s="208" t="s">
        <v>30</v>
      </c>
      <c r="F110" s="209" t="s">
        <v>600</v>
      </c>
      <c r="G110" s="206"/>
      <c r="H110" s="210" t="s">
        <v>30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139</v>
      </c>
      <c r="AU110" s="216" t="s">
        <v>83</v>
      </c>
      <c r="AV110" s="11" t="s">
        <v>79</v>
      </c>
      <c r="AW110" s="11" t="s">
        <v>37</v>
      </c>
      <c r="AX110" s="11" t="s">
        <v>74</v>
      </c>
      <c r="AY110" s="216" t="s">
        <v>131</v>
      </c>
    </row>
    <row r="111" spans="2:51" s="11" customFormat="1" ht="27">
      <c r="B111" s="205"/>
      <c r="C111" s="206"/>
      <c r="D111" s="207" t="s">
        <v>139</v>
      </c>
      <c r="E111" s="208" t="s">
        <v>30</v>
      </c>
      <c r="F111" s="209" t="s">
        <v>601</v>
      </c>
      <c r="G111" s="206"/>
      <c r="H111" s="210" t="s">
        <v>30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139</v>
      </c>
      <c r="AU111" s="216" t="s">
        <v>83</v>
      </c>
      <c r="AV111" s="11" t="s">
        <v>79</v>
      </c>
      <c r="AW111" s="11" t="s">
        <v>37</v>
      </c>
      <c r="AX111" s="11" t="s">
        <v>74</v>
      </c>
      <c r="AY111" s="216" t="s">
        <v>131</v>
      </c>
    </row>
    <row r="112" spans="2:51" s="11" customFormat="1" ht="27">
      <c r="B112" s="205"/>
      <c r="C112" s="206"/>
      <c r="D112" s="207" t="s">
        <v>139</v>
      </c>
      <c r="E112" s="208" t="s">
        <v>30</v>
      </c>
      <c r="F112" s="209" t="s">
        <v>602</v>
      </c>
      <c r="G112" s="206"/>
      <c r="H112" s="210" t="s">
        <v>30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139</v>
      </c>
      <c r="AU112" s="216" t="s">
        <v>83</v>
      </c>
      <c r="AV112" s="11" t="s">
        <v>79</v>
      </c>
      <c r="AW112" s="11" t="s">
        <v>37</v>
      </c>
      <c r="AX112" s="11" t="s">
        <v>74</v>
      </c>
      <c r="AY112" s="216" t="s">
        <v>131</v>
      </c>
    </row>
    <row r="113" spans="2:51" s="11" customFormat="1" ht="27">
      <c r="B113" s="205"/>
      <c r="C113" s="206"/>
      <c r="D113" s="207" t="s">
        <v>139</v>
      </c>
      <c r="E113" s="208" t="s">
        <v>30</v>
      </c>
      <c r="F113" s="209" t="s">
        <v>603</v>
      </c>
      <c r="G113" s="206"/>
      <c r="H113" s="210" t="s">
        <v>30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139</v>
      </c>
      <c r="AU113" s="216" t="s">
        <v>83</v>
      </c>
      <c r="AV113" s="11" t="s">
        <v>79</v>
      </c>
      <c r="AW113" s="11" t="s">
        <v>37</v>
      </c>
      <c r="AX113" s="11" t="s">
        <v>74</v>
      </c>
      <c r="AY113" s="216" t="s">
        <v>131</v>
      </c>
    </row>
    <row r="114" spans="2:51" s="12" customFormat="1" ht="13.5">
      <c r="B114" s="217"/>
      <c r="C114" s="218"/>
      <c r="D114" s="207" t="s">
        <v>139</v>
      </c>
      <c r="E114" s="229" t="s">
        <v>30</v>
      </c>
      <c r="F114" s="230" t="s">
        <v>79</v>
      </c>
      <c r="G114" s="218"/>
      <c r="H114" s="231">
        <v>1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139</v>
      </c>
      <c r="AU114" s="228" t="s">
        <v>83</v>
      </c>
      <c r="AV114" s="12" t="s">
        <v>83</v>
      </c>
      <c r="AW114" s="12" t="s">
        <v>37</v>
      </c>
      <c r="AX114" s="12" t="s">
        <v>79</v>
      </c>
      <c r="AY114" s="228" t="s">
        <v>131</v>
      </c>
    </row>
    <row r="115" spans="2:63" s="10" customFormat="1" ht="29.85" customHeight="1">
      <c r="B115" s="176"/>
      <c r="C115" s="177"/>
      <c r="D115" s="190" t="s">
        <v>73</v>
      </c>
      <c r="E115" s="191" t="s">
        <v>604</v>
      </c>
      <c r="F115" s="191" t="s">
        <v>605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SUM(P116:P126)</f>
        <v>0</v>
      </c>
      <c r="Q115" s="184"/>
      <c r="R115" s="185">
        <f>SUM(R116:R126)</f>
        <v>0</v>
      </c>
      <c r="S115" s="184"/>
      <c r="T115" s="186">
        <f>SUM(T116:T126)</f>
        <v>0</v>
      </c>
      <c r="AR115" s="187" t="s">
        <v>156</v>
      </c>
      <c r="AT115" s="188" t="s">
        <v>73</v>
      </c>
      <c r="AU115" s="188" t="s">
        <v>79</v>
      </c>
      <c r="AY115" s="187" t="s">
        <v>131</v>
      </c>
      <c r="BK115" s="189">
        <f>SUM(BK116:BK126)</f>
        <v>0</v>
      </c>
    </row>
    <row r="116" spans="2:65" s="1" customFormat="1" ht="22.5" customHeight="1">
      <c r="B116" s="41"/>
      <c r="C116" s="193" t="s">
        <v>192</v>
      </c>
      <c r="D116" s="193" t="s">
        <v>133</v>
      </c>
      <c r="E116" s="194" t="s">
        <v>606</v>
      </c>
      <c r="F116" s="195" t="s">
        <v>607</v>
      </c>
      <c r="G116" s="196" t="s">
        <v>136</v>
      </c>
      <c r="H116" s="197">
        <v>1</v>
      </c>
      <c r="I116" s="198"/>
      <c r="J116" s="199">
        <f>ROUND(I116*H116,2)</f>
        <v>0</v>
      </c>
      <c r="K116" s="195" t="s">
        <v>30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588</v>
      </c>
      <c r="AT116" s="24" t="s">
        <v>133</v>
      </c>
      <c r="AU116" s="24" t="s">
        <v>83</v>
      </c>
      <c r="AY116" s="24" t="s">
        <v>131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588</v>
      </c>
      <c r="BM116" s="24" t="s">
        <v>608</v>
      </c>
    </row>
    <row r="117" spans="2:51" s="11" customFormat="1" ht="13.5">
      <c r="B117" s="205"/>
      <c r="C117" s="206"/>
      <c r="D117" s="207" t="s">
        <v>139</v>
      </c>
      <c r="E117" s="208" t="s">
        <v>30</v>
      </c>
      <c r="F117" s="209" t="s">
        <v>609</v>
      </c>
      <c r="G117" s="206"/>
      <c r="H117" s="210" t="s">
        <v>30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139</v>
      </c>
      <c r="AU117" s="216" t="s">
        <v>83</v>
      </c>
      <c r="AV117" s="11" t="s">
        <v>79</v>
      </c>
      <c r="AW117" s="11" t="s">
        <v>37</v>
      </c>
      <c r="AX117" s="11" t="s">
        <v>74</v>
      </c>
      <c r="AY117" s="216" t="s">
        <v>131</v>
      </c>
    </row>
    <row r="118" spans="2:51" s="11" customFormat="1" ht="13.5">
      <c r="B118" s="205"/>
      <c r="C118" s="206"/>
      <c r="D118" s="207" t="s">
        <v>139</v>
      </c>
      <c r="E118" s="208" t="s">
        <v>30</v>
      </c>
      <c r="F118" s="209" t="s">
        <v>610</v>
      </c>
      <c r="G118" s="206"/>
      <c r="H118" s="210" t="s">
        <v>30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139</v>
      </c>
      <c r="AU118" s="216" t="s">
        <v>83</v>
      </c>
      <c r="AV118" s="11" t="s">
        <v>79</v>
      </c>
      <c r="AW118" s="11" t="s">
        <v>37</v>
      </c>
      <c r="AX118" s="11" t="s">
        <v>74</v>
      </c>
      <c r="AY118" s="216" t="s">
        <v>131</v>
      </c>
    </row>
    <row r="119" spans="2:51" s="12" customFormat="1" ht="13.5">
      <c r="B119" s="217"/>
      <c r="C119" s="218"/>
      <c r="D119" s="219" t="s">
        <v>139</v>
      </c>
      <c r="E119" s="220" t="s">
        <v>30</v>
      </c>
      <c r="F119" s="221" t="s">
        <v>79</v>
      </c>
      <c r="G119" s="218"/>
      <c r="H119" s="222">
        <v>1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31.5" customHeight="1">
      <c r="B120" s="41"/>
      <c r="C120" s="193" t="s">
        <v>10</v>
      </c>
      <c r="D120" s="193" t="s">
        <v>133</v>
      </c>
      <c r="E120" s="194" t="s">
        <v>611</v>
      </c>
      <c r="F120" s="195" t="s">
        <v>612</v>
      </c>
      <c r="G120" s="196" t="s">
        <v>136</v>
      </c>
      <c r="H120" s="197">
        <v>1</v>
      </c>
      <c r="I120" s="198"/>
      <c r="J120" s="199">
        <f>ROUND(I120*H120,2)</f>
        <v>0</v>
      </c>
      <c r="K120" s="195" t="s">
        <v>30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588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588</v>
      </c>
      <c r="BM120" s="24" t="s">
        <v>613</v>
      </c>
    </row>
    <row r="121" spans="2:51" s="11" customFormat="1" ht="13.5">
      <c r="B121" s="205"/>
      <c r="C121" s="206"/>
      <c r="D121" s="207" t="s">
        <v>139</v>
      </c>
      <c r="E121" s="208" t="s">
        <v>30</v>
      </c>
      <c r="F121" s="209" t="s">
        <v>614</v>
      </c>
      <c r="G121" s="206"/>
      <c r="H121" s="210" t="s">
        <v>30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139</v>
      </c>
      <c r="AU121" s="216" t="s">
        <v>83</v>
      </c>
      <c r="AV121" s="11" t="s">
        <v>79</v>
      </c>
      <c r="AW121" s="11" t="s">
        <v>37</v>
      </c>
      <c r="AX121" s="11" t="s">
        <v>74</v>
      </c>
      <c r="AY121" s="216" t="s">
        <v>131</v>
      </c>
    </row>
    <row r="122" spans="2:51" s="11" customFormat="1" ht="13.5">
      <c r="B122" s="205"/>
      <c r="C122" s="206"/>
      <c r="D122" s="207" t="s">
        <v>139</v>
      </c>
      <c r="E122" s="208" t="s">
        <v>30</v>
      </c>
      <c r="F122" s="209" t="s">
        <v>615</v>
      </c>
      <c r="G122" s="206"/>
      <c r="H122" s="210" t="s">
        <v>30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139</v>
      </c>
      <c r="AU122" s="216" t="s">
        <v>83</v>
      </c>
      <c r="AV122" s="11" t="s">
        <v>79</v>
      </c>
      <c r="AW122" s="11" t="s">
        <v>37</v>
      </c>
      <c r="AX122" s="11" t="s">
        <v>74</v>
      </c>
      <c r="AY122" s="216" t="s">
        <v>131</v>
      </c>
    </row>
    <row r="123" spans="2:51" s="12" customFormat="1" ht="13.5">
      <c r="B123" s="217"/>
      <c r="C123" s="218"/>
      <c r="D123" s="219" t="s">
        <v>139</v>
      </c>
      <c r="E123" s="220" t="s">
        <v>30</v>
      </c>
      <c r="F123" s="221" t="s">
        <v>79</v>
      </c>
      <c r="G123" s="218"/>
      <c r="H123" s="222">
        <v>1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139</v>
      </c>
      <c r="AU123" s="228" t="s">
        <v>83</v>
      </c>
      <c r="AV123" s="12" t="s">
        <v>83</v>
      </c>
      <c r="AW123" s="12" t="s">
        <v>37</v>
      </c>
      <c r="AX123" s="12" t="s">
        <v>79</v>
      </c>
      <c r="AY123" s="228" t="s">
        <v>131</v>
      </c>
    </row>
    <row r="124" spans="2:65" s="1" customFormat="1" ht="22.5" customHeight="1">
      <c r="B124" s="41"/>
      <c r="C124" s="193" t="s">
        <v>200</v>
      </c>
      <c r="D124" s="193" t="s">
        <v>133</v>
      </c>
      <c r="E124" s="194" t="s">
        <v>616</v>
      </c>
      <c r="F124" s="195" t="s">
        <v>617</v>
      </c>
      <c r="G124" s="196" t="s">
        <v>587</v>
      </c>
      <c r="H124" s="197">
        <v>1</v>
      </c>
      <c r="I124" s="198"/>
      <c r="J124" s="199">
        <f>ROUND(I124*H124,2)</f>
        <v>0</v>
      </c>
      <c r="K124" s="195" t="s">
        <v>30</v>
      </c>
      <c r="L124" s="61"/>
      <c r="M124" s="200" t="s">
        <v>30</v>
      </c>
      <c r="N124" s="201" t="s">
        <v>45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588</v>
      </c>
      <c r="AT124" s="24" t="s">
        <v>133</v>
      </c>
      <c r="AU124" s="24" t="s">
        <v>83</v>
      </c>
      <c r="AY124" s="24" t="s">
        <v>131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79</v>
      </c>
      <c r="BK124" s="204">
        <f>ROUND(I124*H124,2)</f>
        <v>0</v>
      </c>
      <c r="BL124" s="24" t="s">
        <v>588</v>
      </c>
      <c r="BM124" s="24" t="s">
        <v>618</v>
      </c>
    </row>
    <row r="125" spans="2:51" s="11" customFormat="1" ht="13.5">
      <c r="B125" s="205"/>
      <c r="C125" s="206"/>
      <c r="D125" s="207" t="s">
        <v>139</v>
      </c>
      <c r="E125" s="208" t="s">
        <v>30</v>
      </c>
      <c r="F125" s="209" t="s">
        <v>617</v>
      </c>
      <c r="G125" s="206"/>
      <c r="H125" s="210" t="s">
        <v>30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139</v>
      </c>
      <c r="AU125" s="216" t="s">
        <v>83</v>
      </c>
      <c r="AV125" s="11" t="s">
        <v>79</v>
      </c>
      <c r="AW125" s="11" t="s">
        <v>37</v>
      </c>
      <c r="AX125" s="11" t="s">
        <v>74</v>
      </c>
      <c r="AY125" s="216" t="s">
        <v>131</v>
      </c>
    </row>
    <row r="126" spans="2:51" s="12" customFormat="1" ht="13.5">
      <c r="B126" s="217"/>
      <c r="C126" s="218"/>
      <c r="D126" s="207" t="s">
        <v>139</v>
      </c>
      <c r="E126" s="229" t="s">
        <v>30</v>
      </c>
      <c r="F126" s="230" t="s">
        <v>79</v>
      </c>
      <c r="G126" s="218"/>
      <c r="H126" s="231">
        <v>1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139</v>
      </c>
      <c r="AU126" s="228" t="s">
        <v>83</v>
      </c>
      <c r="AV126" s="12" t="s">
        <v>83</v>
      </c>
      <c r="AW126" s="12" t="s">
        <v>37</v>
      </c>
      <c r="AX126" s="12" t="s">
        <v>79</v>
      </c>
      <c r="AY126" s="228" t="s">
        <v>131</v>
      </c>
    </row>
    <row r="127" spans="2:63" s="10" customFormat="1" ht="29.85" customHeight="1">
      <c r="B127" s="176"/>
      <c r="C127" s="177"/>
      <c r="D127" s="190" t="s">
        <v>73</v>
      </c>
      <c r="E127" s="191" t="s">
        <v>619</v>
      </c>
      <c r="F127" s="191" t="s">
        <v>620</v>
      </c>
      <c r="G127" s="177"/>
      <c r="H127" s="177"/>
      <c r="I127" s="180"/>
      <c r="J127" s="192">
        <f>BK127</f>
        <v>0</v>
      </c>
      <c r="K127" s="177"/>
      <c r="L127" s="182"/>
      <c r="M127" s="183"/>
      <c r="N127" s="184"/>
      <c r="O127" s="184"/>
      <c r="P127" s="185">
        <f>SUM(P128:P139)</f>
        <v>0</v>
      </c>
      <c r="Q127" s="184"/>
      <c r="R127" s="185">
        <f>SUM(R128:R139)</f>
        <v>0</v>
      </c>
      <c r="S127" s="184"/>
      <c r="T127" s="186">
        <f>SUM(T128:T139)</f>
        <v>0</v>
      </c>
      <c r="AR127" s="187" t="s">
        <v>156</v>
      </c>
      <c r="AT127" s="188" t="s">
        <v>73</v>
      </c>
      <c r="AU127" s="188" t="s">
        <v>79</v>
      </c>
      <c r="AY127" s="187" t="s">
        <v>131</v>
      </c>
      <c r="BK127" s="189">
        <f>SUM(BK128:BK139)</f>
        <v>0</v>
      </c>
    </row>
    <row r="128" spans="2:65" s="1" customFormat="1" ht="22.5" customHeight="1">
      <c r="B128" s="41"/>
      <c r="C128" s="193" t="s">
        <v>621</v>
      </c>
      <c r="D128" s="193" t="s">
        <v>133</v>
      </c>
      <c r="E128" s="194" t="s">
        <v>622</v>
      </c>
      <c r="F128" s="195" t="s">
        <v>623</v>
      </c>
      <c r="G128" s="196" t="s">
        <v>136</v>
      </c>
      <c r="H128" s="197">
        <v>1</v>
      </c>
      <c r="I128" s="198"/>
      <c r="J128" s="199">
        <f>ROUND(I128*H128,2)</f>
        <v>0</v>
      </c>
      <c r="K128" s="195" t="s">
        <v>30</v>
      </c>
      <c r="L128" s="61"/>
      <c r="M128" s="200" t="s">
        <v>30</v>
      </c>
      <c r="N128" s="201" t="s">
        <v>45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588</v>
      </c>
      <c r="AT128" s="24" t="s">
        <v>133</v>
      </c>
      <c r="AU128" s="24" t="s">
        <v>83</v>
      </c>
      <c r="AY128" s="24" t="s">
        <v>131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79</v>
      </c>
      <c r="BK128" s="204">
        <f>ROUND(I128*H128,2)</f>
        <v>0</v>
      </c>
      <c r="BL128" s="24" t="s">
        <v>588</v>
      </c>
      <c r="BM128" s="24" t="s">
        <v>624</v>
      </c>
    </row>
    <row r="129" spans="2:51" s="11" customFormat="1" ht="13.5">
      <c r="B129" s="205"/>
      <c r="C129" s="206"/>
      <c r="D129" s="207" t="s">
        <v>139</v>
      </c>
      <c r="E129" s="208" t="s">
        <v>30</v>
      </c>
      <c r="F129" s="209" t="s">
        <v>625</v>
      </c>
      <c r="G129" s="206"/>
      <c r="H129" s="210" t="s">
        <v>30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139</v>
      </c>
      <c r="AU129" s="216" t="s">
        <v>83</v>
      </c>
      <c r="AV129" s="11" t="s">
        <v>79</v>
      </c>
      <c r="AW129" s="11" t="s">
        <v>37</v>
      </c>
      <c r="AX129" s="11" t="s">
        <v>74</v>
      </c>
      <c r="AY129" s="216" t="s">
        <v>131</v>
      </c>
    </row>
    <row r="130" spans="2:51" s="12" customFormat="1" ht="13.5">
      <c r="B130" s="217"/>
      <c r="C130" s="218"/>
      <c r="D130" s="219" t="s">
        <v>139</v>
      </c>
      <c r="E130" s="220" t="s">
        <v>30</v>
      </c>
      <c r="F130" s="221" t="s">
        <v>79</v>
      </c>
      <c r="G130" s="218"/>
      <c r="H130" s="222">
        <v>1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139</v>
      </c>
      <c r="AU130" s="228" t="s">
        <v>83</v>
      </c>
      <c r="AV130" s="12" t="s">
        <v>83</v>
      </c>
      <c r="AW130" s="12" t="s">
        <v>37</v>
      </c>
      <c r="AX130" s="12" t="s">
        <v>79</v>
      </c>
      <c r="AY130" s="228" t="s">
        <v>131</v>
      </c>
    </row>
    <row r="131" spans="2:65" s="1" customFormat="1" ht="22.5" customHeight="1">
      <c r="B131" s="41"/>
      <c r="C131" s="193" t="s">
        <v>503</v>
      </c>
      <c r="D131" s="193" t="s">
        <v>133</v>
      </c>
      <c r="E131" s="194" t="s">
        <v>626</v>
      </c>
      <c r="F131" s="195" t="s">
        <v>623</v>
      </c>
      <c r="G131" s="196" t="s">
        <v>136</v>
      </c>
      <c r="H131" s="197">
        <v>1</v>
      </c>
      <c r="I131" s="198"/>
      <c r="J131" s="199">
        <f>ROUND(I131*H131,2)</f>
        <v>0</v>
      </c>
      <c r="K131" s="195" t="s">
        <v>30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588</v>
      </c>
      <c r="AT131" s="24" t="s">
        <v>133</v>
      </c>
      <c r="AU131" s="24" t="s">
        <v>83</v>
      </c>
      <c r="AY131" s="24" t="s">
        <v>131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588</v>
      </c>
      <c r="BM131" s="24" t="s">
        <v>627</v>
      </c>
    </row>
    <row r="132" spans="2:51" s="11" customFormat="1" ht="13.5">
      <c r="B132" s="205"/>
      <c r="C132" s="206"/>
      <c r="D132" s="207" t="s">
        <v>139</v>
      </c>
      <c r="E132" s="208" t="s">
        <v>30</v>
      </c>
      <c r="F132" s="209" t="s">
        <v>628</v>
      </c>
      <c r="G132" s="206"/>
      <c r="H132" s="210" t="s">
        <v>30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139</v>
      </c>
      <c r="AU132" s="216" t="s">
        <v>83</v>
      </c>
      <c r="AV132" s="11" t="s">
        <v>79</v>
      </c>
      <c r="AW132" s="11" t="s">
        <v>37</v>
      </c>
      <c r="AX132" s="11" t="s">
        <v>74</v>
      </c>
      <c r="AY132" s="216" t="s">
        <v>131</v>
      </c>
    </row>
    <row r="133" spans="2:51" s="12" customFormat="1" ht="13.5">
      <c r="B133" s="217"/>
      <c r="C133" s="218"/>
      <c r="D133" s="219" t="s">
        <v>139</v>
      </c>
      <c r="E133" s="220" t="s">
        <v>30</v>
      </c>
      <c r="F133" s="221" t="s">
        <v>79</v>
      </c>
      <c r="G133" s="218"/>
      <c r="H133" s="222">
        <v>1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139</v>
      </c>
      <c r="AU133" s="228" t="s">
        <v>83</v>
      </c>
      <c r="AV133" s="12" t="s">
        <v>83</v>
      </c>
      <c r="AW133" s="12" t="s">
        <v>37</v>
      </c>
      <c r="AX133" s="12" t="s">
        <v>79</v>
      </c>
      <c r="AY133" s="228" t="s">
        <v>131</v>
      </c>
    </row>
    <row r="134" spans="2:65" s="1" customFormat="1" ht="22.5" customHeight="1">
      <c r="B134" s="41"/>
      <c r="C134" s="193" t="s">
        <v>629</v>
      </c>
      <c r="D134" s="193" t="s">
        <v>133</v>
      </c>
      <c r="E134" s="194" t="s">
        <v>630</v>
      </c>
      <c r="F134" s="195" t="s">
        <v>631</v>
      </c>
      <c r="G134" s="196" t="s">
        <v>159</v>
      </c>
      <c r="H134" s="197">
        <v>1</v>
      </c>
      <c r="I134" s="198"/>
      <c r="J134" s="199">
        <f>ROUND(I134*H134,2)</f>
        <v>0</v>
      </c>
      <c r="K134" s="195" t="s">
        <v>137</v>
      </c>
      <c r="L134" s="61"/>
      <c r="M134" s="200" t="s">
        <v>30</v>
      </c>
      <c r="N134" s="201" t="s">
        <v>45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588</v>
      </c>
      <c r="AT134" s="24" t="s">
        <v>133</v>
      </c>
      <c r="AU134" s="24" t="s">
        <v>83</v>
      </c>
      <c r="AY134" s="24" t="s">
        <v>131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79</v>
      </c>
      <c r="BK134" s="204">
        <f>ROUND(I134*H134,2)</f>
        <v>0</v>
      </c>
      <c r="BL134" s="24" t="s">
        <v>588</v>
      </c>
      <c r="BM134" s="24" t="s">
        <v>632</v>
      </c>
    </row>
    <row r="135" spans="2:51" s="12" customFormat="1" ht="13.5">
      <c r="B135" s="217"/>
      <c r="C135" s="218"/>
      <c r="D135" s="219" t="s">
        <v>139</v>
      </c>
      <c r="E135" s="220" t="s">
        <v>30</v>
      </c>
      <c r="F135" s="221" t="s">
        <v>79</v>
      </c>
      <c r="G135" s="218"/>
      <c r="H135" s="222">
        <v>1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139</v>
      </c>
      <c r="AU135" s="228" t="s">
        <v>83</v>
      </c>
      <c r="AV135" s="12" t="s">
        <v>83</v>
      </c>
      <c r="AW135" s="12" t="s">
        <v>37</v>
      </c>
      <c r="AX135" s="12" t="s">
        <v>79</v>
      </c>
      <c r="AY135" s="228" t="s">
        <v>131</v>
      </c>
    </row>
    <row r="136" spans="2:65" s="1" customFormat="1" ht="22.5" customHeight="1">
      <c r="B136" s="41"/>
      <c r="C136" s="193" t="s">
        <v>507</v>
      </c>
      <c r="D136" s="193" t="s">
        <v>133</v>
      </c>
      <c r="E136" s="194" t="s">
        <v>633</v>
      </c>
      <c r="F136" s="195" t="s">
        <v>634</v>
      </c>
      <c r="G136" s="196" t="s">
        <v>587</v>
      </c>
      <c r="H136" s="197">
        <v>1</v>
      </c>
      <c r="I136" s="198"/>
      <c r="J136" s="199">
        <f>ROUND(I136*H136,2)</f>
        <v>0</v>
      </c>
      <c r="K136" s="195" t="s">
        <v>30</v>
      </c>
      <c r="L136" s="61"/>
      <c r="M136" s="200" t="s">
        <v>30</v>
      </c>
      <c r="N136" s="201" t="s">
        <v>45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588</v>
      </c>
      <c r="AT136" s="24" t="s">
        <v>133</v>
      </c>
      <c r="AU136" s="24" t="s">
        <v>83</v>
      </c>
      <c r="AY136" s="24" t="s">
        <v>131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79</v>
      </c>
      <c r="BK136" s="204">
        <f>ROUND(I136*H136,2)</f>
        <v>0</v>
      </c>
      <c r="BL136" s="24" t="s">
        <v>588</v>
      </c>
      <c r="BM136" s="24" t="s">
        <v>635</v>
      </c>
    </row>
    <row r="137" spans="2:51" s="11" customFormat="1" ht="13.5">
      <c r="B137" s="205"/>
      <c r="C137" s="206"/>
      <c r="D137" s="207" t="s">
        <v>139</v>
      </c>
      <c r="E137" s="208" t="s">
        <v>30</v>
      </c>
      <c r="F137" s="209" t="s">
        <v>634</v>
      </c>
      <c r="G137" s="206"/>
      <c r="H137" s="210" t="s">
        <v>30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139</v>
      </c>
      <c r="AU137" s="216" t="s">
        <v>83</v>
      </c>
      <c r="AV137" s="11" t="s">
        <v>79</v>
      </c>
      <c r="AW137" s="11" t="s">
        <v>37</v>
      </c>
      <c r="AX137" s="11" t="s">
        <v>74</v>
      </c>
      <c r="AY137" s="216" t="s">
        <v>131</v>
      </c>
    </row>
    <row r="138" spans="2:51" s="11" customFormat="1" ht="13.5">
      <c r="B138" s="205"/>
      <c r="C138" s="206"/>
      <c r="D138" s="207" t="s">
        <v>139</v>
      </c>
      <c r="E138" s="208" t="s">
        <v>30</v>
      </c>
      <c r="F138" s="209" t="s">
        <v>636</v>
      </c>
      <c r="G138" s="206"/>
      <c r="H138" s="210" t="s">
        <v>30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139</v>
      </c>
      <c r="AU138" s="216" t="s">
        <v>83</v>
      </c>
      <c r="AV138" s="11" t="s">
        <v>79</v>
      </c>
      <c r="AW138" s="11" t="s">
        <v>37</v>
      </c>
      <c r="AX138" s="11" t="s">
        <v>74</v>
      </c>
      <c r="AY138" s="216" t="s">
        <v>131</v>
      </c>
    </row>
    <row r="139" spans="2:51" s="12" customFormat="1" ht="13.5">
      <c r="B139" s="217"/>
      <c r="C139" s="218"/>
      <c r="D139" s="207" t="s">
        <v>139</v>
      </c>
      <c r="E139" s="229" t="s">
        <v>30</v>
      </c>
      <c r="F139" s="230" t="s">
        <v>79</v>
      </c>
      <c r="G139" s="218"/>
      <c r="H139" s="231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139</v>
      </c>
      <c r="AU139" s="228" t="s">
        <v>83</v>
      </c>
      <c r="AV139" s="12" t="s">
        <v>83</v>
      </c>
      <c r="AW139" s="12" t="s">
        <v>37</v>
      </c>
      <c r="AX139" s="12" t="s">
        <v>79</v>
      </c>
      <c r="AY139" s="228" t="s">
        <v>131</v>
      </c>
    </row>
    <row r="140" spans="2:63" s="10" customFormat="1" ht="29.85" customHeight="1">
      <c r="B140" s="176"/>
      <c r="C140" s="177"/>
      <c r="D140" s="190" t="s">
        <v>73</v>
      </c>
      <c r="E140" s="191" t="s">
        <v>637</v>
      </c>
      <c r="F140" s="191" t="s">
        <v>638</v>
      </c>
      <c r="G140" s="177"/>
      <c r="H140" s="177"/>
      <c r="I140" s="180"/>
      <c r="J140" s="192">
        <f>BK140</f>
        <v>0</v>
      </c>
      <c r="K140" s="177"/>
      <c r="L140" s="182"/>
      <c r="M140" s="183"/>
      <c r="N140" s="184"/>
      <c r="O140" s="184"/>
      <c r="P140" s="185">
        <f>SUM(P141:P161)</f>
        <v>0</v>
      </c>
      <c r="Q140" s="184"/>
      <c r="R140" s="185">
        <f>SUM(R141:R161)</f>
        <v>0</v>
      </c>
      <c r="S140" s="184"/>
      <c r="T140" s="186">
        <f>SUM(T141:T161)</f>
        <v>0</v>
      </c>
      <c r="AR140" s="187" t="s">
        <v>156</v>
      </c>
      <c r="AT140" s="188" t="s">
        <v>73</v>
      </c>
      <c r="AU140" s="188" t="s">
        <v>79</v>
      </c>
      <c r="AY140" s="187" t="s">
        <v>131</v>
      </c>
      <c r="BK140" s="189">
        <f>SUM(BK141:BK161)</f>
        <v>0</v>
      </c>
    </row>
    <row r="141" spans="2:65" s="1" customFormat="1" ht="22.5" customHeight="1">
      <c r="B141" s="41"/>
      <c r="C141" s="193" t="s">
        <v>9</v>
      </c>
      <c r="D141" s="193" t="s">
        <v>133</v>
      </c>
      <c r="E141" s="194" t="s">
        <v>639</v>
      </c>
      <c r="F141" s="195" t="s">
        <v>640</v>
      </c>
      <c r="G141" s="196" t="s">
        <v>136</v>
      </c>
      <c r="H141" s="197">
        <v>1</v>
      </c>
      <c r="I141" s="198"/>
      <c r="J141" s="199">
        <f>ROUND(I141*H141,2)</f>
        <v>0</v>
      </c>
      <c r="K141" s="195" t="s">
        <v>30</v>
      </c>
      <c r="L141" s="61"/>
      <c r="M141" s="200" t="s">
        <v>30</v>
      </c>
      <c r="N141" s="201" t="s">
        <v>45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588</v>
      </c>
      <c r="AT141" s="24" t="s">
        <v>133</v>
      </c>
      <c r="AU141" s="24" t="s">
        <v>83</v>
      </c>
      <c r="AY141" s="24" t="s">
        <v>131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79</v>
      </c>
      <c r="BK141" s="204">
        <f>ROUND(I141*H141,2)</f>
        <v>0</v>
      </c>
      <c r="BL141" s="24" t="s">
        <v>588</v>
      </c>
      <c r="BM141" s="24" t="s">
        <v>641</v>
      </c>
    </row>
    <row r="142" spans="2:51" s="11" customFormat="1" ht="13.5">
      <c r="B142" s="205"/>
      <c r="C142" s="206"/>
      <c r="D142" s="207" t="s">
        <v>139</v>
      </c>
      <c r="E142" s="208" t="s">
        <v>30</v>
      </c>
      <c r="F142" s="209" t="s">
        <v>642</v>
      </c>
      <c r="G142" s="206"/>
      <c r="H142" s="210" t="s">
        <v>30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139</v>
      </c>
      <c r="AU142" s="216" t="s">
        <v>83</v>
      </c>
      <c r="AV142" s="11" t="s">
        <v>79</v>
      </c>
      <c r="AW142" s="11" t="s">
        <v>37</v>
      </c>
      <c r="AX142" s="11" t="s">
        <v>74</v>
      </c>
      <c r="AY142" s="216" t="s">
        <v>131</v>
      </c>
    </row>
    <row r="143" spans="2:51" s="11" customFormat="1" ht="13.5">
      <c r="B143" s="205"/>
      <c r="C143" s="206"/>
      <c r="D143" s="207" t="s">
        <v>139</v>
      </c>
      <c r="E143" s="208" t="s">
        <v>30</v>
      </c>
      <c r="F143" s="209" t="s">
        <v>643</v>
      </c>
      <c r="G143" s="206"/>
      <c r="H143" s="210" t="s">
        <v>30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139</v>
      </c>
      <c r="AU143" s="216" t="s">
        <v>83</v>
      </c>
      <c r="AV143" s="11" t="s">
        <v>79</v>
      </c>
      <c r="AW143" s="11" t="s">
        <v>37</v>
      </c>
      <c r="AX143" s="11" t="s">
        <v>74</v>
      </c>
      <c r="AY143" s="216" t="s">
        <v>131</v>
      </c>
    </row>
    <row r="144" spans="2:51" s="11" customFormat="1" ht="13.5">
      <c r="B144" s="205"/>
      <c r="C144" s="206"/>
      <c r="D144" s="207" t="s">
        <v>139</v>
      </c>
      <c r="E144" s="208" t="s">
        <v>30</v>
      </c>
      <c r="F144" s="209" t="s">
        <v>644</v>
      </c>
      <c r="G144" s="206"/>
      <c r="H144" s="210" t="s">
        <v>30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83</v>
      </c>
      <c r="AV144" s="11" t="s">
        <v>79</v>
      </c>
      <c r="AW144" s="11" t="s">
        <v>37</v>
      </c>
      <c r="AX144" s="11" t="s">
        <v>74</v>
      </c>
      <c r="AY144" s="216" t="s">
        <v>131</v>
      </c>
    </row>
    <row r="145" spans="2:51" s="11" customFormat="1" ht="13.5">
      <c r="B145" s="205"/>
      <c r="C145" s="206"/>
      <c r="D145" s="207" t="s">
        <v>139</v>
      </c>
      <c r="E145" s="208" t="s">
        <v>30</v>
      </c>
      <c r="F145" s="209" t="s">
        <v>645</v>
      </c>
      <c r="G145" s="206"/>
      <c r="H145" s="210" t="s">
        <v>30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139</v>
      </c>
      <c r="AU145" s="216" t="s">
        <v>83</v>
      </c>
      <c r="AV145" s="11" t="s">
        <v>79</v>
      </c>
      <c r="AW145" s="11" t="s">
        <v>37</v>
      </c>
      <c r="AX145" s="11" t="s">
        <v>74</v>
      </c>
      <c r="AY145" s="216" t="s">
        <v>131</v>
      </c>
    </row>
    <row r="146" spans="2:51" s="12" customFormat="1" ht="13.5">
      <c r="B146" s="217"/>
      <c r="C146" s="218"/>
      <c r="D146" s="219" t="s">
        <v>139</v>
      </c>
      <c r="E146" s="220" t="s">
        <v>30</v>
      </c>
      <c r="F146" s="221" t="s">
        <v>79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139</v>
      </c>
      <c r="AU146" s="228" t="s">
        <v>83</v>
      </c>
      <c r="AV146" s="12" t="s">
        <v>83</v>
      </c>
      <c r="AW146" s="12" t="s">
        <v>37</v>
      </c>
      <c r="AX146" s="12" t="s">
        <v>79</v>
      </c>
      <c r="AY146" s="228" t="s">
        <v>131</v>
      </c>
    </row>
    <row r="147" spans="2:65" s="1" customFormat="1" ht="22.5" customHeight="1">
      <c r="B147" s="41"/>
      <c r="C147" s="193" t="s">
        <v>213</v>
      </c>
      <c r="D147" s="193" t="s">
        <v>133</v>
      </c>
      <c r="E147" s="194" t="s">
        <v>646</v>
      </c>
      <c r="F147" s="195" t="s">
        <v>647</v>
      </c>
      <c r="G147" s="196" t="s">
        <v>136</v>
      </c>
      <c r="H147" s="197">
        <v>1</v>
      </c>
      <c r="I147" s="198"/>
      <c r="J147" s="199">
        <f>ROUND(I147*H147,2)</f>
        <v>0</v>
      </c>
      <c r="K147" s="195" t="s">
        <v>30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588</v>
      </c>
      <c r="AT147" s="24" t="s">
        <v>133</v>
      </c>
      <c r="AU147" s="24" t="s">
        <v>83</v>
      </c>
      <c r="AY147" s="24" t="s">
        <v>131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588</v>
      </c>
      <c r="BM147" s="24" t="s">
        <v>648</v>
      </c>
    </row>
    <row r="148" spans="2:51" s="11" customFormat="1" ht="13.5">
      <c r="B148" s="205"/>
      <c r="C148" s="206"/>
      <c r="D148" s="207" t="s">
        <v>139</v>
      </c>
      <c r="E148" s="208" t="s">
        <v>30</v>
      </c>
      <c r="F148" s="209" t="s">
        <v>647</v>
      </c>
      <c r="G148" s="206"/>
      <c r="H148" s="210" t="s">
        <v>30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139</v>
      </c>
      <c r="AU148" s="216" t="s">
        <v>83</v>
      </c>
      <c r="AV148" s="11" t="s">
        <v>79</v>
      </c>
      <c r="AW148" s="11" t="s">
        <v>37</v>
      </c>
      <c r="AX148" s="11" t="s">
        <v>74</v>
      </c>
      <c r="AY148" s="216" t="s">
        <v>131</v>
      </c>
    </row>
    <row r="149" spans="2:51" s="12" customFormat="1" ht="13.5">
      <c r="B149" s="217"/>
      <c r="C149" s="218"/>
      <c r="D149" s="219" t="s">
        <v>139</v>
      </c>
      <c r="E149" s="220" t="s">
        <v>30</v>
      </c>
      <c r="F149" s="221" t="s">
        <v>79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139</v>
      </c>
      <c r="AU149" s="228" t="s">
        <v>83</v>
      </c>
      <c r="AV149" s="12" t="s">
        <v>83</v>
      </c>
      <c r="AW149" s="12" t="s">
        <v>37</v>
      </c>
      <c r="AX149" s="12" t="s">
        <v>79</v>
      </c>
      <c r="AY149" s="228" t="s">
        <v>131</v>
      </c>
    </row>
    <row r="150" spans="2:65" s="1" customFormat="1" ht="31.5" customHeight="1">
      <c r="B150" s="41"/>
      <c r="C150" s="193" t="s">
        <v>218</v>
      </c>
      <c r="D150" s="193" t="s">
        <v>133</v>
      </c>
      <c r="E150" s="194" t="s">
        <v>649</v>
      </c>
      <c r="F150" s="195" t="s">
        <v>650</v>
      </c>
      <c r="G150" s="196" t="s">
        <v>587</v>
      </c>
      <c r="H150" s="197">
        <v>1</v>
      </c>
      <c r="I150" s="198"/>
      <c r="J150" s="199">
        <f>ROUND(I150*H150,2)</f>
        <v>0</v>
      </c>
      <c r="K150" s="195" t="s">
        <v>30</v>
      </c>
      <c r="L150" s="61"/>
      <c r="M150" s="200" t="s">
        <v>30</v>
      </c>
      <c r="N150" s="201" t="s">
        <v>45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4" t="s">
        <v>588</v>
      </c>
      <c r="AT150" s="24" t="s">
        <v>133</v>
      </c>
      <c r="AU150" s="24" t="s">
        <v>83</v>
      </c>
      <c r="AY150" s="24" t="s">
        <v>131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79</v>
      </c>
      <c r="BK150" s="204">
        <f>ROUND(I150*H150,2)</f>
        <v>0</v>
      </c>
      <c r="BL150" s="24" t="s">
        <v>588</v>
      </c>
      <c r="BM150" s="24" t="s">
        <v>651</v>
      </c>
    </row>
    <row r="151" spans="2:51" s="11" customFormat="1" ht="13.5">
      <c r="B151" s="205"/>
      <c r="C151" s="206"/>
      <c r="D151" s="207" t="s">
        <v>139</v>
      </c>
      <c r="E151" s="208" t="s">
        <v>30</v>
      </c>
      <c r="F151" s="209" t="s">
        <v>652</v>
      </c>
      <c r="G151" s="206"/>
      <c r="H151" s="210" t="s">
        <v>30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139</v>
      </c>
      <c r="AU151" s="216" t="s">
        <v>83</v>
      </c>
      <c r="AV151" s="11" t="s">
        <v>79</v>
      </c>
      <c r="AW151" s="11" t="s">
        <v>37</v>
      </c>
      <c r="AX151" s="11" t="s">
        <v>74</v>
      </c>
      <c r="AY151" s="216" t="s">
        <v>131</v>
      </c>
    </row>
    <row r="152" spans="2:51" s="11" customFormat="1" ht="13.5">
      <c r="B152" s="205"/>
      <c r="C152" s="206"/>
      <c r="D152" s="207" t="s">
        <v>139</v>
      </c>
      <c r="E152" s="208" t="s">
        <v>30</v>
      </c>
      <c r="F152" s="209" t="s">
        <v>653</v>
      </c>
      <c r="G152" s="206"/>
      <c r="H152" s="210" t="s">
        <v>30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139</v>
      </c>
      <c r="AU152" s="216" t="s">
        <v>83</v>
      </c>
      <c r="AV152" s="11" t="s">
        <v>79</v>
      </c>
      <c r="AW152" s="11" t="s">
        <v>37</v>
      </c>
      <c r="AX152" s="11" t="s">
        <v>74</v>
      </c>
      <c r="AY152" s="216" t="s">
        <v>131</v>
      </c>
    </row>
    <row r="153" spans="2:51" s="12" customFormat="1" ht="13.5">
      <c r="B153" s="217"/>
      <c r="C153" s="218"/>
      <c r="D153" s="219" t="s">
        <v>139</v>
      </c>
      <c r="E153" s="220" t="s">
        <v>30</v>
      </c>
      <c r="F153" s="221" t="s">
        <v>79</v>
      </c>
      <c r="G153" s="218"/>
      <c r="H153" s="222">
        <v>1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139</v>
      </c>
      <c r="AU153" s="228" t="s">
        <v>83</v>
      </c>
      <c r="AV153" s="12" t="s">
        <v>83</v>
      </c>
      <c r="AW153" s="12" t="s">
        <v>37</v>
      </c>
      <c r="AX153" s="12" t="s">
        <v>79</v>
      </c>
      <c r="AY153" s="228" t="s">
        <v>131</v>
      </c>
    </row>
    <row r="154" spans="2:65" s="1" customFormat="1" ht="31.5" customHeight="1">
      <c r="B154" s="41"/>
      <c r="C154" s="193" t="s">
        <v>654</v>
      </c>
      <c r="D154" s="193" t="s">
        <v>133</v>
      </c>
      <c r="E154" s="194" t="s">
        <v>655</v>
      </c>
      <c r="F154" s="195" t="s">
        <v>656</v>
      </c>
      <c r="G154" s="196" t="s">
        <v>587</v>
      </c>
      <c r="H154" s="197">
        <v>1</v>
      </c>
      <c r="I154" s="198"/>
      <c r="J154" s="199">
        <f>ROUND(I154*H154,2)</f>
        <v>0</v>
      </c>
      <c r="K154" s="195" t="s">
        <v>30</v>
      </c>
      <c r="L154" s="61"/>
      <c r="M154" s="200" t="s">
        <v>30</v>
      </c>
      <c r="N154" s="201" t="s">
        <v>45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588</v>
      </c>
      <c r="AT154" s="24" t="s">
        <v>133</v>
      </c>
      <c r="AU154" s="24" t="s">
        <v>83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588</v>
      </c>
      <c r="BM154" s="24" t="s">
        <v>657</v>
      </c>
    </row>
    <row r="155" spans="2:51" s="11" customFormat="1" ht="27">
      <c r="B155" s="205"/>
      <c r="C155" s="206"/>
      <c r="D155" s="207" t="s">
        <v>139</v>
      </c>
      <c r="E155" s="208" t="s">
        <v>30</v>
      </c>
      <c r="F155" s="209" t="s">
        <v>658</v>
      </c>
      <c r="G155" s="206"/>
      <c r="H155" s="210" t="s">
        <v>30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139</v>
      </c>
      <c r="AU155" s="216" t="s">
        <v>83</v>
      </c>
      <c r="AV155" s="11" t="s">
        <v>79</v>
      </c>
      <c r="AW155" s="11" t="s">
        <v>37</v>
      </c>
      <c r="AX155" s="11" t="s">
        <v>74</v>
      </c>
      <c r="AY155" s="216" t="s">
        <v>131</v>
      </c>
    </row>
    <row r="156" spans="2:51" s="11" customFormat="1" ht="13.5">
      <c r="B156" s="205"/>
      <c r="C156" s="206"/>
      <c r="D156" s="207" t="s">
        <v>139</v>
      </c>
      <c r="E156" s="208" t="s">
        <v>30</v>
      </c>
      <c r="F156" s="209" t="s">
        <v>659</v>
      </c>
      <c r="G156" s="206"/>
      <c r="H156" s="210" t="s">
        <v>30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139</v>
      </c>
      <c r="AU156" s="216" t="s">
        <v>83</v>
      </c>
      <c r="AV156" s="11" t="s">
        <v>79</v>
      </c>
      <c r="AW156" s="11" t="s">
        <v>37</v>
      </c>
      <c r="AX156" s="11" t="s">
        <v>74</v>
      </c>
      <c r="AY156" s="216" t="s">
        <v>131</v>
      </c>
    </row>
    <row r="157" spans="2:51" s="11" customFormat="1" ht="13.5">
      <c r="B157" s="205"/>
      <c r="C157" s="206"/>
      <c r="D157" s="207" t="s">
        <v>139</v>
      </c>
      <c r="E157" s="208" t="s">
        <v>30</v>
      </c>
      <c r="F157" s="209" t="s">
        <v>660</v>
      </c>
      <c r="G157" s="206"/>
      <c r="H157" s="210" t="s">
        <v>30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83</v>
      </c>
      <c r="AV157" s="11" t="s">
        <v>79</v>
      </c>
      <c r="AW157" s="11" t="s">
        <v>37</v>
      </c>
      <c r="AX157" s="11" t="s">
        <v>74</v>
      </c>
      <c r="AY157" s="216" t="s">
        <v>131</v>
      </c>
    </row>
    <row r="158" spans="2:51" s="12" customFormat="1" ht="13.5">
      <c r="B158" s="217"/>
      <c r="C158" s="218"/>
      <c r="D158" s="219" t="s">
        <v>139</v>
      </c>
      <c r="E158" s="220" t="s">
        <v>30</v>
      </c>
      <c r="F158" s="221" t="s">
        <v>79</v>
      </c>
      <c r="G158" s="218"/>
      <c r="H158" s="222">
        <v>1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139</v>
      </c>
      <c r="AU158" s="228" t="s">
        <v>83</v>
      </c>
      <c r="AV158" s="12" t="s">
        <v>83</v>
      </c>
      <c r="AW158" s="12" t="s">
        <v>37</v>
      </c>
      <c r="AX158" s="12" t="s">
        <v>79</v>
      </c>
      <c r="AY158" s="228" t="s">
        <v>131</v>
      </c>
    </row>
    <row r="159" spans="2:65" s="1" customFormat="1" ht="22.5" customHeight="1">
      <c r="B159" s="41"/>
      <c r="C159" s="193" t="s">
        <v>223</v>
      </c>
      <c r="D159" s="193" t="s">
        <v>133</v>
      </c>
      <c r="E159" s="194" t="s">
        <v>661</v>
      </c>
      <c r="F159" s="195" t="s">
        <v>662</v>
      </c>
      <c r="G159" s="196" t="s">
        <v>587</v>
      </c>
      <c r="H159" s="197">
        <v>1</v>
      </c>
      <c r="I159" s="198"/>
      <c r="J159" s="199">
        <f>ROUND(I159*H159,2)</f>
        <v>0</v>
      </c>
      <c r="K159" s="195" t="s">
        <v>30</v>
      </c>
      <c r="L159" s="61"/>
      <c r="M159" s="200" t="s">
        <v>30</v>
      </c>
      <c r="N159" s="201" t="s">
        <v>45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588</v>
      </c>
      <c r="AT159" s="24" t="s">
        <v>133</v>
      </c>
      <c r="AU159" s="24" t="s">
        <v>83</v>
      </c>
      <c r="AY159" s="24" t="s">
        <v>131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79</v>
      </c>
      <c r="BK159" s="204">
        <f>ROUND(I159*H159,2)</f>
        <v>0</v>
      </c>
      <c r="BL159" s="24" t="s">
        <v>588</v>
      </c>
      <c r="BM159" s="24" t="s">
        <v>663</v>
      </c>
    </row>
    <row r="160" spans="2:51" s="11" customFormat="1" ht="13.5">
      <c r="B160" s="205"/>
      <c r="C160" s="206"/>
      <c r="D160" s="207" t="s">
        <v>139</v>
      </c>
      <c r="E160" s="208" t="s">
        <v>30</v>
      </c>
      <c r="F160" s="209" t="s">
        <v>662</v>
      </c>
      <c r="G160" s="206"/>
      <c r="H160" s="210" t="s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83</v>
      </c>
      <c r="AV160" s="11" t="s">
        <v>79</v>
      </c>
      <c r="AW160" s="11" t="s">
        <v>37</v>
      </c>
      <c r="AX160" s="11" t="s">
        <v>74</v>
      </c>
      <c r="AY160" s="216" t="s">
        <v>131</v>
      </c>
    </row>
    <row r="161" spans="2:51" s="12" customFormat="1" ht="13.5">
      <c r="B161" s="217"/>
      <c r="C161" s="218"/>
      <c r="D161" s="207" t="s">
        <v>139</v>
      </c>
      <c r="E161" s="229" t="s">
        <v>30</v>
      </c>
      <c r="F161" s="230" t="s">
        <v>79</v>
      </c>
      <c r="G161" s="218"/>
      <c r="H161" s="231">
        <v>1</v>
      </c>
      <c r="I161" s="223"/>
      <c r="J161" s="218"/>
      <c r="K161" s="218"/>
      <c r="L161" s="224"/>
      <c r="M161" s="273"/>
      <c r="N161" s="274"/>
      <c r="O161" s="274"/>
      <c r="P161" s="274"/>
      <c r="Q161" s="274"/>
      <c r="R161" s="274"/>
      <c r="S161" s="274"/>
      <c r="T161" s="275"/>
      <c r="AT161" s="228" t="s">
        <v>139</v>
      </c>
      <c r="AU161" s="228" t="s">
        <v>83</v>
      </c>
      <c r="AV161" s="12" t="s">
        <v>83</v>
      </c>
      <c r="AW161" s="12" t="s">
        <v>37</v>
      </c>
      <c r="AX161" s="12" t="s">
        <v>79</v>
      </c>
      <c r="AY161" s="228" t="s">
        <v>131</v>
      </c>
    </row>
    <row r="162" spans="2:12" s="1" customFormat="1" ht="6.95" customHeight="1">
      <c r="B162" s="56"/>
      <c r="C162" s="57"/>
      <c r="D162" s="57"/>
      <c r="E162" s="57"/>
      <c r="F162" s="57"/>
      <c r="G162" s="57"/>
      <c r="H162" s="57"/>
      <c r="I162" s="139"/>
      <c r="J162" s="57"/>
      <c r="K162" s="57"/>
      <c r="L162" s="61"/>
    </row>
  </sheetData>
  <sheetProtection password="CC35" sheet="1" objects="1" scenarios="1" formatCells="0" formatColumns="0" formatRows="0" sort="0" autoFilter="0"/>
  <autoFilter ref="C83:K161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3" t="s">
        <v>664</v>
      </c>
      <c r="D3" s="403"/>
      <c r="E3" s="403"/>
      <c r="F3" s="403"/>
      <c r="G3" s="403"/>
      <c r="H3" s="403"/>
      <c r="I3" s="403"/>
      <c r="J3" s="403"/>
      <c r="K3" s="281"/>
    </row>
    <row r="4" spans="2:11" ht="25.5" customHeight="1">
      <c r="B4" s="282"/>
      <c r="C4" s="407" t="s">
        <v>665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6" t="s">
        <v>666</v>
      </c>
      <c r="D6" s="406"/>
      <c r="E6" s="406"/>
      <c r="F6" s="406"/>
      <c r="G6" s="406"/>
      <c r="H6" s="406"/>
      <c r="I6" s="406"/>
      <c r="J6" s="406"/>
      <c r="K6" s="283"/>
    </row>
    <row r="7" spans="2:11" ht="15" customHeight="1">
      <c r="B7" s="286"/>
      <c r="C7" s="406" t="s">
        <v>667</v>
      </c>
      <c r="D7" s="406"/>
      <c r="E7" s="406"/>
      <c r="F7" s="406"/>
      <c r="G7" s="406"/>
      <c r="H7" s="406"/>
      <c r="I7" s="406"/>
      <c r="J7" s="406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6" t="s">
        <v>668</v>
      </c>
      <c r="D9" s="406"/>
      <c r="E9" s="406"/>
      <c r="F9" s="406"/>
      <c r="G9" s="406"/>
      <c r="H9" s="406"/>
      <c r="I9" s="406"/>
      <c r="J9" s="406"/>
      <c r="K9" s="283"/>
    </row>
    <row r="10" spans="2:11" ht="15" customHeight="1">
      <c r="B10" s="286"/>
      <c r="C10" s="285"/>
      <c r="D10" s="406" t="s">
        <v>669</v>
      </c>
      <c r="E10" s="406"/>
      <c r="F10" s="406"/>
      <c r="G10" s="406"/>
      <c r="H10" s="406"/>
      <c r="I10" s="406"/>
      <c r="J10" s="406"/>
      <c r="K10" s="283"/>
    </row>
    <row r="11" spans="2:11" ht="15" customHeight="1">
      <c r="B11" s="286"/>
      <c r="C11" s="287"/>
      <c r="D11" s="406" t="s">
        <v>670</v>
      </c>
      <c r="E11" s="406"/>
      <c r="F11" s="406"/>
      <c r="G11" s="406"/>
      <c r="H11" s="406"/>
      <c r="I11" s="406"/>
      <c r="J11" s="406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6" t="s">
        <v>671</v>
      </c>
      <c r="E13" s="406"/>
      <c r="F13" s="406"/>
      <c r="G13" s="406"/>
      <c r="H13" s="406"/>
      <c r="I13" s="406"/>
      <c r="J13" s="406"/>
      <c r="K13" s="283"/>
    </row>
    <row r="14" spans="2:11" ht="15" customHeight="1">
      <c r="B14" s="286"/>
      <c r="C14" s="287"/>
      <c r="D14" s="406" t="s">
        <v>672</v>
      </c>
      <c r="E14" s="406"/>
      <c r="F14" s="406"/>
      <c r="G14" s="406"/>
      <c r="H14" s="406"/>
      <c r="I14" s="406"/>
      <c r="J14" s="406"/>
      <c r="K14" s="283"/>
    </row>
    <row r="15" spans="2:11" ht="15" customHeight="1">
      <c r="B15" s="286"/>
      <c r="C15" s="287"/>
      <c r="D15" s="406" t="s">
        <v>673</v>
      </c>
      <c r="E15" s="406"/>
      <c r="F15" s="406"/>
      <c r="G15" s="406"/>
      <c r="H15" s="406"/>
      <c r="I15" s="406"/>
      <c r="J15" s="406"/>
      <c r="K15" s="283"/>
    </row>
    <row r="16" spans="2:11" ht="15" customHeight="1">
      <c r="B16" s="286"/>
      <c r="C16" s="287"/>
      <c r="D16" s="287"/>
      <c r="E16" s="288" t="s">
        <v>81</v>
      </c>
      <c r="F16" s="406" t="s">
        <v>674</v>
      </c>
      <c r="G16" s="406"/>
      <c r="H16" s="406"/>
      <c r="I16" s="406"/>
      <c r="J16" s="406"/>
      <c r="K16" s="283"/>
    </row>
    <row r="17" spans="2:11" ht="15" customHeight="1">
      <c r="B17" s="286"/>
      <c r="C17" s="287"/>
      <c r="D17" s="287"/>
      <c r="E17" s="288" t="s">
        <v>675</v>
      </c>
      <c r="F17" s="406" t="s">
        <v>676</v>
      </c>
      <c r="G17" s="406"/>
      <c r="H17" s="406"/>
      <c r="I17" s="406"/>
      <c r="J17" s="406"/>
      <c r="K17" s="283"/>
    </row>
    <row r="18" spans="2:11" ht="15" customHeight="1">
      <c r="B18" s="286"/>
      <c r="C18" s="287"/>
      <c r="D18" s="287"/>
      <c r="E18" s="288" t="s">
        <v>677</v>
      </c>
      <c r="F18" s="406" t="s">
        <v>678</v>
      </c>
      <c r="G18" s="406"/>
      <c r="H18" s="406"/>
      <c r="I18" s="406"/>
      <c r="J18" s="406"/>
      <c r="K18" s="283"/>
    </row>
    <row r="19" spans="2:11" ht="15" customHeight="1">
      <c r="B19" s="286"/>
      <c r="C19" s="287"/>
      <c r="D19" s="287"/>
      <c r="E19" s="288" t="s">
        <v>679</v>
      </c>
      <c r="F19" s="406" t="s">
        <v>680</v>
      </c>
      <c r="G19" s="406"/>
      <c r="H19" s="406"/>
      <c r="I19" s="406"/>
      <c r="J19" s="406"/>
      <c r="K19" s="283"/>
    </row>
    <row r="20" spans="2:11" ht="15" customHeight="1">
      <c r="B20" s="286"/>
      <c r="C20" s="287"/>
      <c r="D20" s="287"/>
      <c r="E20" s="288" t="s">
        <v>681</v>
      </c>
      <c r="F20" s="406" t="s">
        <v>682</v>
      </c>
      <c r="G20" s="406"/>
      <c r="H20" s="406"/>
      <c r="I20" s="406"/>
      <c r="J20" s="406"/>
      <c r="K20" s="283"/>
    </row>
    <row r="21" spans="2:11" ht="15" customHeight="1">
      <c r="B21" s="286"/>
      <c r="C21" s="287"/>
      <c r="D21" s="287"/>
      <c r="E21" s="288" t="s">
        <v>683</v>
      </c>
      <c r="F21" s="406" t="s">
        <v>684</v>
      </c>
      <c r="G21" s="406"/>
      <c r="H21" s="406"/>
      <c r="I21" s="406"/>
      <c r="J21" s="406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6" t="s">
        <v>685</v>
      </c>
      <c r="D23" s="406"/>
      <c r="E23" s="406"/>
      <c r="F23" s="406"/>
      <c r="G23" s="406"/>
      <c r="H23" s="406"/>
      <c r="I23" s="406"/>
      <c r="J23" s="406"/>
      <c r="K23" s="283"/>
    </row>
    <row r="24" spans="2:11" ht="15" customHeight="1">
      <c r="B24" s="286"/>
      <c r="C24" s="406" t="s">
        <v>686</v>
      </c>
      <c r="D24" s="406"/>
      <c r="E24" s="406"/>
      <c r="F24" s="406"/>
      <c r="G24" s="406"/>
      <c r="H24" s="406"/>
      <c r="I24" s="406"/>
      <c r="J24" s="406"/>
      <c r="K24" s="283"/>
    </row>
    <row r="25" spans="2:11" ht="15" customHeight="1">
      <c r="B25" s="286"/>
      <c r="C25" s="285"/>
      <c r="D25" s="406" t="s">
        <v>687</v>
      </c>
      <c r="E25" s="406"/>
      <c r="F25" s="406"/>
      <c r="G25" s="406"/>
      <c r="H25" s="406"/>
      <c r="I25" s="406"/>
      <c r="J25" s="406"/>
      <c r="K25" s="283"/>
    </row>
    <row r="26" spans="2:11" ht="15" customHeight="1">
      <c r="B26" s="286"/>
      <c r="C26" s="287"/>
      <c r="D26" s="406" t="s">
        <v>688</v>
      </c>
      <c r="E26" s="406"/>
      <c r="F26" s="406"/>
      <c r="G26" s="406"/>
      <c r="H26" s="406"/>
      <c r="I26" s="406"/>
      <c r="J26" s="406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6" t="s">
        <v>689</v>
      </c>
      <c r="E28" s="406"/>
      <c r="F28" s="406"/>
      <c r="G28" s="406"/>
      <c r="H28" s="406"/>
      <c r="I28" s="406"/>
      <c r="J28" s="406"/>
      <c r="K28" s="283"/>
    </row>
    <row r="29" spans="2:11" ht="15" customHeight="1">
      <c r="B29" s="286"/>
      <c r="C29" s="287"/>
      <c r="D29" s="406" t="s">
        <v>690</v>
      </c>
      <c r="E29" s="406"/>
      <c r="F29" s="406"/>
      <c r="G29" s="406"/>
      <c r="H29" s="406"/>
      <c r="I29" s="406"/>
      <c r="J29" s="406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6" t="s">
        <v>691</v>
      </c>
      <c r="E31" s="406"/>
      <c r="F31" s="406"/>
      <c r="G31" s="406"/>
      <c r="H31" s="406"/>
      <c r="I31" s="406"/>
      <c r="J31" s="406"/>
      <c r="K31" s="283"/>
    </row>
    <row r="32" spans="2:11" ht="15" customHeight="1">
      <c r="B32" s="286"/>
      <c r="C32" s="287"/>
      <c r="D32" s="406" t="s">
        <v>692</v>
      </c>
      <c r="E32" s="406"/>
      <c r="F32" s="406"/>
      <c r="G32" s="406"/>
      <c r="H32" s="406"/>
      <c r="I32" s="406"/>
      <c r="J32" s="406"/>
      <c r="K32" s="283"/>
    </row>
    <row r="33" spans="2:11" ht="15" customHeight="1">
      <c r="B33" s="286"/>
      <c r="C33" s="287"/>
      <c r="D33" s="406" t="s">
        <v>693</v>
      </c>
      <c r="E33" s="406"/>
      <c r="F33" s="406"/>
      <c r="G33" s="406"/>
      <c r="H33" s="406"/>
      <c r="I33" s="406"/>
      <c r="J33" s="406"/>
      <c r="K33" s="283"/>
    </row>
    <row r="34" spans="2:11" ht="15" customHeight="1">
      <c r="B34" s="286"/>
      <c r="C34" s="287"/>
      <c r="D34" s="285"/>
      <c r="E34" s="289" t="s">
        <v>116</v>
      </c>
      <c r="F34" s="285"/>
      <c r="G34" s="406" t="s">
        <v>694</v>
      </c>
      <c r="H34" s="406"/>
      <c r="I34" s="406"/>
      <c r="J34" s="406"/>
      <c r="K34" s="283"/>
    </row>
    <row r="35" spans="2:11" ht="30.75" customHeight="1">
      <c r="B35" s="286"/>
      <c r="C35" s="287"/>
      <c r="D35" s="285"/>
      <c r="E35" s="289" t="s">
        <v>695</v>
      </c>
      <c r="F35" s="285"/>
      <c r="G35" s="406" t="s">
        <v>696</v>
      </c>
      <c r="H35" s="406"/>
      <c r="I35" s="406"/>
      <c r="J35" s="406"/>
      <c r="K35" s="283"/>
    </row>
    <row r="36" spans="2:11" ht="15" customHeight="1">
      <c r="B36" s="286"/>
      <c r="C36" s="287"/>
      <c r="D36" s="285"/>
      <c r="E36" s="289" t="s">
        <v>55</v>
      </c>
      <c r="F36" s="285"/>
      <c r="G36" s="406" t="s">
        <v>697</v>
      </c>
      <c r="H36" s="406"/>
      <c r="I36" s="406"/>
      <c r="J36" s="406"/>
      <c r="K36" s="283"/>
    </row>
    <row r="37" spans="2:11" ht="15" customHeight="1">
      <c r="B37" s="286"/>
      <c r="C37" s="287"/>
      <c r="D37" s="285"/>
      <c r="E37" s="289" t="s">
        <v>117</v>
      </c>
      <c r="F37" s="285"/>
      <c r="G37" s="406" t="s">
        <v>698</v>
      </c>
      <c r="H37" s="406"/>
      <c r="I37" s="406"/>
      <c r="J37" s="406"/>
      <c r="K37" s="283"/>
    </row>
    <row r="38" spans="2:11" ht="15" customHeight="1">
      <c r="B38" s="286"/>
      <c r="C38" s="287"/>
      <c r="D38" s="285"/>
      <c r="E38" s="289" t="s">
        <v>118</v>
      </c>
      <c r="F38" s="285"/>
      <c r="G38" s="406" t="s">
        <v>699</v>
      </c>
      <c r="H38" s="406"/>
      <c r="I38" s="406"/>
      <c r="J38" s="406"/>
      <c r="K38" s="283"/>
    </row>
    <row r="39" spans="2:11" ht="15" customHeight="1">
      <c r="B39" s="286"/>
      <c r="C39" s="287"/>
      <c r="D39" s="285"/>
      <c r="E39" s="289" t="s">
        <v>119</v>
      </c>
      <c r="F39" s="285"/>
      <c r="G39" s="406" t="s">
        <v>700</v>
      </c>
      <c r="H39" s="406"/>
      <c r="I39" s="406"/>
      <c r="J39" s="406"/>
      <c r="K39" s="283"/>
    </row>
    <row r="40" spans="2:11" ht="15" customHeight="1">
      <c r="B40" s="286"/>
      <c r="C40" s="287"/>
      <c r="D40" s="285"/>
      <c r="E40" s="289" t="s">
        <v>701</v>
      </c>
      <c r="F40" s="285"/>
      <c r="G40" s="406" t="s">
        <v>702</v>
      </c>
      <c r="H40" s="406"/>
      <c r="I40" s="406"/>
      <c r="J40" s="406"/>
      <c r="K40" s="283"/>
    </row>
    <row r="41" spans="2:11" ht="15" customHeight="1">
      <c r="B41" s="286"/>
      <c r="C41" s="287"/>
      <c r="D41" s="285"/>
      <c r="E41" s="289"/>
      <c r="F41" s="285"/>
      <c r="G41" s="406" t="s">
        <v>703</v>
      </c>
      <c r="H41" s="406"/>
      <c r="I41" s="406"/>
      <c r="J41" s="406"/>
      <c r="K41" s="283"/>
    </row>
    <row r="42" spans="2:11" ht="15" customHeight="1">
      <c r="B42" s="286"/>
      <c r="C42" s="287"/>
      <c r="D42" s="285"/>
      <c r="E42" s="289" t="s">
        <v>704</v>
      </c>
      <c r="F42" s="285"/>
      <c r="G42" s="406" t="s">
        <v>705</v>
      </c>
      <c r="H42" s="406"/>
      <c r="I42" s="406"/>
      <c r="J42" s="406"/>
      <c r="K42" s="283"/>
    </row>
    <row r="43" spans="2:11" ht="15" customHeight="1">
      <c r="B43" s="286"/>
      <c r="C43" s="287"/>
      <c r="D43" s="285"/>
      <c r="E43" s="289" t="s">
        <v>121</v>
      </c>
      <c r="F43" s="285"/>
      <c r="G43" s="406" t="s">
        <v>706</v>
      </c>
      <c r="H43" s="406"/>
      <c r="I43" s="406"/>
      <c r="J43" s="406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6" t="s">
        <v>707</v>
      </c>
      <c r="E45" s="406"/>
      <c r="F45" s="406"/>
      <c r="G45" s="406"/>
      <c r="H45" s="406"/>
      <c r="I45" s="406"/>
      <c r="J45" s="406"/>
      <c r="K45" s="283"/>
    </row>
    <row r="46" spans="2:11" ht="15" customHeight="1">
      <c r="B46" s="286"/>
      <c r="C46" s="287"/>
      <c r="D46" s="287"/>
      <c r="E46" s="406" t="s">
        <v>708</v>
      </c>
      <c r="F46" s="406"/>
      <c r="G46" s="406"/>
      <c r="H46" s="406"/>
      <c r="I46" s="406"/>
      <c r="J46" s="406"/>
      <c r="K46" s="283"/>
    </row>
    <row r="47" spans="2:11" ht="15" customHeight="1">
      <c r="B47" s="286"/>
      <c r="C47" s="287"/>
      <c r="D47" s="287"/>
      <c r="E47" s="406" t="s">
        <v>709</v>
      </c>
      <c r="F47" s="406"/>
      <c r="G47" s="406"/>
      <c r="H47" s="406"/>
      <c r="I47" s="406"/>
      <c r="J47" s="406"/>
      <c r="K47" s="283"/>
    </row>
    <row r="48" spans="2:11" ht="15" customHeight="1">
      <c r="B48" s="286"/>
      <c r="C48" s="287"/>
      <c r="D48" s="287"/>
      <c r="E48" s="406" t="s">
        <v>710</v>
      </c>
      <c r="F48" s="406"/>
      <c r="G48" s="406"/>
      <c r="H48" s="406"/>
      <c r="I48" s="406"/>
      <c r="J48" s="406"/>
      <c r="K48" s="283"/>
    </row>
    <row r="49" spans="2:11" ht="15" customHeight="1">
      <c r="B49" s="286"/>
      <c r="C49" s="287"/>
      <c r="D49" s="406" t="s">
        <v>711</v>
      </c>
      <c r="E49" s="406"/>
      <c r="F49" s="406"/>
      <c r="G49" s="406"/>
      <c r="H49" s="406"/>
      <c r="I49" s="406"/>
      <c r="J49" s="406"/>
      <c r="K49" s="283"/>
    </row>
    <row r="50" spans="2:11" ht="25.5" customHeight="1">
      <c r="B50" s="282"/>
      <c r="C50" s="407" t="s">
        <v>712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6" t="s">
        <v>713</v>
      </c>
      <c r="D52" s="406"/>
      <c r="E52" s="406"/>
      <c r="F52" s="406"/>
      <c r="G52" s="406"/>
      <c r="H52" s="406"/>
      <c r="I52" s="406"/>
      <c r="J52" s="406"/>
      <c r="K52" s="283"/>
    </row>
    <row r="53" spans="2:11" ht="15" customHeight="1">
      <c r="B53" s="282"/>
      <c r="C53" s="406" t="s">
        <v>714</v>
      </c>
      <c r="D53" s="406"/>
      <c r="E53" s="406"/>
      <c r="F53" s="406"/>
      <c r="G53" s="406"/>
      <c r="H53" s="406"/>
      <c r="I53" s="406"/>
      <c r="J53" s="406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6" t="s">
        <v>715</v>
      </c>
      <c r="D55" s="406"/>
      <c r="E55" s="406"/>
      <c r="F55" s="406"/>
      <c r="G55" s="406"/>
      <c r="H55" s="406"/>
      <c r="I55" s="406"/>
      <c r="J55" s="406"/>
      <c r="K55" s="283"/>
    </row>
    <row r="56" spans="2:11" ht="15" customHeight="1">
      <c r="B56" s="282"/>
      <c r="C56" s="287"/>
      <c r="D56" s="406" t="s">
        <v>716</v>
      </c>
      <c r="E56" s="406"/>
      <c r="F56" s="406"/>
      <c r="G56" s="406"/>
      <c r="H56" s="406"/>
      <c r="I56" s="406"/>
      <c r="J56" s="406"/>
      <c r="K56" s="283"/>
    </row>
    <row r="57" spans="2:11" ht="15" customHeight="1">
      <c r="B57" s="282"/>
      <c r="C57" s="287"/>
      <c r="D57" s="406" t="s">
        <v>717</v>
      </c>
      <c r="E57" s="406"/>
      <c r="F57" s="406"/>
      <c r="G57" s="406"/>
      <c r="H57" s="406"/>
      <c r="I57" s="406"/>
      <c r="J57" s="406"/>
      <c r="K57" s="283"/>
    </row>
    <row r="58" spans="2:11" ht="15" customHeight="1">
      <c r="B58" s="282"/>
      <c r="C58" s="287"/>
      <c r="D58" s="406" t="s">
        <v>718</v>
      </c>
      <c r="E58" s="406"/>
      <c r="F58" s="406"/>
      <c r="G58" s="406"/>
      <c r="H58" s="406"/>
      <c r="I58" s="406"/>
      <c r="J58" s="406"/>
      <c r="K58" s="283"/>
    </row>
    <row r="59" spans="2:11" ht="15" customHeight="1">
      <c r="B59" s="282"/>
      <c r="C59" s="287"/>
      <c r="D59" s="406" t="s">
        <v>719</v>
      </c>
      <c r="E59" s="406"/>
      <c r="F59" s="406"/>
      <c r="G59" s="406"/>
      <c r="H59" s="406"/>
      <c r="I59" s="406"/>
      <c r="J59" s="406"/>
      <c r="K59" s="283"/>
    </row>
    <row r="60" spans="2:11" ht="15" customHeight="1">
      <c r="B60" s="282"/>
      <c r="C60" s="287"/>
      <c r="D60" s="405" t="s">
        <v>720</v>
      </c>
      <c r="E60" s="405"/>
      <c r="F60" s="405"/>
      <c r="G60" s="405"/>
      <c r="H60" s="405"/>
      <c r="I60" s="405"/>
      <c r="J60" s="405"/>
      <c r="K60" s="283"/>
    </row>
    <row r="61" spans="2:11" ht="15" customHeight="1">
      <c r="B61" s="282"/>
      <c r="C61" s="287"/>
      <c r="D61" s="406" t="s">
        <v>721</v>
      </c>
      <c r="E61" s="406"/>
      <c r="F61" s="406"/>
      <c r="G61" s="406"/>
      <c r="H61" s="406"/>
      <c r="I61" s="406"/>
      <c r="J61" s="406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6" t="s">
        <v>722</v>
      </c>
      <c r="E63" s="406"/>
      <c r="F63" s="406"/>
      <c r="G63" s="406"/>
      <c r="H63" s="406"/>
      <c r="I63" s="406"/>
      <c r="J63" s="406"/>
      <c r="K63" s="283"/>
    </row>
    <row r="64" spans="2:11" ht="15" customHeight="1">
      <c r="B64" s="282"/>
      <c r="C64" s="287"/>
      <c r="D64" s="405" t="s">
        <v>723</v>
      </c>
      <c r="E64" s="405"/>
      <c r="F64" s="405"/>
      <c r="G64" s="405"/>
      <c r="H64" s="405"/>
      <c r="I64" s="405"/>
      <c r="J64" s="405"/>
      <c r="K64" s="283"/>
    </row>
    <row r="65" spans="2:11" ht="15" customHeight="1">
      <c r="B65" s="282"/>
      <c r="C65" s="287"/>
      <c r="D65" s="406" t="s">
        <v>724</v>
      </c>
      <c r="E65" s="406"/>
      <c r="F65" s="406"/>
      <c r="G65" s="406"/>
      <c r="H65" s="406"/>
      <c r="I65" s="406"/>
      <c r="J65" s="406"/>
      <c r="K65" s="283"/>
    </row>
    <row r="66" spans="2:11" ht="15" customHeight="1">
      <c r="B66" s="282"/>
      <c r="C66" s="287"/>
      <c r="D66" s="406" t="s">
        <v>725</v>
      </c>
      <c r="E66" s="406"/>
      <c r="F66" s="406"/>
      <c r="G66" s="406"/>
      <c r="H66" s="406"/>
      <c r="I66" s="406"/>
      <c r="J66" s="406"/>
      <c r="K66" s="283"/>
    </row>
    <row r="67" spans="2:11" ht="15" customHeight="1">
      <c r="B67" s="282"/>
      <c r="C67" s="287"/>
      <c r="D67" s="406" t="s">
        <v>726</v>
      </c>
      <c r="E67" s="406"/>
      <c r="F67" s="406"/>
      <c r="G67" s="406"/>
      <c r="H67" s="406"/>
      <c r="I67" s="406"/>
      <c r="J67" s="406"/>
      <c r="K67" s="283"/>
    </row>
    <row r="68" spans="2:11" ht="15" customHeight="1">
      <c r="B68" s="282"/>
      <c r="C68" s="287"/>
      <c r="D68" s="406" t="s">
        <v>727</v>
      </c>
      <c r="E68" s="406"/>
      <c r="F68" s="406"/>
      <c r="G68" s="406"/>
      <c r="H68" s="406"/>
      <c r="I68" s="406"/>
      <c r="J68" s="406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4" t="s">
        <v>96</v>
      </c>
      <c r="D73" s="404"/>
      <c r="E73" s="404"/>
      <c r="F73" s="404"/>
      <c r="G73" s="404"/>
      <c r="H73" s="404"/>
      <c r="I73" s="404"/>
      <c r="J73" s="404"/>
      <c r="K73" s="300"/>
    </row>
    <row r="74" spans="2:11" ht="17.25" customHeight="1">
      <c r="B74" s="299"/>
      <c r="C74" s="301" t="s">
        <v>728</v>
      </c>
      <c r="D74" s="301"/>
      <c r="E74" s="301"/>
      <c r="F74" s="301" t="s">
        <v>729</v>
      </c>
      <c r="G74" s="302"/>
      <c r="H74" s="301" t="s">
        <v>117</v>
      </c>
      <c r="I74" s="301" t="s">
        <v>59</v>
      </c>
      <c r="J74" s="301" t="s">
        <v>730</v>
      </c>
      <c r="K74" s="300"/>
    </row>
    <row r="75" spans="2:11" ht="17.25" customHeight="1">
      <c r="B75" s="299"/>
      <c r="C75" s="303" t="s">
        <v>731</v>
      </c>
      <c r="D75" s="303"/>
      <c r="E75" s="303"/>
      <c r="F75" s="304" t="s">
        <v>732</v>
      </c>
      <c r="G75" s="305"/>
      <c r="H75" s="303"/>
      <c r="I75" s="303"/>
      <c r="J75" s="303" t="s">
        <v>733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55</v>
      </c>
      <c r="D77" s="306"/>
      <c r="E77" s="306"/>
      <c r="F77" s="308" t="s">
        <v>734</v>
      </c>
      <c r="G77" s="307"/>
      <c r="H77" s="289" t="s">
        <v>735</v>
      </c>
      <c r="I77" s="289" t="s">
        <v>736</v>
      </c>
      <c r="J77" s="289">
        <v>20</v>
      </c>
      <c r="K77" s="300"/>
    </row>
    <row r="78" spans="2:11" ht="15" customHeight="1">
      <c r="B78" s="299"/>
      <c r="C78" s="289" t="s">
        <v>737</v>
      </c>
      <c r="D78" s="289"/>
      <c r="E78" s="289"/>
      <c r="F78" s="308" t="s">
        <v>734</v>
      </c>
      <c r="G78" s="307"/>
      <c r="H78" s="289" t="s">
        <v>738</v>
      </c>
      <c r="I78" s="289" t="s">
        <v>736</v>
      </c>
      <c r="J78" s="289">
        <v>120</v>
      </c>
      <c r="K78" s="300"/>
    </row>
    <row r="79" spans="2:11" ht="15" customHeight="1">
      <c r="B79" s="309"/>
      <c r="C79" s="289" t="s">
        <v>739</v>
      </c>
      <c r="D79" s="289"/>
      <c r="E79" s="289"/>
      <c r="F79" s="308" t="s">
        <v>740</v>
      </c>
      <c r="G79" s="307"/>
      <c r="H79" s="289" t="s">
        <v>741</v>
      </c>
      <c r="I79" s="289" t="s">
        <v>736</v>
      </c>
      <c r="J79" s="289">
        <v>50</v>
      </c>
      <c r="K79" s="300"/>
    </row>
    <row r="80" spans="2:11" ht="15" customHeight="1">
      <c r="B80" s="309"/>
      <c r="C80" s="289" t="s">
        <v>742</v>
      </c>
      <c r="D80" s="289"/>
      <c r="E80" s="289"/>
      <c r="F80" s="308" t="s">
        <v>734</v>
      </c>
      <c r="G80" s="307"/>
      <c r="H80" s="289" t="s">
        <v>743</v>
      </c>
      <c r="I80" s="289" t="s">
        <v>744</v>
      </c>
      <c r="J80" s="289"/>
      <c r="K80" s="300"/>
    </row>
    <row r="81" spans="2:11" ht="15" customHeight="1">
      <c r="B81" s="309"/>
      <c r="C81" s="310" t="s">
        <v>745</v>
      </c>
      <c r="D81" s="310"/>
      <c r="E81" s="310"/>
      <c r="F81" s="311" t="s">
        <v>740</v>
      </c>
      <c r="G81" s="310"/>
      <c r="H81" s="310" t="s">
        <v>746</v>
      </c>
      <c r="I81" s="310" t="s">
        <v>736</v>
      </c>
      <c r="J81" s="310">
        <v>15</v>
      </c>
      <c r="K81" s="300"/>
    </row>
    <row r="82" spans="2:11" ht="15" customHeight="1">
      <c r="B82" s="309"/>
      <c r="C82" s="310" t="s">
        <v>747</v>
      </c>
      <c r="D82" s="310"/>
      <c r="E82" s="310"/>
      <c r="F82" s="311" t="s">
        <v>740</v>
      </c>
      <c r="G82" s="310"/>
      <c r="H82" s="310" t="s">
        <v>748</v>
      </c>
      <c r="I82" s="310" t="s">
        <v>736</v>
      </c>
      <c r="J82" s="310">
        <v>15</v>
      </c>
      <c r="K82" s="300"/>
    </row>
    <row r="83" spans="2:11" ht="15" customHeight="1">
      <c r="B83" s="309"/>
      <c r="C83" s="310" t="s">
        <v>749</v>
      </c>
      <c r="D83" s="310"/>
      <c r="E83" s="310"/>
      <c r="F83" s="311" t="s">
        <v>740</v>
      </c>
      <c r="G83" s="310"/>
      <c r="H83" s="310" t="s">
        <v>750</v>
      </c>
      <c r="I83" s="310" t="s">
        <v>736</v>
      </c>
      <c r="J83" s="310">
        <v>20</v>
      </c>
      <c r="K83" s="300"/>
    </row>
    <row r="84" spans="2:11" ht="15" customHeight="1">
      <c r="B84" s="309"/>
      <c r="C84" s="310" t="s">
        <v>751</v>
      </c>
      <c r="D84" s="310"/>
      <c r="E84" s="310"/>
      <c r="F84" s="311" t="s">
        <v>740</v>
      </c>
      <c r="G84" s="310"/>
      <c r="H84" s="310" t="s">
        <v>752</v>
      </c>
      <c r="I84" s="310" t="s">
        <v>736</v>
      </c>
      <c r="J84" s="310">
        <v>20</v>
      </c>
      <c r="K84" s="300"/>
    </row>
    <row r="85" spans="2:11" ht="15" customHeight="1">
      <c r="B85" s="309"/>
      <c r="C85" s="289" t="s">
        <v>753</v>
      </c>
      <c r="D85" s="289"/>
      <c r="E85" s="289"/>
      <c r="F85" s="308" t="s">
        <v>740</v>
      </c>
      <c r="G85" s="307"/>
      <c r="H85" s="289" t="s">
        <v>754</v>
      </c>
      <c r="I85" s="289" t="s">
        <v>736</v>
      </c>
      <c r="J85" s="289">
        <v>50</v>
      </c>
      <c r="K85" s="300"/>
    </row>
    <row r="86" spans="2:11" ht="15" customHeight="1">
      <c r="B86" s="309"/>
      <c r="C86" s="289" t="s">
        <v>755</v>
      </c>
      <c r="D86" s="289"/>
      <c r="E86" s="289"/>
      <c r="F86" s="308" t="s">
        <v>740</v>
      </c>
      <c r="G86" s="307"/>
      <c r="H86" s="289" t="s">
        <v>756</v>
      </c>
      <c r="I86" s="289" t="s">
        <v>736</v>
      </c>
      <c r="J86" s="289">
        <v>20</v>
      </c>
      <c r="K86" s="300"/>
    </row>
    <row r="87" spans="2:11" ht="15" customHeight="1">
      <c r="B87" s="309"/>
      <c r="C87" s="289" t="s">
        <v>757</v>
      </c>
      <c r="D87" s="289"/>
      <c r="E87" s="289"/>
      <c r="F87" s="308" t="s">
        <v>740</v>
      </c>
      <c r="G87" s="307"/>
      <c r="H87" s="289" t="s">
        <v>758</v>
      </c>
      <c r="I87" s="289" t="s">
        <v>736</v>
      </c>
      <c r="J87" s="289">
        <v>20</v>
      </c>
      <c r="K87" s="300"/>
    </row>
    <row r="88" spans="2:11" ht="15" customHeight="1">
      <c r="B88" s="309"/>
      <c r="C88" s="289" t="s">
        <v>759</v>
      </c>
      <c r="D88" s="289"/>
      <c r="E88" s="289"/>
      <c r="F88" s="308" t="s">
        <v>740</v>
      </c>
      <c r="G88" s="307"/>
      <c r="H88" s="289" t="s">
        <v>760</v>
      </c>
      <c r="I88" s="289" t="s">
        <v>736</v>
      </c>
      <c r="J88" s="289">
        <v>50</v>
      </c>
      <c r="K88" s="300"/>
    </row>
    <row r="89" spans="2:11" ht="15" customHeight="1">
      <c r="B89" s="309"/>
      <c r="C89" s="289" t="s">
        <v>761</v>
      </c>
      <c r="D89" s="289"/>
      <c r="E89" s="289"/>
      <c r="F89" s="308" t="s">
        <v>740</v>
      </c>
      <c r="G89" s="307"/>
      <c r="H89" s="289" t="s">
        <v>761</v>
      </c>
      <c r="I89" s="289" t="s">
        <v>736</v>
      </c>
      <c r="J89" s="289">
        <v>50</v>
      </c>
      <c r="K89" s="300"/>
    </row>
    <row r="90" spans="2:11" ht="15" customHeight="1">
      <c r="B90" s="309"/>
      <c r="C90" s="289" t="s">
        <v>122</v>
      </c>
      <c r="D90" s="289"/>
      <c r="E90" s="289"/>
      <c r="F90" s="308" t="s">
        <v>740</v>
      </c>
      <c r="G90" s="307"/>
      <c r="H90" s="289" t="s">
        <v>762</v>
      </c>
      <c r="I90" s="289" t="s">
        <v>736</v>
      </c>
      <c r="J90" s="289">
        <v>255</v>
      </c>
      <c r="K90" s="300"/>
    </row>
    <row r="91" spans="2:11" ht="15" customHeight="1">
      <c r="B91" s="309"/>
      <c r="C91" s="289" t="s">
        <v>763</v>
      </c>
      <c r="D91" s="289"/>
      <c r="E91" s="289"/>
      <c r="F91" s="308" t="s">
        <v>734</v>
      </c>
      <c r="G91" s="307"/>
      <c r="H91" s="289" t="s">
        <v>764</v>
      </c>
      <c r="I91" s="289" t="s">
        <v>765</v>
      </c>
      <c r="J91" s="289"/>
      <c r="K91" s="300"/>
    </row>
    <row r="92" spans="2:11" ht="15" customHeight="1">
      <c r="B92" s="309"/>
      <c r="C92" s="289" t="s">
        <v>766</v>
      </c>
      <c r="D92" s="289"/>
      <c r="E92" s="289"/>
      <c r="F92" s="308" t="s">
        <v>734</v>
      </c>
      <c r="G92" s="307"/>
      <c r="H92" s="289" t="s">
        <v>767</v>
      </c>
      <c r="I92" s="289" t="s">
        <v>768</v>
      </c>
      <c r="J92" s="289"/>
      <c r="K92" s="300"/>
    </row>
    <row r="93" spans="2:11" ht="15" customHeight="1">
      <c r="B93" s="309"/>
      <c r="C93" s="289" t="s">
        <v>769</v>
      </c>
      <c r="D93" s="289"/>
      <c r="E93" s="289"/>
      <c r="F93" s="308" t="s">
        <v>734</v>
      </c>
      <c r="G93" s="307"/>
      <c r="H93" s="289" t="s">
        <v>769</v>
      </c>
      <c r="I93" s="289" t="s">
        <v>768</v>
      </c>
      <c r="J93" s="289"/>
      <c r="K93" s="300"/>
    </row>
    <row r="94" spans="2:11" ht="15" customHeight="1">
      <c r="B94" s="309"/>
      <c r="C94" s="289" t="s">
        <v>40</v>
      </c>
      <c r="D94" s="289"/>
      <c r="E94" s="289"/>
      <c r="F94" s="308" t="s">
        <v>734</v>
      </c>
      <c r="G94" s="307"/>
      <c r="H94" s="289" t="s">
        <v>770</v>
      </c>
      <c r="I94" s="289" t="s">
        <v>768</v>
      </c>
      <c r="J94" s="289"/>
      <c r="K94" s="300"/>
    </row>
    <row r="95" spans="2:11" ht="15" customHeight="1">
      <c r="B95" s="309"/>
      <c r="C95" s="289" t="s">
        <v>50</v>
      </c>
      <c r="D95" s="289"/>
      <c r="E95" s="289"/>
      <c r="F95" s="308" t="s">
        <v>734</v>
      </c>
      <c r="G95" s="307"/>
      <c r="H95" s="289" t="s">
        <v>771</v>
      </c>
      <c r="I95" s="289" t="s">
        <v>768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4" t="s">
        <v>772</v>
      </c>
      <c r="D100" s="404"/>
      <c r="E100" s="404"/>
      <c r="F100" s="404"/>
      <c r="G100" s="404"/>
      <c r="H100" s="404"/>
      <c r="I100" s="404"/>
      <c r="J100" s="404"/>
      <c r="K100" s="300"/>
    </row>
    <row r="101" spans="2:11" ht="17.25" customHeight="1">
      <c r="B101" s="299"/>
      <c r="C101" s="301" t="s">
        <v>728</v>
      </c>
      <c r="D101" s="301"/>
      <c r="E101" s="301"/>
      <c r="F101" s="301" t="s">
        <v>729</v>
      </c>
      <c r="G101" s="302"/>
      <c r="H101" s="301" t="s">
        <v>117</v>
      </c>
      <c r="I101" s="301" t="s">
        <v>59</v>
      </c>
      <c r="J101" s="301" t="s">
        <v>730</v>
      </c>
      <c r="K101" s="300"/>
    </row>
    <row r="102" spans="2:11" ht="17.25" customHeight="1">
      <c r="B102" s="299"/>
      <c r="C102" s="303" t="s">
        <v>731</v>
      </c>
      <c r="D102" s="303"/>
      <c r="E102" s="303"/>
      <c r="F102" s="304" t="s">
        <v>732</v>
      </c>
      <c r="G102" s="305"/>
      <c r="H102" s="303"/>
      <c r="I102" s="303"/>
      <c r="J102" s="303" t="s">
        <v>733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55</v>
      </c>
      <c r="D104" s="306"/>
      <c r="E104" s="306"/>
      <c r="F104" s="308" t="s">
        <v>734</v>
      </c>
      <c r="G104" s="317"/>
      <c r="H104" s="289" t="s">
        <v>773</v>
      </c>
      <c r="I104" s="289" t="s">
        <v>736</v>
      </c>
      <c r="J104" s="289">
        <v>20</v>
      </c>
      <c r="K104" s="300"/>
    </row>
    <row r="105" spans="2:11" ht="15" customHeight="1">
      <c r="B105" s="299"/>
      <c r="C105" s="289" t="s">
        <v>737</v>
      </c>
      <c r="D105" s="289"/>
      <c r="E105" s="289"/>
      <c r="F105" s="308" t="s">
        <v>734</v>
      </c>
      <c r="G105" s="289"/>
      <c r="H105" s="289" t="s">
        <v>773</v>
      </c>
      <c r="I105" s="289" t="s">
        <v>736</v>
      </c>
      <c r="J105" s="289">
        <v>120</v>
      </c>
      <c r="K105" s="300"/>
    </row>
    <row r="106" spans="2:11" ht="15" customHeight="1">
      <c r="B106" s="309"/>
      <c r="C106" s="289" t="s">
        <v>739</v>
      </c>
      <c r="D106" s="289"/>
      <c r="E106" s="289"/>
      <c r="F106" s="308" t="s">
        <v>740</v>
      </c>
      <c r="G106" s="289"/>
      <c r="H106" s="289" t="s">
        <v>773</v>
      </c>
      <c r="I106" s="289" t="s">
        <v>736</v>
      </c>
      <c r="J106" s="289">
        <v>50</v>
      </c>
      <c r="K106" s="300"/>
    </row>
    <row r="107" spans="2:11" ht="15" customHeight="1">
      <c r="B107" s="309"/>
      <c r="C107" s="289" t="s">
        <v>742</v>
      </c>
      <c r="D107" s="289"/>
      <c r="E107" s="289"/>
      <c r="F107" s="308" t="s">
        <v>734</v>
      </c>
      <c r="G107" s="289"/>
      <c r="H107" s="289" t="s">
        <v>773</v>
      </c>
      <c r="I107" s="289" t="s">
        <v>744</v>
      </c>
      <c r="J107" s="289"/>
      <c r="K107" s="300"/>
    </row>
    <row r="108" spans="2:11" ht="15" customHeight="1">
      <c r="B108" s="309"/>
      <c r="C108" s="289" t="s">
        <v>753</v>
      </c>
      <c r="D108" s="289"/>
      <c r="E108" s="289"/>
      <c r="F108" s="308" t="s">
        <v>740</v>
      </c>
      <c r="G108" s="289"/>
      <c r="H108" s="289" t="s">
        <v>773</v>
      </c>
      <c r="I108" s="289" t="s">
        <v>736</v>
      </c>
      <c r="J108" s="289">
        <v>50</v>
      </c>
      <c r="K108" s="300"/>
    </row>
    <row r="109" spans="2:11" ht="15" customHeight="1">
      <c r="B109" s="309"/>
      <c r="C109" s="289" t="s">
        <v>761</v>
      </c>
      <c r="D109" s="289"/>
      <c r="E109" s="289"/>
      <c r="F109" s="308" t="s">
        <v>740</v>
      </c>
      <c r="G109" s="289"/>
      <c r="H109" s="289" t="s">
        <v>773</v>
      </c>
      <c r="I109" s="289" t="s">
        <v>736</v>
      </c>
      <c r="J109" s="289">
        <v>50</v>
      </c>
      <c r="K109" s="300"/>
    </row>
    <row r="110" spans="2:11" ht="15" customHeight="1">
      <c r="B110" s="309"/>
      <c r="C110" s="289" t="s">
        <v>759</v>
      </c>
      <c r="D110" s="289"/>
      <c r="E110" s="289"/>
      <c r="F110" s="308" t="s">
        <v>740</v>
      </c>
      <c r="G110" s="289"/>
      <c r="H110" s="289" t="s">
        <v>773</v>
      </c>
      <c r="I110" s="289" t="s">
        <v>736</v>
      </c>
      <c r="J110" s="289">
        <v>50</v>
      </c>
      <c r="K110" s="300"/>
    </row>
    <row r="111" spans="2:11" ht="15" customHeight="1">
      <c r="B111" s="309"/>
      <c r="C111" s="289" t="s">
        <v>55</v>
      </c>
      <c r="D111" s="289"/>
      <c r="E111" s="289"/>
      <c r="F111" s="308" t="s">
        <v>734</v>
      </c>
      <c r="G111" s="289"/>
      <c r="H111" s="289" t="s">
        <v>774</v>
      </c>
      <c r="I111" s="289" t="s">
        <v>736</v>
      </c>
      <c r="J111" s="289">
        <v>20</v>
      </c>
      <c r="K111" s="300"/>
    </row>
    <row r="112" spans="2:11" ht="15" customHeight="1">
      <c r="B112" s="309"/>
      <c r="C112" s="289" t="s">
        <v>775</v>
      </c>
      <c r="D112" s="289"/>
      <c r="E112" s="289"/>
      <c r="F112" s="308" t="s">
        <v>734</v>
      </c>
      <c r="G112" s="289"/>
      <c r="H112" s="289" t="s">
        <v>776</v>
      </c>
      <c r="I112" s="289" t="s">
        <v>736</v>
      </c>
      <c r="J112" s="289">
        <v>120</v>
      </c>
      <c r="K112" s="300"/>
    </row>
    <row r="113" spans="2:11" ht="15" customHeight="1">
      <c r="B113" s="309"/>
      <c r="C113" s="289" t="s">
        <v>40</v>
      </c>
      <c r="D113" s="289"/>
      <c r="E113" s="289"/>
      <c r="F113" s="308" t="s">
        <v>734</v>
      </c>
      <c r="G113" s="289"/>
      <c r="H113" s="289" t="s">
        <v>777</v>
      </c>
      <c r="I113" s="289" t="s">
        <v>768</v>
      </c>
      <c r="J113" s="289"/>
      <c r="K113" s="300"/>
    </row>
    <row r="114" spans="2:11" ht="15" customHeight="1">
      <c r="B114" s="309"/>
      <c r="C114" s="289" t="s">
        <v>50</v>
      </c>
      <c r="D114" s="289"/>
      <c r="E114" s="289"/>
      <c r="F114" s="308" t="s">
        <v>734</v>
      </c>
      <c r="G114" s="289"/>
      <c r="H114" s="289" t="s">
        <v>778</v>
      </c>
      <c r="I114" s="289" t="s">
        <v>768</v>
      </c>
      <c r="J114" s="289"/>
      <c r="K114" s="300"/>
    </row>
    <row r="115" spans="2:11" ht="15" customHeight="1">
      <c r="B115" s="309"/>
      <c r="C115" s="289" t="s">
        <v>59</v>
      </c>
      <c r="D115" s="289"/>
      <c r="E115" s="289"/>
      <c r="F115" s="308" t="s">
        <v>734</v>
      </c>
      <c r="G115" s="289"/>
      <c r="H115" s="289" t="s">
        <v>779</v>
      </c>
      <c r="I115" s="289" t="s">
        <v>780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3" t="s">
        <v>781</v>
      </c>
      <c r="D120" s="403"/>
      <c r="E120" s="403"/>
      <c r="F120" s="403"/>
      <c r="G120" s="403"/>
      <c r="H120" s="403"/>
      <c r="I120" s="403"/>
      <c r="J120" s="403"/>
      <c r="K120" s="325"/>
    </row>
    <row r="121" spans="2:11" ht="17.25" customHeight="1">
      <c r="B121" s="326"/>
      <c r="C121" s="301" t="s">
        <v>728</v>
      </c>
      <c r="D121" s="301"/>
      <c r="E121" s="301"/>
      <c r="F121" s="301" t="s">
        <v>729</v>
      </c>
      <c r="G121" s="302"/>
      <c r="H121" s="301" t="s">
        <v>117</v>
      </c>
      <c r="I121" s="301" t="s">
        <v>59</v>
      </c>
      <c r="J121" s="301" t="s">
        <v>730</v>
      </c>
      <c r="K121" s="327"/>
    </row>
    <row r="122" spans="2:11" ht="17.25" customHeight="1">
      <c r="B122" s="326"/>
      <c r="C122" s="303" t="s">
        <v>731</v>
      </c>
      <c r="D122" s="303"/>
      <c r="E122" s="303"/>
      <c r="F122" s="304" t="s">
        <v>732</v>
      </c>
      <c r="G122" s="305"/>
      <c r="H122" s="303"/>
      <c r="I122" s="303"/>
      <c r="J122" s="303" t="s">
        <v>733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737</v>
      </c>
      <c r="D124" s="306"/>
      <c r="E124" s="306"/>
      <c r="F124" s="308" t="s">
        <v>734</v>
      </c>
      <c r="G124" s="289"/>
      <c r="H124" s="289" t="s">
        <v>773</v>
      </c>
      <c r="I124" s="289" t="s">
        <v>736</v>
      </c>
      <c r="J124" s="289">
        <v>120</v>
      </c>
      <c r="K124" s="330"/>
    </row>
    <row r="125" spans="2:11" ht="15" customHeight="1">
      <c r="B125" s="328"/>
      <c r="C125" s="289" t="s">
        <v>782</v>
      </c>
      <c r="D125" s="289"/>
      <c r="E125" s="289"/>
      <c r="F125" s="308" t="s">
        <v>734</v>
      </c>
      <c r="G125" s="289"/>
      <c r="H125" s="289" t="s">
        <v>783</v>
      </c>
      <c r="I125" s="289" t="s">
        <v>736</v>
      </c>
      <c r="J125" s="289" t="s">
        <v>784</v>
      </c>
      <c r="K125" s="330"/>
    </row>
    <row r="126" spans="2:11" ht="15" customHeight="1">
      <c r="B126" s="328"/>
      <c r="C126" s="289" t="s">
        <v>683</v>
      </c>
      <c r="D126" s="289"/>
      <c r="E126" s="289"/>
      <c r="F126" s="308" t="s">
        <v>734</v>
      </c>
      <c r="G126" s="289"/>
      <c r="H126" s="289" t="s">
        <v>785</v>
      </c>
      <c r="I126" s="289" t="s">
        <v>736</v>
      </c>
      <c r="J126" s="289" t="s">
        <v>784</v>
      </c>
      <c r="K126" s="330"/>
    </row>
    <row r="127" spans="2:11" ht="15" customHeight="1">
      <c r="B127" s="328"/>
      <c r="C127" s="289" t="s">
        <v>745</v>
      </c>
      <c r="D127" s="289"/>
      <c r="E127" s="289"/>
      <c r="F127" s="308" t="s">
        <v>740</v>
      </c>
      <c r="G127" s="289"/>
      <c r="H127" s="289" t="s">
        <v>746</v>
      </c>
      <c r="I127" s="289" t="s">
        <v>736</v>
      </c>
      <c r="J127" s="289">
        <v>15</v>
      </c>
      <c r="K127" s="330"/>
    </row>
    <row r="128" spans="2:11" ht="15" customHeight="1">
      <c r="B128" s="328"/>
      <c r="C128" s="310" t="s">
        <v>747</v>
      </c>
      <c r="D128" s="310"/>
      <c r="E128" s="310"/>
      <c r="F128" s="311" t="s">
        <v>740</v>
      </c>
      <c r="G128" s="310"/>
      <c r="H128" s="310" t="s">
        <v>748</v>
      </c>
      <c r="I128" s="310" t="s">
        <v>736</v>
      </c>
      <c r="J128" s="310">
        <v>15</v>
      </c>
      <c r="K128" s="330"/>
    </row>
    <row r="129" spans="2:11" ht="15" customHeight="1">
      <c r="B129" s="328"/>
      <c r="C129" s="310" t="s">
        <v>749</v>
      </c>
      <c r="D129" s="310"/>
      <c r="E129" s="310"/>
      <c r="F129" s="311" t="s">
        <v>740</v>
      </c>
      <c r="G129" s="310"/>
      <c r="H129" s="310" t="s">
        <v>750</v>
      </c>
      <c r="I129" s="310" t="s">
        <v>736</v>
      </c>
      <c r="J129" s="310">
        <v>20</v>
      </c>
      <c r="K129" s="330"/>
    </row>
    <row r="130" spans="2:11" ht="15" customHeight="1">
      <c r="B130" s="328"/>
      <c r="C130" s="310" t="s">
        <v>751</v>
      </c>
      <c r="D130" s="310"/>
      <c r="E130" s="310"/>
      <c r="F130" s="311" t="s">
        <v>740</v>
      </c>
      <c r="G130" s="310"/>
      <c r="H130" s="310" t="s">
        <v>752</v>
      </c>
      <c r="I130" s="310" t="s">
        <v>736</v>
      </c>
      <c r="J130" s="310">
        <v>20</v>
      </c>
      <c r="K130" s="330"/>
    </row>
    <row r="131" spans="2:11" ht="15" customHeight="1">
      <c r="B131" s="328"/>
      <c r="C131" s="289" t="s">
        <v>739</v>
      </c>
      <c r="D131" s="289"/>
      <c r="E131" s="289"/>
      <c r="F131" s="308" t="s">
        <v>740</v>
      </c>
      <c r="G131" s="289"/>
      <c r="H131" s="289" t="s">
        <v>773</v>
      </c>
      <c r="I131" s="289" t="s">
        <v>736</v>
      </c>
      <c r="J131" s="289">
        <v>50</v>
      </c>
      <c r="K131" s="330"/>
    </row>
    <row r="132" spans="2:11" ht="15" customHeight="1">
      <c r="B132" s="328"/>
      <c r="C132" s="289" t="s">
        <v>753</v>
      </c>
      <c r="D132" s="289"/>
      <c r="E132" s="289"/>
      <c r="F132" s="308" t="s">
        <v>740</v>
      </c>
      <c r="G132" s="289"/>
      <c r="H132" s="289" t="s">
        <v>773</v>
      </c>
      <c r="I132" s="289" t="s">
        <v>736</v>
      </c>
      <c r="J132" s="289">
        <v>50</v>
      </c>
      <c r="K132" s="330"/>
    </row>
    <row r="133" spans="2:11" ht="15" customHeight="1">
      <c r="B133" s="328"/>
      <c r="C133" s="289" t="s">
        <v>759</v>
      </c>
      <c r="D133" s="289"/>
      <c r="E133" s="289"/>
      <c r="F133" s="308" t="s">
        <v>740</v>
      </c>
      <c r="G133" s="289"/>
      <c r="H133" s="289" t="s">
        <v>773</v>
      </c>
      <c r="I133" s="289" t="s">
        <v>736</v>
      </c>
      <c r="J133" s="289">
        <v>50</v>
      </c>
      <c r="K133" s="330"/>
    </row>
    <row r="134" spans="2:11" ht="15" customHeight="1">
      <c r="B134" s="328"/>
      <c r="C134" s="289" t="s">
        <v>761</v>
      </c>
      <c r="D134" s="289"/>
      <c r="E134" s="289"/>
      <c r="F134" s="308" t="s">
        <v>740</v>
      </c>
      <c r="G134" s="289"/>
      <c r="H134" s="289" t="s">
        <v>773</v>
      </c>
      <c r="I134" s="289" t="s">
        <v>736</v>
      </c>
      <c r="J134" s="289">
        <v>50</v>
      </c>
      <c r="K134" s="330"/>
    </row>
    <row r="135" spans="2:11" ht="15" customHeight="1">
      <c r="B135" s="328"/>
      <c r="C135" s="289" t="s">
        <v>122</v>
      </c>
      <c r="D135" s="289"/>
      <c r="E135" s="289"/>
      <c r="F135" s="308" t="s">
        <v>740</v>
      </c>
      <c r="G135" s="289"/>
      <c r="H135" s="289" t="s">
        <v>786</v>
      </c>
      <c r="I135" s="289" t="s">
        <v>736</v>
      </c>
      <c r="J135" s="289">
        <v>255</v>
      </c>
      <c r="K135" s="330"/>
    </row>
    <row r="136" spans="2:11" ht="15" customHeight="1">
      <c r="B136" s="328"/>
      <c r="C136" s="289" t="s">
        <v>763</v>
      </c>
      <c r="D136" s="289"/>
      <c r="E136" s="289"/>
      <c r="F136" s="308" t="s">
        <v>734</v>
      </c>
      <c r="G136" s="289"/>
      <c r="H136" s="289" t="s">
        <v>787</v>
      </c>
      <c r="I136" s="289" t="s">
        <v>765</v>
      </c>
      <c r="J136" s="289"/>
      <c r="K136" s="330"/>
    </row>
    <row r="137" spans="2:11" ht="15" customHeight="1">
      <c r="B137" s="328"/>
      <c r="C137" s="289" t="s">
        <v>766</v>
      </c>
      <c r="D137" s="289"/>
      <c r="E137" s="289"/>
      <c r="F137" s="308" t="s">
        <v>734</v>
      </c>
      <c r="G137" s="289"/>
      <c r="H137" s="289" t="s">
        <v>788</v>
      </c>
      <c r="I137" s="289" t="s">
        <v>768</v>
      </c>
      <c r="J137" s="289"/>
      <c r="K137" s="330"/>
    </row>
    <row r="138" spans="2:11" ht="15" customHeight="1">
      <c r="B138" s="328"/>
      <c r="C138" s="289" t="s">
        <v>769</v>
      </c>
      <c r="D138" s="289"/>
      <c r="E138" s="289"/>
      <c r="F138" s="308" t="s">
        <v>734</v>
      </c>
      <c r="G138" s="289"/>
      <c r="H138" s="289" t="s">
        <v>769</v>
      </c>
      <c r="I138" s="289" t="s">
        <v>768</v>
      </c>
      <c r="J138" s="289"/>
      <c r="K138" s="330"/>
    </row>
    <row r="139" spans="2:11" ht="15" customHeight="1">
      <c r="B139" s="328"/>
      <c r="C139" s="289" t="s">
        <v>40</v>
      </c>
      <c r="D139" s="289"/>
      <c r="E139" s="289"/>
      <c r="F139" s="308" t="s">
        <v>734</v>
      </c>
      <c r="G139" s="289"/>
      <c r="H139" s="289" t="s">
        <v>789</v>
      </c>
      <c r="I139" s="289" t="s">
        <v>768</v>
      </c>
      <c r="J139" s="289"/>
      <c r="K139" s="330"/>
    </row>
    <row r="140" spans="2:11" ht="15" customHeight="1">
      <c r="B140" s="328"/>
      <c r="C140" s="289" t="s">
        <v>790</v>
      </c>
      <c r="D140" s="289"/>
      <c r="E140" s="289"/>
      <c r="F140" s="308" t="s">
        <v>734</v>
      </c>
      <c r="G140" s="289"/>
      <c r="H140" s="289" t="s">
        <v>791</v>
      </c>
      <c r="I140" s="289" t="s">
        <v>768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4" t="s">
        <v>792</v>
      </c>
      <c r="D145" s="404"/>
      <c r="E145" s="404"/>
      <c r="F145" s="404"/>
      <c r="G145" s="404"/>
      <c r="H145" s="404"/>
      <c r="I145" s="404"/>
      <c r="J145" s="404"/>
      <c r="K145" s="300"/>
    </row>
    <row r="146" spans="2:11" ht="17.25" customHeight="1">
      <c r="B146" s="299"/>
      <c r="C146" s="301" t="s">
        <v>728</v>
      </c>
      <c r="D146" s="301"/>
      <c r="E146" s="301"/>
      <c r="F146" s="301" t="s">
        <v>729</v>
      </c>
      <c r="G146" s="302"/>
      <c r="H146" s="301" t="s">
        <v>117</v>
      </c>
      <c r="I146" s="301" t="s">
        <v>59</v>
      </c>
      <c r="J146" s="301" t="s">
        <v>730</v>
      </c>
      <c r="K146" s="300"/>
    </row>
    <row r="147" spans="2:11" ht="17.25" customHeight="1">
      <c r="B147" s="299"/>
      <c r="C147" s="303" t="s">
        <v>731</v>
      </c>
      <c r="D147" s="303"/>
      <c r="E147" s="303"/>
      <c r="F147" s="304" t="s">
        <v>732</v>
      </c>
      <c r="G147" s="305"/>
      <c r="H147" s="303"/>
      <c r="I147" s="303"/>
      <c r="J147" s="303" t="s">
        <v>733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737</v>
      </c>
      <c r="D149" s="289"/>
      <c r="E149" s="289"/>
      <c r="F149" s="335" t="s">
        <v>734</v>
      </c>
      <c r="G149" s="289"/>
      <c r="H149" s="334" t="s">
        <v>773</v>
      </c>
      <c r="I149" s="334" t="s">
        <v>736</v>
      </c>
      <c r="J149" s="334">
        <v>120</v>
      </c>
      <c r="K149" s="330"/>
    </row>
    <row r="150" spans="2:11" ht="15" customHeight="1">
      <c r="B150" s="309"/>
      <c r="C150" s="334" t="s">
        <v>782</v>
      </c>
      <c r="D150" s="289"/>
      <c r="E150" s="289"/>
      <c r="F150" s="335" t="s">
        <v>734</v>
      </c>
      <c r="G150" s="289"/>
      <c r="H150" s="334" t="s">
        <v>793</v>
      </c>
      <c r="I150" s="334" t="s">
        <v>736</v>
      </c>
      <c r="J150" s="334" t="s">
        <v>784</v>
      </c>
      <c r="K150" s="330"/>
    </row>
    <row r="151" spans="2:11" ht="15" customHeight="1">
      <c r="B151" s="309"/>
      <c r="C151" s="334" t="s">
        <v>683</v>
      </c>
      <c r="D151" s="289"/>
      <c r="E151" s="289"/>
      <c r="F151" s="335" t="s">
        <v>734</v>
      </c>
      <c r="G151" s="289"/>
      <c r="H151" s="334" t="s">
        <v>794</v>
      </c>
      <c r="I151" s="334" t="s">
        <v>736</v>
      </c>
      <c r="J151" s="334" t="s">
        <v>784</v>
      </c>
      <c r="K151" s="330"/>
    </row>
    <row r="152" spans="2:11" ht="15" customHeight="1">
      <c r="B152" s="309"/>
      <c r="C152" s="334" t="s">
        <v>739</v>
      </c>
      <c r="D152" s="289"/>
      <c r="E152" s="289"/>
      <c r="F152" s="335" t="s">
        <v>740</v>
      </c>
      <c r="G152" s="289"/>
      <c r="H152" s="334" t="s">
        <v>773</v>
      </c>
      <c r="I152" s="334" t="s">
        <v>736</v>
      </c>
      <c r="J152" s="334">
        <v>50</v>
      </c>
      <c r="K152" s="330"/>
    </row>
    <row r="153" spans="2:11" ht="15" customHeight="1">
      <c r="B153" s="309"/>
      <c r="C153" s="334" t="s">
        <v>742</v>
      </c>
      <c r="D153" s="289"/>
      <c r="E153" s="289"/>
      <c r="F153" s="335" t="s">
        <v>734</v>
      </c>
      <c r="G153" s="289"/>
      <c r="H153" s="334" t="s">
        <v>773</v>
      </c>
      <c r="I153" s="334" t="s">
        <v>744</v>
      </c>
      <c r="J153" s="334"/>
      <c r="K153" s="330"/>
    </row>
    <row r="154" spans="2:11" ht="15" customHeight="1">
      <c r="B154" s="309"/>
      <c r="C154" s="334" t="s">
        <v>753</v>
      </c>
      <c r="D154" s="289"/>
      <c r="E154" s="289"/>
      <c r="F154" s="335" t="s">
        <v>740</v>
      </c>
      <c r="G154" s="289"/>
      <c r="H154" s="334" t="s">
        <v>773</v>
      </c>
      <c r="I154" s="334" t="s">
        <v>736</v>
      </c>
      <c r="J154" s="334">
        <v>50</v>
      </c>
      <c r="K154" s="330"/>
    </row>
    <row r="155" spans="2:11" ht="15" customHeight="1">
      <c r="B155" s="309"/>
      <c r="C155" s="334" t="s">
        <v>761</v>
      </c>
      <c r="D155" s="289"/>
      <c r="E155" s="289"/>
      <c r="F155" s="335" t="s">
        <v>740</v>
      </c>
      <c r="G155" s="289"/>
      <c r="H155" s="334" t="s">
        <v>773</v>
      </c>
      <c r="I155" s="334" t="s">
        <v>736</v>
      </c>
      <c r="J155" s="334">
        <v>50</v>
      </c>
      <c r="K155" s="330"/>
    </row>
    <row r="156" spans="2:11" ht="15" customHeight="1">
      <c r="B156" s="309"/>
      <c r="C156" s="334" t="s">
        <v>759</v>
      </c>
      <c r="D156" s="289"/>
      <c r="E156" s="289"/>
      <c r="F156" s="335" t="s">
        <v>740</v>
      </c>
      <c r="G156" s="289"/>
      <c r="H156" s="334" t="s">
        <v>773</v>
      </c>
      <c r="I156" s="334" t="s">
        <v>736</v>
      </c>
      <c r="J156" s="334">
        <v>50</v>
      </c>
      <c r="K156" s="330"/>
    </row>
    <row r="157" spans="2:11" ht="15" customHeight="1">
      <c r="B157" s="309"/>
      <c r="C157" s="334" t="s">
        <v>101</v>
      </c>
      <c r="D157" s="289"/>
      <c r="E157" s="289"/>
      <c r="F157" s="335" t="s">
        <v>734</v>
      </c>
      <c r="G157" s="289"/>
      <c r="H157" s="334" t="s">
        <v>795</v>
      </c>
      <c r="I157" s="334" t="s">
        <v>736</v>
      </c>
      <c r="J157" s="334" t="s">
        <v>796</v>
      </c>
      <c r="K157" s="330"/>
    </row>
    <row r="158" spans="2:11" ht="15" customHeight="1">
      <c r="B158" s="309"/>
      <c r="C158" s="334" t="s">
        <v>797</v>
      </c>
      <c r="D158" s="289"/>
      <c r="E158" s="289"/>
      <c r="F158" s="335" t="s">
        <v>734</v>
      </c>
      <c r="G158" s="289"/>
      <c r="H158" s="334" t="s">
        <v>798</v>
      </c>
      <c r="I158" s="334" t="s">
        <v>768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3" t="s">
        <v>799</v>
      </c>
      <c r="D163" s="403"/>
      <c r="E163" s="403"/>
      <c r="F163" s="403"/>
      <c r="G163" s="403"/>
      <c r="H163" s="403"/>
      <c r="I163" s="403"/>
      <c r="J163" s="403"/>
      <c r="K163" s="281"/>
    </row>
    <row r="164" spans="2:11" ht="17.25" customHeight="1">
      <c r="B164" s="280"/>
      <c r="C164" s="301" t="s">
        <v>728</v>
      </c>
      <c r="D164" s="301"/>
      <c r="E164" s="301"/>
      <c r="F164" s="301" t="s">
        <v>729</v>
      </c>
      <c r="G164" s="338"/>
      <c r="H164" s="339" t="s">
        <v>117</v>
      </c>
      <c r="I164" s="339" t="s">
        <v>59</v>
      </c>
      <c r="J164" s="301" t="s">
        <v>730</v>
      </c>
      <c r="K164" s="281"/>
    </row>
    <row r="165" spans="2:11" ht="17.25" customHeight="1">
      <c r="B165" s="282"/>
      <c r="C165" s="303" t="s">
        <v>731</v>
      </c>
      <c r="D165" s="303"/>
      <c r="E165" s="303"/>
      <c r="F165" s="304" t="s">
        <v>732</v>
      </c>
      <c r="G165" s="340"/>
      <c r="H165" s="341"/>
      <c r="I165" s="341"/>
      <c r="J165" s="303" t="s">
        <v>733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737</v>
      </c>
      <c r="D167" s="289"/>
      <c r="E167" s="289"/>
      <c r="F167" s="308" t="s">
        <v>734</v>
      </c>
      <c r="G167" s="289"/>
      <c r="H167" s="289" t="s">
        <v>773</v>
      </c>
      <c r="I167" s="289" t="s">
        <v>736</v>
      </c>
      <c r="J167" s="289">
        <v>120</v>
      </c>
      <c r="K167" s="330"/>
    </row>
    <row r="168" spans="2:11" ht="15" customHeight="1">
      <c r="B168" s="309"/>
      <c r="C168" s="289" t="s">
        <v>782</v>
      </c>
      <c r="D168" s="289"/>
      <c r="E168" s="289"/>
      <c r="F168" s="308" t="s">
        <v>734</v>
      </c>
      <c r="G168" s="289"/>
      <c r="H168" s="289" t="s">
        <v>783</v>
      </c>
      <c r="I168" s="289" t="s">
        <v>736</v>
      </c>
      <c r="J168" s="289" t="s">
        <v>784</v>
      </c>
      <c r="K168" s="330"/>
    </row>
    <row r="169" spans="2:11" ht="15" customHeight="1">
      <c r="B169" s="309"/>
      <c r="C169" s="289" t="s">
        <v>683</v>
      </c>
      <c r="D169" s="289"/>
      <c r="E169" s="289"/>
      <c r="F169" s="308" t="s">
        <v>734</v>
      </c>
      <c r="G169" s="289"/>
      <c r="H169" s="289" t="s">
        <v>800</v>
      </c>
      <c r="I169" s="289" t="s">
        <v>736</v>
      </c>
      <c r="J169" s="289" t="s">
        <v>784</v>
      </c>
      <c r="K169" s="330"/>
    </row>
    <row r="170" spans="2:11" ht="15" customHeight="1">
      <c r="B170" s="309"/>
      <c r="C170" s="289" t="s">
        <v>739</v>
      </c>
      <c r="D170" s="289"/>
      <c r="E170" s="289"/>
      <c r="F170" s="308" t="s">
        <v>740</v>
      </c>
      <c r="G170" s="289"/>
      <c r="H170" s="289" t="s">
        <v>800</v>
      </c>
      <c r="I170" s="289" t="s">
        <v>736</v>
      </c>
      <c r="J170" s="289">
        <v>50</v>
      </c>
      <c r="K170" s="330"/>
    </row>
    <row r="171" spans="2:11" ht="15" customHeight="1">
      <c r="B171" s="309"/>
      <c r="C171" s="289" t="s">
        <v>742</v>
      </c>
      <c r="D171" s="289"/>
      <c r="E171" s="289"/>
      <c r="F171" s="308" t="s">
        <v>734</v>
      </c>
      <c r="G171" s="289"/>
      <c r="H171" s="289" t="s">
        <v>800</v>
      </c>
      <c r="I171" s="289" t="s">
        <v>744</v>
      </c>
      <c r="J171" s="289"/>
      <c r="K171" s="330"/>
    </row>
    <row r="172" spans="2:11" ht="15" customHeight="1">
      <c r="B172" s="309"/>
      <c r="C172" s="289" t="s">
        <v>753</v>
      </c>
      <c r="D172" s="289"/>
      <c r="E172" s="289"/>
      <c r="F172" s="308" t="s">
        <v>740</v>
      </c>
      <c r="G172" s="289"/>
      <c r="H172" s="289" t="s">
        <v>800</v>
      </c>
      <c r="I172" s="289" t="s">
        <v>736</v>
      </c>
      <c r="J172" s="289">
        <v>50</v>
      </c>
      <c r="K172" s="330"/>
    </row>
    <row r="173" spans="2:11" ht="15" customHeight="1">
      <c r="B173" s="309"/>
      <c r="C173" s="289" t="s">
        <v>761</v>
      </c>
      <c r="D173" s="289"/>
      <c r="E173" s="289"/>
      <c r="F173" s="308" t="s">
        <v>740</v>
      </c>
      <c r="G173" s="289"/>
      <c r="H173" s="289" t="s">
        <v>800</v>
      </c>
      <c r="I173" s="289" t="s">
        <v>736</v>
      </c>
      <c r="J173" s="289">
        <v>50</v>
      </c>
      <c r="K173" s="330"/>
    </row>
    <row r="174" spans="2:11" ht="15" customHeight="1">
      <c r="B174" s="309"/>
      <c r="C174" s="289" t="s">
        <v>759</v>
      </c>
      <c r="D174" s="289"/>
      <c r="E174" s="289"/>
      <c r="F174" s="308" t="s">
        <v>740</v>
      </c>
      <c r="G174" s="289"/>
      <c r="H174" s="289" t="s">
        <v>800</v>
      </c>
      <c r="I174" s="289" t="s">
        <v>736</v>
      </c>
      <c r="J174" s="289">
        <v>50</v>
      </c>
      <c r="K174" s="330"/>
    </row>
    <row r="175" spans="2:11" ht="15" customHeight="1">
      <c r="B175" s="309"/>
      <c r="C175" s="289" t="s">
        <v>116</v>
      </c>
      <c r="D175" s="289"/>
      <c r="E175" s="289"/>
      <c r="F175" s="308" t="s">
        <v>734</v>
      </c>
      <c r="G175" s="289"/>
      <c r="H175" s="289" t="s">
        <v>801</v>
      </c>
      <c r="I175" s="289" t="s">
        <v>802</v>
      </c>
      <c r="J175" s="289"/>
      <c r="K175" s="330"/>
    </row>
    <row r="176" spans="2:11" ht="15" customHeight="1">
      <c r="B176" s="309"/>
      <c r="C176" s="289" t="s">
        <v>59</v>
      </c>
      <c r="D176" s="289"/>
      <c r="E176" s="289"/>
      <c r="F176" s="308" t="s">
        <v>734</v>
      </c>
      <c r="G176" s="289"/>
      <c r="H176" s="289" t="s">
        <v>803</v>
      </c>
      <c r="I176" s="289" t="s">
        <v>804</v>
      </c>
      <c r="J176" s="289">
        <v>1</v>
      </c>
      <c r="K176" s="330"/>
    </row>
    <row r="177" spans="2:11" ht="15" customHeight="1">
      <c r="B177" s="309"/>
      <c r="C177" s="289" t="s">
        <v>55</v>
      </c>
      <c r="D177" s="289"/>
      <c r="E177" s="289"/>
      <c r="F177" s="308" t="s">
        <v>734</v>
      </c>
      <c r="G177" s="289"/>
      <c r="H177" s="289" t="s">
        <v>805</v>
      </c>
      <c r="I177" s="289" t="s">
        <v>736</v>
      </c>
      <c r="J177" s="289">
        <v>20</v>
      </c>
      <c r="K177" s="330"/>
    </row>
    <row r="178" spans="2:11" ht="15" customHeight="1">
      <c r="B178" s="309"/>
      <c r="C178" s="289" t="s">
        <v>117</v>
      </c>
      <c r="D178" s="289"/>
      <c r="E178" s="289"/>
      <c r="F178" s="308" t="s">
        <v>734</v>
      </c>
      <c r="G178" s="289"/>
      <c r="H178" s="289" t="s">
        <v>806</v>
      </c>
      <c r="I178" s="289" t="s">
        <v>736</v>
      </c>
      <c r="J178" s="289">
        <v>255</v>
      </c>
      <c r="K178" s="330"/>
    </row>
    <row r="179" spans="2:11" ht="15" customHeight="1">
      <c r="B179" s="309"/>
      <c r="C179" s="289" t="s">
        <v>118</v>
      </c>
      <c r="D179" s="289"/>
      <c r="E179" s="289"/>
      <c r="F179" s="308" t="s">
        <v>734</v>
      </c>
      <c r="G179" s="289"/>
      <c r="H179" s="289" t="s">
        <v>699</v>
      </c>
      <c r="I179" s="289" t="s">
        <v>736</v>
      </c>
      <c r="J179" s="289">
        <v>10</v>
      </c>
      <c r="K179" s="330"/>
    </row>
    <row r="180" spans="2:11" ht="15" customHeight="1">
      <c r="B180" s="309"/>
      <c r="C180" s="289" t="s">
        <v>119</v>
      </c>
      <c r="D180" s="289"/>
      <c r="E180" s="289"/>
      <c r="F180" s="308" t="s">
        <v>734</v>
      </c>
      <c r="G180" s="289"/>
      <c r="H180" s="289" t="s">
        <v>807</v>
      </c>
      <c r="I180" s="289" t="s">
        <v>768</v>
      </c>
      <c r="J180" s="289"/>
      <c r="K180" s="330"/>
    </row>
    <row r="181" spans="2:11" ht="15" customHeight="1">
      <c r="B181" s="309"/>
      <c r="C181" s="289" t="s">
        <v>808</v>
      </c>
      <c r="D181" s="289"/>
      <c r="E181" s="289"/>
      <c r="F181" s="308" t="s">
        <v>734</v>
      </c>
      <c r="G181" s="289"/>
      <c r="H181" s="289" t="s">
        <v>809</v>
      </c>
      <c r="I181" s="289" t="s">
        <v>768</v>
      </c>
      <c r="J181" s="289"/>
      <c r="K181" s="330"/>
    </row>
    <row r="182" spans="2:11" ht="15" customHeight="1">
      <c r="B182" s="309"/>
      <c r="C182" s="289" t="s">
        <v>797</v>
      </c>
      <c r="D182" s="289"/>
      <c r="E182" s="289"/>
      <c r="F182" s="308" t="s">
        <v>734</v>
      </c>
      <c r="G182" s="289"/>
      <c r="H182" s="289" t="s">
        <v>810</v>
      </c>
      <c r="I182" s="289" t="s">
        <v>768</v>
      </c>
      <c r="J182" s="289"/>
      <c r="K182" s="330"/>
    </row>
    <row r="183" spans="2:11" ht="15" customHeight="1">
      <c r="B183" s="309"/>
      <c r="C183" s="289" t="s">
        <v>121</v>
      </c>
      <c r="D183" s="289"/>
      <c r="E183" s="289"/>
      <c r="F183" s="308" t="s">
        <v>740</v>
      </c>
      <c r="G183" s="289"/>
      <c r="H183" s="289" t="s">
        <v>811</v>
      </c>
      <c r="I183" s="289" t="s">
        <v>736</v>
      </c>
      <c r="J183" s="289">
        <v>50</v>
      </c>
      <c r="K183" s="330"/>
    </row>
    <row r="184" spans="2:11" ht="15" customHeight="1">
      <c r="B184" s="309"/>
      <c r="C184" s="289" t="s">
        <v>812</v>
      </c>
      <c r="D184" s="289"/>
      <c r="E184" s="289"/>
      <c r="F184" s="308" t="s">
        <v>740</v>
      </c>
      <c r="G184" s="289"/>
      <c r="H184" s="289" t="s">
        <v>813</v>
      </c>
      <c r="I184" s="289" t="s">
        <v>814</v>
      </c>
      <c r="J184" s="289"/>
      <c r="K184" s="330"/>
    </row>
    <row r="185" spans="2:11" ht="15" customHeight="1">
      <c r="B185" s="309"/>
      <c r="C185" s="289" t="s">
        <v>815</v>
      </c>
      <c r="D185" s="289"/>
      <c r="E185" s="289"/>
      <c r="F185" s="308" t="s">
        <v>740</v>
      </c>
      <c r="G185" s="289"/>
      <c r="H185" s="289" t="s">
        <v>816</v>
      </c>
      <c r="I185" s="289" t="s">
        <v>814</v>
      </c>
      <c r="J185" s="289"/>
      <c r="K185" s="330"/>
    </row>
    <row r="186" spans="2:11" ht="15" customHeight="1">
      <c r="B186" s="309"/>
      <c r="C186" s="289" t="s">
        <v>817</v>
      </c>
      <c r="D186" s="289"/>
      <c r="E186" s="289"/>
      <c r="F186" s="308" t="s">
        <v>740</v>
      </c>
      <c r="G186" s="289"/>
      <c r="H186" s="289" t="s">
        <v>818</v>
      </c>
      <c r="I186" s="289" t="s">
        <v>814</v>
      </c>
      <c r="J186" s="289"/>
      <c r="K186" s="330"/>
    </row>
    <row r="187" spans="2:11" ht="15" customHeight="1">
      <c r="B187" s="309"/>
      <c r="C187" s="342" t="s">
        <v>819</v>
      </c>
      <c r="D187" s="289"/>
      <c r="E187" s="289"/>
      <c r="F187" s="308" t="s">
        <v>740</v>
      </c>
      <c r="G187" s="289"/>
      <c r="H187" s="289" t="s">
        <v>820</v>
      </c>
      <c r="I187" s="289" t="s">
        <v>821</v>
      </c>
      <c r="J187" s="343" t="s">
        <v>822</v>
      </c>
      <c r="K187" s="330"/>
    </row>
    <row r="188" spans="2:11" ht="15" customHeight="1">
      <c r="B188" s="309"/>
      <c r="C188" s="294" t="s">
        <v>44</v>
      </c>
      <c r="D188" s="289"/>
      <c r="E188" s="289"/>
      <c r="F188" s="308" t="s">
        <v>734</v>
      </c>
      <c r="G188" s="289"/>
      <c r="H188" s="285" t="s">
        <v>823</v>
      </c>
      <c r="I188" s="289" t="s">
        <v>824</v>
      </c>
      <c r="J188" s="289"/>
      <c r="K188" s="330"/>
    </row>
    <row r="189" spans="2:11" ht="15" customHeight="1">
      <c r="B189" s="309"/>
      <c r="C189" s="294" t="s">
        <v>825</v>
      </c>
      <c r="D189" s="289"/>
      <c r="E189" s="289"/>
      <c r="F189" s="308" t="s">
        <v>734</v>
      </c>
      <c r="G189" s="289"/>
      <c r="H189" s="289" t="s">
        <v>826</v>
      </c>
      <c r="I189" s="289" t="s">
        <v>768</v>
      </c>
      <c r="J189" s="289"/>
      <c r="K189" s="330"/>
    </row>
    <row r="190" spans="2:11" ht="15" customHeight="1">
      <c r="B190" s="309"/>
      <c r="C190" s="294" t="s">
        <v>827</v>
      </c>
      <c r="D190" s="289"/>
      <c r="E190" s="289"/>
      <c r="F190" s="308" t="s">
        <v>734</v>
      </c>
      <c r="G190" s="289"/>
      <c r="H190" s="289" t="s">
        <v>828</v>
      </c>
      <c r="I190" s="289" t="s">
        <v>768</v>
      </c>
      <c r="J190" s="289"/>
      <c r="K190" s="330"/>
    </row>
    <row r="191" spans="2:11" ht="15" customHeight="1">
      <c r="B191" s="309"/>
      <c r="C191" s="294" t="s">
        <v>829</v>
      </c>
      <c r="D191" s="289"/>
      <c r="E191" s="289"/>
      <c r="F191" s="308" t="s">
        <v>740</v>
      </c>
      <c r="G191" s="289"/>
      <c r="H191" s="289" t="s">
        <v>830</v>
      </c>
      <c r="I191" s="289" t="s">
        <v>768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3" t="s">
        <v>831</v>
      </c>
      <c r="D197" s="403"/>
      <c r="E197" s="403"/>
      <c r="F197" s="403"/>
      <c r="G197" s="403"/>
      <c r="H197" s="403"/>
      <c r="I197" s="403"/>
      <c r="J197" s="403"/>
      <c r="K197" s="281"/>
    </row>
    <row r="198" spans="2:11" ht="25.5" customHeight="1">
      <c r="B198" s="280"/>
      <c r="C198" s="345" t="s">
        <v>832</v>
      </c>
      <c r="D198" s="345"/>
      <c r="E198" s="345"/>
      <c r="F198" s="345" t="s">
        <v>833</v>
      </c>
      <c r="G198" s="346"/>
      <c r="H198" s="402" t="s">
        <v>834</v>
      </c>
      <c r="I198" s="402"/>
      <c r="J198" s="402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824</v>
      </c>
      <c r="D200" s="289"/>
      <c r="E200" s="289"/>
      <c r="F200" s="308" t="s">
        <v>45</v>
      </c>
      <c r="G200" s="289"/>
      <c r="H200" s="400" t="s">
        <v>835</v>
      </c>
      <c r="I200" s="400"/>
      <c r="J200" s="400"/>
      <c r="K200" s="330"/>
    </row>
    <row r="201" spans="2:11" ht="15" customHeight="1">
      <c r="B201" s="309"/>
      <c r="C201" s="315"/>
      <c r="D201" s="289"/>
      <c r="E201" s="289"/>
      <c r="F201" s="308" t="s">
        <v>46</v>
      </c>
      <c r="G201" s="289"/>
      <c r="H201" s="400" t="s">
        <v>836</v>
      </c>
      <c r="I201" s="400"/>
      <c r="J201" s="400"/>
      <c r="K201" s="330"/>
    </row>
    <row r="202" spans="2:11" ht="15" customHeight="1">
      <c r="B202" s="309"/>
      <c r="C202" s="315"/>
      <c r="D202" s="289"/>
      <c r="E202" s="289"/>
      <c r="F202" s="308" t="s">
        <v>49</v>
      </c>
      <c r="G202" s="289"/>
      <c r="H202" s="400" t="s">
        <v>837</v>
      </c>
      <c r="I202" s="400"/>
      <c r="J202" s="400"/>
      <c r="K202" s="330"/>
    </row>
    <row r="203" spans="2:11" ht="15" customHeight="1">
      <c r="B203" s="309"/>
      <c r="C203" s="289"/>
      <c r="D203" s="289"/>
      <c r="E203" s="289"/>
      <c r="F203" s="308" t="s">
        <v>47</v>
      </c>
      <c r="G203" s="289"/>
      <c r="H203" s="400" t="s">
        <v>838</v>
      </c>
      <c r="I203" s="400"/>
      <c r="J203" s="400"/>
      <c r="K203" s="330"/>
    </row>
    <row r="204" spans="2:11" ht="15" customHeight="1">
      <c r="B204" s="309"/>
      <c r="C204" s="289"/>
      <c r="D204" s="289"/>
      <c r="E204" s="289"/>
      <c r="F204" s="308" t="s">
        <v>48</v>
      </c>
      <c r="G204" s="289"/>
      <c r="H204" s="400" t="s">
        <v>839</v>
      </c>
      <c r="I204" s="400"/>
      <c r="J204" s="400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780</v>
      </c>
      <c r="D206" s="289"/>
      <c r="E206" s="289"/>
      <c r="F206" s="308" t="s">
        <v>81</v>
      </c>
      <c r="G206" s="289"/>
      <c r="H206" s="400" t="s">
        <v>840</v>
      </c>
      <c r="I206" s="400"/>
      <c r="J206" s="400"/>
      <c r="K206" s="330"/>
    </row>
    <row r="207" spans="2:11" ht="15" customHeight="1">
      <c r="B207" s="309"/>
      <c r="C207" s="315"/>
      <c r="D207" s="289"/>
      <c r="E207" s="289"/>
      <c r="F207" s="308" t="s">
        <v>677</v>
      </c>
      <c r="G207" s="289"/>
      <c r="H207" s="400" t="s">
        <v>678</v>
      </c>
      <c r="I207" s="400"/>
      <c r="J207" s="400"/>
      <c r="K207" s="330"/>
    </row>
    <row r="208" spans="2:11" ht="15" customHeight="1">
      <c r="B208" s="309"/>
      <c r="C208" s="289"/>
      <c r="D208" s="289"/>
      <c r="E208" s="289"/>
      <c r="F208" s="308" t="s">
        <v>675</v>
      </c>
      <c r="G208" s="289"/>
      <c r="H208" s="400" t="s">
        <v>841</v>
      </c>
      <c r="I208" s="400"/>
      <c r="J208" s="400"/>
      <c r="K208" s="330"/>
    </row>
    <row r="209" spans="2:11" ht="15" customHeight="1">
      <c r="B209" s="347"/>
      <c r="C209" s="315"/>
      <c r="D209" s="315"/>
      <c r="E209" s="315"/>
      <c r="F209" s="308" t="s">
        <v>679</v>
      </c>
      <c r="G209" s="294"/>
      <c r="H209" s="401" t="s">
        <v>680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681</v>
      </c>
      <c r="G210" s="294"/>
      <c r="H210" s="401" t="s">
        <v>638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804</v>
      </c>
      <c r="D212" s="315"/>
      <c r="E212" s="315"/>
      <c r="F212" s="308">
        <v>1</v>
      </c>
      <c r="G212" s="294"/>
      <c r="H212" s="401" t="s">
        <v>842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843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844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845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Vavrdová Bohumila</dc:creator>
  <cp:keywords/>
  <dc:description/>
  <cp:lastModifiedBy/>
  <dcterms:created xsi:type="dcterms:W3CDTF">2017-12-20T11:08:00Z</dcterms:created>
  <dcterms:modified xsi:type="dcterms:W3CDTF">2017-12-20T11:08:14Z</dcterms:modified>
  <cp:category/>
  <cp:version/>
  <cp:contentType/>
  <cp:contentStatus/>
</cp:coreProperties>
</file>