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3" firstSheet="2" activeTab="2"/>
  </bookViews>
  <sheets>
    <sheet name="Celkem založení" sheetId="1" r:id="rId1"/>
    <sheet name="Celkem údržba" sheetId="2" r:id="rId2"/>
    <sheet name="SÚ objektč.1" sheetId="3" r:id="rId3"/>
    <sheet name="Rostliny objektč.1" sheetId="4" r:id="rId4"/>
    <sheet name="Plochy" sheetId="5" r:id="rId5"/>
  </sheets>
  <definedNames>
    <definedName name="_xlnm.Print_Area" localSheetId="1">'Celkem údržba'!$A$1:$F$151</definedName>
    <definedName name="_xlnm.Print_Area" localSheetId="0">'Celkem založení'!$A$1:$F$111</definedName>
    <definedName name="_xlnm.Print_Area" localSheetId="2">'SÚ objektč.1'!$A$1:$F$104</definedName>
  </definedNames>
  <calcPr fullCalcOnLoad="1"/>
</workbook>
</file>

<file path=xl/sharedStrings.xml><?xml version="1.0" encoding="utf-8"?>
<sst xmlns="http://schemas.openxmlformats.org/spreadsheetml/2006/main" count="945" uniqueCount="229">
  <si>
    <t>p.č.</t>
  </si>
  <si>
    <t>název položky</t>
  </si>
  <si>
    <t>m.j.</t>
  </si>
  <si>
    <t>množ.</t>
  </si>
  <si>
    <t>cena/m.j.</t>
  </si>
  <si>
    <t>celkem</t>
  </si>
  <si>
    <t>ks</t>
  </si>
  <si>
    <t>ochrana dřevin před okusem chráničem z umělé hmoty</t>
  </si>
  <si>
    <t>dovoz vody pro zálivku do 6km</t>
  </si>
  <si>
    <t>t</t>
  </si>
  <si>
    <t>P</t>
  </si>
  <si>
    <t>kg</t>
  </si>
  <si>
    <t>CELKEM S DPH</t>
  </si>
  <si>
    <t xml:space="preserve">Celkem </t>
  </si>
  <si>
    <t>Cornus sanguinea - svída krvavá 40/60</t>
  </si>
  <si>
    <t>Corylus avellana - líska obecná 40/60</t>
  </si>
  <si>
    <t>Crataegus monogyna - hloh jednosemenný 30/40</t>
  </si>
  <si>
    <t>Ligustrum vulgare - ptačí zob obecný 30/40</t>
  </si>
  <si>
    <t>Lonicera xylosteum – zimolez obecný 40/60</t>
  </si>
  <si>
    <t>Rhamnus catharica - řešetlák počistivý 30/40</t>
  </si>
  <si>
    <t>Rhamnus frangula - krušina olšová 40/60</t>
  </si>
  <si>
    <t>Rosa canina - růže šípková 30/40</t>
  </si>
  <si>
    <t>Prunus spinosa - trnka obecná 30/40</t>
  </si>
  <si>
    <t xml:space="preserve">Stromy jehličnaté </t>
  </si>
  <si>
    <t>Zb</t>
  </si>
  <si>
    <t>Stromy listnaté</t>
  </si>
  <si>
    <t>ztratné 5%</t>
  </si>
  <si>
    <t>Keře</t>
  </si>
  <si>
    <t>výsadba stromů bez balu se zalitím v rovině, do 2,5 m</t>
  </si>
  <si>
    <t>osazení kůlu k dřevině s uvázáním, délka kůlů do 2m</t>
  </si>
  <si>
    <t>přihnojení stromů pomalurozpustným hnojivem Silvamix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</si>
  <si>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</si>
  <si>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</si>
  <si>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</si>
  <si>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</si>
  <si>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</si>
  <si>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</si>
  <si>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</si>
  <si>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</si>
  <si>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</si>
  <si>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přihnojení keřů pomalurozpustným hnojivem Silvamix</t>
  </si>
  <si>
    <t>m2</t>
  </si>
  <si>
    <t>m3</t>
  </si>
  <si>
    <t>Casoron G - selektivní herbicid</t>
  </si>
  <si>
    <t>Silvamix Forte - hnojivo</t>
  </si>
  <si>
    <t>Roundup - totální herbicid</t>
  </si>
  <si>
    <t>lt</t>
  </si>
  <si>
    <t>Chráničky proti okusu PVC</t>
  </si>
  <si>
    <t xml:space="preserve">AVERSOL - repelentní nátěr keřů a jehličnanů proti okusu </t>
  </si>
  <si>
    <t>další práce</t>
  </si>
  <si>
    <t>10.</t>
  </si>
  <si>
    <t>Celkem</t>
  </si>
  <si>
    <t>Celkem keře</t>
  </si>
  <si>
    <t>ochrana dřevin před okusem chem.nátěrem nebo postřikem</t>
  </si>
  <si>
    <t>Objekty</t>
  </si>
  <si>
    <t>Výměra</t>
  </si>
  <si>
    <t>Objekt č.1</t>
  </si>
  <si>
    <t>Objekt č.2</t>
  </si>
  <si>
    <t>Viburnum opulus 40/60</t>
  </si>
  <si>
    <t>KTS a vzrůstné keře</t>
  </si>
  <si>
    <t>Celkem KTS</t>
  </si>
  <si>
    <t>Pinus silvestris - borovice lesní 100/150</t>
  </si>
  <si>
    <t xml:space="preserve">výsadba stromů </t>
  </si>
  <si>
    <t>výsadba keřů a KTS</t>
  </si>
  <si>
    <t>hloubení jamek bez výměny půdy v rovině do 0,4 m3</t>
  </si>
  <si>
    <t>DPH 19%</t>
  </si>
  <si>
    <t xml:space="preserve">Betula pendula - bříza obecná 150/200 </t>
  </si>
  <si>
    <t>Acer platanoides – javor mléč 120/180</t>
  </si>
  <si>
    <t>Alnus glutinosa - olše lepkavá 120/180</t>
  </si>
  <si>
    <t>Prunus avium – třešeň ptačí 120/180</t>
  </si>
  <si>
    <t>Fraxinus excelsior - jasan ztepilý 120/180</t>
  </si>
  <si>
    <t>Sorbus aucuparia – jeřáb obecný 120/180</t>
  </si>
  <si>
    <t>Carpinus betulus - habr obecný 80/100</t>
  </si>
  <si>
    <t>Odrostky</t>
  </si>
  <si>
    <t>Quercus robur - dub letní 80/100</t>
  </si>
  <si>
    <t>Tilia cordata - lípa srdčitá 120/180</t>
  </si>
  <si>
    <t>Vzrostlé stromy</t>
  </si>
  <si>
    <t>Acer platanoides – javor mléč 10/12</t>
  </si>
  <si>
    <t>Acer pseudoplatanus - javor klen 14/16 VK</t>
  </si>
  <si>
    <t>Alnus glutinosa - olše lepkavá 10/12</t>
  </si>
  <si>
    <t>Betula pendula - bříza obecná 10/12</t>
  </si>
  <si>
    <t>Carpinus betulus - habr obecný 10/12</t>
  </si>
  <si>
    <t>Fraxinus excelsior - jasan ztepilý 10/12</t>
  </si>
  <si>
    <t>Sorbus aucuparia – jeřáb obecný 10/12</t>
  </si>
  <si>
    <t>Tilia cordata - lípa srdčitá 14/16 VK</t>
  </si>
  <si>
    <t>Lesní sazenice</t>
  </si>
  <si>
    <t>Kt</t>
  </si>
  <si>
    <t>Quercus robur - dub letní 60/80</t>
  </si>
  <si>
    <t>Celkem lesní sazenice</t>
  </si>
  <si>
    <t>Larix decdua - modřín opadavý 100/150</t>
  </si>
  <si>
    <t>Picea abies - smrk ztepilý 60/80</t>
  </si>
  <si>
    <t>Larix decdua - modřín opadavý 60/80</t>
  </si>
  <si>
    <t>Cornus mas - dřín obecný 40/60</t>
  </si>
  <si>
    <t>Euonymus europaeus 40/60</t>
  </si>
  <si>
    <t>Viburnum lantana - kalina tušalaj 40/60</t>
  </si>
  <si>
    <t>% zastoupení</t>
  </si>
  <si>
    <t>Přípravné práce</t>
  </si>
  <si>
    <t>odstranění stávajícího drnu v místě výsadeb mechanicky</t>
  </si>
  <si>
    <t>zhotovení obalu kmene z juty</t>
  </si>
  <si>
    <t>ukotvení vzrostlých stromů 3 kůly</t>
  </si>
  <si>
    <t>výsadba vzrostlých stromů s balem do 60 cm, se zalitím v rovině</t>
  </si>
  <si>
    <t>hloubení jamek s výměnou půdy v rovině do 0,125 m3</t>
  </si>
  <si>
    <t>výsadba poloodrostků s balem do 30 cm, se zalitím v rovině</t>
  </si>
  <si>
    <t>výsadba poloodrostků, špičáků a lesních sazenic</t>
  </si>
  <si>
    <t>přihnojení rostlin pomalurozpustným hnojivem Silvamix</t>
  </si>
  <si>
    <t>hloubení jamek bez výměny půdy v rovině do 0,05 m3</t>
  </si>
  <si>
    <t>výsadba dřevin s balem do 20 cm v rovině se zalitím</t>
  </si>
  <si>
    <t>založení trávníku lučního výsevem v určených plochách a meziřadích</t>
  </si>
  <si>
    <t>řádková nebo hnízdová aplikace selektivního herbicidu Casoron</t>
  </si>
  <si>
    <t>Přesun hmot pro SÚ</t>
  </si>
  <si>
    <t>ostatní materiály</t>
  </si>
  <si>
    <t>Travní směs sadová</t>
  </si>
  <si>
    <t>Kůly pro oplocení</t>
  </si>
  <si>
    <t>Kůly pro kůlování výsadeb 1,5 m</t>
  </si>
  <si>
    <t>Kůly pro kůlování výsadeb 2 m</t>
  </si>
  <si>
    <t>m</t>
  </si>
  <si>
    <t>osazení kůlu k dřevině s uvázáním, délka kůlů do 1,5m</t>
  </si>
  <si>
    <t>Acer campestre - javor babyka 40/60</t>
  </si>
  <si>
    <t>Prunus padus – střemcha 40/60</t>
  </si>
  <si>
    <t>Salix caprea - vrba jíva 40/60</t>
  </si>
  <si>
    <t>Salix viminalis - vrba košíkářská 40/60</t>
  </si>
  <si>
    <t>Sambucus racemosa- bez červený 40/60</t>
  </si>
  <si>
    <t>1.rok</t>
  </si>
  <si>
    <t>Plošné pokosení lučního porostu 2x</t>
  </si>
  <si>
    <t>Oprava kotvení stromů a poloodrostků 20%</t>
  </si>
  <si>
    <t>ochrana keřů před okusem chem.nátěrem nebo postřikem</t>
  </si>
  <si>
    <t>2.rok</t>
  </si>
  <si>
    <t>Tvarovací řez vysazených stromů a poloodrostků 30%</t>
  </si>
  <si>
    <t>3.rok</t>
  </si>
  <si>
    <t>Odstranění kotvení stromů a poloodrostků 50%</t>
  </si>
  <si>
    <t xml:space="preserve">CELKEM   </t>
  </si>
  <si>
    <t>DPH19%</t>
  </si>
  <si>
    <t>Biokoridor č.7839602 Přibyslavice</t>
  </si>
  <si>
    <t>Rozpočet  - Založení kultur</t>
  </si>
  <si>
    <t>Rozpočet  - Následná pěstební péče 3 roky - alternativně</t>
  </si>
  <si>
    <t>Ošetření dřevin ve skupinách 2x</t>
  </si>
  <si>
    <t>Ošetření dřevin soliterních 2x</t>
  </si>
  <si>
    <t>Vylepšení stromů včetně dodávky - ztratné do 5%</t>
  </si>
  <si>
    <t>Ožínání lesních sazenic 2x</t>
  </si>
  <si>
    <t>Vylepšení keřů a KTS a les.sazenic včetně dodávky - ztratné do 5%</t>
  </si>
  <si>
    <t>Hnízdové odplevelení vysazených rostlin Casoron 1x</t>
  </si>
  <si>
    <t>Ožínání lesních sazenic 1x</t>
  </si>
  <si>
    <t>Ošetření dřevin ve skupinách 1x</t>
  </si>
  <si>
    <t>Ošetření dřevin soliterních 1x</t>
  </si>
  <si>
    <t>Oplocení</t>
  </si>
  <si>
    <t xml:space="preserve">m </t>
  </si>
  <si>
    <t>Z toho:</t>
  </si>
  <si>
    <t xml:space="preserve">Odstranění ruderálního porostu posekáním - stávající travní porost </t>
  </si>
  <si>
    <t>obdělávání půdy vláčením a smykováním - stávající orná půda a pruhy pro keře</t>
  </si>
  <si>
    <t>zemědělské obdělání půdy oráním a rotavátorováním - stávající orná půda a pruhy pro keře</t>
  </si>
  <si>
    <t>chemické odplevelení před založením kultury - pruhy pro výsadby keřů ve stávajícím trávníku a celoplošně na orné půdě</t>
  </si>
  <si>
    <t>Pletivo lesnické Ursus 120</t>
  </si>
  <si>
    <t>Oploceni kultur výšky 1,2 m, drátěným pletivem včetně osazení kůlů ve vzdálenosti 3 m</t>
  </si>
  <si>
    <t>Carpinus betulus - habr obecný 2/1</t>
  </si>
  <si>
    <t>Prunus avium – třešeň ptačí 2/1</t>
  </si>
  <si>
    <t>Acer campestre - javor babyka 30/40</t>
  </si>
  <si>
    <t>Sorbus aucuparia – jeřáb obecný 2/1</t>
  </si>
  <si>
    <t>Tilia cordata - lípa srdčitá 2/1</t>
  </si>
  <si>
    <t>Crataegus laevigata - hloh obecný 30/40</t>
  </si>
  <si>
    <t>Euonymus europaeus - brslen evropský 30/40</t>
  </si>
  <si>
    <t>Lonicera xylosteum – zimolez obecný 30/40</t>
  </si>
  <si>
    <t>Corylus avellana - líska obecná 30/40</t>
  </si>
  <si>
    <t>Pinus sylvestris - borovice lesní 2/1</t>
  </si>
  <si>
    <t>Výsadba interakčního prvku IP 3</t>
  </si>
  <si>
    <t>K.ú. Třebíz</t>
  </si>
  <si>
    <t>Rostlinný materiál</t>
  </si>
  <si>
    <t>OBJEKT č.1 pozemek č. 1024</t>
  </si>
  <si>
    <t>Stávající trávník ponechávaný</t>
  </si>
  <si>
    <t>Stávající náletová zeleň ponechávaná</t>
  </si>
  <si>
    <t>Plocha výsadeb keřů</t>
  </si>
  <si>
    <t>Plocha výsadeb lesních sazenic</t>
  </si>
  <si>
    <t>Plocha výsadeb poloodrostků</t>
  </si>
  <si>
    <t>Stávající nežádoucí zeleň redukovaná</t>
  </si>
  <si>
    <t>VÝMĚRY VEGETAČNÍCH PRVKŮ  :</t>
  </si>
  <si>
    <t>Instalace bran pro vjezd mechanizace</t>
  </si>
  <si>
    <t>výsadba lesních sazenic</t>
  </si>
  <si>
    <r>
      <t xml:space="preserve">Lesní sazenice - </t>
    </r>
    <r>
      <rPr>
        <sz val="11"/>
        <rFont val="Arial Narrow"/>
        <family val="2"/>
      </rPr>
      <t>spon výsadeb 1x1 m</t>
    </r>
  </si>
  <si>
    <r>
      <t>Lesní sazenice -</t>
    </r>
    <r>
      <rPr>
        <sz val="11"/>
        <rFont val="Arial Narrow"/>
        <family val="2"/>
      </rPr>
      <t xml:space="preserve"> spon výsadeb 1x1 m</t>
    </r>
  </si>
  <si>
    <r>
      <t xml:space="preserve">KTS a vzrůstné keře </t>
    </r>
    <r>
      <rPr>
        <sz val="11"/>
        <rFont val="Arial Narrow"/>
        <family val="2"/>
      </rPr>
      <t>- spon výsadeb 1,5 x 1 m</t>
    </r>
  </si>
  <si>
    <r>
      <t xml:space="preserve">Keře </t>
    </r>
    <r>
      <rPr>
        <sz val="11"/>
        <rFont val="Arial Narrow"/>
        <family val="2"/>
      </rPr>
      <t>- spon výsadeb 1,5 x 1 m</t>
    </r>
  </si>
  <si>
    <t>Quercus petraea - dub zimní 2/1</t>
  </si>
  <si>
    <t>Oploceni kultur výšky 1,6 m, drátěným pletivem včetně osazení dřevěných kůlů ve vzdálenosti 3 m</t>
  </si>
  <si>
    <t>Odstranění abiotických zbytků a odpadů</t>
  </si>
  <si>
    <t>Chemické odplevelení před založením kultury - výsadby keřů  a plocha pro zalesnění 2x</t>
  </si>
  <si>
    <t>Kosení ruderálního porostu s odstraněním biohmoty</t>
  </si>
  <si>
    <t>Seštěpkování odstraněné biohmoty s rozptýlením v místě</t>
  </si>
  <si>
    <t>Geodetické vytýčení pozemku a ochranných pásem</t>
  </si>
  <si>
    <t>Pěstební pozitivní výchovný a redukční zásah ve stávající náletové zeleni</t>
  </si>
  <si>
    <t>Nakopání plošek pro výsadbu lesních sazenic</t>
  </si>
  <si>
    <t xml:space="preserve">Přihnojení rostlin pomalurozpustným tabletovým hnojivem </t>
  </si>
  <si>
    <t>Nakopání plošek pro výsadbu keřů a KTS</t>
  </si>
  <si>
    <t>přihnojení keřů pomalurozpustným tabletovým hnojivem</t>
  </si>
  <si>
    <t>Příprava půdy pro založení trávníku - obdělání frézováním a smykováním</t>
  </si>
  <si>
    <t>Založení trávníku lučního výsevem v určených plochách (20% ponechávané travní plochy)</t>
  </si>
  <si>
    <t>Dovoz vody pro zálivku do 6km</t>
  </si>
  <si>
    <t>Hnízdová aplikace proti zaplevelování - selektivní granulovaný herbicid</t>
  </si>
  <si>
    <t>Pletivo lesnické výška 160 cm</t>
  </si>
  <si>
    <t>Totální herbicid pro plošnou přípravu</t>
  </si>
  <si>
    <t>Selektivní granulovaný herbicid do výsadeb</t>
  </si>
  <si>
    <t>Tabletové pomalurozpustné hnojivo</t>
  </si>
  <si>
    <t>Travní směs luční</t>
  </si>
  <si>
    <t>Brána vjezdová dvojkřídlá - šířka 350 cm</t>
  </si>
  <si>
    <t>kpt</t>
  </si>
  <si>
    <t>Plošná úprava - zarovnání terénních depresí v travnatých plochách a cestách 10% plochy s využitím místní zeminy z objektu 2.</t>
  </si>
  <si>
    <t>Kůly pro oplocení prům.12, délka 220 cm</t>
  </si>
  <si>
    <t>Celkem založení kultury</t>
  </si>
  <si>
    <t>ROZPOČET - ZALOŽENÍ KULTURY</t>
  </si>
  <si>
    <t>Rekultivace bývalé skládky                  p.č. 1024</t>
  </si>
  <si>
    <t>Přírodě blízký porost ve svahu        p.č. 937</t>
  </si>
  <si>
    <t>rostlinný materiál (včetně ztratného) dle PD</t>
  </si>
  <si>
    <t>Dodávka lesních sazenic listnatých prostokořenných</t>
  </si>
  <si>
    <t>Dodávka lesních sazenic jehličnatých prosotkořenných x RCK</t>
  </si>
  <si>
    <t>Dodávka KTS a vzrůstných keřů listnatých kontejnerovaných</t>
  </si>
  <si>
    <t>Dodávka keřů listnatých kontejnerovaných</t>
  </si>
  <si>
    <t>Štěrbinová výsadba lesních sazenic prostokořenných</t>
  </si>
  <si>
    <t>ROZPOČET - NÁSLEDNÁ DOKONČOVACÍ A ROZVOJOVÁ PÉČE 5 LET</t>
  </si>
  <si>
    <t>Vylepšení lesních sazenic včetně dodávky - 20%</t>
  </si>
  <si>
    <t>Vylepšení keřů a KTS včetně dodávky - 5%</t>
  </si>
  <si>
    <t>Hnízdové odplevelení vysazených rostlin selektivním granulovaným herbicidem včetně dodávky 1x</t>
  </si>
  <si>
    <t>Vylepšení lesních sazenic včetně dodávky - 10%</t>
  </si>
  <si>
    <t>4.rok</t>
  </si>
  <si>
    <t>5.rok</t>
  </si>
  <si>
    <t>Odstranění oplocení</t>
  </si>
  <si>
    <t>Hnízdové odplevelení lesních sazenic selektivním granulovaným herbicidem včetně dodávky 1x</t>
  </si>
  <si>
    <t>Oprava stávajícícho oplocení 10%</t>
  </si>
  <si>
    <t>Celkem následná péče</t>
  </si>
  <si>
    <t xml:space="preserve">Položky rozpočtu kalkulovány dle katalogu směrných cen stavebních prací URS 823-1 </t>
  </si>
  <si>
    <t>DPH20%</t>
  </si>
  <si>
    <t>DPH 20%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</si>
</sst>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</numFmts>
  <fonts count="49">
    <font>
      <sz val="10"/>
      <name val="Arial CE"/>
      <family val="0"/>
    </font>
    <font>
      <b/>
      <sz val="12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47" applyFont="1" applyBorder="1">
      <alignment/>
      <protection/>
    </xf>
    <xf numFmtId="0" fontId="3" fillId="0" borderId="0" xfId="47" applyFont="1" applyBorder="1" applyAlignment="1">
      <alignment horizontal="left"/>
      <protection/>
    </xf>
    <xf numFmtId="0" fontId="2" fillId="0" borderId="0" xfId="47" applyFont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4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4" fillId="0" borderId="10" xfId="47" applyFont="1" applyBorder="1">
      <alignment/>
      <protection/>
    </xf>
    <xf numFmtId="0" fontId="4" fillId="0" borderId="10" xfId="47" applyFont="1" applyBorder="1" applyAlignment="1">
      <alignment horizontal="center"/>
      <protection/>
    </xf>
    <xf numFmtId="0" fontId="5" fillId="0" borderId="10" xfId="47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47" applyFont="1" applyFill="1" applyBorder="1" applyAlignment="1">
      <alignment horizontal="left" vertical="top"/>
      <protection/>
    </xf>
    <xf numFmtId="0" fontId="5" fillId="0" borderId="10" xfId="47" applyFont="1" applyFill="1" applyBorder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0" xfId="47" applyFont="1" applyBorder="1">
      <alignment/>
      <protection/>
    </xf>
    <xf numFmtId="0" fontId="4" fillId="0" borderId="10" xfId="47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4" fontId="5" fillId="0" borderId="0" xfId="39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left"/>
    </xf>
    <xf numFmtId="4" fontId="4" fillId="0" borderId="10" xfId="0" applyNumberFormat="1" applyFont="1" applyBorder="1" applyAlignment="1">
      <alignment/>
    </xf>
    <xf numFmtId="168" fontId="4" fillId="0" borderId="10" xfId="39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4" fontId="4" fillId="0" borderId="0" xfId="39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47" applyFont="1" applyBorder="1" applyAlignment="1">
      <alignment horizontal="center"/>
      <protection/>
    </xf>
    <xf numFmtId="0" fontId="13" fillId="0" borderId="10" xfId="47" applyFont="1" applyBorder="1">
      <alignment/>
      <protection/>
    </xf>
    <xf numFmtId="0" fontId="9" fillId="0" borderId="1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9" fillId="0" borderId="10" xfId="47" applyFont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0" fontId="9" fillId="0" borderId="10" xfId="47" applyFont="1" applyBorder="1" applyAlignment="1">
      <alignment horizontal="left"/>
      <protection/>
    </xf>
    <xf numFmtId="0" fontId="13" fillId="0" borderId="10" xfId="47" applyFont="1" applyFill="1" applyBorder="1" applyAlignment="1">
      <alignment horizontal="center"/>
      <protection/>
    </xf>
    <xf numFmtId="1" fontId="13" fillId="0" borderId="10" xfId="47" applyNumberFormat="1" applyFont="1" applyBorder="1" applyAlignment="1">
      <alignment horizontal="center"/>
      <protection/>
    </xf>
    <xf numFmtId="0" fontId="13" fillId="0" borderId="10" xfId="47" applyFont="1" applyFill="1" applyBorder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0" xfId="47" applyFont="1" applyFill="1" applyBorder="1" applyAlignment="1">
      <alignment horizontal="left" vertical="top"/>
      <protection/>
    </xf>
    <xf numFmtId="0" fontId="9" fillId="0" borderId="10" xfId="47" applyFont="1" applyFill="1" applyBorder="1" applyAlignment="1">
      <alignment horizontal="left" vertical="top"/>
      <protection/>
    </xf>
    <xf numFmtId="1" fontId="13" fillId="0" borderId="10" xfId="47" applyNumberFormat="1" applyFont="1" applyFill="1" applyBorder="1" applyAlignment="1">
      <alignment horizontal="center"/>
      <protection/>
    </xf>
    <xf numFmtId="0" fontId="9" fillId="0" borderId="10" xfId="47" applyFont="1" applyFill="1" applyBorder="1">
      <alignment/>
      <protection/>
    </xf>
    <xf numFmtId="0" fontId="9" fillId="0" borderId="10" xfId="47" applyFont="1" applyBorder="1" applyAlignment="1">
      <alignment horizontal="left" vertical="top"/>
      <protection/>
    </xf>
    <xf numFmtId="0" fontId="13" fillId="0" borderId="0" xfId="47" applyFont="1" applyFill="1" applyBorder="1">
      <alignment/>
      <protection/>
    </xf>
    <xf numFmtId="0" fontId="9" fillId="0" borderId="24" xfId="47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textRotation="180" wrapText="1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8" fontId="4" fillId="0" borderId="10" xfId="39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44" fontId="4" fillId="0" borderId="0" xfId="39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168" fontId="4" fillId="0" borderId="10" xfId="39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4" fontId="4" fillId="0" borderId="0" xfId="39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4" fontId="5" fillId="0" borderId="0" xfId="39" applyFont="1" applyBorder="1" applyAlignment="1">
      <alignment horizontal="center"/>
    </xf>
    <xf numFmtId="44" fontId="5" fillId="0" borderId="25" xfId="39" applyFont="1" applyBorder="1" applyAlignment="1">
      <alignment horizontal="center"/>
    </xf>
    <xf numFmtId="44" fontId="5" fillId="0" borderId="15" xfId="39" applyFont="1" applyBorder="1" applyAlignment="1">
      <alignment horizontal="center"/>
    </xf>
    <xf numFmtId="44" fontId="5" fillId="0" borderId="26" xfId="39" applyFont="1" applyBorder="1" applyAlignment="1">
      <alignment horizontal="center"/>
    </xf>
    <xf numFmtId="44" fontId="5" fillId="0" borderId="12" xfId="39" applyFont="1" applyBorder="1" applyAlignment="1">
      <alignment horizontal="center"/>
    </xf>
    <xf numFmtId="44" fontId="5" fillId="0" borderId="27" xfId="39" applyFont="1" applyBorder="1" applyAlignment="1">
      <alignment horizontal="center"/>
    </xf>
    <xf numFmtId="44" fontId="4" fillId="0" borderId="16" xfId="39" applyFont="1" applyBorder="1" applyAlignment="1">
      <alignment horizontal="right"/>
    </xf>
    <xf numFmtId="44" fontId="4" fillId="0" borderId="28" xfId="39" applyFont="1" applyBorder="1" applyAlignment="1">
      <alignment horizontal="right"/>
    </xf>
    <xf numFmtId="44" fontId="4" fillId="0" borderId="16" xfId="39" applyFont="1" applyBorder="1" applyAlignment="1">
      <alignment horizontal="center"/>
    </xf>
    <xf numFmtId="44" fontId="4" fillId="0" borderId="28" xfId="39" applyFont="1" applyBorder="1" applyAlignment="1">
      <alignment horizontal="center"/>
    </xf>
    <xf numFmtId="44" fontId="4" fillId="0" borderId="16" xfId="39" applyFont="1" applyBorder="1" applyAlignment="1">
      <alignment horizontal="right" vertical="center"/>
    </xf>
    <xf numFmtId="44" fontId="4" fillId="0" borderId="28" xfId="39" applyFont="1" applyBorder="1" applyAlignment="1">
      <alignment horizontal="right" vertical="center"/>
    </xf>
    <xf numFmtId="44" fontId="4" fillId="0" borderId="16" xfId="0" applyNumberFormat="1" applyFont="1" applyBorder="1" applyAlignment="1">
      <alignment horizontal="center" vertical="center"/>
    </xf>
    <xf numFmtId="44" fontId="4" fillId="0" borderId="28" xfId="0" applyNumberFormat="1" applyFont="1" applyBorder="1" applyAlignment="1">
      <alignment horizontal="center" vertical="center"/>
    </xf>
    <xf numFmtId="44" fontId="5" fillId="0" borderId="12" xfId="39" applyFont="1" applyBorder="1" applyAlignment="1">
      <alignment horizontal="center" vertical="center"/>
    </xf>
    <xf numFmtId="44" fontId="5" fillId="0" borderId="27" xfId="39" applyFont="1" applyBorder="1" applyAlignment="1">
      <alignment horizontal="center" vertical="center"/>
    </xf>
    <xf numFmtId="44" fontId="5" fillId="0" borderId="0" xfId="39" applyFont="1" applyBorder="1" applyAlignment="1">
      <alignment horizontal="center" vertical="center"/>
    </xf>
    <xf numFmtId="44" fontId="5" fillId="0" borderId="25" xfId="39" applyFont="1" applyBorder="1" applyAlignment="1">
      <alignment horizontal="center" vertical="center"/>
    </xf>
    <xf numFmtId="44" fontId="5" fillId="0" borderId="15" xfId="39" applyFont="1" applyBorder="1" applyAlignment="1">
      <alignment horizontal="center" vertical="center"/>
    </xf>
    <xf numFmtId="44" fontId="5" fillId="0" borderId="26" xfId="39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61">
      <selection activeCell="I32" sqref="I32"/>
    </sheetView>
  </sheetViews>
  <sheetFormatPr defaultColWidth="9.00390625" defaultRowHeight="12.75"/>
  <cols>
    <col min="1" max="1" width="4.00390625" style="30" customWidth="1"/>
    <col min="2" max="2" width="51.25390625" style="5" customWidth="1"/>
    <col min="3" max="3" width="4.25390625" style="30" customWidth="1"/>
    <col min="4" max="4" width="8.625" style="5" customWidth="1"/>
    <col min="5" max="5" width="9.125" style="31" customWidth="1"/>
    <col min="6" max="6" width="13.00390625" style="31" customWidth="1"/>
    <col min="7" max="16384" width="9.125" style="5" customWidth="1"/>
  </cols>
  <sheetData>
    <row r="1" spans="1:6" s="25" customFormat="1" ht="15.75">
      <c r="A1" s="2" t="s">
        <v>132</v>
      </c>
      <c r="C1" s="26"/>
      <c r="E1" s="27"/>
      <c r="F1" s="27"/>
    </row>
    <row r="2" spans="1:6" s="25" customFormat="1" ht="15.75">
      <c r="A2" s="2" t="s">
        <v>133</v>
      </c>
      <c r="C2" s="26"/>
      <c r="E2" s="27"/>
      <c r="F2" s="27"/>
    </row>
    <row r="3" spans="1:6" s="25" customFormat="1" ht="9.75" customHeight="1">
      <c r="A3" s="28"/>
      <c r="B3" s="29"/>
      <c r="C3" s="26"/>
      <c r="E3" s="27"/>
      <c r="F3" s="27"/>
    </row>
    <row r="4" ht="5.25" customHeight="1"/>
    <row r="5" spans="1:6" s="35" customFormat="1" ht="12.75">
      <c r="A5" s="32" t="s">
        <v>0</v>
      </c>
      <c r="B5" s="33" t="s">
        <v>1</v>
      </c>
      <c r="C5" s="32" t="s">
        <v>2</v>
      </c>
      <c r="D5" s="32" t="s">
        <v>3</v>
      </c>
      <c r="E5" s="34" t="s">
        <v>4</v>
      </c>
      <c r="F5" s="34" t="s">
        <v>5</v>
      </c>
    </row>
    <row r="6" spans="1:6" s="52" customFormat="1" ht="16.5">
      <c r="A6" s="49"/>
      <c r="B6" s="50"/>
      <c r="C6" s="49"/>
      <c r="D6" s="49"/>
      <c r="E6" s="51"/>
      <c r="F6" s="51"/>
    </row>
    <row r="7" spans="1:11" s="18" customFormat="1" ht="12.75">
      <c r="A7" s="36"/>
      <c r="B7" s="37" t="s">
        <v>96</v>
      </c>
      <c r="C7" s="36"/>
      <c r="D7" s="36"/>
      <c r="E7" s="38"/>
      <c r="F7" s="38"/>
      <c r="J7" s="5"/>
      <c r="K7" s="5"/>
    </row>
    <row r="8" spans="1:6" ht="25.5">
      <c r="A8" s="39" t="s">
        <v>31</v>
      </c>
      <c r="B8" s="40" t="s">
        <v>150</v>
      </c>
      <c r="C8" s="39" t="s">
        <v>41</v>
      </c>
      <c r="D8" s="39" t="e">
        <f>SUM(Plochy!F14,Plochy!#REF!)</f>
        <v>#REF!</v>
      </c>
      <c r="E8" s="53">
        <v>1</v>
      </c>
      <c r="F8" s="53" t="e">
        <f>E8*D8</f>
        <v>#REF!</v>
      </c>
    </row>
    <row r="9" spans="1:6" ht="12.75">
      <c r="A9" s="39" t="s">
        <v>32</v>
      </c>
      <c r="B9" s="40" t="s">
        <v>147</v>
      </c>
      <c r="C9" s="39" t="s">
        <v>41</v>
      </c>
      <c r="D9" s="39">
        <f>SUM(Plochy!F11)</f>
        <v>9835</v>
      </c>
      <c r="E9" s="53">
        <v>4</v>
      </c>
      <c r="F9" s="53">
        <f>E9*D9</f>
        <v>39340</v>
      </c>
    </row>
    <row r="10" spans="1:6" ht="25.5" customHeight="1">
      <c r="A10" s="39" t="s">
        <v>33</v>
      </c>
      <c r="B10" s="40" t="s">
        <v>149</v>
      </c>
      <c r="C10" s="39" t="s">
        <v>41</v>
      </c>
      <c r="D10" s="39" t="e">
        <f>SUM(Plochy!F14,Plochy!#REF!)</f>
        <v>#REF!</v>
      </c>
      <c r="E10" s="53">
        <v>1</v>
      </c>
      <c r="F10" s="53" t="e">
        <f>E10*D10</f>
        <v>#REF!</v>
      </c>
    </row>
    <row r="11" spans="1:6" ht="25.5">
      <c r="A11" s="39" t="s">
        <v>34</v>
      </c>
      <c r="B11" s="40" t="s">
        <v>148</v>
      </c>
      <c r="C11" s="39" t="s">
        <v>41</v>
      </c>
      <c r="D11" s="39" t="e">
        <f>SUM(D10)</f>
        <v>#REF!</v>
      </c>
      <c r="E11" s="53">
        <v>1</v>
      </c>
      <c r="F11" s="53" t="e">
        <f>E11*D11</f>
        <v>#REF!</v>
      </c>
    </row>
    <row r="12" spans="1:6" s="18" customFormat="1" ht="12.75">
      <c r="A12" s="36"/>
      <c r="B12" s="41" t="s">
        <v>62</v>
      </c>
      <c r="C12" s="36"/>
      <c r="D12" s="36"/>
      <c r="E12" s="54"/>
      <c r="F12" s="54"/>
    </row>
    <row r="13" spans="1:6" s="18" customFormat="1" ht="12.75">
      <c r="A13" s="39" t="s">
        <v>31</v>
      </c>
      <c r="B13" s="40" t="s">
        <v>97</v>
      </c>
      <c r="C13" s="39" t="s">
        <v>6</v>
      </c>
      <c r="D13" s="39" t="e">
        <f>SUM(D21)</f>
        <v>#REF!</v>
      </c>
      <c r="E13" s="53">
        <v>25</v>
      </c>
      <c r="F13" s="53" t="e">
        <f>E13*D13</f>
        <v>#REF!</v>
      </c>
    </row>
    <row r="14" spans="1:6" ht="12.75">
      <c r="A14" s="39" t="s">
        <v>32</v>
      </c>
      <c r="B14" s="40" t="s">
        <v>64</v>
      </c>
      <c r="C14" s="39" t="s">
        <v>6</v>
      </c>
      <c r="D14" s="39" t="e">
        <f>SUM(D53:D60)</f>
        <v>#REF!</v>
      </c>
      <c r="E14" s="53">
        <v>225</v>
      </c>
      <c r="F14" s="53" t="e">
        <f aca="true" t="shared" si="0" ref="F14:F21">E14*D14</f>
        <v>#REF!</v>
      </c>
    </row>
    <row r="15" spans="1:6" ht="12.75">
      <c r="A15" s="39" t="s">
        <v>33</v>
      </c>
      <c r="B15" s="40" t="s">
        <v>28</v>
      </c>
      <c r="C15" s="39" t="s">
        <v>6</v>
      </c>
      <c r="D15" s="39" t="e">
        <f>SUM(D53,D55,D56,D57,D58,D59)</f>
        <v>#REF!</v>
      </c>
      <c r="E15" s="53">
        <v>118</v>
      </c>
      <c r="F15" s="53" t="e">
        <f t="shared" si="0"/>
        <v>#REF!</v>
      </c>
    </row>
    <row r="16" spans="1:6" ht="14.25" customHeight="1">
      <c r="A16" s="39" t="s">
        <v>34</v>
      </c>
      <c r="B16" s="40" t="s">
        <v>100</v>
      </c>
      <c r="C16" s="39" t="s">
        <v>6</v>
      </c>
      <c r="D16" s="39" t="e">
        <f>SUM(D54,D60)</f>
        <v>#REF!</v>
      </c>
      <c r="E16" s="53">
        <v>265</v>
      </c>
      <c r="F16" s="53" t="e">
        <f t="shared" si="0"/>
        <v>#REF!</v>
      </c>
    </row>
    <row r="17" spans="1:6" ht="12.75">
      <c r="A17" s="39" t="s">
        <v>35</v>
      </c>
      <c r="B17" s="40" t="s">
        <v>99</v>
      </c>
      <c r="C17" s="39" t="s">
        <v>6</v>
      </c>
      <c r="D17" s="39" t="e">
        <f>SUM(D16)</f>
        <v>#REF!</v>
      </c>
      <c r="E17" s="53">
        <v>280</v>
      </c>
      <c r="F17" s="53" t="e">
        <f t="shared" si="0"/>
        <v>#REF!</v>
      </c>
    </row>
    <row r="18" spans="1:6" ht="12.75">
      <c r="A18" s="39" t="s">
        <v>36</v>
      </c>
      <c r="B18" s="40" t="s">
        <v>29</v>
      </c>
      <c r="C18" s="39" t="s">
        <v>6</v>
      </c>
      <c r="D18" s="39" t="e">
        <f>SUM(D15)</f>
        <v>#REF!</v>
      </c>
      <c r="E18" s="53">
        <v>84</v>
      </c>
      <c r="F18" s="53" t="e">
        <f t="shared" si="0"/>
        <v>#REF!</v>
      </c>
    </row>
    <row r="19" spans="1:6" ht="12.75">
      <c r="A19" s="39" t="s">
        <v>37</v>
      </c>
      <c r="B19" s="40" t="s">
        <v>7</v>
      </c>
      <c r="C19" s="39" t="s">
        <v>6</v>
      </c>
      <c r="D19" s="39" t="e">
        <f>SUM(D17)</f>
        <v>#REF!</v>
      </c>
      <c r="E19" s="53">
        <v>18</v>
      </c>
      <c r="F19" s="53" t="e">
        <f t="shared" si="0"/>
        <v>#REF!</v>
      </c>
    </row>
    <row r="20" spans="1:6" ht="12.75">
      <c r="A20" s="39" t="s">
        <v>38</v>
      </c>
      <c r="B20" s="40" t="s">
        <v>98</v>
      </c>
      <c r="C20" s="39" t="s">
        <v>6</v>
      </c>
      <c r="D20" s="39" t="e">
        <f>SUM(D17)</f>
        <v>#REF!</v>
      </c>
      <c r="E20" s="53">
        <v>32</v>
      </c>
      <c r="F20" s="53" t="e">
        <f t="shared" si="0"/>
        <v>#REF!</v>
      </c>
    </row>
    <row r="21" spans="1:6" ht="12.75">
      <c r="A21" s="39" t="s">
        <v>39</v>
      </c>
      <c r="B21" s="40" t="s">
        <v>30</v>
      </c>
      <c r="C21" s="39" t="s">
        <v>6</v>
      </c>
      <c r="D21" s="39" t="e">
        <f>SUM(D14)</f>
        <v>#REF!</v>
      </c>
      <c r="E21" s="53">
        <v>4</v>
      </c>
      <c r="F21" s="53" t="e">
        <f t="shared" si="0"/>
        <v>#REF!</v>
      </c>
    </row>
    <row r="22" spans="1:6" s="18" customFormat="1" ht="12.75">
      <c r="A22" s="36"/>
      <c r="B22" s="41" t="s">
        <v>103</v>
      </c>
      <c r="C22" s="36"/>
      <c r="D22" s="39"/>
      <c r="E22" s="53"/>
      <c r="F22" s="53"/>
    </row>
    <row r="23" spans="1:6" ht="12.75">
      <c r="A23" s="39" t="s">
        <v>31</v>
      </c>
      <c r="B23" s="40" t="s">
        <v>101</v>
      </c>
      <c r="C23" s="39" t="s">
        <v>6</v>
      </c>
      <c r="D23" s="39" t="e">
        <f>SUM(D42:D50,D63,D71:D72)</f>
        <v>#REF!</v>
      </c>
      <c r="E23" s="53">
        <v>94</v>
      </c>
      <c r="F23" s="53" t="e">
        <f>E23*D23</f>
        <v>#REF!</v>
      </c>
    </row>
    <row r="24" spans="1:6" ht="12.75">
      <c r="A24" s="39" t="s">
        <v>32</v>
      </c>
      <c r="B24" s="40" t="s">
        <v>102</v>
      </c>
      <c r="C24" s="39" t="s">
        <v>6</v>
      </c>
      <c r="D24" s="39" t="e">
        <f>SUM(D23)</f>
        <v>#REF!</v>
      </c>
      <c r="E24" s="53">
        <v>69</v>
      </c>
      <c r="F24" s="53" t="e">
        <f>E24*D24</f>
        <v>#REF!</v>
      </c>
    </row>
    <row r="25" spans="1:6" ht="12.75">
      <c r="A25" s="39" t="s">
        <v>33</v>
      </c>
      <c r="B25" s="40" t="s">
        <v>116</v>
      </c>
      <c r="C25" s="39" t="s">
        <v>6</v>
      </c>
      <c r="D25" s="39" t="e">
        <f>SUM(D42:D50)</f>
        <v>#REF!</v>
      </c>
      <c r="E25" s="53">
        <v>39</v>
      </c>
      <c r="F25" s="53" t="e">
        <f>E25*D25</f>
        <v>#REF!</v>
      </c>
    </row>
    <row r="26" spans="1:6" ht="12.75">
      <c r="A26" s="39" t="s">
        <v>34</v>
      </c>
      <c r="B26" s="40" t="s">
        <v>53</v>
      </c>
      <c r="C26" s="39" t="s">
        <v>6</v>
      </c>
      <c r="D26" s="39">
        <v>17</v>
      </c>
      <c r="E26" s="53">
        <v>2.5</v>
      </c>
      <c r="F26" s="53">
        <f>E26*D26</f>
        <v>42.5</v>
      </c>
    </row>
    <row r="27" spans="1:6" ht="12.75">
      <c r="A27" s="39" t="s">
        <v>35</v>
      </c>
      <c r="B27" s="40" t="s">
        <v>104</v>
      </c>
      <c r="C27" s="39" t="s">
        <v>6</v>
      </c>
      <c r="D27" s="39" t="e">
        <f>SUM(D24)</f>
        <v>#REF!</v>
      </c>
      <c r="E27" s="53">
        <v>2</v>
      </c>
      <c r="F27" s="53" t="e">
        <f>E27*D27</f>
        <v>#REF!</v>
      </c>
    </row>
    <row r="28" spans="1:6" ht="12.75">
      <c r="A28" s="39"/>
      <c r="B28" s="41" t="s">
        <v>63</v>
      </c>
      <c r="C28" s="39"/>
      <c r="D28" s="39"/>
      <c r="E28" s="53"/>
      <c r="F28" s="53"/>
    </row>
    <row r="29" spans="1:6" ht="12.75">
      <c r="A29" s="39" t="s">
        <v>31</v>
      </c>
      <c r="B29" s="40" t="s">
        <v>105</v>
      </c>
      <c r="C29" s="39" t="s">
        <v>6</v>
      </c>
      <c r="D29" s="39" t="e">
        <f>SUM(D75:D83,D86:D94)</f>
        <v>#REF!</v>
      </c>
      <c r="E29" s="53">
        <v>12</v>
      </c>
      <c r="F29" s="53" t="e">
        <f>E29*D29</f>
        <v>#REF!</v>
      </c>
    </row>
    <row r="30" spans="1:6" ht="12.75">
      <c r="A30" s="39" t="s">
        <v>32</v>
      </c>
      <c r="B30" s="40" t="s">
        <v>106</v>
      </c>
      <c r="C30" s="39" t="s">
        <v>6</v>
      </c>
      <c r="D30" s="39" t="e">
        <f>SUM(D29)</f>
        <v>#REF!</v>
      </c>
      <c r="E30" s="53">
        <v>11</v>
      </c>
      <c r="F30" s="53" t="e">
        <f>E30*D30</f>
        <v>#REF!</v>
      </c>
    </row>
    <row r="31" spans="1:6" ht="12.75">
      <c r="A31" s="39" t="s">
        <v>33</v>
      </c>
      <c r="B31" s="40" t="s">
        <v>53</v>
      </c>
      <c r="C31" s="39" t="s">
        <v>6</v>
      </c>
      <c r="D31" s="39">
        <v>172</v>
      </c>
      <c r="E31" s="53">
        <v>2.5</v>
      </c>
      <c r="F31" s="53">
        <f>E31*D31</f>
        <v>430</v>
      </c>
    </row>
    <row r="32" spans="1:6" ht="12.75">
      <c r="A32" s="39" t="s">
        <v>34</v>
      </c>
      <c r="B32" s="40" t="s">
        <v>40</v>
      </c>
      <c r="C32" s="39" t="s">
        <v>6</v>
      </c>
      <c r="D32" s="39" t="e">
        <f>SUM(D30)</f>
        <v>#REF!</v>
      </c>
      <c r="E32" s="53">
        <v>1.5</v>
      </c>
      <c r="F32" s="53" t="e">
        <f>E32*D32</f>
        <v>#REF!</v>
      </c>
    </row>
    <row r="33" spans="1:6" ht="12.75">
      <c r="A33" s="39"/>
      <c r="B33" s="41" t="s">
        <v>49</v>
      </c>
      <c r="C33" s="39"/>
      <c r="D33" s="39"/>
      <c r="E33" s="53"/>
      <c r="F33" s="53"/>
    </row>
    <row r="34" spans="1:6" s="44" customFormat="1" ht="12.75">
      <c r="A34" s="42" t="s">
        <v>31</v>
      </c>
      <c r="B34" s="43" t="s">
        <v>107</v>
      </c>
      <c r="C34" s="42" t="s">
        <v>41</v>
      </c>
      <c r="D34" s="42">
        <f>SUM(Plochy!F14)</f>
        <v>4998</v>
      </c>
      <c r="E34" s="55">
        <v>18</v>
      </c>
      <c r="F34" s="55">
        <f>E34*D34</f>
        <v>89964</v>
      </c>
    </row>
    <row r="35" spans="1:6" ht="12.75">
      <c r="A35" s="42" t="s">
        <v>32</v>
      </c>
      <c r="B35" s="40" t="s">
        <v>8</v>
      </c>
      <c r="C35" s="39" t="s">
        <v>42</v>
      </c>
      <c r="D35" s="39">
        <v>64</v>
      </c>
      <c r="E35" s="53">
        <v>285</v>
      </c>
      <c r="F35" s="53">
        <f>E35*D35</f>
        <v>18240</v>
      </c>
    </row>
    <row r="36" spans="1:6" ht="12.75" customHeight="1">
      <c r="A36" s="42" t="s">
        <v>33</v>
      </c>
      <c r="B36" s="40" t="s">
        <v>108</v>
      </c>
      <c r="C36" s="39" t="s">
        <v>6</v>
      </c>
      <c r="D36" s="39" t="e">
        <f>SUM(D13,D23,D29)</f>
        <v>#REF!</v>
      </c>
      <c r="E36" s="53">
        <v>3</v>
      </c>
      <c r="F36" s="53" t="e">
        <f>E36*D36</f>
        <v>#REF!</v>
      </c>
    </row>
    <row r="37" spans="1:6" ht="25.5">
      <c r="A37" s="42" t="s">
        <v>34</v>
      </c>
      <c r="B37" s="40" t="s">
        <v>152</v>
      </c>
      <c r="C37" s="39" t="s">
        <v>115</v>
      </c>
      <c r="D37" s="39">
        <f>SUM(Plochy!F18)</f>
        <v>1030</v>
      </c>
      <c r="E37" s="53">
        <v>32</v>
      </c>
      <c r="F37" s="53">
        <f>E37*D37</f>
        <v>32960</v>
      </c>
    </row>
    <row r="38" spans="1:6" ht="12.75">
      <c r="A38" s="42" t="s">
        <v>35</v>
      </c>
      <c r="B38" s="40" t="s">
        <v>109</v>
      </c>
      <c r="C38" s="39" t="s">
        <v>9</v>
      </c>
      <c r="D38" s="39">
        <v>64</v>
      </c>
      <c r="E38" s="53">
        <v>360</v>
      </c>
      <c r="F38" s="53">
        <f>E38*D38</f>
        <v>23040</v>
      </c>
    </row>
    <row r="39" spans="1:6" ht="12.75">
      <c r="A39" s="39"/>
      <c r="B39" s="40"/>
      <c r="C39" s="39"/>
      <c r="D39" s="39"/>
      <c r="E39" s="53"/>
      <c r="F39" s="53" t="e">
        <f>SUM(F8:F38)</f>
        <v>#REF!</v>
      </c>
    </row>
    <row r="40" spans="1:6" ht="12.75">
      <c r="A40" s="10" t="s">
        <v>25</v>
      </c>
      <c r="B40" s="40"/>
      <c r="C40" s="39"/>
      <c r="D40" s="39"/>
      <c r="E40" s="53"/>
      <c r="F40" s="53"/>
    </row>
    <row r="41" spans="1:6" ht="12.75">
      <c r="A41" s="23" t="s">
        <v>73</v>
      </c>
      <c r="B41" s="40"/>
      <c r="C41" s="39"/>
      <c r="D41" s="39"/>
      <c r="E41" s="53"/>
      <c r="F41" s="53"/>
    </row>
    <row r="42" spans="1:6" ht="12.75">
      <c r="A42" s="13" t="s">
        <v>10</v>
      </c>
      <c r="B42" s="13" t="s">
        <v>67</v>
      </c>
      <c r="C42" s="14" t="s">
        <v>6</v>
      </c>
      <c r="D42" s="14" t="e">
        <f>SUM(#REF!)</f>
        <v>#REF!</v>
      </c>
      <c r="E42" s="53">
        <v>125</v>
      </c>
      <c r="F42" s="53" t="e">
        <f>PRODUCT(D42:E42)</f>
        <v>#REF!</v>
      </c>
    </row>
    <row r="43" spans="1:6" ht="12.75">
      <c r="A43" s="13" t="s">
        <v>10</v>
      </c>
      <c r="B43" s="13" t="s">
        <v>68</v>
      </c>
      <c r="C43" s="14" t="s">
        <v>6</v>
      </c>
      <c r="D43" s="14" t="e">
        <f>SUM(#REF!)</f>
        <v>#REF!</v>
      </c>
      <c r="E43" s="53">
        <v>132</v>
      </c>
      <c r="F43" s="53" t="e">
        <f aca="true" t="shared" si="1" ref="F43:F106">PRODUCT(D43:E43)</f>
        <v>#REF!</v>
      </c>
    </row>
    <row r="44" spans="1:6" ht="12.75">
      <c r="A44" s="13" t="s">
        <v>24</v>
      </c>
      <c r="B44" s="13" t="s">
        <v>66</v>
      </c>
      <c r="C44" s="14" t="s">
        <v>6</v>
      </c>
      <c r="D44" s="14" t="e">
        <f>SUM(#REF!)</f>
        <v>#REF!</v>
      </c>
      <c r="E44" s="53">
        <v>230</v>
      </c>
      <c r="F44" s="53" t="e">
        <f t="shared" si="1"/>
        <v>#REF!</v>
      </c>
    </row>
    <row r="45" spans="1:6" ht="12.75">
      <c r="A45" s="13" t="s">
        <v>24</v>
      </c>
      <c r="B45" s="13" t="s">
        <v>72</v>
      </c>
      <c r="C45" s="14" t="s">
        <v>6</v>
      </c>
      <c r="D45" s="14" t="e">
        <f>SUM(#REF!)</f>
        <v>#REF!</v>
      </c>
      <c r="E45" s="53">
        <v>98</v>
      </c>
      <c r="F45" s="53" t="e">
        <f t="shared" si="1"/>
        <v>#REF!</v>
      </c>
    </row>
    <row r="46" spans="1:6" ht="12.75">
      <c r="A46" s="13" t="s">
        <v>10</v>
      </c>
      <c r="B46" s="13" t="s">
        <v>70</v>
      </c>
      <c r="C46" s="14" t="s">
        <v>6</v>
      </c>
      <c r="D46" s="14" t="e">
        <f>SUM(#REF!)</f>
        <v>#REF!</v>
      </c>
      <c r="E46" s="53">
        <v>125</v>
      </c>
      <c r="F46" s="53" t="e">
        <f t="shared" si="1"/>
        <v>#REF!</v>
      </c>
    </row>
    <row r="47" spans="1:6" ht="12.75">
      <c r="A47" s="13" t="s">
        <v>10</v>
      </c>
      <c r="B47" s="13" t="s">
        <v>69</v>
      </c>
      <c r="C47" s="14" t="s">
        <v>6</v>
      </c>
      <c r="D47" s="14" t="e">
        <f>SUM(#REF!)</f>
        <v>#REF!</v>
      </c>
      <c r="E47" s="53">
        <v>215</v>
      </c>
      <c r="F47" s="53" t="e">
        <f t="shared" si="1"/>
        <v>#REF!</v>
      </c>
    </row>
    <row r="48" spans="1:6" ht="12.75">
      <c r="A48" s="13" t="s">
        <v>24</v>
      </c>
      <c r="B48" s="13" t="s">
        <v>74</v>
      </c>
      <c r="C48" s="14" t="s">
        <v>6</v>
      </c>
      <c r="D48" s="14" t="e">
        <f>SUM(#REF!)</f>
        <v>#REF!</v>
      </c>
      <c r="E48" s="53">
        <v>235</v>
      </c>
      <c r="F48" s="53" t="e">
        <f t="shared" si="1"/>
        <v>#REF!</v>
      </c>
    </row>
    <row r="49" spans="1:6" ht="12.75">
      <c r="A49" s="13" t="s">
        <v>10</v>
      </c>
      <c r="B49" s="13" t="s">
        <v>71</v>
      </c>
      <c r="C49" s="14" t="s">
        <v>6</v>
      </c>
      <c r="D49" s="14" t="e">
        <f>SUM(#REF!)</f>
        <v>#REF!</v>
      </c>
      <c r="E49" s="53">
        <v>125</v>
      </c>
      <c r="F49" s="53" t="e">
        <f t="shared" si="1"/>
        <v>#REF!</v>
      </c>
    </row>
    <row r="50" spans="1:6" ht="12.75">
      <c r="A50" s="13" t="s">
        <v>10</v>
      </c>
      <c r="B50" s="13" t="s">
        <v>75</v>
      </c>
      <c r="C50" s="14" t="s">
        <v>6</v>
      </c>
      <c r="D50" s="14" t="e">
        <f>SUM(#REF!)</f>
        <v>#REF!</v>
      </c>
      <c r="E50" s="53">
        <v>186</v>
      </c>
      <c r="F50" s="53" t="e">
        <f t="shared" si="1"/>
        <v>#REF!</v>
      </c>
    </row>
    <row r="51" spans="1:6" ht="12.75">
      <c r="A51" s="8"/>
      <c r="B51" s="8" t="s">
        <v>26</v>
      </c>
      <c r="C51" s="9" t="s">
        <v>6</v>
      </c>
      <c r="D51" s="14">
        <v>26</v>
      </c>
      <c r="E51" s="53">
        <v>185</v>
      </c>
      <c r="F51" s="53">
        <f t="shared" si="1"/>
        <v>4810</v>
      </c>
    </row>
    <row r="52" spans="1:6" ht="12.75">
      <c r="A52" s="23" t="s">
        <v>76</v>
      </c>
      <c r="B52" s="8"/>
      <c r="C52" s="9"/>
      <c r="D52" s="9"/>
      <c r="E52" s="53"/>
      <c r="F52" s="53"/>
    </row>
    <row r="53" spans="1:6" ht="12.75">
      <c r="A53" s="8" t="s">
        <v>10</v>
      </c>
      <c r="B53" s="8" t="s">
        <v>77</v>
      </c>
      <c r="C53" s="9" t="s">
        <v>6</v>
      </c>
      <c r="D53" s="9" t="e">
        <f>SUM(#REF!)</f>
        <v>#REF!</v>
      </c>
      <c r="E53" s="53">
        <v>640</v>
      </c>
      <c r="F53" s="53" t="e">
        <f t="shared" si="1"/>
        <v>#REF!</v>
      </c>
    </row>
    <row r="54" spans="1:6" ht="12.75">
      <c r="A54" s="8" t="s">
        <v>24</v>
      </c>
      <c r="B54" s="8" t="s">
        <v>78</v>
      </c>
      <c r="C54" s="9" t="s">
        <v>6</v>
      </c>
      <c r="D54" s="9" t="e">
        <f>SUM(#REF!)</f>
        <v>#REF!</v>
      </c>
      <c r="E54" s="53">
        <v>2150</v>
      </c>
      <c r="F54" s="53" t="e">
        <f t="shared" si="1"/>
        <v>#REF!</v>
      </c>
    </row>
    <row r="55" spans="1:6" ht="12.75">
      <c r="A55" s="8" t="s">
        <v>10</v>
      </c>
      <c r="B55" s="8" t="s">
        <v>79</v>
      </c>
      <c r="C55" s="9" t="s">
        <v>6</v>
      </c>
      <c r="D55" s="9" t="e">
        <f>SUM(#REF!)</f>
        <v>#REF!</v>
      </c>
      <c r="E55" s="53">
        <v>620</v>
      </c>
      <c r="F55" s="53" t="e">
        <f t="shared" si="1"/>
        <v>#REF!</v>
      </c>
    </row>
    <row r="56" spans="1:6" ht="12.75">
      <c r="A56" s="8" t="s">
        <v>24</v>
      </c>
      <c r="B56" s="8" t="s">
        <v>80</v>
      </c>
      <c r="C56" s="9" t="s">
        <v>6</v>
      </c>
      <c r="D56" s="9" t="e">
        <f>SUM(#REF!)</f>
        <v>#REF!</v>
      </c>
      <c r="E56" s="53">
        <v>740</v>
      </c>
      <c r="F56" s="53" t="e">
        <f t="shared" si="1"/>
        <v>#REF!</v>
      </c>
    </row>
    <row r="57" spans="1:6" ht="12.75">
      <c r="A57" s="8" t="s">
        <v>24</v>
      </c>
      <c r="B57" s="8" t="s">
        <v>81</v>
      </c>
      <c r="C57" s="9" t="s">
        <v>6</v>
      </c>
      <c r="D57" s="9" t="e">
        <f>SUM(#REF!)</f>
        <v>#REF!</v>
      </c>
      <c r="E57" s="53">
        <v>810</v>
      </c>
      <c r="F57" s="53" t="e">
        <f t="shared" si="1"/>
        <v>#REF!</v>
      </c>
    </row>
    <row r="58" spans="1:6" ht="12.75">
      <c r="A58" s="8" t="s">
        <v>10</v>
      </c>
      <c r="B58" s="8" t="s">
        <v>82</v>
      </c>
      <c r="C58" s="9" t="s">
        <v>6</v>
      </c>
      <c r="D58" s="9" t="e">
        <f>SUM(#REF!)</f>
        <v>#REF!</v>
      </c>
      <c r="E58" s="53">
        <v>620</v>
      </c>
      <c r="F58" s="53" t="e">
        <f t="shared" si="1"/>
        <v>#REF!</v>
      </c>
    </row>
    <row r="59" spans="1:6" ht="12.75">
      <c r="A59" s="8" t="s">
        <v>10</v>
      </c>
      <c r="B59" s="8" t="s">
        <v>83</v>
      </c>
      <c r="C59" s="9" t="s">
        <v>6</v>
      </c>
      <c r="D59" s="9" t="e">
        <f>SUM(#REF!)</f>
        <v>#REF!</v>
      </c>
      <c r="E59" s="53">
        <v>620</v>
      </c>
      <c r="F59" s="53" t="e">
        <f t="shared" si="1"/>
        <v>#REF!</v>
      </c>
    </row>
    <row r="60" spans="1:6" ht="12.75">
      <c r="A60" s="8" t="s">
        <v>24</v>
      </c>
      <c r="B60" s="8" t="s">
        <v>84</v>
      </c>
      <c r="C60" s="9" t="s">
        <v>6</v>
      </c>
      <c r="D60" s="9" t="e">
        <f>SUM(#REF!)</f>
        <v>#REF!</v>
      </c>
      <c r="E60" s="53">
        <v>2150</v>
      </c>
      <c r="F60" s="53" t="e">
        <f t="shared" si="1"/>
        <v>#REF!</v>
      </c>
    </row>
    <row r="61" spans="1:6" ht="12.75">
      <c r="A61" s="8"/>
      <c r="B61" s="8" t="s">
        <v>26</v>
      </c>
      <c r="C61" s="9" t="s">
        <v>6</v>
      </c>
      <c r="D61" s="9">
        <v>13</v>
      </c>
      <c r="E61" s="53">
        <v>740</v>
      </c>
      <c r="F61" s="53">
        <f t="shared" si="1"/>
        <v>9620</v>
      </c>
    </row>
    <row r="62" spans="1:6" ht="12.75">
      <c r="A62" s="8" t="s">
        <v>85</v>
      </c>
      <c r="B62" s="8"/>
      <c r="C62" s="9"/>
      <c r="D62" s="9"/>
      <c r="E62" s="53"/>
      <c r="F62" s="53"/>
    </row>
    <row r="63" spans="1:6" ht="12.75">
      <c r="A63" s="8" t="s">
        <v>86</v>
      </c>
      <c r="B63" s="8" t="s">
        <v>87</v>
      </c>
      <c r="C63" s="9" t="s">
        <v>6</v>
      </c>
      <c r="D63" s="9" t="e">
        <f>SUM(#REF!)</f>
        <v>#REF!</v>
      </c>
      <c r="E63" s="53">
        <v>145</v>
      </c>
      <c r="F63" s="53" t="e">
        <f t="shared" si="1"/>
        <v>#REF!</v>
      </c>
    </row>
    <row r="64" spans="1:6" ht="12.75">
      <c r="A64" s="8"/>
      <c r="B64" s="8" t="s">
        <v>26</v>
      </c>
      <c r="C64" s="9" t="s">
        <v>6</v>
      </c>
      <c r="D64" s="9" t="e">
        <f>SUM(#REF!)</f>
        <v>#REF!</v>
      </c>
      <c r="E64" s="53">
        <v>145</v>
      </c>
      <c r="F64" s="53" t="e">
        <f t="shared" si="1"/>
        <v>#REF!</v>
      </c>
    </row>
    <row r="65" spans="1:6" ht="12.75">
      <c r="A65" s="10" t="s">
        <v>23</v>
      </c>
      <c r="B65" s="21"/>
      <c r="C65" s="9"/>
      <c r="D65" s="11"/>
      <c r="E65" s="53"/>
      <c r="F65" s="53"/>
    </row>
    <row r="66" spans="1:6" ht="12.75">
      <c r="A66" s="23" t="s">
        <v>73</v>
      </c>
      <c r="B66" s="8"/>
      <c r="C66" s="9"/>
      <c r="D66" s="9"/>
      <c r="E66" s="53"/>
      <c r="F66" s="53"/>
    </row>
    <row r="67" spans="1:6" ht="12.75">
      <c r="A67" s="13" t="s">
        <v>24</v>
      </c>
      <c r="B67" s="13" t="s">
        <v>61</v>
      </c>
      <c r="C67" s="14" t="s">
        <v>6</v>
      </c>
      <c r="D67" s="9" t="e">
        <f>SUM(#REF!)</f>
        <v>#REF!</v>
      </c>
      <c r="E67" s="53">
        <v>1240</v>
      </c>
      <c r="F67" s="53" t="e">
        <f t="shared" si="1"/>
        <v>#REF!</v>
      </c>
    </row>
    <row r="68" spans="1:6" ht="12.75">
      <c r="A68" s="8" t="s">
        <v>24</v>
      </c>
      <c r="B68" s="8" t="s">
        <v>89</v>
      </c>
      <c r="C68" s="9" t="s">
        <v>6</v>
      </c>
      <c r="D68" s="9" t="e">
        <f>SUM(#REF!)</f>
        <v>#REF!</v>
      </c>
      <c r="E68" s="53">
        <v>950</v>
      </c>
      <c r="F68" s="53" t="e">
        <f t="shared" si="1"/>
        <v>#REF!</v>
      </c>
    </row>
    <row r="69" spans="1:6" ht="12.75">
      <c r="A69" s="8"/>
      <c r="B69" s="8" t="s">
        <v>26</v>
      </c>
      <c r="C69" s="9" t="s">
        <v>6</v>
      </c>
      <c r="D69" s="9">
        <v>8</v>
      </c>
      <c r="E69" s="53">
        <v>980</v>
      </c>
      <c r="F69" s="53">
        <f t="shared" si="1"/>
        <v>7840</v>
      </c>
    </row>
    <row r="70" spans="1:6" ht="12.75">
      <c r="A70" s="8" t="s">
        <v>85</v>
      </c>
      <c r="B70" s="8"/>
      <c r="C70" s="9"/>
      <c r="D70" s="9"/>
      <c r="E70" s="53"/>
      <c r="F70" s="53"/>
    </row>
    <row r="71" spans="1:6" ht="12.75">
      <c r="A71" s="8" t="s">
        <v>86</v>
      </c>
      <c r="B71" s="8" t="s">
        <v>90</v>
      </c>
      <c r="C71" s="9" t="s">
        <v>6</v>
      </c>
      <c r="D71" s="9" t="e">
        <f>SUM(#REF!)</f>
        <v>#REF!</v>
      </c>
      <c r="E71" s="53">
        <v>140</v>
      </c>
      <c r="F71" s="53" t="e">
        <f t="shared" si="1"/>
        <v>#REF!</v>
      </c>
    </row>
    <row r="72" spans="1:6" ht="12.75">
      <c r="A72" s="8" t="s">
        <v>86</v>
      </c>
      <c r="B72" s="8" t="s">
        <v>91</v>
      </c>
      <c r="C72" s="9" t="s">
        <v>6</v>
      </c>
      <c r="D72" s="9" t="e">
        <f>SUM(#REF!)</f>
        <v>#REF!</v>
      </c>
      <c r="E72" s="53">
        <v>125</v>
      </c>
      <c r="F72" s="53" t="e">
        <f t="shared" si="1"/>
        <v>#REF!</v>
      </c>
    </row>
    <row r="73" spans="1:6" ht="12.75">
      <c r="A73" s="8"/>
      <c r="B73" s="8" t="s">
        <v>26</v>
      </c>
      <c r="C73" s="9" t="s">
        <v>6</v>
      </c>
      <c r="D73" s="9">
        <v>26</v>
      </c>
      <c r="E73" s="53">
        <v>130</v>
      </c>
      <c r="F73" s="53">
        <f t="shared" si="1"/>
        <v>3380</v>
      </c>
    </row>
    <row r="74" spans="1:6" ht="12.75">
      <c r="A74" s="10" t="s">
        <v>59</v>
      </c>
      <c r="C74" s="11"/>
      <c r="D74" s="11"/>
      <c r="E74" s="53"/>
      <c r="F74" s="53"/>
    </row>
    <row r="75" spans="1:6" ht="12.75">
      <c r="A75" s="13" t="s">
        <v>86</v>
      </c>
      <c r="B75" s="13" t="s">
        <v>117</v>
      </c>
      <c r="C75" s="14" t="s">
        <v>6</v>
      </c>
      <c r="D75" s="9" t="e">
        <f>SUM(#REF!)</f>
        <v>#REF!</v>
      </c>
      <c r="E75" s="53">
        <v>36</v>
      </c>
      <c r="F75" s="53" t="e">
        <f t="shared" si="1"/>
        <v>#REF!</v>
      </c>
    </row>
    <row r="76" spans="1:6" ht="12.75">
      <c r="A76" s="13" t="s">
        <v>86</v>
      </c>
      <c r="B76" s="16" t="s">
        <v>92</v>
      </c>
      <c r="C76" s="14" t="s">
        <v>6</v>
      </c>
      <c r="D76" s="9" t="e">
        <f>SUM(#REF!)</f>
        <v>#REF!</v>
      </c>
      <c r="E76" s="53">
        <v>36</v>
      </c>
      <c r="F76" s="53" t="e">
        <f t="shared" si="1"/>
        <v>#REF!</v>
      </c>
    </row>
    <row r="77" spans="1:6" ht="12.75">
      <c r="A77" s="13" t="s">
        <v>86</v>
      </c>
      <c r="B77" s="16" t="s">
        <v>15</v>
      </c>
      <c r="C77" s="14" t="s">
        <v>6</v>
      </c>
      <c r="D77" s="9" t="e">
        <f>SUM(#REF!)</f>
        <v>#REF!</v>
      </c>
      <c r="E77" s="53">
        <v>34</v>
      </c>
      <c r="F77" s="53" t="e">
        <f t="shared" si="1"/>
        <v>#REF!</v>
      </c>
    </row>
    <row r="78" spans="1:6" ht="12.75">
      <c r="A78" s="13" t="s">
        <v>86</v>
      </c>
      <c r="B78" s="16" t="s">
        <v>16</v>
      </c>
      <c r="C78" s="14" t="s">
        <v>6</v>
      </c>
      <c r="D78" s="9" t="e">
        <f>SUM(#REF!)</f>
        <v>#REF!</v>
      </c>
      <c r="E78" s="53">
        <v>36</v>
      </c>
      <c r="F78" s="53" t="e">
        <f t="shared" si="1"/>
        <v>#REF!</v>
      </c>
    </row>
    <row r="79" spans="1:6" ht="12.75">
      <c r="A79" s="13" t="s">
        <v>86</v>
      </c>
      <c r="B79" s="16" t="s">
        <v>93</v>
      </c>
      <c r="C79" s="14" t="s">
        <v>6</v>
      </c>
      <c r="D79" s="9" t="e">
        <f>SUM(#REF!)</f>
        <v>#REF!</v>
      </c>
      <c r="E79" s="53">
        <v>36</v>
      </c>
      <c r="F79" s="53" t="e">
        <f t="shared" si="1"/>
        <v>#REF!</v>
      </c>
    </row>
    <row r="80" spans="1:6" ht="12.75">
      <c r="A80" s="13" t="s">
        <v>86</v>
      </c>
      <c r="B80" s="13" t="s">
        <v>118</v>
      </c>
      <c r="C80" s="14" t="s">
        <v>6</v>
      </c>
      <c r="D80" s="9" t="e">
        <f>SUM(#REF!)</f>
        <v>#REF!</v>
      </c>
      <c r="E80" s="53">
        <v>42</v>
      </c>
      <c r="F80" s="53" t="e">
        <f t="shared" si="1"/>
        <v>#REF!</v>
      </c>
    </row>
    <row r="81" spans="1:6" ht="12.75">
      <c r="A81" s="13" t="s">
        <v>86</v>
      </c>
      <c r="B81" s="16" t="s">
        <v>22</v>
      </c>
      <c r="C81" s="14" t="s">
        <v>6</v>
      </c>
      <c r="D81" s="9" t="e">
        <f>SUM(#REF!)</f>
        <v>#REF!</v>
      </c>
      <c r="E81" s="53">
        <v>32</v>
      </c>
      <c r="F81" s="53" t="e">
        <f t="shared" si="1"/>
        <v>#REF!</v>
      </c>
    </row>
    <row r="82" spans="1:6" ht="12.75">
      <c r="A82" s="13" t="s">
        <v>86</v>
      </c>
      <c r="B82" s="13" t="s">
        <v>119</v>
      </c>
      <c r="C82" s="14" t="s">
        <v>6</v>
      </c>
      <c r="D82" s="9" t="e">
        <f>SUM(#REF!)</f>
        <v>#REF!</v>
      </c>
      <c r="E82" s="53">
        <v>36</v>
      </c>
      <c r="F82" s="53" t="e">
        <f t="shared" si="1"/>
        <v>#REF!</v>
      </c>
    </row>
    <row r="83" spans="1:6" ht="12.75">
      <c r="A83" s="13" t="s">
        <v>86</v>
      </c>
      <c r="B83" s="13" t="s">
        <v>120</v>
      </c>
      <c r="C83" s="14" t="s">
        <v>6</v>
      </c>
      <c r="D83" s="9" t="e">
        <f>SUM(#REF!)</f>
        <v>#REF!</v>
      </c>
      <c r="E83" s="53">
        <v>36</v>
      </c>
      <c r="F83" s="53" t="e">
        <f t="shared" si="1"/>
        <v>#REF!</v>
      </c>
    </row>
    <row r="84" spans="1:6" ht="12.75">
      <c r="A84" s="13"/>
      <c r="B84" s="13" t="s">
        <v>26</v>
      </c>
      <c r="C84" s="14" t="s">
        <v>6</v>
      </c>
      <c r="D84" s="14">
        <v>126</v>
      </c>
      <c r="E84" s="53">
        <v>36</v>
      </c>
      <c r="F84" s="53">
        <f t="shared" si="1"/>
        <v>4536</v>
      </c>
    </row>
    <row r="85" spans="1:6" ht="12.75">
      <c r="A85" s="17" t="s">
        <v>27</v>
      </c>
      <c r="B85" s="24"/>
      <c r="C85" s="14"/>
      <c r="D85" s="12"/>
      <c r="E85" s="53"/>
      <c r="F85" s="53"/>
    </row>
    <row r="86" spans="1:6" ht="12.75">
      <c r="A86" s="13" t="s">
        <v>86</v>
      </c>
      <c r="B86" s="16" t="s">
        <v>14</v>
      </c>
      <c r="C86" s="14" t="s">
        <v>6</v>
      </c>
      <c r="D86" s="9" t="e">
        <f>SUM(#REF!)</f>
        <v>#REF!</v>
      </c>
      <c r="E86" s="53">
        <v>34</v>
      </c>
      <c r="F86" s="53" t="e">
        <f t="shared" si="1"/>
        <v>#REF!</v>
      </c>
    </row>
    <row r="87" spans="1:6" ht="12.75">
      <c r="A87" s="13" t="s">
        <v>86</v>
      </c>
      <c r="B87" s="16" t="s">
        <v>17</v>
      </c>
      <c r="C87" s="14" t="s">
        <v>6</v>
      </c>
      <c r="D87" s="9" t="e">
        <f>SUM(#REF!)</f>
        <v>#REF!</v>
      </c>
      <c r="E87" s="53">
        <v>32</v>
      </c>
      <c r="F87" s="53" t="e">
        <f t="shared" si="1"/>
        <v>#REF!</v>
      </c>
    </row>
    <row r="88" spans="1:6" ht="12.75">
      <c r="A88" s="13" t="s">
        <v>86</v>
      </c>
      <c r="B88" s="16" t="s">
        <v>18</v>
      </c>
      <c r="C88" s="14" t="s">
        <v>6</v>
      </c>
      <c r="D88" s="9" t="e">
        <f>SUM(#REF!)</f>
        <v>#REF!</v>
      </c>
      <c r="E88" s="53">
        <v>34</v>
      </c>
      <c r="F88" s="53" t="e">
        <f t="shared" si="1"/>
        <v>#REF!</v>
      </c>
    </row>
    <row r="89" spans="1:6" ht="12.75">
      <c r="A89" s="13" t="s">
        <v>86</v>
      </c>
      <c r="B89" s="16" t="s">
        <v>19</v>
      </c>
      <c r="C89" s="14" t="s">
        <v>6</v>
      </c>
      <c r="D89" s="9" t="e">
        <f>SUM(#REF!)</f>
        <v>#REF!</v>
      </c>
      <c r="E89" s="53">
        <v>32</v>
      </c>
      <c r="F89" s="53" t="e">
        <f t="shared" si="1"/>
        <v>#REF!</v>
      </c>
    </row>
    <row r="90" spans="1:6" ht="12.75">
      <c r="A90" s="13" t="s">
        <v>86</v>
      </c>
      <c r="B90" s="16" t="s">
        <v>20</v>
      </c>
      <c r="C90" s="14" t="s">
        <v>6</v>
      </c>
      <c r="D90" s="9" t="e">
        <f>SUM(#REF!)</f>
        <v>#REF!</v>
      </c>
      <c r="E90" s="53">
        <v>32</v>
      </c>
      <c r="F90" s="53" t="e">
        <f t="shared" si="1"/>
        <v>#REF!</v>
      </c>
    </row>
    <row r="91" spans="1:6" ht="12.75">
      <c r="A91" s="13" t="s">
        <v>86</v>
      </c>
      <c r="B91" s="16" t="s">
        <v>21</v>
      </c>
      <c r="C91" s="14" t="s">
        <v>6</v>
      </c>
      <c r="D91" s="9" t="e">
        <f>SUM(#REF!)</f>
        <v>#REF!</v>
      </c>
      <c r="E91" s="53">
        <v>32</v>
      </c>
      <c r="F91" s="53" t="e">
        <f t="shared" si="1"/>
        <v>#REF!</v>
      </c>
    </row>
    <row r="92" spans="1:6" ht="12.75">
      <c r="A92" s="13" t="s">
        <v>86</v>
      </c>
      <c r="B92" s="16" t="s">
        <v>121</v>
      </c>
      <c r="C92" s="14" t="s">
        <v>6</v>
      </c>
      <c r="D92" s="9" t="e">
        <f>SUM(#REF!)</f>
        <v>#REF!</v>
      </c>
      <c r="E92" s="53">
        <v>32</v>
      </c>
      <c r="F92" s="53" t="e">
        <f t="shared" si="1"/>
        <v>#REF!</v>
      </c>
    </row>
    <row r="93" spans="1:6" ht="12.75">
      <c r="A93" s="13" t="s">
        <v>86</v>
      </c>
      <c r="B93" s="13" t="s">
        <v>58</v>
      </c>
      <c r="C93" s="14" t="s">
        <v>6</v>
      </c>
      <c r="D93" s="9" t="e">
        <f>SUM(#REF!)</f>
        <v>#REF!</v>
      </c>
      <c r="E93" s="53">
        <v>34</v>
      </c>
      <c r="F93" s="53" t="e">
        <f t="shared" si="1"/>
        <v>#REF!</v>
      </c>
    </row>
    <row r="94" spans="1:6" ht="12.75">
      <c r="A94" s="13" t="s">
        <v>86</v>
      </c>
      <c r="B94" s="13" t="s">
        <v>94</v>
      </c>
      <c r="C94" s="14" t="s">
        <v>6</v>
      </c>
      <c r="D94" s="9" t="e">
        <f>SUM(#REF!)</f>
        <v>#REF!</v>
      </c>
      <c r="E94" s="53">
        <v>34</v>
      </c>
      <c r="F94" s="53" t="e">
        <f t="shared" si="1"/>
        <v>#REF!</v>
      </c>
    </row>
    <row r="95" spans="1:6" ht="12.75">
      <c r="A95" s="8"/>
      <c r="B95" s="8" t="s">
        <v>26</v>
      </c>
      <c r="C95" s="14" t="s">
        <v>6</v>
      </c>
      <c r="D95" s="9">
        <v>202</v>
      </c>
      <c r="E95" s="56">
        <v>32</v>
      </c>
      <c r="F95" s="53">
        <f t="shared" si="1"/>
        <v>6464</v>
      </c>
    </row>
    <row r="96" spans="1:6" ht="12.75">
      <c r="A96" s="39"/>
      <c r="B96" s="41" t="s">
        <v>110</v>
      </c>
      <c r="C96" s="39"/>
      <c r="D96" s="39"/>
      <c r="E96" s="53"/>
      <c r="F96" s="53"/>
    </row>
    <row r="97" spans="1:6" ht="12.75">
      <c r="A97" s="39" t="s">
        <v>31</v>
      </c>
      <c r="B97" s="40" t="s">
        <v>151</v>
      </c>
      <c r="C97" s="39" t="s">
        <v>115</v>
      </c>
      <c r="D97" s="39">
        <v>2517</v>
      </c>
      <c r="E97" s="53">
        <v>38</v>
      </c>
      <c r="F97" s="53">
        <f t="shared" si="1"/>
        <v>95646</v>
      </c>
    </row>
    <row r="98" spans="1:6" ht="12.75">
      <c r="A98" s="39" t="s">
        <v>32</v>
      </c>
      <c r="B98" s="40" t="s">
        <v>112</v>
      </c>
      <c r="C98" s="39" t="s">
        <v>6</v>
      </c>
      <c r="D98" s="39">
        <v>840</v>
      </c>
      <c r="E98" s="53">
        <v>74</v>
      </c>
      <c r="F98" s="53">
        <f t="shared" si="1"/>
        <v>62160</v>
      </c>
    </row>
    <row r="99" spans="1:6" ht="12.75">
      <c r="A99" s="39" t="s">
        <v>33</v>
      </c>
      <c r="B99" s="40" t="s">
        <v>113</v>
      </c>
      <c r="C99" s="39" t="s">
        <v>6</v>
      </c>
      <c r="D99" s="39" t="e">
        <f>SUM(D25)</f>
        <v>#REF!</v>
      </c>
      <c r="E99" s="53">
        <v>52</v>
      </c>
      <c r="F99" s="53" t="e">
        <f t="shared" si="1"/>
        <v>#REF!</v>
      </c>
    </row>
    <row r="100" spans="1:6" ht="12.75">
      <c r="A100" s="39" t="s">
        <v>34</v>
      </c>
      <c r="B100" s="40" t="s">
        <v>114</v>
      </c>
      <c r="C100" s="39" t="s">
        <v>6</v>
      </c>
      <c r="D100" s="39" t="e">
        <f>SUM(D18,D17,D16,D19)</f>
        <v>#REF!</v>
      </c>
      <c r="E100" s="53">
        <v>74</v>
      </c>
      <c r="F100" s="53" t="e">
        <f t="shared" si="1"/>
        <v>#REF!</v>
      </c>
    </row>
    <row r="101" spans="1:6" ht="12.75">
      <c r="A101" s="39" t="s">
        <v>35</v>
      </c>
      <c r="B101" s="40" t="s">
        <v>45</v>
      </c>
      <c r="C101" s="39" t="s">
        <v>46</v>
      </c>
      <c r="D101" s="39">
        <v>16</v>
      </c>
      <c r="E101" s="53">
        <v>585</v>
      </c>
      <c r="F101" s="53">
        <f t="shared" si="1"/>
        <v>9360</v>
      </c>
    </row>
    <row r="102" spans="1:6" ht="12.75">
      <c r="A102" s="39" t="s">
        <v>36</v>
      </c>
      <c r="B102" s="40" t="s">
        <v>48</v>
      </c>
      <c r="C102" s="39" t="s">
        <v>11</v>
      </c>
      <c r="D102" s="39">
        <v>28</v>
      </c>
      <c r="E102" s="53">
        <v>126</v>
      </c>
      <c r="F102" s="53">
        <f t="shared" si="1"/>
        <v>3528</v>
      </c>
    </row>
    <row r="103" spans="1:6" ht="12.75">
      <c r="A103" s="39" t="s">
        <v>37</v>
      </c>
      <c r="B103" s="40" t="s">
        <v>43</v>
      </c>
      <c r="C103" s="39" t="s">
        <v>11</v>
      </c>
      <c r="D103" s="39">
        <v>125</v>
      </c>
      <c r="E103" s="53">
        <v>385</v>
      </c>
      <c r="F103" s="53">
        <f t="shared" si="1"/>
        <v>48125</v>
      </c>
    </row>
    <row r="104" spans="1:6" ht="12.75">
      <c r="A104" s="39" t="s">
        <v>38</v>
      </c>
      <c r="B104" s="40" t="s">
        <v>44</v>
      </c>
      <c r="C104" s="39" t="s">
        <v>11</v>
      </c>
      <c r="D104" s="39">
        <v>242</v>
      </c>
      <c r="E104" s="53">
        <v>64</v>
      </c>
      <c r="F104" s="53">
        <f t="shared" si="1"/>
        <v>15488</v>
      </c>
    </row>
    <row r="105" spans="1:6" s="15" customFormat="1" ht="12.75">
      <c r="A105" s="39" t="s">
        <v>39</v>
      </c>
      <c r="B105" s="46" t="s">
        <v>111</v>
      </c>
      <c r="C105" s="45" t="s">
        <v>11</v>
      </c>
      <c r="D105" s="45">
        <v>347</v>
      </c>
      <c r="E105" s="57">
        <v>104</v>
      </c>
      <c r="F105" s="53">
        <f t="shared" si="1"/>
        <v>36088</v>
      </c>
    </row>
    <row r="106" spans="1:6" ht="12.75">
      <c r="A106" s="39" t="s">
        <v>50</v>
      </c>
      <c r="B106" s="46" t="s">
        <v>47</v>
      </c>
      <c r="C106" s="39" t="s">
        <v>6</v>
      </c>
      <c r="D106" s="39" t="e">
        <f>SUM(D60,D54)</f>
        <v>#REF!</v>
      </c>
      <c r="E106" s="53">
        <v>34</v>
      </c>
      <c r="F106" s="53" t="e">
        <f t="shared" si="1"/>
        <v>#REF!</v>
      </c>
    </row>
    <row r="107" spans="1:6" ht="12.75">
      <c r="A107" s="47"/>
      <c r="B107" s="58"/>
      <c r="C107" s="47"/>
      <c r="D107" s="47"/>
      <c r="E107" s="59"/>
      <c r="F107" s="53" t="e">
        <f>SUM(F42:F106)</f>
        <v>#REF!</v>
      </c>
    </row>
    <row r="108" spans="1:6" ht="13.5" thickBot="1">
      <c r="A108" s="47"/>
      <c r="B108" s="20"/>
      <c r="C108" s="47"/>
      <c r="D108" s="19"/>
      <c r="E108" s="48"/>
      <c r="F108" s="48"/>
    </row>
    <row r="109" spans="1:6" ht="12.75">
      <c r="A109" s="60"/>
      <c r="B109" s="61" t="s">
        <v>13</v>
      </c>
      <c r="C109" s="62"/>
      <c r="D109" s="63"/>
      <c r="E109" s="178" t="e">
        <f>SUM(F107,F39)</f>
        <v>#REF!</v>
      </c>
      <c r="F109" s="179"/>
    </row>
    <row r="110" spans="1:6" ht="12.75">
      <c r="A110" s="64"/>
      <c r="B110" s="65" t="s">
        <v>65</v>
      </c>
      <c r="C110" s="66"/>
      <c r="D110" s="67"/>
      <c r="E110" s="174" t="e">
        <f>E109*0.19</f>
        <v>#REF!</v>
      </c>
      <c r="F110" s="175"/>
    </row>
    <row r="111" spans="1:6" ht="13.5" thickBot="1">
      <c r="A111" s="69"/>
      <c r="B111" s="70" t="s">
        <v>12</v>
      </c>
      <c r="C111" s="71"/>
      <c r="D111" s="72"/>
      <c r="E111" s="176" t="e">
        <f>SUM(E109:F110)</f>
        <v>#REF!</v>
      </c>
      <c r="F111" s="177"/>
    </row>
    <row r="113" ht="15.75">
      <c r="B113" s="29"/>
    </row>
  </sheetData>
  <sheetProtection/>
  <mergeCells count="3">
    <mergeCell ref="E110:F110"/>
    <mergeCell ref="E111:F111"/>
    <mergeCell ref="E109:F10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&amp;C&amp;F</oddFooter>
  </headerFooter>
  <rowBreaks count="1" manualBreakCount="1">
    <brk id="57" max="5" man="1"/>
  </rowBreaks>
  <colBreaks count="1" manualBreakCount="1">
    <brk id="6" max="65535" man="1"/>
  </colBreaks>
  <ignoredErrors>
    <ignoredError sqref="D52 D62 D85 D73 D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PageLayoutView="0" workbookViewId="0" topLeftCell="A82">
      <selection activeCell="G113" sqref="G113"/>
    </sheetView>
  </sheetViews>
  <sheetFormatPr defaultColWidth="9.00390625" defaultRowHeight="12.75"/>
  <cols>
    <col min="1" max="1" width="4.00390625" style="30" customWidth="1"/>
    <col min="2" max="2" width="51.25390625" style="5" customWidth="1"/>
    <col min="3" max="3" width="4.25390625" style="30" customWidth="1"/>
    <col min="4" max="4" width="8.625" style="5" customWidth="1"/>
    <col min="5" max="5" width="9.125" style="31" customWidth="1"/>
    <col min="6" max="6" width="13.00390625" style="31" customWidth="1"/>
    <col min="7" max="16384" width="9.125" style="5" customWidth="1"/>
  </cols>
  <sheetData>
    <row r="1" spans="1:6" s="25" customFormat="1" ht="15.75">
      <c r="A1" s="2" t="s">
        <v>132</v>
      </c>
      <c r="C1" s="26"/>
      <c r="E1" s="27"/>
      <c r="F1" s="27"/>
    </row>
    <row r="2" spans="1:6" s="25" customFormat="1" ht="15.75">
      <c r="A2" s="2" t="s">
        <v>133</v>
      </c>
      <c r="C2" s="26"/>
      <c r="E2" s="27"/>
      <c r="F2" s="27"/>
    </row>
    <row r="3" spans="1:6" s="25" customFormat="1" ht="6.75" customHeight="1">
      <c r="A3" s="28"/>
      <c r="B3" s="29"/>
      <c r="C3" s="26"/>
      <c r="E3" s="27"/>
      <c r="F3" s="27"/>
    </row>
    <row r="4" ht="6.75" customHeight="1"/>
    <row r="5" spans="1:6" s="35" customFormat="1" ht="12.75">
      <c r="A5" s="32" t="s">
        <v>0</v>
      </c>
      <c r="B5" s="33" t="s">
        <v>1</v>
      </c>
      <c r="C5" s="32" t="s">
        <v>2</v>
      </c>
      <c r="D5" s="32" t="s">
        <v>3</v>
      </c>
      <c r="E5" s="34" t="s">
        <v>4</v>
      </c>
      <c r="F5" s="34" t="s">
        <v>5</v>
      </c>
    </row>
    <row r="6" spans="1:6" s="52" customFormat="1" ht="6.75" customHeight="1">
      <c r="A6" s="49"/>
      <c r="B6" s="50"/>
      <c r="C6" s="49"/>
      <c r="D6" s="49"/>
      <c r="E6" s="51"/>
      <c r="F6" s="51"/>
    </row>
    <row r="7" spans="1:11" s="18" customFormat="1" ht="12.75">
      <c r="A7" s="36"/>
      <c r="B7" s="37" t="s">
        <v>96</v>
      </c>
      <c r="C7" s="36"/>
      <c r="D7" s="36"/>
      <c r="E7" s="38"/>
      <c r="F7" s="38"/>
      <c r="J7" s="5"/>
      <c r="K7" s="5"/>
    </row>
    <row r="8" spans="1:6" ht="25.5">
      <c r="A8" s="39" t="s">
        <v>31</v>
      </c>
      <c r="B8" s="40" t="s">
        <v>150</v>
      </c>
      <c r="C8" s="39" t="s">
        <v>41</v>
      </c>
      <c r="D8" s="39" t="e">
        <f>SUM(Plochy!F14,Plochy!#REF!)</f>
        <v>#REF!</v>
      </c>
      <c r="E8" s="53">
        <v>1</v>
      </c>
      <c r="F8" s="53" t="e">
        <f>E8*D8</f>
        <v>#REF!</v>
      </c>
    </row>
    <row r="9" spans="1:6" ht="12.75">
      <c r="A9" s="39" t="s">
        <v>32</v>
      </c>
      <c r="B9" s="40" t="s">
        <v>147</v>
      </c>
      <c r="C9" s="39" t="s">
        <v>41</v>
      </c>
      <c r="D9" s="39">
        <f>SUM(Plochy!F11)</f>
        <v>9835</v>
      </c>
      <c r="E9" s="53">
        <v>4</v>
      </c>
      <c r="F9" s="53">
        <f>E9*D9</f>
        <v>39340</v>
      </c>
    </row>
    <row r="10" spans="1:6" ht="25.5">
      <c r="A10" s="39" t="s">
        <v>33</v>
      </c>
      <c r="B10" s="40" t="s">
        <v>149</v>
      </c>
      <c r="C10" s="39" t="s">
        <v>41</v>
      </c>
      <c r="D10" s="39" t="e">
        <f>SUM(Plochy!F14,Plochy!#REF!)</f>
        <v>#REF!</v>
      </c>
      <c r="E10" s="53">
        <v>1</v>
      </c>
      <c r="F10" s="53" t="e">
        <f>E10*D10</f>
        <v>#REF!</v>
      </c>
    </row>
    <row r="11" spans="1:6" ht="25.5">
      <c r="A11" s="39" t="s">
        <v>34</v>
      </c>
      <c r="B11" s="40" t="s">
        <v>148</v>
      </c>
      <c r="C11" s="39" t="s">
        <v>41</v>
      </c>
      <c r="D11" s="39" t="e">
        <f>SUM(D10)</f>
        <v>#REF!</v>
      </c>
      <c r="E11" s="53">
        <v>1</v>
      </c>
      <c r="F11" s="53" t="e">
        <f>E11*D11</f>
        <v>#REF!</v>
      </c>
    </row>
    <row r="12" spans="1:6" s="18" customFormat="1" ht="12.75">
      <c r="A12" s="36"/>
      <c r="B12" s="41" t="s">
        <v>62</v>
      </c>
      <c r="C12" s="36"/>
      <c r="D12" s="36"/>
      <c r="E12" s="54"/>
      <c r="F12" s="54"/>
    </row>
    <row r="13" spans="1:6" s="18" customFormat="1" ht="12.75">
      <c r="A13" s="39" t="s">
        <v>31</v>
      </c>
      <c r="B13" s="40" t="s">
        <v>97</v>
      </c>
      <c r="C13" s="39" t="s">
        <v>6</v>
      </c>
      <c r="D13" s="39" t="e">
        <f>SUM(D21)</f>
        <v>#REF!</v>
      </c>
      <c r="E13" s="53">
        <v>25</v>
      </c>
      <c r="F13" s="53" t="e">
        <f>E13*D13</f>
        <v>#REF!</v>
      </c>
    </row>
    <row r="14" spans="1:6" ht="12.75">
      <c r="A14" s="39" t="s">
        <v>32</v>
      </c>
      <c r="B14" s="40" t="s">
        <v>64</v>
      </c>
      <c r="C14" s="39" t="s">
        <v>6</v>
      </c>
      <c r="D14" s="39" t="e">
        <f>SUM(D53:D60)</f>
        <v>#REF!</v>
      </c>
      <c r="E14" s="53">
        <v>225</v>
      </c>
      <c r="F14" s="53" t="e">
        <f aca="true" t="shared" si="0" ref="F14:F21">E14*D14</f>
        <v>#REF!</v>
      </c>
    </row>
    <row r="15" spans="1:6" ht="12.75">
      <c r="A15" s="39" t="s">
        <v>33</v>
      </c>
      <c r="B15" s="40" t="s">
        <v>28</v>
      </c>
      <c r="C15" s="39" t="s">
        <v>6</v>
      </c>
      <c r="D15" s="39" t="e">
        <f>SUM(D53,D55,D56,D57,D58,D59)</f>
        <v>#REF!</v>
      </c>
      <c r="E15" s="53">
        <v>118</v>
      </c>
      <c r="F15" s="53" t="e">
        <f t="shared" si="0"/>
        <v>#REF!</v>
      </c>
    </row>
    <row r="16" spans="1:6" ht="18" customHeight="1">
      <c r="A16" s="39" t="s">
        <v>34</v>
      </c>
      <c r="B16" s="40" t="s">
        <v>100</v>
      </c>
      <c r="C16" s="39" t="s">
        <v>6</v>
      </c>
      <c r="D16" s="39" t="e">
        <f>SUM(D54,D60)</f>
        <v>#REF!</v>
      </c>
      <c r="E16" s="53">
        <v>265</v>
      </c>
      <c r="F16" s="53" t="e">
        <f t="shared" si="0"/>
        <v>#REF!</v>
      </c>
    </row>
    <row r="17" spans="1:6" ht="12.75">
      <c r="A17" s="39" t="s">
        <v>35</v>
      </c>
      <c r="B17" s="40" t="s">
        <v>99</v>
      </c>
      <c r="C17" s="39" t="s">
        <v>6</v>
      </c>
      <c r="D17" s="39" t="e">
        <f>SUM(D16)</f>
        <v>#REF!</v>
      </c>
      <c r="E17" s="53">
        <v>280</v>
      </c>
      <c r="F17" s="53" t="e">
        <f t="shared" si="0"/>
        <v>#REF!</v>
      </c>
    </row>
    <row r="18" spans="1:6" ht="12.75">
      <c r="A18" s="39" t="s">
        <v>36</v>
      </c>
      <c r="B18" s="40" t="s">
        <v>29</v>
      </c>
      <c r="C18" s="39" t="s">
        <v>6</v>
      </c>
      <c r="D18" s="39" t="e">
        <f>SUM(D15)</f>
        <v>#REF!</v>
      </c>
      <c r="E18" s="53">
        <v>84</v>
      </c>
      <c r="F18" s="53" t="e">
        <f t="shared" si="0"/>
        <v>#REF!</v>
      </c>
    </row>
    <row r="19" spans="1:6" ht="12.75">
      <c r="A19" s="39" t="s">
        <v>37</v>
      </c>
      <c r="B19" s="40" t="s">
        <v>7</v>
      </c>
      <c r="C19" s="39" t="s">
        <v>6</v>
      </c>
      <c r="D19" s="39" t="e">
        <f>SUM(D17)</f>
        <v>#REF!</v>
      </c>
      <c r="E19" s="53">
        <v>18</v>
      </c>
      <c r="F19" s="53" t="e">
        <f t="shared" si="0"/>
        <v>#REF!</v>
      </c>
    </row>
    <row r="20" spans="1:6" ht="12.75">
      <c r="A20" s="39" t="s">
        <v>38</v>
      </c>
      <c r="B20" s="40" t="s">
        <v>98</v>
      </c>
      <c r="C20" s="39" t="s">
        <v>6</v>
      </c>
      <c r="D20" s="39" t="e">
        <f>SUM(D17)</f>
        <v>#REF!</v>
      </c>
      <c r="E20" s="53">
        <v>32</v>
      </c>
      <c r="F20" s="53" t="e">
        <f t="shared" si="0"/>
        <v>#REF!</v>
      </c>
    </row>
    <row r="21" spans="1:6" ht="12.75">
      <c r="A21" s="39" t="s">
        <v>39</v>
      </c>
      <c r="B21" s="40" t="s">
        <v>30</v>
      </c>
      <c r="C21" s="39" t="s">
        <v>6</v>
      </c>
      <c r="D21" s="39" t="e">
        <f>SUM(D14)</f>
        <v>#REF!</v>
      </c>
      <c r="E21" s="53">
        <v>4</v>
      </c>
      <c r="F21" s="53" t="e">
        <f t="shared" si="0"/>
        <v>#REF!</v>
      </c>
    </row>
    <row r="22" spans="1:6" s="18" customFormat="1" ht="12.75">
      <c r="A22" s="36"/>
      <c r="B22" s="41" t="s">
        <v>103</v>
      </c>
      <c r="C22" s="36"/>
      <c r="D22" s="39"/>
      <c r="E22" s="53"/>
      <c r="F22" s="53"/>
    </row>
    <row r="23" spans="1:6" ht="12.75">
      <c r="A23" s="39" t="s">
        <v>31</v>
      </c>
      <c r="B23" s="40" t="s">
        <v>101</v>
      </c>
      <c r="C23" s="39" t="s">
        <v>6</v>
      </c>
      <c r="D23" s="39" t="e">
        <f>SUM(D42:D50,D63,D71:D72)</f>
        <v>#REF!</v>
      </c>
      <c r="E23" s="53">
        <v>94</v>
      </c>
      <c r="F23" s="53" t="e">
        <f>E23*D23</f>
        <v>#REF!</v>
      </c>
    </row>
    <row r="24" spans="1:6" ht="12.75">
      <c r="A24" s="39" t="s">
        <v>32</v>
      </c>
      <c r="B24" s="40" t="s">
        <v>102</v>
      </c>
      <c r="C24" s="39" t="s">
        <v>6</v>
      </c>
      <c r="D24" s="39" t="e">
        <f>SUM(D23)</f>
        <v>#REF!</v>
      </c>
      <c r="E24" s="53">
        <v>69</v>
      </c>
      <c r="F24" s="53" t="e">
        <f>E24*D24</f>
        <v>#REF!</v>
      </c>
    </row>
    <row r="25" spans="1:6" ht="12.75">
      <c r="A25" s="39" t="s">
        <v>33</v>
      </c>
      <c r="B25" s="40" t="s">
        <v>116</v>
      </c>
      <c r="C25" s="39" t="s">
        <v>6</v>
      </c>
      <c r="D25" s="39" t="e">
        <f>SUM(D42:D50)</f>
        <v>#REF!</v>
      </c>
      <c r="E25" s="53">
        <v>39</v>
      </c>
      <c r="F25" s="53" t="e">
        <f>E25*D25</f>
        <v>#REF!</v>
      </c>
    </row>
    <row r="26" spans="1:6" ht="12.75">
      <c r="A26" s="39" t="s">
        <v>34</v>
      </c>
      <c r="B26" s="40" t="s">
        <v>53</v>
      </c>
      <c r="C26" s="39" t="s">
        <v>6</v>
      </c>
      <c r="D26" s="39">
        <v>17</v>
      </c>
      <c r="E26" s="53">
        <v>2.5</v>
      </c>
      <c r="F26" s="53">
        <f>E26*D26</f>
        <v>42.5</v>
      </c>
    </row>
    <row r="27" spans="1:6" ht="12.75">
      <c r="A27" s="39" t="s">
        <v>35</v>
      </c>
      <c r="B27" s="40" t="s">
        <v>104</v>
      </c>
      <c r="C27" s="39" t="s">
        <v>6</v>
      </c>
      <c r="D27" s="39" t="e">
        <f>SUM(D24)</f>
        <v>#REF!</v>
      </c>
      <c r="E27" s="53">
        <v>2</v>
      </c>
      <c r="F27" s="53" t="e">
        <f>E27*D27</f>
        <v>#REF!</v>
      </c>
    </row>
    <row r="28" spans="1:6" ht="12.75">
      <c r="A28" s="39"/>
      <c r="B28" s="41" t="s">
        <v>63</v>
      </c>
      <c r="C28" s="39"/>
      <c r="D28" s="39"/>
      <c r="E28" s="53"/>
      <c r="F28" s="53"/>
    </row>
    <row r="29" spans="1:6" ht="12.75">
      <c r="A29" s="39" t="s">
        <v>31</v>
      </c>
      <c r="B29" s="40" t="s">
        <v>105</v>
      </c>
      <c r="C29" s="39" t="s">
        <v>6</v>
      </c>
      <c r="D29" s="39" t="e">
        <f>SUM(D75:D83,D86:D94)</f>
        <v>#REF!</v>
      </c>
      <c r="E29" s="53">
        <v>12</v>
      </c>
      <c r="F29" s="53" t="e">
        <f>E29*D29</f>
        <v>#REF!</v>
      </c>
    </row>
    <row r="30" spans="1:6" ht="12.75">
      <c r="A30" s="39" t="s">
        <v>32</v>
      </c>
      <c r="B30" s="40" t="s">
        <v>106</v>
      </c>
      <c r="C30" s="39" t="s">
        <v>6</v>
      </c>
      <c r="D30" s="39" t="e">
        <f>SUM(D29)</f>
        <v>#REF!</v>
      </c>
      <c r="E30" s="53">
        <v>11</v>
      </c>
      <c r="F30" s="53" t="e">
        <f>E30*D30</f>
        <v>#REF!</v>
      </c>
    </row>
    <row r="31" spans="1:6" ht="12.75">
      <c r="A31" s="39" t="s">
        <v>33</v>
      </c>
      <c r="B31" s="40" t="s">
        <v>53</v>
      </c>
      <c r="C31" s="39" t="s">
        <v>6</v>
      </c>
      <c r="D31" s="39">
        <v>172</v>
      </c>
      <c r="E31" s="53">
        <v>2.5</v>
      </c>
      <c r="F31" s="53">
        <f>E31*D31</f>
        <v>430</v>
      </c>
    </row>
    <row r="32" spans="1:6" ht="12.75">
      <c r="A32" s="39" t="s">
        <v>34</v>
      </c>
      <c r="B32" s="40" t="s">
        <v>40</v>
      </c>
      <c r="C32" s="39" t="s">
        <v>6</v>
      </c>
      <c r="D32" s="39" t="e">
        <f>SUM(D30)</f>
        <v>#REF!</v>
      </c>
      <c r="E32" s="53">
        <v>1.5</v>
      </c>
      <c r="F32" s="53" t="e">
        <f>E32*D32</f>
        <v>#REF!</v>
      </c>
    </row>
    <row r="33" spans="1:6" ht="12.75">
      <c r="A33" s="39"/>
      <c r="B33" s="41" t="s">
        <v>49</v>
      </c>
      <c r="C33" s="39"/>
      <c r="D33" s="39"/>
      <c r="E33" s="53"/>
      <c r="F33" s="53"/>
    </row>
    <row r="34" spans="1:6" s="44" customFormat="1" ht="12.75">
      <c r="A34" s="42" t="s">
        <v>31</v>
      </c>
      <c r="B34" s="43" t="s">
        <v>107</v>
      </c>
      <c r="C34" s="42" t="s">
        <v>41</v>
      </c>
      <c r="D34" s="42">
        <f>SUM(Plochy!F14)</f>
        <v>4998</v>
      </c>
      <c r="E34" s="55">
        <v>18</v>
      </c>
      <c r="F34" s="55">
        <f>E34*D34</f>
        <v>89964</v>
      </c>
    </row>
    <row r="35" spans="1:6" ht="12.75">
      <c r="A35" s="42" t="s">
        <v>32</v>
      </c>
      <c r="B35" s="40" t="s">
        <v>8</v>
      </c>
      <c r="C35" s="39" t="s">
        <v>42</v>
      </c>
      <c r="D35" s="39">
        <v>64</v>
      </c>
      <c r="E35" s="53">
        <v>285</v>
      </c>
      <c r="F35" s="53">
        <f>E35*D35</f>
        <v>18240</v>
      </c>
    </row>
    <row r="36" spans="1:6" ht="12.75" customHeight="1">
      <c r="A36" s="42" t="s">
        <v>33</v>
      </c>
      <c r="B36" s="40" t="s">
        <v>108</v>
      </c>
      <c r="C36" s="39" t="s">
        <v>6</v>
      </c>
      <c r="D36" s="39" t="e">
        <f>SUM(D13,D23,D29)</f>
        <v>#REF!</v>
      </c>
      <c r="E36" s="53">
        <v>3</v>
      </c>
      <c r="F36" s="53" t="e">
        <f>E36*D36</f>
        <v>#REF!</v>
      </c>
    </row>
    <row r="37" spans="1:6" ht="25.5">
      <c r="A37" s="42" t="s">
        <v>34</v>
      </c>
      <c r="B37" s="40" t="s">
        <v>152</v>
      </c>
      <c r="C37" s="39" t="s">
        <v>115</v>
      </c>
      <c r="D37" s="39">
        <f>SUM(Plochy!F18)</f>
        <v>1030</v>
      </c>
      <c r="E37" s="53">
        <v>32</v>
      </c>
      <c r="F37" s="53">
        <f>E37*D37</f>
        <v>32960</v>
      </c>
    </row>
    <row r="38" spans="1:6" ht="12.75">
      <c r="A38" s="42" t="s">
        <v>35</v>
      </c>
      <c r="B38" s="40" t="s">
        <v>109</v>
      </c>
      <c r="C38" s="39" t="s">
        <v>9</v>
      </c>
      <c r="D38" s="39">
        <v>64</v>
      </c>
      <c r="E38" s="53">
        <v>360</v>
      </c>
      <c r="F38" s="53">
        <f>E38*D38</f>
        <v>23040</v>
      </c>
    </row>
    <row r="39" spans="1:6" ht="12.75">
      <c r="A39" s="39"/>
      <c r="B39" s="40"/>
      <c r="C39" s="39"/>
      <c r="D39" s="39"/>
      <c r="E39" s="53"/>
      <c r="F39" s="53" t="e">
        <f>SUM(F8:F38)</f>
        <v>#REF!</v>
      </c>
    </row>
    <row r="40" spans="1:6" ht="12.75">
      <c r="A40" s="10" t="s">
        <v>25</v>
      </c>
      <c r="B40" s="40"/>
      <c r="C40" s="39"/>
      <c r="D40" s="39"/>
      <c r="E40" s="53"/>
      <c r="F40" s="53"/>
    </row>
    <row r="41" spans="1:6" ht="12.75">
      <c r="A41" s="23" t="s">
        <v>73</v>
      </c>
      <c r="B41" s="40"/>
      <c r="C41" s="39"/>
      <c r="D41" s="39"/>
      <c r="E41" s="53"/>
      <c r="F41" s="53"/>
    </row>
    <row r="42" spans="1:6" ht="12.75">
      <c r="A42" s="13" t="s">
        <v>10</v>
      </c>
      <c r="B42" s="13" t="s">
        <v>67</v>
      </c>
      <c r="C42" s="14" t="s">
        <v>6</v>
      </c>
      <c r="D42" s="14" t="e">
        <f>SUM(#REF!)</f>
        <v>#REF!</v>
      </c>
      <c r="E42" s="53">
        <v>125</v>
      </c>
      <c r="F42" s="53" t="e">
        <f>PRODUCT(D42:E42)</f>
        <v>#REF!</v>
      </c>
    </row>
    <row r="43" spans="1:6" ht="12.75">
      <c r="A43" s="13" t="s">
        <v>10</v>
      </c>
      <c r="B43" s="13" t="s">
        <v>68</v>
      </c>
      <c r="C43" s="14" t="s">
        <v>6</v>
      </c>
      <c r="D43" s="14" t="e">
        <f>SUM(#REF!)</f>
        <v>#REF!</v>
      </c>
      <c r="E43" s="53">
        <v>132</v>
      </c>
      <c r="F43" s="53" t="e">
        <f aca="true" t="shared" si="1" ref="F43:F106">PRODUCT(D43:E43)</f>
        <v>#REF!</v>
      </c>
    </row>
    <row r="44" spans="1:6" ht="12.75">
      <c r="A44" s="13" t="s">
        <v>24</v>
      </c>
      <c r="B44" s="13" t="s">
        <v>66</v>
      </c>
      <c r="C44" s="14" t="s">
        <v>6</v>
      </c>
      <c r="D44" s="14" t="e">
        <f>SUM(#REF!)</f>
        <v>#REF!</v>
      </c>
      <c r="E44" s="53">
        <v>230</v>
      </c>
      <c r="F44" s="53" t="e">
        <f t="shared" si="1"/>
        <v>#REF!</v>
      </c>
    </row>
    <row r="45" spans="1:6" ht="12.75">
      <c r="A45" s="13" t="s">
        <v>24</v>
      </c>
      <c r="B45" s="13" t="s">
        <v>72</v>
      </c>
      <c r="C45" s="14" t="s">
        <v>6</v>
      </c>
      <c r="D45" s="14" t="e">
        <f>SUM(#REF!)</f>
        <v>#REF!</v>
      </c>
      <c r="E45" s="53">
        <v>98</v>
      </c>
      <c r="F45" s="53" t="e">
        <f t="shared" si="1"/>
        <v>#REF!</v>
      </c>
    </row>
    <row r="46" spans="1:6" ht="12.75">
      <c r="A46" s="13" t="s">
        <v>10</v>
      </c>
      <c r="B46" s="13" t="s">
        <v>70</v>
      </c>
      <c r="C46" s="14" t="s">
        <v>6</v>
      </c>
      <c r="D46" s="14" t="e">
        <f>SUM(#REF!)</f>
        <v>#REF!</v>
      </c>
      <c r="E46" s="53">
        <v>125</v>
      </c>
      <c r="F46" s="53" t="e">
        <f t="shared" si="1"/>
        <v>#REF!</v>
      </c>
    </row>
    <row r="47" spans="1:6" ht="12.75">
      <c r="A47" s="13" t="s">
        <v>10</v>
      </c>
      <c r="B47" s="13" t="s">
        <v>69</v>
      </c>
      <c r="C47" s="14" t="s">
        <v>6</v>
      </c>
      <c r="D47" s="14" t="e">
        <f>SUM(#REF!)</f>
        <v>#REF!</v>
      </c>
      <c r="E47" s="53">
        <v>215</v>
      </c>
      <c r="F47" s="53" t="e">
        <f t="shared" si="1"/>
        <v>#REF!</v>
      </c>
    </row>
    <row r="48" spans="1:6" ht="12.75">
      <c r="A48" s="13" t="s">
        <v>24</v>
      </c>
      <c r="B48" s="13" t="s">
        <v>74</v>
      </c>
      <c r="C48" s="14" t="s">
        <v>6</v>
      </c>
      <c r="D48" s="14" t="e">
        <f>SUM(#REF!)</f>
        <v>#REF!</v>
      </c>
      <c r="E48" s="53">
        <v>235</v>
      </c>
      <c r="F48" s="53" t="e">
        <f t="shared" si="1"/>
        <v>#REF!</v>
      </c>
    </row>
    <row r="49" spans="1:6" ht="12.75">
      <c r="A49" s="13" t="s">
        <v>10</v>
      </c>
      <c r="B49" s="13" t="s">
        <v>71</v>
      </c>
      <c r="C49" s="14" t="s">
        <v>6</v>
      </c>
      <c r="D49" s="14" t="e">
        <f>SUM(#REF!)</f>
        <v>#REF!</v>
      </c>
      <c r="E49" s="53">
        <v>125</v>
      </c>
      <c r="F49" s="53" t="e">
        <f t="shared" si="1"/>
        <v>#REF!</v>
      </c>
    </row>
    <row r="50" spans="1:6" ht="12.75">
      <c r="A50" s="13" t="s">
        <v>10</v>
      </c>
      <c r="B50" s="13" t="s">
        <v>75</v>
      </c>
      <c r="C50" s="14" t="s">
        <v>6</v>
      </c>
      <c r="D50" s="14" t="e">
        <f>SUM(#REF!)</f>
        <v>#REF!</v>
      </c>
      <c r="E50" s="53">
        <v>186</v>
      </c>
      <c r="F50" s="53" t="e">
        <f t="shared" si="1"/>
        <v>#REF!</v>
      </c>
    </row>
    <row r="51" spans="1:6" ht="12.75">
      <c r="A51" s="8"/>
      <c r="B51" s="8" t="s">
        <v>26</v>
      </c>
      <c r="C51" s="9" t="s">
        <v>6</v>
      </c>
      <c r="D51" s="14">
        <v>26</v>
      </c>
      <c r="E51" s="53">
        <v>185</v>
      </c>
      <c r="F51" s="53">
        <f t="shared" si="1"/>
        <v>4810</v>
      </c>
    </row>
    <row r="52" spans="1:6" ht="12.75">
      <c r="A52" s="23" t="s">
        <v>76</v>
      </c>
      <c r="B52" s="8"/>
      <c r="C52" s="9"/>
      <c r="D52" s="9"/>
      <c r="E52" s="53"/>
      <c r="F52" s="53"/>
    </row>
    <row r="53" spans="1:6" ht="12.75">
      <c r="A53" s="8" t="s">
        <v>10</v>
      </c>
      <c r="B53" s="8" t="s">
        <v>77</v>
      </c>
      <c r="C53" s="9" t="s">
        <v>6</v>
      </c>
      <c r="D53" s="9" t="e">
        <f>SUM(#REF!)</f>
        <v>#REF!</v>
      </c>
      <c r="E53" s="53">
        <v>640</v>
      </c>
      <c r="F53" s="53" t="e">
        <f t="shared" si="1"/>
        <v>#REF!</v>
      </c>
    </row>
    <row r="54" spans="1:6" ht="12.75">
      <c r="A54" s="8" t="s">
        <v>24</v>
      </c>
      <c r="B54" s="8" t="s">
        <v>78</v>
      </c>
      <c r="C54" s="9" t="s">
        <v>6</v>
      </c>
      <c r="D54" s="9" t="e">
        <f>SUM(#REF!)</f>
        <v>#REF!</v>
      </c>
      <c r="E54" s="53">
        <v>2150</v>
      </c>
      <c r="F54" s="53" t="e">
        <f t="shared" si="1"/>
        <v>#REF!</v>
      </c>
    </row>
    <row r="55" spans="1:6" ht="12.75">
      <c r="A55" s="8" t="s">
        <v>10</v>
      </c>
      <c r="B55" s="8" t="s">
        <v>79</v>
      </c>
      <c r="C55" s="9" t="s">
        <v>6</v>
      </c>
      <c r="D55" s="9" t="e">
        <f>SUM(#REF!)</f>
        <v>#REF!</v>
      </c>
      <c r="E55" s="53">
        <v>620</v>
      </c>
      <c r="F55" s="53" t="e">
        <f t="shared" si="1"/>
        <v>#REF!</v>
      </c>
    </row>
    <row r="56" spans="1:6" ht="12.75">
      <c r="A56" s="8" t="s">
        <v>24</v>
      </c>
      <c r="B56" s="8" t="s">
        <v>80</v>
      </c>
      <c r="C56" s="9" t="s">
        <v>6</v>
      </c>
      <c r="D56" s="9" t="e">
        <f>SUM(#REF!)</f>
        <v>#REF!</v>
      </c>
      <c r="E56" s="53">
        <v>740</v>
      </c>
      <c r="F56" s="53" t="e">
        <f t="shared" si="1"/>
        <v>#REF!</v>
      </c>
    </row>
    <row r="57" spans="1:6" ht="12.75">
      <c r="A57" s="8" t="s">
        <v>24</v>
      </c>
      <c r="B57" s="8" t="s">
        <v>81</v>
      </c>
      <c r="C57" s="9" t="s">
        <v>6</v>
      </c>
      <c r="D57" s="9" t="e">
        <f>SUM(#REF!)</f>
        <v>#REF!</v>
      </c>
      <c r="E57" s="53">
        <v>810</v>
      </c>
      <c r="F57" s="53" t="e">
        <f t="shared" si="1"/>
        <v>#REF!</v>
      </c>
    </row>
    <row r="58" spans="1:6" ht="12.75">
      <c r="A58" s="8" t="s">
        <v>10</v>
      </c>
      <c r="B58" s="8" t="s">
        <v>82</v>
      </c>
      <c r="C58" s="9" t="s">
        <v>6</v>
      </c>
      <c r="D58" s="9" t="e">
        <f>SUM(#REF!)</f>
        <v>#REF!</v>
      </c>
      <c r="E58" s="53">
        <v>620</v>
      </c>
      <c r="F58" s="53" t="e">
        <f t="shared" si="1"/>
        <v>#REF!</v>
      </c>
    </row>
    <row r="59" spans="1:6" ht="12.75">
      <c r="A59" s="8" t="s">
        <v>10</v>
      </c>
      <c r="B59" s="8" t="s">
        <v>83</v>
      </c>
      <c r="C59" s="9" t="s">
        <v>6</v>
      </c>
      <c r="D59" s="9" t="e">
        <f>SUM(#REF!)</f>
        <v>#REF!</v>
      </c>
      <c r="E59" s="53">
        <v>620</v>
      </c>
      <c r="F59" s="53" t="e">
        <f t="shared" si="1"/>
        <v>#REF!</v>
      </c>
    </row>
    <row r="60" spans="1:6" ht="12.75">
      <c r="A60" s="8" t="s">
        <v>24</v>
      </c>
      <c r="B60" s="8" t="s">
        <v>84</v>
      </c>
      <c r="C60" s="9" t="s">
        <v>6</v>
      </c>
      <c r="D60" s="9" t="e">
        <f>SUM(#REF!)</f>
        <v>#REF!</v>
      </c>
      <c r="E60" s="53">
        <v>2150</v>
      </c>
      <c r="F60" s="53" t="e">
        <f t="shared" si="1"/>
        <v>#REF!</v>
      </c>
    </row>
    <row r="61" spans="1:6" ht="12.75">
      <c r="A61" s="8"/>
      <c r="B61" s="8" t="s">
        <v>26</v>
      </c>
      <c r="C61" s="9" t="s">
        <v>6</v>
      </c>
      <c r="D61" s="9">
        <v>13</v>
      </c>
      <c r="E61" s="53">
        <v>740</v>
      </c>
      <c r="F61" s="53">
        <f t="shared" si="1"/>
        <v>9620</v>
      </c>
    </row>
    <row r="62" spans="1:6" ht="12.75">
      <c r="A62" s="8" t="s">
        <v>85</v>
      </c>
      <c r="B62" s="8"/>
      <c r="C62" s="9"/>
      <c r="D62" s="9"/>
      <c r="E62" s="53"/>
      <c r="F62" s="53"/>
    </row>
    <row r="63" spans="1:6" ht="12.75">
      <c r="A63" s="8" t="s">
        <v>86</v>
      </c>
      <c r="B63" s="8" t="s">
        <v>87</v>
      </c>
      <c r="C63" s="9" t="s">
        <v>6</v>
      </c>
      <c r="D63" s="9" t="e">
        <f>SUM(#REF!)</f>
        <v>#REF!</v>
      </c>
      <c r="E63" s="53">
        <v>145</v>
      </c>
      <c r="F63" s="53" t="e">
        <f t="shared" si="1"/>
        <v>#REF!</v>
      </c>
    </row>
    <row r="64" spans="1:6" ht="12.75">
      <c r="A64" s="8"/>
      <c r="B64" s="8" t="s">
        <v>26</v>
      </c>
      <c r="C64" s="9" t="s">
        <v>6</v>
      </c>
      <c r="D64" s="9" t="e">
        <f>SUM(#REF!)</f>
        <v>#REF!</v>
      </c>
      <c r="E64" s="53">
        <v>145</v>
      </c>
      <c r="F64" s="53" t="e">
        <f t="shared" si="1"/>
        <v>#REF!</v>
      </c>
    </row>
    <row r="65" spans="1:6" ht="12.75">
      <c r="A65" s="10" t="s">
        <v>23</v>
      </c>
      <c r="B65" s="21"/>
      <c r="C65" s="9"/>
      <c r="D65" s="11"/>
      <c r="E65" s="53"/>
      <c r="F65" s="53"/>
    </row>
    <row r="66" spans="1:6" ht="12.75">
      <c r="A66" s="23" t="s">
        <v>73</v>
      </c>
      <c r="B66" s="8"/>
      <c r="C66" s="9"/>
      <c r="D66" s="9"/>
      <c r="E66" s="53"/>
      <c r="F66" s="53"/>
    </row>
    <row r="67" spans="1:6" ht="12.75">
      <c r="A67" s="13" t="s">
        <v>24</v>
      </c>
      <c r="B67" s="13" t="s">
        <v>61</v>
      </c>
      <c r="C67" s="14" t="s">
        <v>6</v>
      </c>
      <c r="D67" s="9" t="e">
        <f>SUM(#REF!)</f>
        <v>#REF!</v>
      </c>
      <c r="E67" s="53">
        <v>1240</v>
      </c>
      <c r="F67" s="53" t="e">
        <f t="shared" si="1"/>
        <v>#REF!</v>
      </c>
    </row>
    <row r="68" spans="1:6" ht="12.75">
      <c r="A68" s="8" t="s">
        <v>24</v>
      </c>
      <c r="B68" s="8" t="s">
        <v>89</v>
      </c>
      <c r="C68" s="9" t="s">
        <v>6</v>
      </c>
      <c r="D68" s="9" t="e">
        <f>SUM(#REF!)</f>
        <v>#REF!</v>
      </c>
      <c r="E68" s="53">
        <v>950</v>
      </c>
      <c r="F68" s="53" t="e">
        <f t="shared" si="1"/>
        <v>#REF!</v>
      </c>
    </row>
    <row r="69" spans="1:6" ht="12.75">
      <c r="A69" s="8"/>
      <c r="B69" s="8" t="s">
        <v>26</v>
      </c>
      <c r="C69" s="9" t="s">
        <v>6</v>
      </c>
      <c r="D69" s="9">
        <v>8</v>
      </c>
      <c r="E69" s="53">
        <v>980</v>
      </c>
      <c r="F69" s="53">
        <f t="shared" si="1"/>
        <v>7840</v>
      </c>
    </row>
    <row r="70" spans="1:6" ht="12.75">
      <c r="A70" s="8" t="s">
        <v>85</v>
      </c>
      <c r="B70" s="8"/>
      <c r="C70" s="9"/>
      <c r="D70" s="9"/>
      <c r="E70" s="53"/>
      <c r="F70" s="53"/>
    </row>
    <row r="71" spans="1:6" ht="12.75">
      <c r="A71" s="8" t="s">
        <v>86</v>
      </c>
      <c r="B71" s="8" t="s">
        <v>90</v>
      </c>
      <c r="C71" s="9" t="s">
        <v>6</v>
      </c>
      <c r="D71" s="9" t="e">
        <f>SUM(#REF!)</f>
        <v>#REF!</v>
      </c>
      <c r="E71" s="53">
        <v>140</v>
      </c>
      <c r="F71" s="53" t="e">
        <f t="shared" si="1"/>
        <v>#REF!</v>
      </c>
    </row>
    <row r="72" spans="1:6" ht="12.75">
      <c r="A72" s="8" t="s">
        <v>86</v>
      </c>
      <c r="B72" s="8" t="s">
        <v>91</v>
      </c>
      <c r="C72" s="9" t="s">
        <v>6</v>
      </c>
      <c r="D72" s="9" t="e">
        <f>SUM(#REF!)</f>
        <v>#REF!</v>
      </c>
      <c r="E72" s="53">
        <v>125</v>
      </c>
      <c r="F72" s="53" t="e">
        <f t="shared" si="1"/>
        <v>#REF!</v>
      </c>
    </row>
    <row r="73" spans="1:6" ht="12.75">
      <c r="A73" s="8"/>
      <c r="B73" s="8" t="s">
        <v>26</v>
      </c>
      <c r="C73" s="9" t="s">
        <v>6</v>
      </c>
      <c r="D73" s="9">
        <v>26</v>
      </c>
      <c r="E73" s="53">
        <v>130</v>
      </c>
      <c r="F73" s="53">
        <f t="shared" si="1"/>
        <v>3380</v>
      </c>
    </row>
    <row r="74" spans="1:6" ht="12.75">
      <c r="A74" s="10" t="s">
        <v>59</v>
      </c>
      <c r="C74" s="11"/>
      <c r="D74" s="11"/>
      <c r="E74" s="53"/>
      <c r="F74" s="53"/>
    </row>
    <row r="75" spans="1:6" ht="12.75">
      <c r="A75" s="13" t="s">
        <v>86</v>
      </c>
      <c r="B75" s="13" t="s">
        <v>117</v>
      </c>
      <c r="C75" s="14" t="s">
        <v>6</v>
      </c>
      <c r="D75" s="9" t="e">
        <f>SUM(#REF!)</f>
        <v>#REF!</v>
      </c>
      <c r="E75" s="53">
        <v>36</v>
      </c>
      <c r="F75" s="53" t="e">
        <f t="shared" si="1"/>
        <v>#REF!</v>
      </c>
    </row>
    <row r="76" spans="1:6" ht="12.75">
      <c r="A76" s="13" t="s">
        <v>86</v>
      </c>
      <c r="B76" s="16" t="s">
        <v>92</v>
      </c>
      <c r="C76" s="14" t="s">
        <v>6</v>
      </c>
      <c r="D76" s="9" t="e">
        <f>SUM(#REF!)</f>
        <v>#REF!</v>
      </c>
      <c r="E76" s="53">
        <v>36</v>
      </c>
      <c r="F76" s="53" t="e">
        <f t="shared" si="1"/>
        <v>#REF!</v>
      </c>
    </row>
    <row r="77" spans="1:6" ht="12.75">
      <c r="A77" s="13" t="s">
        <v>86</v>
      </c>
      <c r="B77" s="16" t="s">
        <v>15</v>
      </c>
      <c r="C77" s="14" t="s">
        <v>6</v>
      </c>
      <c r="D77" s="9" t="e">
        <f>SUM(#REF!)</f>
        <v>#REF!</v>
      </c>
      <c r="E77" s="53">
        <v>34</v>
      </c>
      <c r="F77" s="53" t="e">
        <f t="shared" si="1"/>
        <v>#REF!</v>
      </c>
    </row>
    <row r="78" spans="1:6" ht="12.75">
      <c r="A78" s="13" t="s">
        <v>86</v>
      </c>
      <c r="B78" s="16" t="s">
        <v>16</v>
      </c>
      <c r="C78" s="14" t="s">
        <v>6</v>
      </c>
      <c r="D78" s="9" t="e">
        <f>SUM(#REF!)</f>
        <v>#REF!</v>
      </c>
      <c r="E78" s="53">
        <v>36</v>
      </c>
      <c r="F78" s="53" t="e">
        <f t="shared" si="1"/>
        <v>#REF!</v>
      </c>
    </row>
    <row r="79" spans="1:6" ht="12.75">
      <c r="A79" s="13" t="s">
        <v>86</v>
      </c>
      <c r="B79" s="16" t="s">
        <v>93</v>
      </c>
      <c r="C79" s="14" t="s">
        <v>6</v>
      </c>
      <c r="D79" s="9" t="e">
        <f>SUM(#REF!)</f>
        <v>#REF!</v>
      </c>
      <c r="E79" s="53">
        <v>36</v>
      </c>
      <c r="F79" s="53" t="e">
        <f t="shared" si="1"/>
        <v>#REF!</v>
      </c>
    </row>
    <row r="80" spans="1:6" ht="12.75">
      <c r="A80" s="13" t="s">
        <v>86</v>
      </c>
      <c r="B80" s="13" t="s">
        <v>118</v>
      </c>
      <c r="C80" s="14" t="s">
        <v>6</v>
      </c>
      <c r="D80" s="9" t="e">
        <f>SUM(#REF!)</f>
        <v>#REF!</v>
      </c>
      <c r="E80" s="53">
        <v>42</v>
      </c>
      <c r="F80" s="53" t="e">
        <f t="shared" si="1"/>
        <v>#REF!</v>
      </c>
    </row>
    <row r="81" spans="1:6" ht="12.75">
      <c r="A81" s="13" t="s">
        <v>86</v>
      </c>
      <c r="B81" s="16" t="s">
        <v>22</v>
      </c>
      <c r="C81" s="14" t="s">
        <v>6</v>
      </c>
      <c r="D81" s="9" t="e">
        <f>SUM(#REF!)</f>
        <v>#REF!</v>
      </c>
      <c r="E81" s="53">
        <v>32</v>
      </c>
      <c r="F81" s="53" t="e">
        <f t="shared" si="1"/>
        <v>#REF!</v>
      </c>
    </row>
    <row r="82" spans="1:6" ht="12.75">
      <c r="A82" s="13" t="s">
        <v>86</v>
      </c>
      <c r="B82" s="13" t="s">
        <v>119</v>
      </c>
      <c r="C82" s="14" t="s">
        <v>6</v>
      </c>
      <c r="D82" s="9" t="e">
        <f>SUM(#REF!)</f>
        <v>#REF!</v>
      </c>
      <c r="E82" s="53">
        <v>36</v>
      </c>
      <c r="F82" s="53" t="e">
        <f t="shared" si="1"/>
        <v>#REF!</v>
      </c>
    </row>
    <row r="83" spans="1:6" ht="12.75">
      <c r="A83" s="13" t="s">
        <v>86</v>
      </c>
      <c r="B83" s="13" t="s">
        <v>120</v>
      </c>
      <c r="C83" s="14" t="s">
        <v>6</v>
      </c>
      <c r="D83" s="9" t="e">
        <f>SUM(#REF!)</f>
        <v>#REF!</v>
      </c>
      <c r="E83" s="53">
        <v>36</v>
      </c>
      <c r="F83" s="53" t="e">
        <f t="shared" si="1"/>
        <v>#REF!</v>
      </c>
    </row>
    <row r="84" spans="1:6" ht="12.75">
      <c r="A84" s="13"/>
      <c r="B84" s="13" t="s">
        <v>26</v>
      </c>
      <c r="C84" s="14" t="s">
        <v>6</v>
      </c>
      <c r="D84" s="14">
        <v>126</v>
      </c>
      <c r="E84" s="53">
        <v>36</v>
      </c>
      <c r="F84" s="53">
        <f t="shared" si="1"/>
        <v>4536</v>
      </c>
    </row>
    <row r="85" spans="1:6" ht="12.75">
      <c r="A85" s="17" t="s">
        <v>27</v>
      </c>
      <c r="B85" s="24"/>
      <c r="C85" s="14"/>
      <c r="D85" s="12"/>
      <c r="E85" s="53"/>
      <c r="F85" s="53"/>
    </row>
    <row r="86" spans="1:6" ht="12.75">
      <c r="A86" s="13" t="s">
        <v>86</v>
      </c>
      <c r="B86" s="16" t="s">
        <v>14</v>
      </c>
      <c r="C86" s="14" t="s">
        <v>6</v>
      </c>
      <c r="D86" s="9" t="e">
        <f>SUM(#REF!)</f>
        <v>#REF!</v>
      </c>
      <c r="E86" s="53">
        <v>34</v>
      </c>
      <c r="F86" s="53" t="e">
        <f t="shared" si="1"/>
        <v>#REF!</v>
      </c>
    </row>
    <row r="87" spans="1:6" ht="12.75">
      <c r="A87" s="13" t="s">
        <v>86</v>
      </c>
      <c r="B87" s="16" t="s">
        <v>17</v>
      </c>
      <c r="C87" s="14" t="s">
        <v>6</v>
      </c>
      <c r="D87" s="9" t="e">
        <f>SUM(#REF!)</f>
        <v>#REF!</v>
      </c>
      <c r="E87" s="53">
        <v>32</v>
      </c>
      <c r="F87" s="53" t="e">
        <f t="shared" si="1"/>
        <v>#REF!</v>
      </c>
    </row>
    <row r="88" spans="1:6" ht="12.75">
      <c r="A88" s="13" t="s">
        <v>86</v>
      </c>
      <c r="B88" s="16" t="s">
        <v>18</v>
      </c>
      <c r="C88" s="14" t="s">
        <v>6</v>
      </c>
      <c r="D88" s="9" t="e">
        <f>SUM(#REF!)</f>
        <v>#REF!</v>
      </c>
      <c r="E88" s="53">
        <v>34</v>
      </c>
      <c r="F88" s="53" t="e">
        <f t="shared" si="1"/>
        <v>#REF!</v>
      </c>
    </row>
    <row r="89" spans="1:6" ht="12.75">
      <c r="A89" s="13" t="s">
        <v>86</v>
      </c>
      <c r="B89" s="16" t="s">
        <v>19</v>
      </c>
      <c r="C89" s="14" t="s">
        <v>6</v>
      </c>
      <c r="D89" s="9" t="e">
        <f>SUM(#REF!)</f>
        <v>#REF!</v>
      </c>
      <c r="E89" s="53">
        <v>32</v>
      </c>
      <c r="F89" s="53" t="e">
        <f t="shared" si="1"/>
        <v>#REF!</v>
      </c>
    </row>
    <row r="90" spans="1:6" ht="12.75">
      <c r="A90" s="13" t="s">
        <v>86</v>
      </c>
      <c r="B90" s="16" t="s">
        <v>20</v>
      </c>
      <c r="C90" s="14" t="s">
        <v>6</v>
      </c>
      <c r="D90" s="9" t="e">
        <f>SUM(#REF!)</f>
        <v>#REF!</v>
      </c>
      <c r="E90" s="53">
        <v>32</v>
      </c>
      <c r="F90" s="53" t="e">
        <f t="shared" si="1"/>
        <v>#REF!</v>
      </c>
    </row>
    <row r="91" spans="1:6" ht="12.75">
      <c r="A91" s="13" t="s">
        <v>86</v>
      </c>
      <c r="B91" s="16" t="s">
        <v>21</v>
      </c>
      <c r="C91" s="14" t="s">
        <v>6</v>
      </c>
      <c r="D91" s="9" t="e">
        <f>SUM(#REF!)</f>
        <v>#REF!</v>
      </c>
      <c r="E91" s="53">
        <v>32</v>
      </c>
      <c r="F91" s="53" t="e">
        <f t="shared" si="1"/>
        <v>#REF!</v>
      </c>
    </row>
    <row r="92" spans="1:6" ht="12.75">
      <c r="A92" s="13" t="s">
        <v>86</v>
      </c>
      <c r="B92" s="16" t="s">
        <v>121</v>
      </c>
      <c r="C92" s="14" t="s">
        <v>6</v>
      </c>
      <c r="D92" s="9" t="e">
        <f>SUM(#REF!)</f>
        <v>#REF!</v>
      </c>
      <c r="E92" s="53">
        <v>32</v>
      </c>
      <c r="F92" s="53" t="e">
        <f t="shared" si="1"/>
        <v>#REF!</v>
      </c>
    </row>
    <row r="93" spans="1:6" ht="12.75">
      <c r="A93" s="13" t="s">
        <v>86</v>
      </c>
      <c r="B93" s="13" t="s">
        <v>58</v>
      </c>
      <c r="C93" s="14" t="s">
        <v>6</v>
      </c>
      <c r="D93" s="9" t="e">
        <f>SUM(#REF!)</f>
        <v>#REF!</v>
      </c>
      <c r="E93" s="53">
        <v>34</v>
      </c>
      <c r="F93" s="53" t="e">
        <f t="shared" si="1"/>
        <v>#REF!</v>
      </c>
    </row>
    <row r="94" spans="1:6" ht="12.75">
      <c r="A94" s="13" t="s">
        <v>86</v>
      </c>
      <c r="B94" s="13" t="s">
        <v>94</v>
      </c>
      <c r="C94" s="14" t="s">
        <v>6</v>
      </c>
      <c r="D94" s="9" t="e">
        <f>SUM(#REF!)</f>
        <v>#REF!</v>
      </c>
      <c r="E94" s="53">
        <v>34</v>
      </c>
      <c r="F94" s="53" t="e">
        <f t="shared" si="1"/>
        <v>#REF!</v>
      </c>
    </row>
    <row r="95" spans="1:6" ht="12.75">
      <c r="A95" s="8"/>
      <c r="B95" s="8" t="s">
        <v>26</v>
      </c>
      <c r="C95" s="14" t="s">
        <v>6</v>
      </c>
      <c r="D95" s="9">
        <v>202</v>
      </c>
      <c r="E95" s="56">
        <v>32</v>
      </c>
      <c r="F95" s="53">
        <f t="shared" si="1"/>
        <v>6464</v>
      </c>
    </row>
    <row r="96" spans="1:6" ht="12.75">
      <c r="A96" s="39"/>
      <c r="B96" s="41" t="s">
        <v>110</v>
      </c>
      <c r="C96" s="39"/>
      <c r="D96" s="39"/>
      <c r="E96" s="53"/>
      <c r="F96" s="53"/>
    </row>
    <row r="97" spans="1:6" ht="12.75">
      <c r="A97" s="39" t="s">
        <v>31</v>
      </c>
      <c r="B97" s="40" t="s">
        <v>151</v>
      </c>
      <c r="C97" s="39" t="s">
        <v>115</v>
      </c>
      <c r="D97" s="39">
        <v>2517</v>
      </c>
      <c r="E97" s="53">
        <v>38</v>
      </c>
      <c r="F97" s="53">
        <f t="shared" si="1"/>
        <v>95646</v>
      </c>
    </row>
    <row r="98" spans="1:6" ht="12.75">
      <c r="A98" s="39" t="s">
        <v>32</v>
      </c>
      <c r="B98" s="40" t="s">
        <v>112</v>
      </c>
      <c r="C98" s="39" t="s">
        <v>6</v>
      </c>
      <c r="D98" s="39">
        <v>840</v>
      </c>
      <c r="E98" s="53">
        <v>74</v>
      </c>
      <c r="F98" s="53">
        <f t="shared" si="1"/>
        <v>62160</v>
      </c>
    </row>
    <row r="99" spans="1:6" ht="12.75">
      <c r="A99" s="39" t="s">
        <v>33</v>
      </c>
      <c r="B99" s="40" t="s">
        <v>113</v>
      </c>
      <c r="C99" s="39" t="s">
        <v>6</v>
      </c>
      <c r="D99" s="39" t="e">
        <f>SUM(D25)</f>
        <v>#REF!</v>
      </c>
      <c r="E99" s="53">
        <v>52</v>
      </c>
      <c r="F99" s="53" t="e">
        <f t="shared" si="1"/>
        <v>#REF!</v>
      </c>
    </row>
    <row r="100" spans="1:6" ht="12.75">
      <c r="A100" s="39" t="s">
        <v>34</v>
      </c>
      <c r="B100" s="40" t="s">
        <v>114</v>
      </c>
      <c r="C100" s="39" t="s">
        <v>6</v>
      </c>
      <c r="D100" s="39" t="e">
        <f>SUM(D18,D17,D16,D19)</f>
        <v>#REF!</v>
      </c>
      <c r="E100" s="53">
        <v>74</v>
      </c>
      <c r="F100" s="53" t="e">
        <f t="shared" si="1"/>
        <v>#REF!</v>
      </c>
    </row>
    <row r="101" spans="1:6" ht="12.75">
      <c r="A101" s="39" t="s">
        <v>35</v>
      </c>
      <c r="B101" s="40" t="s">
        <v>45</v>
      </c>
      <c r="C101" s="39" t="s">
        <v>46</v>
      </c>
      <c r="D101" s="39">
        <v>16</v>
      </c>
      <c r="E101" s="53">
        <v>585</v>
      </c>
      <c r="F101" s="53">
        <f t="shared" si="1"/>
        <v>9360</v>
      </c>
    </row>
    <row r="102" spans="1:6" ht="12.75">
      <c r="A102" s="39" t="s">
        <v>36</v>
      </c>
      <c r="B102" s="40" t="s">
        <v>48</v>
      </c>
      <c r="C102" s="39" t="s">
        <v>11</v>
      </c>
      <c r="D102" s="39">
        <v>28</v>
      </c>
      <c r="E102" s="53">
        <v>126</v>
      </c>
      <c r="F102" s="53">
        <f t="shared" si="1"/>
        <v>3528</v>
      </c>
    </row>
    <row r="103" spans="1:6" ht="12.75">
      <c r="A103" s="39" t="s">
        <v>37</v>
      </c>
      <c r="B103" s="40" t="s">
        <v>43</v>
      </c>
      <c r="C103" s="39" t="s">
        <v>11</v>
      </c>
      <c r="D103" s="39">
        <v>125</v>
      </c>
      <c r="E103" s="53">
        <v>385</v>
      </c>
      <c r="F103" s="53">
        <f t="shared" si="1"/>
        <v>48125</v>
      </c>
    </row>
    <row r="104" spans="1:6" ht="12.75">
      <c r="A104" s="39" t="s">
        <v>38</v>
      </c>
      <c r="B104" s="40" t="s">
        <v>44</v>
      </c>
      <c r="C104" s="39" t="s">
        <v>11</v>
      </c>
      <c r="D104" s="39">
        <v>242</v>
      </c>
      <c r="E104" s="53">
        <v>64</v>
      </c>
      <c r="F104" s="53">
        <f t="shared" si="1"/>
        <v>15488</v>
      </c>
    </row>
    <row r="105" spans="1:6" s="15" customFormat="1" ht="12.75">
      <c r="A105" s="39" t="s">
        <v>39</v>
      </c>
      <c r="B105" s="46" t="s">
        <v>111</v>
      </c>
      <c r="C105" s="45" t="s">
        <v>11</v>
      </c>
      <c r="D105" s="45">
        <v>347</v>
      </c>
      <c r="E105" s="57">
        <v>104</v>
      </c>
      <c r="F105" s="53">
        <f t="shared" si="1"/>
        <v>36088</v>
      </c>
    </row>
    <row r="106" spans="1:6" ht="12.75">
      <c r="A106" s="39" t="s">
        <v>50</v>
      </c>
      <c r="B106" s="46" t="s">
        <v>47</v>
      </c>
      <c r="C106" s="39" t="s">
        <v>6</v>
      </c>
      <c r="D106" s="39" t="e">
        <f>SUM(D60,D54)</f>
        <v>#REF!</v>
      </c>
      <c r="E106" s="53">
        <v>34</v>
      </c>
      <c r="F106" s="53" t="e">
        <f t="shared" si="1"/>
        <v>#REF!</v>
      </c>
    </row>
    <row r="107" spans="1:6" ht="12.75">
      <c r="A107" s="47"/>
      <c r="B107" s="58"/>
      <c r="C107" s="47"/>
      <c r="D107" s="47"/>
      <c r="E107" s="59"/>
      <c r="F107" s="53" t="e">
        <f>SUM(F42:F106)</f>
        <v>#REF!</v>
      </c>
    </row>
    <row r="108" spans="1:6" ht="4.5" customHeight="1" thickBot="1">
      <c r="A108" s="47"/>
      <c r="B108" s="20"/>
      <c r="C108" s="47"/>
      <c r="D108" s="19"/>
      <c r="E108" s="48"/>
      <c r="F108" s="48"/>
    </row>
    <row r="109" spans="1:6" ht="12.75">
      <c r="A109" s="60"/>
      <c r="B109" s="61" t="s">
        <v>13</v>
      </c>
      <c r="C109" s="62"/>
      <c r="D109" s="63"/>
      <c r="E109" s="178" t="e">
        <f>SUM(F107,F39)</f>
        <v>#REF!</v>
      </c>
      <c r="F109" s="179"/>
    </row>
    <row r="110" spans="1:6" ht="12.75">
      <c r="A110" s="64"/>
      <c r="B110" s="65" t="s">
        <v>65</v>
      </c>
      <c r="C110" s="66"/>
      <c r="D110" s="67"/>
      <c r="E110" s="174" t="e">
        <f>E109*0.19</f>
        <v>#REF!</v>
      </c>
      <c r="F110" s="175"/>
    </row>
    <row r="111" spans="1:6" ht="13.5" thickBot="1">
      <c r="A111" s="69"/>
      <c r="B111" s="70" t="s">
        <v>12</v>
      </c>
      <c r="C111" s="71"/>
      <c r="D111" s="72"/>
      <c r="E111" s="176" t="e">
        <f>SUM(E109:F110)</f>
        <v>#REF!</v>
      </c>
      <c r="F111" s="177"/>
    </row>
    <row r="113" ht="15.75">
      <c r="B113" s="29"/>
    </row>
    <row r="114" spans="1:6" s="25" customFormat="1" ht="15.75">
      <c r="A114" s="2" t="s">
        <v>132</v>
      </c>
      <c r="C114" s="26"/>
      <c r="E114" s="27"/>
      <c r="F114" s="27"/>
    </row>
    <row r="115" spans="1:6" s="25" customFormat="1" ht="15.75">
      <c r="A115" s="2" t="s">
        <v>134</v>
      </c>
      <c r="C115" s="26"/>
      <c r="E115" s="27"/>
      <c r="F115" s="27"/>
    </row>
    <row r="117" spans="1:6" ht="15" customHeight="1">
      <c r="A117" s="32" t="s">
        <v>0</v>
      </c>
      <c r="B117" s="33" t="s">
        <v>1</v>
      </c>
      <c r="C117" s="32" t="s">
        <v>2</v>
      </c>
      <c r="D117" s="32" t="s">
        <v>3</v>
      </c>
      <c r="E117" s="34" t="s">
        <v>4</v>
      </c>
      <c r="F117" s="34" t="s">
        <v>5</v>
      </c>
    </row>
    <row r="118" ht="12.75">
      <c r="A118" s="73" t="s">
        <v>122</v>
      </c>
    </row>
    <row r="119" spans="1:6" ht="12.75">
      <c r="A119" s="39" t="s">
        <v>31</v>
      </c>
      <c r="B119" s="21" t="s">
        <v>123</v>
      </c>
      <c r="C119" s="39" t="s">
        <v>41</v>
      </c>
      <c r="D119" s="21">
        <f>SUM(Plochy!F14,Plochy!F11)</f>
        <v>14833</v>
      </c>
      <c r="E119" s="74">
        <v>4</v>
      </c>
      <c r="F119" s="75">
        <f aca="true" t="shared" si="2" ref="F119:F127">E119*D119</f>
        <v>59332</v>
      </c>
    </row>
    <row r="120" spans="1:6" ht="12.75">
      <c r="A120" s="39" t="s">
        <v>32</v>
      </c>
      <c r="B120" s="21" t="s">
        <v>138</v>
      </c>
      <c r="C120" s="39" t="s">
        <v>41</v>
      </c>
      <c r="D120" s="21">
        <v>3743</v>
      </c>
      <c r="E120" s="74">
        <v>1.5</v>
      </c>
      <c r="F120" s="75">
        <f t="shared" si="2"/>
        <v>5614.5</v>
      </c>
    </row>
    <row r="121" spans="1:6" ht="12.75">
      <c r="A121" s="39" t="s">
        <v>33</v>
      </c>
      <c r="B121" s="21" t="s">
        <v>135</v>
      </c>
      <c r="C121" s="39" t="s">
        <v>6</v>
      </c>
      <c r="D121" s="21" t="e">
        <f>SUM(D23,D29)</f>
        <v>#REF!</v>
      </c>
      <c r="E121" s="74">
        <v>8</v>
      </c>
      <c r="F121" s="75" t="e">
        <f t="shared" si="2"/>
        <v>#REF!</v>
      </c>
    </row>
    <row r="122" spans="1:6" ht="12.75">
      <c r="A122" s="39" t="s">
        <v>34</v>
      </c>
      <c r="B122" s="21" t="s">
        <v>136</v>
      </c>
      <c r="C122" s="39" t="s">
        <v>6</v>
      </c>
      <c r="D122" s="21" t="e">
        <f>SUM(D16)</f>
        <v>#REF!</v>
      </c>
      <c r="E122" s="74">
        <v>50</v>
      </c>
      <c r="F122" s="75" t="e">
        <f t="shared" si="2"/>
        <v>#REF!</v>
      </c>
    </row>
    <row r="123" spans="1:6" ht="12.75">
      <c r="A123" s="39" t="s">
        <v>35</v>
      </c>
      <c r="B123" s="21" t="s">
        <v>124</v>
      </c>
      <c r="C123" s="39" t="s">
        <v>6</v>
      </c>
      <c r="D123" s="21">
        <v>156</v>
      </c>
      <c r="E123" s="74">
        <v>59</v>
      </c>
      <c r="F123" s="75">
        <f t="shared" si="2"/>
        <v>9204</v>
      </c>
    </row>
    <row r="124" spans="1:6" ht="12.75">
      <c r="A124" s="39" t="s">
        <v>36</v>
      </c>
      <c r="B124" s="21" t="s">
        <v>137</v>
      </c>
      <c r="C124" s="39" t="s">
        <v>6</v>
      </c>
      <c r="D124" s="21">
        <f>SUM(D123,D69,D61,D51)</f>
        <v>203</v>
      </c>
      <c r="E124" s="74">
        <v>453</v>
      </c>
      <c r="F124" s="75">
        <f t="shared" si="2"/>
        <v>91959</v>
      </c>
    </row>
    <row r="125" spans="1:6" ht="12.75">
      <c r="A125" s="39" t="s">
        <v>37</v>
      </c>
      <c r="B125" s="21" t="s">
        <v>139</v>
      </c>
      <c r="C125" s="39" t="s">
        <v>6</v>
      </c>
      <c r="D125" s="21" t="e">
        <f>SUM(D64,D73,D84,D95)</f>
        <v>#REF!</v>
      </c>
      <c r="E125" s="74">
        <v>67</v>
      </c>
      <c r="F125" s="75" t="e">
        <f t="shared" si="2"/>
        <v>#REF!</v>
      </c>
    </row>
    <row r="126" spans="1:6" ht="12.75">
      <c r="A126" s="39" t="s">
        <v>38</v>
      </c>
      <c r="B126" s="21" t="s">
        <v>140</v>
      </c>
      <c r="C126" s="39" t="s">
        <v>6</v>
      </c>
      <c r="D126" s="21" t="e">
        <f>SUM(D36)</f>
        <v>#REF!</v>
      </c>
      <c r="E126" s="74">
        <v>7</v>
      </c>
      <c r="F126" s="75" t="e">
        <f t="shared" si="2"/>
        <v>#REF!</v>
      </c>
    </row>
    <row r="127" spans="1:6" ht="12.75">
      <c r="A127" s="39" t="s">
        <v>39</v>
      </c>
      <c r="B127" s="21" t="s">
        <v>125</v>
      </c>
      <c r="C127" s="39" t="s">
        <v>6</v>
      </c>
      <c r="D127" s="21">
        <f>SUM(D31,D26)</f>
        <v>189</v>
      </c>
      <c r="E127" s="74">
        <v>6</v>
      </c>
      <c r="F127" s="75">
        <f t="shared" si="2"/>
        <v>1134</v>
      </c>
    </row>
    <row r="128" spans="1:6" ht="12.75">
      <c r="A128" s="47"/>
      <c r="B128" s="19"/>
      <c r="C128" s="47"/>
      <c r="D128" s="19"/>
      <c r="E128" s="180" t="e">
        <f>SUM(F119:F127)</f>
        <v>#REF!</v>
      </c>
      <c r="F128" s="181"/>
    </row>
    <row r="129" spans="1:6" ht="12.75">
      <c r="A129" s="76" t="s">
        <v>126</v>
      </c>
      <c r="B129" s="19"/>
      <c r="C129" s="47"/>
      <c r="D129" s="19"/>
      <c r="E129" s="48"/>
      <c r="F129" s="77"/>
    </row>
    <row r="130" spans="1:6" ht="12.75">
      <c r="A130" s="39" t="s">
        <v>31</v>
      </c>
      <c r="B130" s="21" t="s">
        <v>123</v>
      </c>
      <c r="C130" s="39" t="s">
        <v>41</v>
      </c>
      <c r="D130" s="21">
        <f>SUM(D119)</f>
        <v>14833</v>
      </c>
      <c r="E130" s="74">
        <v>4</v>
      </c>
      <c r="F130" s="75">
        <f aca="true" t="shared" si="3" ref="F130:F137">E130*D130</f>
        <v>59332</v>
      </c>
    </row>
    <row r="131" spans="1:6" ht="12.75">
      <c r="A131" s="39" t="s">
        <v>32</v>
      </c>
      <c r="B131" s="21" t="s">
        <v>138</v>
      </c>
      <c r="C131" s="39" t="s">
        <v>41</v>
      </c>
      <c r="D131" s="21">
        <v>3743</v>
      </c>
      <c r="E131" s="74">
        <v>1.5</v>
      </c>
      <c r="F131" s="75">
        <f t="shared" si="3"/>
        <v>5614.5</v>
      </c>
    </row>
    <row r="132" spans="1:6" ht="12.75">
      <c r="A132" s="39" t="s">
        <v>33</v>
      </c>
      <c r="B132" s="21" t="s">
        <v>135</v>
      </c>
      <c r="C132" s="39" t="s">
        <v>6</v>
      </c>
      <c r="D132" s="21" t="e">
        <f>SUM(D121)</f>
        <v>#REF!</v>
      </c>
      <c r="E132" s="74">
        <v>8</v>
      </c>
      <c r="F132" s="75" t="e">
        <f t="shared" si="3"/>
        <v>#REF!</v>
      </c>
    </row>
    <row r="133" spans="1:6" ht="12.75">
      <c r="A133" s="39" t="s">
        <v>34</v>
      </c>
      <c r="B133" s="21" t="s">
        <v>136</v>
      </c>
      <c r="C133" s="39" t="s">
        <v>6</v>
      </c>
      <c r="D133" s="21" t="e">
        <f>SUM(D122)</f>
        <v>#REF!</v>
      </c>
      <c r="E133" s="74">
        <v>50</v>
      </c>
      <c r="F133" s="75" t="e">
        <f t="shared" si="3"/>
        <v>#REF!</v>
      </c>
    </row>
    <row r="134" spans="1:6" ht="12.75">
      <c r="A134" s="39" t="s">
        <v>35</v>
      </c>
      <c r="B134" s="21" t="s">
        <v>124</v>
      </c>
      <c r="C134" s="39" t="s">
        <v>6</v>
      </c>
      <c r="D134" s="21">
        <f>SUM(D123)</f>
        <v>156</v>
      </c>
      <c r="E134" s="74">
        <v>59</v>
      </c>
      <c r="F134" s="75">
        <f t="shared" si="3"/>
        <v>9204</v>
      </c>
    </row>
    <row r="135" spans="1:6" ht="12.75">
      <c r="A135" s="39" t="s">
        <v>36</v>
      </c>
      <c r="B135" s="21" t="s">
        <v>140</v>
      </c>
      <c r="C135" s="39" t="s">
        <v>6</v>
      </c>
      <c r="D135" s="21" t="e">
        <f>SUM(D126)</f>
        <v>#REF!</v>
      </c>
      <c r="E135" s="74">
        <v>7</v>
      </c>
      <c r="F135" s="75" t="e">
        <f t="shared" si="3"/>
        <v>#REF!</v>
      </c>
    </row>
    <row r="136" spans="1:6" ht="12.75">
      <c r="A136" s="39" t="s">
        <v>37</v>
      </c>
      <c r="B136" s="21" t="s">
        <v>127</v>
      </c>
      <c r="C136" s="39" t="s">
        <v>6</v>
      </c>
      <c r="D136" s="21">
        <v>235</v>
      </c>
      <c r="E136" s="74">
        <v>120</v>
      </c>
      <c r="F136" s="75">
        <f t="shared" si="3"/>
        <v>28200</v>
      </c>
    </row>
    <row r="137" spans="1:6" ht="12.75">
      <c r="A137" s="39" t="s">
        <v>38</v>
      </c>
      <c r="B137" s="21" t="s">
        <v>125</v>
      </c>
      <c r="C137" s="39" t="s">
        <v>6</v>
      </c>
      <c r="D137" s="21">
        <f>SUM(D127)</f>
        <v>189</v>
      </c>
      <c r="E137" s="74">
        <v>6</v>
      </c>
      <c r="F137" s="75">
        <f t="shared" si="3"/>
        <v>1134</v>
      </c>
    </row>
    <row r="138" spans="1:6" ht="12.75">
      <c r="A138" s="47"/>
      <c r="B138" s="19"/>
      <c r="C138" s="47"/>
      <c r="D138" s="19"/>
      <c r="E138" s="180" t="e">
        <f>SUM(F130:F137)</f>
        <v>#REF!</v>
      </c>
      <c r="F138" s="181"/>
    </row>
    <row r="139" spans="1:6" ht="12.75">
      <c r="A139" s="76" t="s">
        <v>128</v>
      </c>
      <c r="B139" s="19"/>
      <c r="C139" s="47"/>
      <c r="D139" s="19"/>
      <c r="E139" s="48"/>
      <c r="F139" s="77"/>
    </row>
    <row r="140" spans="1:6" ht="12.75">
      <c r="A140" s="39" t="s">
        <v>31</v>
      </c>
      <c r="B140" s="21" t="s">
        <v>123</v>
      </c>
      <c r="C140" s="39" t="s">
        <v>41</v>
      </c>
      <c r="D140" s="21">
        <f>SUM(D130)</f>
        <v>14833</v>
      </c>
      <c r="E140" s="74">
        <v>4</v>
      </c>
      <c r="F140" s="75">
        <f aca="true" t="shared" si="4" ref="F140:F145">E140*D140</f>
        <v>59332</v>
      </c>
    </row>
    <row r="141" spans="1:6" ht="12.75">
      <c r="A141" s="39" t="s">
        <v>32</v>
      </c>
      <c r="B141" s="21" t="s">
        <v>141</v>
      </c>
      <c r="C141" s="39" t="s">
        <v>41</v>
      </c>
      <c r="D141" s="21">
        <v>3743</v>
      </c>
      <c r="E141" s="74">
        <v>1.5</v>
      </c>
      <c r="F141" s="75">
        <f t="shared" si="4"/>
        <v>5614.5</v>
      </c>
    </row>
    <row r="142" spans="1:6" ht="12.75">
      <c r="A142" s="39" t="s">
        <v>33</v>
      </c>
      <c r="B142" s="21" t="s">
        <v>142</v>
      </c>
      <c r="C142" s="39" t="s">
        <v>6</v>
      </c>
      <c r="D142" s="21" t="e">
        <f>SUM(D132)</f>
        <v>#REF!</v>
      </c>
      <c r="E142" s="74">
        <v>4</v>
      </c>
      <c r="F142" s="75" t="e">
        <f t="shared" si="4"/>
        <v>#REF!</v>
      </c>
    </row>
    <row r="143" spans="1:6" ht="12.75">
      <c r="A143" s="39" t="s">
        <v>34</v>
      </c>
      <c r="B143" s="21" t="s">
        <v>143</v>
      </c>
      <c r="C143" s="39" t="s">
        <v>6</v>
      </c>
      <c r="D143" s="21" t="e">
        <f>SUM(D133)</f>
        <v>#REF!</v>
      </c>
      <c r="E143" s="74">
        <v>25</v>
      </c>
      <c r="F143" s="75" t="e">
        <f t="shared" si="4"/>
        <v>#REF!</v>
      </c>
    </row>
    <row r="144" spans="1:6" ht="12.75">
      <c r="A144" s="39" t="s">
        <v>35</v>
      </c>
      <c r="B144" s="21" t="s">
        <v>127</v>
      </c>
      <c r="C144" s="39" t="s">
        <v>6</v>
      </c>
      <c r="D144" s="21">
        <f>SUM(D136)</f>
        <v>235</v>
      </c>
      <c r="E144" s="74">
        <v>120</v>
      </c>
      <c r="F144" s="75">
        <f t="shared" si="4"/>
        <v>28200</v>
      </c>
    </row>
    <row r="145" spans="1:6" ht="12.75">
      <c r="A145" s="39" t="s">
        <v>36</v>
      </c>
      <c r="B145" s="21" t="s">
        <v>125</v>
      </c>
      <c r="C145" s="39" t="s">
        <v>6</v>
      </c>
      <c r="D145" s="21">
        <f>SUM(D137)</f>
        <v>189</v>
      </c>
      <c r="E145" s="74">
        <v>6</v>
      </c>
      <c r="F145" s="75">
        <f t="shared" si="4"/>
        <v>1134</v>
      </c>
    </row>
    <row r="146" spans="1:6" ht="12.75">
      <c r="A146" s="39" t="s">
        <v>37</v>
      </c>
      <c r="B146" s="21" t="s">
        <v>129</v>
      </c>
      <c r="C146" s="39" t="s">
        <v>6</v>
      </c>
      <c r="D146" s="21">
        <v>391</v>
      </c>
      <c r="E146" s="74">
        <v>34</v>
      </c>
      <c r="F146" s="75">
        <f>E146*D146</f>
        <v>13294</v>
      </c>
    </row>
    <row r="147" spans="1:6" ht="12.75">
      <c r="A147" s="47"/>
      <c r="B147" s="19"/>
      <c r="C147" s="47"/>
      <c r="D147" s="19"/>
      <c r="E147" s="182" t="e">
        <f>SUM(F140:F146)</f>
        <v>#REF!</v>
      </c>
      <c r="F147" s="183"/>
    </row>
    <row r="148" spans="1:6" ht="13.5" thickBot="1">
      <c r="A148" s="66"/>
      <c r="B148" s="65"/>
      <c r="C148" s="66"/>
      <c r="D148" s="67"/>
      <c r="E148" s="68"/>
      <c r="F148" s="68"/>
    </row>
    <row r="149" spans="1:6" ht="12.75">
      <c r="A149" s="60"/>
      <c r="B149" s="61" t="s">
        <v>130</v>
      </c>
      <c r="C149" s="62"/>
      <c r="D149" s="63"/>
      <c r="E149" s="178" t="e">
        <f>SUM(E128,E138,E147)</f>
        <v>#REF!</v>
      </c>
      <c r="F149" s="179"/>
    </row>
    <row r="150" spans="1:6" ht="12.75">
      <c r="A150" s="64"/>
      <c r="B150" s="65" t="s">
        <v>131</v>
      </c>
      <c r="C150" s="66"/>
      <c r="D150" s="67"/>
      <c r="E150" s="174" t="e">
        <f>PRODUCT(E149,0.19)</f>
        <v>#REF!</v>
      </c>
      <c r="F150" s="175"/>
    </row>
    <row r="151" spans="1:6" ht="13.5" thickBot="1">
      <c r="A151" s="69"/>
      <c r="B151" s="70" t="s">
        <v>12</v>
      </c>
      <c r="C151" s="71"/>
      <c r="D151" s="72"/>
      <c r="E151" s="176" t="e">
        <f>SUM(E149:F150)</f>
        <v>#REF!</v>
      </c>
      <c r="F151" s="177"/>
    </row>
  </sheetData>
  <sheetProtection/>
  <mergeCells count="9">
    <mergeCell ref="E109:F109"/>
    <mergeCell ref="E110:F110"/>
    <mergeCell ref="E111:F111"/>
    <mergeCell ref="E128:F128"/>
    <mergeCell ref="E151:F151"/>
    <mergeCell ref="E138:F138"/>
    <mergeCell ref="E147:F147"/>
    <mergeCell ref="E149:F149"/>
    <mergeCell ref="E150:F150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1" r:id="rId1"/>
  <rowBreaks count="2" manualBreakCount="2">
    <brk id="61" max="5" man="1"/>
    <brk id="111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40">
      <selection activeCell="B55" sqref="B55"/>
    </sheetView>
  </sheetViews>
  <sheetFormatPr defaultColWidth="9.00390625" defaultRowHeight="12.75"/>
  <cols>
    <col min="1" max="1" width="4.00390625" style="30" customWidth="1"/>
    <col min="2" max="2" width="51.25390625" style="5" customWidth="1"/>
    <col min="3" max="3" width="4.25390625" style="30" customWidth="1"/>
    <col min="4" max="4" width="8.625" style="5" customWidth="1"/>
    <col min="5" max="5" width="9.125" style="31" customWidth="1"/>
    <col min="6" max="6" width="13.00390625" style="31" customWidth="1"/>
    <col min="7" max="16384" width="9.125" style="5" customWidth="1"/>
  </cols>
  <sheetData>
    <row r="1" spans="1:6" s="25" customFormat="1" ht="15.75">
      <c r="A1" s="78" t="s">
        <v>163</v>
      </c>
      <c r="C1" s="26"/>
      <c r="E1" s="27"/>
      <c r="F1" s="27"/>
    </row>
    <row r="2" spans="1:6" s="25" customFormat="1" ht="27" customHeight="1">
      <c r="A2" s="79" t="s">
        <v>164</v>
      </c>
      <c r="C2" s="26"/>
      <c r="E2" s="27"/>
      <c r="F2" s="27"/>
    </row>
    <row r="3" spans="1:6" s="25" customFormat="1" ht="21.75" customHeight="1">
      <c r="A3" s="22" t="s">
        <v>166</v>
      </c>
      <c r="C3" s="26"/>
      <c r="E3" s="27"/>
      <c r="F3" s="27"/>
    </row>
    <row r="4" spans="1:6" s="25" customFormat="1" ht="9.75" customHeight="1">
      <c r="A4" s="28"/>
      <c r="B4" s="29"/>
      <c r="C4" s="26"/>
      <c r="E4" s="27"/>
      <c r="F4" s="27"/>
    </row>
    <row r="5" spans="1:6" s="25" customFormat="1" ht="18" customHeight="1">
      <c r="A5" s="28" t="s">
        <v>206</v>
      </c>
      <c r="B5" s="29"/>
      <c r="C5" s="26"/>
      <c r="E5" s="27"/>
      <c r="F5" s="27"/>
    </row>
    <row r="6" ht="16.5" customHeight="1">
      <c r="A6" s="173" t="s">
        <v>226</v>
      </c>
    </row>
    <row r="7" ht="5.25" customHeight="1"/>
    <row r="8" spans="1:8" s="35" customFormat="1" ht="12.75">
      <c r="A8" s="32" t="s">
        <v>0</v>
      </c>
      <c r="B8" s="33" t="s">
        <v>1</v>
      </c>
      <c r="C8" s="32" t="s">
        <v>2</v>
      </c>
      <c r="D8" s="32" t="s">
        <v>3</v>
      </c>
      <c r="E8" s="34" t="s">
        <v>4</v>
      </c>
      <c r="F8" s="34" t="s">
        <v>5</v>
      </c>
      <c r="H8" s="141"/>
    </row>
    <row r="9" spans="1:6" s="52" customFormat="1" ht="5.25" customHeight="1">
      <c r="A9" s="49"/>
      <c r="B9" s="50"/>
      <c r="C9" s="49"/>
      <c r="D9" s="49"/>
      <c r="E9" s="51"/>
      <c r="F9" s="51"/>
    </row>
    <row r="10" spans="1:6" s="18" customFormat="1" ht="12.75">
      <c r="A10" s="36"/>
      <c r="B10" s="37" t="s">
        <v>96</v>
      </c>
      <c r="C10" s="36"/>
      <c r="D10" s="36"/>
      <c r="E10" s="38"/>
      <c r="F10" s="38"/>
    </row>
    <row r="11" spans="1:6" ht="12.75">
      <c r="A11" s="124" t="s">
        <v>31</v>
      </c>
      <c r="B11" s="125" t="s">
        <v>186</v>
      </c>
      <c r="C11" s="124" t="s">
        <v>202</v>
      </c>
      <c r="D11" s="136">
        <v>1</v>
      </c>
      <c r="E11" s="126">
        <v>0</v>
      </c>
      <c r="F11" s="127">
        <f aca="true" t="shared" si="0" ref="F11:F16">E11*D11</f>
        <v>0</v>
      </c>
    </row>
    <row r="12" spans="1:6" ht="12.75">
      <c r="A12" s="124" t="s">
        <v>32</v>
      </c>
      <c r="B12" s="125" t="s">
        <v>184</v>
      </c>
      <c r="C12" s="124" t="s">
        <v>41</v>
      </c>
      <c r="D12" s="136">
        <v>8849</v>
      </c>
      <c r="E12" s="126">
        <v>0</v>
      </c>
      <c r="F12" s="127">
        <f t="shared" si="0"/>
        <v>0</v>
      </c>
    </row>
    <row r="13" spans="1:6" ht="25.5">
      <c r="A13" s="124" t="s">
        <v>33</v>
      </c>
      <c r="B13" s="128" t="s">
        <v>183</v>
      </c>
      <c r="C13" s="124" t="s">
        <v>41</v>
      </c>
      <c r="D13" s="136">
        <v>5606</v>
      </c>
      <c r="E13" s="126">
        <v>0</v>
      </c>
      <c r="F13" s="127">
        <f t="shared" si="0"/>
        <v>0</v>
      </c>
    </row>
    <row r="14" spans="1:6" ht="12.75">
      <c r="A14" s="124" t="s">
        <v>34</v>
      </c>
      <c r="B14" s="128" t="s">
        <v>182</v>
      </c>
      <c r="C14" s="124" t="s">
        <v>42</v>
      </c>
      <c r="D14" s="136">
        <v>8</v>
      </c>
      <c r="E14" s="126">
        <v>0</v>
      </c>
      <c r="F14" s="127">
        <f t="shared" si="0"/>
        <v>0</v>
      </c>
    </row>
    <row r="15" spans="1:6" ht="13.5" customHeight="1">
      <c r="A15" s="124" t="s">
        <v>35</v>
      </c>
      <c r="B15" s="128" t="s">
        <v>187</v>
      </c>
      <c r="C15" s="124" t="s">
        <v>41</v>
      </c>
      <c r="D15" s="136">
        <v>1090</v>
      </c>
      <c r="E15" s="126">
        <v>0</v>
      </c>
      <c r="F15" s="127">
        <f t="shared" si="0"/>
        <v>0</v>
      </c>
    </row>
    <row r="16" spans="1:6" ht="12.75">
      <c r="A16" s="124" t="s">
        <v>36</v>
      </c>
      <c r="B16" s="128" t="s">
        <v>185</v>
      </c>
      <c r="C16" s="124" t="s">
        <v>42</v>
      </c>
      <c r="D16" s="136">
        <v>9</v>
      </c>
      <c r="E16" s="126">
        <v>0</v>
      </c>
      <c r="F16" s="127">
        <f t="shared" si="0"/>
        <v>0</v>
      </c>
    </row>
    <row r="17" spans="1:6" ht="4.5" customHeight="1">
      <c r="A17" s="124"/>
      <c r="B17" s="128"/>
      <c r="C17" s="124"/>
      <c r="D17" s="136"/>
      <c r="E17" s="126"/>
      <c r="F17" s="127"/>
    </row>
    <row r="18" spans="1:6" s="18" customFormat="1" ht="12.75">
      <c r="A18" s="129"/>
      <c r="B18" s="130" t="s">
        <v>175</v>
      </c>
      <c r="C18" s="129"/>
      <c r="D18" s="136"/>
      <c r="E18" s="126"/>
      <c r="F18" s="127"/>
    </row>
    <row r="19" spans="1:6" ht="12.75">
      <c r="A19" s="124" t="s">
        <v>31</v>
      </c>
      <c r="B19" s="128" t="s">
        <v>188</v>
      </c>
      <c r="C19" s="124" t="s">
        <v>6</v>
      </c>
      <c r="D19" s="136">
        <v>3160</v>
      </c>
      <c r="E19" s="126">
        <v>0</v>
      </c>
      <c r="F19" s="127">
        <f>E19*D19</f>
        <v>0</v>
      </c>
    </row>
    <row r="20" spans="1:6" ht="12.75">
      <c r="A20" s="124" t="s">
        <v>32</v>
      </c>
      <c r="B20" s="128" t="s">
        <v>214</v>
      </c>
      <c r="C20" s="124" t="s">
        <v>6</v>
      </c>
      <c r="D20" s="136">
        <v>3160</v>
      </c>
      <c r="E20" s="126">
        <v>0</v>
      </c>
      <c r="F20" s="127">
        <f>E20*D20</f>
        <v>0</v>
      </c>
    </row>
    <row r="21" spans="1:6" ht="12.75">
      <c r="A21" s="124" t="s">
        <v>33</v>
      </c>
      <c r="B21" s="128" t="s">
        <v>189</v>
      </c>
      <c r="C21" s="124" t="s">
        <v>6</v>
      </c>
      <c r="D21" s="136">
        <v>3160</v>
      </c>
      <c r="E21" s="126">
        <v>0</v>
      </c>
      <c r="F21" s="127">
        <f>E21*D21</f>
        <v>0</v>
      </c>
    </row>
    <row r="22" spans="1:6" ht="4.5" customHeight="1">
      <c r="A22" s="124"/>
      <c r="B22" s="128"/>
      <c r="C22" s="124"/>
      <c r="D22" s="136"/>
      <c r="E22" s="126"/>
      <c r="F22" s="127"/>
    </row>
    <row r="23" spans="1:6" ht="12.75">
      <c r="A23" s="124"/>
      <c r="B23" s="130" t="s">
        <v>63</v>
      </c>
      <c r="C23" s="124"/>
      <c r="D23" s="136"/>
      <c r="E23" s="126"/>
      <c r="F23" s="127"/>
    </row>
    <row r="24" spans="1:6" ht="12.75">
      <c r="A24" s="124" t="s">
        <v>31</v>
      </c>
      <c r="B24" s="128" t="s">
        <v>190</v>
      </c>
      <c r="C24" s="124" t="s">
        <v>6</v>
      </c>
      <c r="D24" s="136">
        <v>1640</v>
      </c>
      <c r="E24" s="126">
        <v>0</v>
      </c>
      <c r="F24" s="127">
        <f>E24*D24</f>
        <v>0</v>
      </c>
    </row>
    <row r="25" spans="1:6" ht="12.75">
      <c r="A25" s="124" t="s">
        <v>32</v>
      </c>
      <c r="B25" s="128" t="s">
        <v>105</v>
      </c>
      <c r="C25" s="124" t="s">
        <v>6</v>
      </c>
      <c r="D25" s="136">
        <v>1640</v>
      </c>
      <c r="E25" s="126">
        <v>0</v>
      </c>
      <c r="F25" s="127">
        <f>E25*D25</f>
        <v>0</v>
      </c>
    </row>
    <row r="26" spans="1:6" ht="12.75">
      <c r="A26" s="124" t="s">
        <v>33</v>
      </c>
      <c r="B26" s="128" t="s">
        <v>106</v>
      </c>
      <c r="C26" s="124" t="s">
        <v>6</v>
      </c>
      <c r="D26" s="136">
        <v>1640</v>
      </c>
      <c r="E26" s="126">
        <v>0</v>
      </c>
      <c r="F26" s="127">
        <f>E26*D26</f>
        <v>0</v>
      </c>
    </row>
    <row r="27" spans="1:6" ht="12.75">
      <c r="A27" s="124" t="s">
        <v>34</v>
      </c>
      <c r="B27" s="128" t="s">
        <v>191</v>
      </c>
      <c r="C27" s="124" t="s">
        <v>6</v>
      </c>
      <c r="D27" s="136">
        <v>1640</v>
      </c>
      <c r="E27" s="126">
        <v>0</v>
      </c>
      <c r="F27" s="127">
        <f>E27*D27</f>
        <v>0</v>
      </c>
    </row>
    <row r="28" spans="1:6" ht="4.5" customHeight="1">
      <c r="A28" s="124"/>
      <c r="B28" s="128"/>
      <c r="C28" s="124"/>
      <c r="D28" s="136"/>
      <c r="E28" s="126"/>
      <c r="F28" s="127"/>
    </row>
    <row r="29" spans="1:6" ht="12.75">
      <c r="A29" s="124"/>
      <c r="B29" s="130" t="s">
        <v>49</v>
      </c>
      <c r="C29" s="124"/>
      <c r="D29" s="136"/>
      <c r="E29" s="126"/>
      <c r="F29" s="127"/>
    </row>
    <row r="30" spans="1:6" ht="25.5">
      <c r="A30" s="124" t="s">
        <v>31</v>
      </c>
      <c r="B30" s="128" t="s">
        <v>203</v>
      </c>
      <c r="C30" s="124" t="s">
        <v>41</v>
      </c>
      <c r="D30" s="136">
        <v>324</v>
      </c>
      <c r="E30" s="126">
        <v>0</v>
      </c>
      <c r="F30" s="127">
        <f aca="true" t="shared" si="1" ref="F30:F36">E30*D30</f>
        <v>0</v>
      </c>
    </row>
    <row r="31" spans="1:6" ht="12.75">
      <c r="A31" s="124" t="s">
        <v>32</v>
      </c>
      <c r="B31" s="131" t="s">
        <v>192</v>
      </c>
      <c r="C31" s="124" t="s">
        <v>41</v>
      </c>
      <c r="D31" s="136">
        <v>648</v>
      </c>
      <c r="E31" s="126">
        <v>0</v>
      </c>
      <c r="F31" s="127">
        <f t="shared" si="1"/>
        <v>0</v>
      </c>
    </row>
    <row r="32" spans="1:6" s="44" customFormat="1" ht="25.5">
      <c r="A32" s="124" t="s">
        <v>33</v>
      </c>
      <c r="B32" s="132" t="s">
        <v>193</v>
      </c>
      <c r="C32" s="133" t="s">
        <v>41</v>
      </c>
      <c r="D32" s="137">
        <v>648</v>
      </c>
      <c r="E32" s="126">
        <v>0</v>
      </c>
      <c r="F32" s="127">
        <f t="shared" si="1"/>
        <v>0</v>
      </c>
    </row>
    <row r="33" spans="1:6" ht="12.75">
      <c r="A33" s="124" t="s">
        <v>34</v>
      </c>
      <c r="B33" s="128" t="s">
        <v>194</v>
      </c>
      <c r="C33" s="124" t="s">
        <v>42</v>
      </c>
      <c r="D33" s="136">
        <v>48</v>
      </c>
      <c r="E33" s="126">
        <v>0</v>
      </c>
      <c r="F33" s="127">
        <f t="shared" si="1"/>
        <v>0</v>
      </c>
    </row>
    <row r="34" spans="1:6" ht="12.75" customHeight="1">
      <c r="A34" s="124" t="s">
        <v>35</v>
      </c>
      <c r="B34" s="128" t="s">
        <v>195</v>
      </c>
      <c r="C34" s="124" t="s">
        <v>41</v>
      </c>
      <c r="D34" s="136">
        <f>SUM(D13)</f>
        <v>5606</v>
      </c>
      <c r="E34" s="126">
        <v>0</v>
      </c>
      <c r="F34" s="127">
        <f t="shared" si="1"/>
        <v>0</v>
      </c>
    </row>
    <row r="35" spans="1:6" ht="25.5">
      <c r="A35" s="124" t="s">
        <v>36</v>
      </c>
      <c r="B35" s="128" t="s">
        <v>181</v>
      </c>
      <c r="C35" s="124" t="s">
        <v>115</v>
      </c>
      <c r="D35" s="136">
        <v>340</v>
      </c>
      <c r="E35" s="126">
        <v>0</v>
      </c>
      <c r="F35" s="127">
        <f t="shared" si="1"/>
        <v>0</v>
      </c>
    </row>
    <row r="36" spans="1:6" ht="12.75">
      <c r="A36" s="124" t="s">
        <v>37</v>
      </c>
      <c r="B36" s="128" t="s">
        <v>174</v>
      </c>
      <c r="C36" s="124" t="s">
        <v>6</v>
      </c>
      <c r="D36" s="136">
        <v>2</v>
      </c>
      <c r="E36" s="126">
        <v>0</v>
      </c>
      <c r="F36" s="127">
        <f t="shared" si="1"/>
        <v>0</v>
      </c>
    </row>
    <row r="37" spans="1:6" ht="12.75">
      <c r="A37" s="124" t="s">
        <v>38</v>
      </c>
      <c r="B37" s="128" t="s">
        <v>109</v>
      </c>
      <c r="C37" s="124" t="s">
        <v>9</v>
      </c>
      <c r="D37" s="136">
        <v>21</v>
      </c>
      <c r="E37" s="126">
        <v>0</v>
      </c>
      <c r="F37" s="127">
        <f>E37*D37</f>
        <v>0</v>
      </c>
    </row>
    <row r="38" spans="1:6" ht="4.5" customHeight="1">
      <c r="A38" s="133"/>
      <c r="B38" s="128"/>
      <c r="C38" s="124"/>
      <c r="D38" s="136"/>
      <c r="E38" s="126"/>
      <c r="F38" s="127"/>
    </row>
    <row r="39" spans="1:6" ht="12.75">
      <c r="A39" s="133"/>
      <c r="B39" s="130" t="s">
        <v>209</v>
      </c>
      <c r="C39" s="124"/>
      <c r="D39" s="136"/>
      <c r="E39" s="126"/>
      <c r="F39" s="127"/>
    </row>
    <row r="40" spans="1:6" ht="12.75">
      <c r="A40" s="133" t="s">
        <v>31</v>
      </c>
      <c r="B40" s="128" t="s">
        <v>210</v>
      </c>
      <c r="C40" s="124" t="s">
        <v>6</v>
      </c>
      <c r="D40" s="136">
        <f>SUM('Rostliny objektč.1'!D14:D15)</f>
        <v>1659</v>
      </c>
      <c r="E40" s="126">
        <v>0</v>
      </c>
      <c r="F40" s="127">
        <f aca="true" t="shared" si="2" ref="F40:F46">E40*D40</f>
        <v>0</v>
      </c>
    </row>
    <row r="41" spans="1:6" ht="12.75">
      <c r="A41" s="133" t="s">
        <v>32</v>
      </c>
      <c r="B41" s="128" t="s">
        <v>211</v>
      </c>
      <c r="C41" s="124" t="s">
        <v>6</v>
      </c>
      <c r="D41" s="136">
        <f>SUM('Rostliny objektč.1'!D20:D21)</f>
        <v>1659</v>
      </c>
      <c r="E41" s="126">
        <v>0</v>
      </c>
      <c r="F41" s="127">
        <f t="shared" si="2"/>
        <v>0</v>
      </c>
    </row>
    <row r="42" spans="1:6" ht="12.75">
      <c r="A42" s="133" t="s">
        <v>33</v>
      </c>
      <c r="B42" s="128" t="s">
        <v>212</v>
      </c>
      <c r="C42" s="124" t="s">
        <v>6</v>
      </c>
      <c r="D42" s="136">
        <f>SUM('Rostliny objektč.1'!D28:D29)</f>
        <v>391</v>
      </c>
      <c r="E42" s="126">
        <v>0</v>
      </c>
      <c r="F42" s="127">
        <f t="shared" si="2"/>
        <v>0</v>
      </c>
    </row>
    <row r="43" spans="1:6" ht="12.75">
      <c r="A43" s="133" t="s">
        <v>34</v>
      </c>
      <c r="B43" s="128" t="s">
        <v>213</v>
      </c>
      <c r="C43" s="124" t="s">
        <v>6</v>
      </c>
      <c r="D43" s="136">
        <f>SUM('Rostliny objektč.1'!D36:D37)</f>
        <v>1329</v>
      </c>
      <c r="E43" s="126">
        <v>0</v>
      </c>
      <c r="F43" s="127">
        <f t="shared" si="2"/>
        <v>0</v>
      </c>
    </row>
    <row r="44" spans="1:6" ht="3.75" customHeight="1">
      <c r="A44" s="124"/>
      <c r="B44" s="128"/>
      <c r="C44" s="124"/>
      <c r="D44" s="136"/>
      <c r="E44" s="126"/>
      <c r="F44" s="127"/>
    </row>
    <row r="45" spans="1:6" ht="12.75">
      <c r="A45" s="124"/>
      <c r="B45" s="130" t="s">
        <v>110</v>
      </c>
      <c r="C45" s="124"/>
      <c r="D45" s="136"/>
      <c r="E45" s="126"/>
      <c r="F45" s="127"/>
    </row>
    <row r="46" spans="1:6" ht="12.75">
      <c r="A46" s="124" t="s">
        <v>31</v>
      </c>
      <c r="B46" s="128" t="s">
        <v>196</v>
      </c>
      <c r="C46" s="124" t="s">
        <v>115</v>
      </c>
      <c r="D46" s="136">
        <v>340</v>
      </c>
      <c r="E46" s="126">
        <v>0</v>
      </c>
      <c r="F46" s="127">
        <f t="shared" si="2"/>
        <v>0</v>
      </c>
    </row>
    <row r="47" spans="1:6" ht="12.75">
      <c r="A47" s="124" t="s">
        <v>32</v>
      </c>
      <c r="B47" s="128" t="s">
        <v>204</v>
      </c>
      <c r="C47" s="124" t="s">
        <v>6</v>
      </c>
      <c r="D47" s="136">
        <v>114</v>
      </c>
      <c r="E47" s="126">
        <v>0</v>
      </c>
      <c r="F47" s="127">
        <f>E47*D47</f>
        <v>0</v>
      </c>
    </row>
    <row r="48" spans="1:6" ht="12.75">
      <c r="A48" s="124" t="s">
        <v>33</v>
      </c>
      <c r="B48" s="128" t="s">
        <v>197</v>
      </c>
      <c r="C48" s="124" t="s">
        <v>46</v>
      </c>
      <c r="D48" s="136">
        <v>6</v>
      </c>
      <c r="E48" s="126">
        <v>0</v>
      </c>
      <c r="F48" s="127">
        <f>PRODUCT(D48:E48)</f>
        <v>0</v>
      </c>
    </row>
    <row r="49" spans="1:6" ht="12.75">
      <c r="A49" s="124" t="s">
        <v>34</v>
      </c>
      <c r="B49" s="128" t="s">
        <v>198</v>
      </c>
      <c r="C49" s="124" t="s">
        <v>11</v>
      </c>
      <c r="D49" s="136">
        <v>35</v>
      </c>
      <c r="E49" s="126">
        <v>0</v>
      </c>
      <c r="F49" s="127">
        <f>PRODUCT(D49:E49)</f>
        <v>0</v>
      </c>
    </row>
    <row r="50" spans="1:6" ht="12.75">
      <c r="A50" s="124" t="s">
        <v>35</v>
      </c>
      <c r="B50" s="128" t="s">
        <v>199</v>
      </c>
      <c r="C50" s="124" t="s">
        <v>11</v>
      </c>
      <c r="D50" s="136">
        <v>120</v>
      </c>
      <c r="E50" s="126">
        <v>0</v>
      </c>
      <c r="F50" s="127">
        <f>PRODUCT(D50:E50)</f>
        <v>0</v>
      </c>
    </row>
    <row r="51" spans="1:6" s="15" customFormat="1" ht="12.75">
      <c r="A51" s="124" t="s">
        <v>36</v>
      </c>
      <c r="B51" s="134" t="s">
        <v>200</v>
      </c>
      <c r="C51" s="135" t="s">
        <v>11</v>
      </c>
      <c r="D51" s="138">
        <v>19.5</v>
      </c>
      <c r="E51" s="126">
        <v>0</v>
      </c>
      <c r="F51" s="127">
        <f>PRODUCT(D51:E51)</f>
        <v>0</v>
      </c>
    </row>
    <row r="52" spans="1:6" s="15" customFormat="1" ht="12.75">
      <c r="A52" s="124" t="s">
        <v>37</v>
      </c>
      <c r="B52" s="134" t="s">
        <v>201</v>
      </c>
      <c r="C52" s="135" t="s">
        <v>6</v>
      </c>
      <c r="D52" s="138">
        <v>2</v>
      </c>
      <c r="E52" s="126">
        <v>0</v>
      </c>
      <c r="F52" s="127">
        <f>PRODUCT(D52:E52)</f>
        <v>0</v>
      </c>
    </row>
    <row r="53" spans="1:6" ht="13.5" thickBot="1">
      <c r="A53" s="47"/>
      <c r="B53" s="20"/>
      <c r="C53" s="47"/>
      <c r="D53" s="19"/>
      <c r="E53" s="48"/>
      <c r="F53" s="48"/>
    </row>
    <row r="54" spans="1:6" ht="12.75">
      <c r="A54" s="60"/>
      <c r="B54" s="61" t="s">
        <v>205</v>
      </c>
      <c r="C54" s="62"/>
      <c r="D54" s="63"/>
      <c r="E54" s="178">
        <f>SUM(F11:F52)</f>
        <v>0</v>
      </c>
      <c r="F54" s="179"/>
    </row>
    <row r="55" spans="1:6" ht="12.75">
      <c r="A55" s="64"/>
      <c r="B55" s="65" t="s">
        <v>228</v>
      </c>
      <c r="C55" s="66"/>
      <c r="D55" s="67"/>
      <c r="E55" s="174">
        <f>E54*0.19</f>
        <v>0</v>
      </c>
      <c r="F55" s="175"/>
    </row>
    <row r="56" spans="1:6" ht="13.5" thickBot="1">
      <c r="A56" s="69"/>
      <c r="B56" s="70" t="s">
        <v>12</v>
      </c>
      <c r="C56" s="71"/>
      <c r="D56" s="72"/>
      <c r="E56" s="176">
        <f>SUM(E54:F55)</f>
        <v>0</v>
      </c>
      <c r="F56" s="177"/>
    </row>
    <row r="58" spans="1:6" s="25" customFormat="1" ht="18" customHeight="1">
      <c r="A58" s="28" t="s">
        <v>215</v>
      </c>
      <c r="B58" s="29"/>
      <c r="C58" s="26"/>
      <c r="E58" s="27"/>
      <c r="F58" s="27"/>
    </row>
    <row r="60" spans="1:6" s="145" customFormat="1" ht="15" customHeight="1">
      <c r="A60" s="142" t="s">
        <v>0</v>
      </c>
      <c r="B60" s="143" t="s">
        <v>1</v>
      </c>
      <c r="C60" s="142" t="s">
        <v>2</v>
      </c>
      <c r="D60" s="142" t="s">
        <v>3</v>
      </c>
      <c r="E60" s="144" t="s">
        <v>4</v>
      </c>
      <c r="F60" s="144" t="s">
        <v>5</v>
      </c>
    </row>
    <row r="61" spans="1:6" s="145" customFormat="1" ht="12.75">
      <c r="A61" s="146" t="s">
        <v>122</v>
      </c>
      <c r="C61" s="147"/>
      <c r="E61" s="148"/>
      <c r="F61" s="148"/>
    </row>
    <row r="62" spans="1:6" s="145" customFormat="1" ht="12.75">
      <c r="A62" s="124" t="s">
        <v>31</v>
      </c>
      <c r="B62" s="125" t="s">
        <v>123</v>
      </c>
      <c r="C62" s="124" t="s">
        <v>41</v>
      </c>
      <c r="D62" s="150">
        <v>3243</v>
      </c>
      <c r="E62" s="127">
        <v>0</v>
      </c>
      <c r="F62" s="149">
        <f aca="true" t="shared" si="3" ref="F62:F68">E62*D62</f>
        <v>0</v>
      </c>
    </row>
    <row r="63" spans="1:6" s="145" customFormat="1" ht="12.75">
      <c r="A63" s="124" t="s">
        <v>32</v>
      </c>
      <c r="B63" s="125" t="s">
        <v>141</v>
      </c>
      <c r="C63" s="124" t="s">
        <v>41</v>
      </c>
      <c r="D63" s="150">
        <f>SUM(Plochy!C15)</f>
        <v>3161</v>
      </c>
      <c r="E63" s="127">
        <v>0</v>
      </c>
      <c r="F63" s="149">
        <f t="shared" si="3"/>
        <v>0</v>
      </c>
    </row>
    <row r="64" spans="1:6" s="145" customFormat="1" ht="12.75">
      <c r="A64" s="124" t="s">
        <v>33</v>
      </c>
      <c r="B64" s="125" t="s">
        <v>142</v>
      </c>
      <c r="C64" s="124" t="s">
        <v>41</v>
      </c>
      <c r="D64" s="150">
        <f>SUM(Plochy!C14)</f>
        <v>2445</v>
      </c>
      <c r="E64" s="127">
        <v>0</v>
      </c>
      <c r="F64" s="149">
        <f t="shared" si="3"/>
        <v>0</v>
      </c>
    </row>
    <row r="65" spans="1:6" s="145" customFormat="1" ht="12.75">
      <c r="A65" s="124" t="s">
        <v>34</v>
      </c>
      <c r="B65" s="125" t="s">
        <v>216</v>
      </c>
      <c r="C65" s="124" t="s">
        <v>6</v>
      </c>
      <c r="D65" s="150">
        <v>630</v>
      </c>
      <c r="E65" s="127">
        <v>0</v>
      </c>
      <c r="F65" s="149">
        <f t="shared" si="3"/>
        <v>0</v>
      </c>
    </row>
    <row r="66" spans="1:6" s="145" customFormat="1" ht="12.75">
      <c r="A66" s="124" t="s">
        <v>35</v>
      </c>
      <c r="B66" s="125" t="s">
        <v>217</v>
      </c>
      <c r="C66" s="124" t="s">
        <v>6</v>
      </c>
      <c r="D66" s="150">
        <v>82</v>
      </c>
      <c r="E66" s="127">
        <v>0</v>
      </c>
      <c r="F66" s="149">
        <f t="shared" si="3"/>
        <v>0</v>
      </c>
    </row>
    <row r="67" spans="1:6" s="145" customFormat="1" ht="25.5">
      <c r="A67" s="124" t="s">
        <v>36</v>
      </c>
      <c r="B67" s="128" t="s">
        <v>218</v>
      </c>
      <c r="C67" s="124" t="s">
        <v>41</v>
      </c>
      <c r="D67" s="150">
        <f>SUM(D34)</f>
        <v>5606</v>
      </c>
      <c r="E67" s="127">
        <v>0</v>
      </c>
      <c r="F67" s="149">
        <f t="shared" si="3"/>
        <v>0</v>
      </c>
    </row>
    <row r="68" spans="1:6" s="145" customFormat="1" ht="12.75">
      <c r="A68" s="124" t="s">
        <v>37</v>
      </c>
      <c r="B68" s="128" t="s">
        <v>109</v>
      </c>
      <c r="C68" s="124" t="s">
        <v>9</v>
      </c>
      <c r="D68" s="136">
        <v>4</v>
      </c>
      <c r="E68" s="127">
        <v>0</v>
      </c>
      <c r="F68" s="149">
        <f t="shared" si="3"/>
        <v>0</v>
      </c>
    </row>
    <row r="69" spans="1:6" s="145" customFormat="1" ht="12.75">
      <c r="A69" s="151"/>
      <c r="B69" s="152"/>
      <c r="C69" s="151"/>
      <c r="D69" s="152"/>
      <c r="E69" s="184">
        <f>SUM(F62:F68)</f>
        <v>0</v>
      </c>
      <c r="F69" s="185"/>
    </row>
    <row r="70" spans="1:6" s="145" customFormat="1" ht="12.75">
      <c r="A70" s="153" t="s">
        <v>126</v>
      </c>
      <c r="B70" s="152"/>
      <c r="C70" s="151"/>
      <c r="D70" s="152"/>
      <c r="E70" s="154"/>
      <c r="F70" s="155"/>
    </row>
    <row r="71" spans="1:6" s="145" customFormat="1" ht="12.75">
      <c r="A71" s="124" t="s">
        <v>31</v>
      </c>
      <c r="B71" s="125" t="s">
        <v>123</v>
      </c>
      <c r="C71" s="124" t="s">
        <v>41</v>
      </c>
      <c r="D71" s="150">
        <v>3243</v>
      </c>
      <c r="E71" s="127">
        <v>0</v>
      </c>
      <c r="F71" s="149">
        <f aca="true" t="shared" si="4" ref="F71:F78">E71*D71</f>
        <v>0</v>
      </c>
    </row>
    <row r="72" spans="1:6" s="145" customFormat="1" ht="12.75">
      <c r="A72" s="124" t="s">
        <v>32</v>
      </c>
      <c r="B72" s="125" t="s">
        <v>141</v>
      </c>
      <c r="C72" s="124" t="s">
        <v>41</v>
      </c>
      <c r="D72" s="150">
        <v>3161</v>
      </c>
      <c r="E72" s="127">
        <v>0</v>
      </c>
      <c r="F72" s="149">
        <f t="shared" si="4"/>
        <v>0</v>
      </c>
    </row>
    <row r="73" spans="1:6" s="145" customFormat="1" ht="12.75">
      <c r="A73" s="124" t="s">
        <v>33</v>
      </c>
      <c r="B73" s="125" t="s">
        <v>142</v>
      </c>
      <c r="C73" s="124" t="s">
        <v>41</v>
      </c>
      <c r="D73" s="150">
        <v>2445</v>
      </c>
      <c r="E73" s="127">
        <v>0</v>
      </c>
      <c r="F73" s="149">
        <f t="shared" si="4"/>
        <v>0</v>
      </c>
    </row>
    <row r="74" spans="1:6" s="145" customFormat="1" ht="12.75">
      <c r="A74" s="124" t="s">
        <v>34</v>
      </c>
      <c r="B74" s="125" t="s">
        <v>219</v>
      </c>
      <c r="C74" s="124" t="s">
        <v>6</v>
      </c>
      <c r="D74" s="150">
        <v>315</v>
      </c>
      <c r="E74" s="127">
        <v>0</v>
      </c>
      <c r="F74" s="149">
        <f t="shared" si="4"/>
        <v>0</v>
      </c>
    </row>
    <row r="75" spans="1:6" s="145" customFormat="1" ht="12.75">
      <c r="A75" s="124" t="s">
        <v>35</v>
      </c>
      <c r="B75" s="125" t="s">
        <v>217</v>
      </c>
      <c r="C75" s="124" t="s">
        <v>6</v>
      </c>
      <c r="D75" s="150">
        <v>82</v>
      </c>
      <c r="E75" s="127">
        <v>0</v>
      </c>
      <c r="F75" s="149">
        <f t="shared" si="4"/>
        <v>0</v>
      </c>
    </row>
    <row r="76" spans="1:6" s="171" customFormat="1" ht="25.5">
      <c r="A76" s="124" t="s">
        <v>36</v>
      </c>
      <c r="B76" s="128" t="s">
        <v>218</v>
      </c>
      <c r="C76" s="168" t="s">
        <v>41</v>
      </c>
      <c r="D76" s="169">
        <v>5606</v>
      </c>
      <c r="E76" s="127">
        <v>0</v>
      </c>
      <c r="F76" s="170">
        <f t="shared" si="4"/>
        <v>0</v>
      </c>
    </row>
    <row r="77" spans="1:6" s="171" customFormat="1" ht="12.75">
      <c r="A77" s="124" t="s">
        <v>37</v>
      </c>
      <c r="B77" s="128" t="s">
        <v>224</v>
      </c>
      <c r="C77" s="168" t="s">
        <v>41</v>
      </c>
      <c r="D77" s="169">
        <v>34</v>
      </c>
      <c r="E77" s="127">
        <v>0</v>
      </c>
      <c r="F77" s="170">
        <f t="shared" si="4"/>
        <v>0</v>
      </c>
    </row>
    <row r="78" spans="1:6" s="145" customFormat="1" ht="12.75">
      <c r="A78" s="124" t="s">
        <v>38</v>
      </c>
      <c r="B78" s="125" t="s">
        <v>109</v>
      </c>
      <c r="C78" s="124" t="s">
        <v>9</v>
      </c>
      <c r="D78" s="150">
        <v>4</v>
      </c>
      <c r="E78" s="127">
        <v>0</v>
      </c>
      <c r="F78" s="149">
        <f t="shared" si="4"/>
        <v>0</v>
      </c>
    </row>
    <row r="79" spans="1:6" s="145" customFormat="1" ht="12.75">
      <c r="A79" s="124"/>
      <c r="B79" s="125"/>
      <c r="C79" s="124"/>
      <c r="D79" s="125"/>
      <c r="E79" s="186">
        <f>SUM(F71:F78)</f>
        <v>0</v>
      </c>
      <c r="F79" s="187"/>
    </row>
    <row r="80" spans="1:6" s="145" customFormat="1" ht="12.75">
      <c r="A80" s="153" t="s">
        <v>128</v>
      </c>
      <c r="B80" s="152"/>
      <c r="C80" s="151"/>
      <c r="D80" s="152"/>
      <c r="E80" s="154"/>
      <c r="F80" s="155"/>
    </row>
    <row r="81" spans="1:6" s="145" customFormat="1" ht="12.75">
      <c r="A81" s="124" t="s">
        <v>31</v>
      </c>
      <c r="B81" s="125" t="s">
        <v>123</v>
      </c>
      <c r="C81" s="124" t="s">
        <v>41</v>
      </c>
      <c r="D81" s="150">
        <v>3243</v>
      </c>
      <c r="E81" s="127">
        <v>0</v>
      </c>
      <c r="F81" s="149">
        <f>E81*D81</f>
        <v>0</v>
      </c>
    </row>
    <row r="82" spans="1:6" s="145" customFormat="1" ht="12.75">
      <c r="A82" s="124" t="s">
        <v>32</v>
      </c>
      <c r="B82" s="125" t="s">
        <v>141</v>
      </c>
      <c r="C82" s="124" t="s">
        <v>41</v>
      </c>
      <c r="D82" s="150">
        <v>3161</v>
      </c>
      <c r="E82" s="127">
        <v>0</v>
      </c>
      <c r="F82" s="149">
        <f>E82*D82</f>
        <v>0</v>
      </c>
    </row>
    <row r="83" spans="1:6" s="145" customFormat="1" ht="12.75">
      <c r="A83" s="124" t="s">
        <v>33</v>
      </c>
      <c r="B83" s="125" t="s">
        <v>142</v>
      </c>
      <c r="C83" s="124" t="s">
        <v>41</v>
      </c>
      <c r="D83" s="150">
        <v>2445</v>
      </c>
      <c r="E83" s="127">
        <v>0</v>
      </c>
      <c r="F83" s="149">
        <f>E83*D83</f>
        <v>0</v>
      </c>
    </row>
    <row r="84" spans="1:6" s="171" customFormat="1" ht="25.5">
      <c r="A84" s="124" t="s">
        <v>34</v>
      </c>
      <c r="B84" s="128" t="s">
        <v>218</v>
      </c>
      <c r="C84" s="168" t="s">
        <v>41</v>
      </c>
      <c r="D84" s="169">
        <v>5606</v>
      </c>
      <c r="E84" s="127">
        <v>0</v>
      </c>
      <c r="F84" s="170">
        <f>E84*D84</f>
        <v>0</v>
      </c>
    </row>
    <row r="85" spans="1:6" s="145" customFormat="1" ht="12.75">
      <c r="A85" s="124" t="s">
        <v>35</v>
      </c>
      <c r="B85" s="125" t="s">
        <v>109</v>
      </c>
      <c r="C85" s="124" t="s">
        <v>9</v>
      </c>
      <c r="D85" s="150">
        <v>3</v>
      </c>
      <c r="E85" s="127">
        <v>0</v>
      </c>
      <c r="F85" s="149">
        <f>E85*D85</f>
        <v>0</v>
      </c>
    </row>
    <row r="86" spans="1:6" s="145" customFormat="1" ht="12.75">
      <c r="A86" s="124"/>
      <c r="B86" s="125"/>
      <c r="C86" s="124"/>
      <c r="D86" s="125"/>
      <c r="E86" s="186">
        <f>SUM(F81:F85)</f>
        <v>0</v>
      </c>
      <c r="F86" s="187"/>
    </row>
    <row r="87" spans="1:6" s="145" customFormat="1" ht="12.75">
      <c r="A87" s="153" t="s">
        <v>220</v>
      </c>
      <c r="B87" s="152"/>
      <c r="C87" s="151"/>
      <c r="D87" s="152"/>
      <c r="E87" s="154"/>
      <c r="F87" s="155"/>
    </row>
    <row r="88" spans="1:6" s="145" customFormat="1" ht="12.75">
      <c r="A88" s="124" t="s">
        <v>31</v>
      </c>
      <c r="B88" s="125" t="s">
        <v>123</v>
      </c>
      <c r="C88" s="124" t="s">
        <v>41</v>
      </c>
      <c r="D88" s="150">
        <v>3243</v>
      </c>
      <c r="E88" s="127">
        <v>0</v>
      </c>
      <c r="F88" s="149">
        <f>E88*D88</f>
        <v>0</v>
      </c>
    </row>
    <row r="89" spans="1:6" s="145" customFormat="1" ht="12.75">
      <c r="A89" s="124" t="s">
        <v>32</v>
      </c>
      <c r="B89" s="125" t="s">
        <v>141</v>
      </c>
      <c r="C89" s="124" t="s">
        <v>41</v>
      </c>
      <c r="D89" s="150">
        <v>3161</v>
      </c>
      <c r="E89" s="127">
        <v>0</v>
      </c>
      <c r="F89" s="149">
        <f>E89*D89</f>
        <v>0</v>
      </c>
    </row>
    <row r="90" spans="1:6" s="145" customFormat="1" ht="12.75">
      <c r="A90" s="124" t="s">
        <v>33</v>
      </c>
      <c r="B90" s="125" t="s">
        <v>142</v>
      </c>
      <c r="C90" s="124" t="s">
        <v>41</v>
      </c>
      <c r="D90" s="150">
        <v>2445</v>
      </c>
      <c r="E90" s="127">
        <v>0</v>
      </c>
      <c r="F90" s="149">
        <f>E90*D90</f>
        <v>0</v>
      </c>
    </row>
    <row r="91" spans="1:6" s="171" customFormat="1" ht="25.5">
      <c r="A91" s="124" t="s">
        <v>34</v>
      </c>
      <c r="B91" s="128" t="s">
        <v>223</v>
      </c>
      <c r="C91" s="168" t="s">
        <v>41</v>
      </c>
      <c r="D91" s="169">
        <v>3161</v>
      </c>
      <c r="E91" s="127">
        <v>0</v>
      </c>
      <c r="F91" s="170">
        <f>E91*D91</f>
        <v>0</v>
      </c>
    </row>
    <row r="92" spans="1:6" s="145" customFormat="1" ht="12.75">
      <c r="A92" s="124" t="s">
        <v>35</v>
      </c>
      <c r="B92" s="125" t="s">
        <v>109</v>
      </c>
      <c r="C92" s="124" t="s">
        <v>9</v>
      </c>
      <c r="D92" s="150">
        <v>3</v>
      </c>
      <c r="E92" s="127">
        <v>0</v>
      </c>
      <c r="F92" s="149">
        <f>E92*D92</f>
        <v>0</v>
      </c>
    </row>
    <row r="93" spans="1:6" s="145" customFormat="1" ht="12.75">
      <c r="A93" s="124"/>
      <c r="B93" s="125"/>
      <c r="C93" s="124"/>
      <c r="D93" s="125"/>
      <c r="E93" s="186">
        <f>SUM(F88:F92)</f>
        <v>0</v>
      </c>
      <c r="F93" s="187"/>
    </row>
    <row r="94" spans="1:6" s="145" customFormat="1" ht="12.75">
      <c r="A94" s="153" t="s">
        <v>221</v>
      </c>
      <c r="B94" s="152"/>
      <c r="C94" s="151"/>
      <c r="D94" s="152"/>
      <c r="E94" s="154"/>
      <c r="F94" s="155"/>
    </row>
    <row r="95" spans="1:6" s="145" customFormat="1" ht="12.75">
      <c r="A95" s="124" t="s">
        <v>31</v>
      </c>
      <c r="B95" s="125" t="s">
        <v>123</v>
      </c>
      <c r="C95" s="124" t="s">
        <v>41</v>
      </c>
      <c r="D95" s="150">
        <v>3243</v>
      </c>
      <c r="E95" s="127">
        <v>0</v>
      </c>
      <c r="F95" s="149">
        <f>E95*D95</f>
        <v>0</v>
      </c>
    </row>
    <row r="96" spans="1:6" s="145" customFormat="1" ht="12.75">
      <c r="A96" s="124" t="s">
        <v>32</v>
      </c>
      <c r="B96" s="125" t="s">
        <v>141</v>
      </c>
      <c r="C96" s="124" t="s">
        <v>41</v>
      </c>
      <c r="D96" s="150">
        <v>3161</v>
      </c>
      <c r="E96" s="127">
        <v>0</v>
      </c>
      <c r="F96" s="149">
        <f>E96*D96</f>
        <v>0</v>
      </c>
    </row>
    <row r="97" spans="1:6" s="145" customFormat="1" ht="12.75">
      <c r="A97" s="124" t="s">
        <v>33</v>
      </c>
      <c r="B97" s="125" t="s">
        <v>222</v>
      </c>
      <c r="C97" s="124" t="s">
        <v>41</v>
      </c>
      <c r="D97" s="150">
        <v>340</v>
      </c>
      <c r="E97" s="127">
        <v>0</v>
      </c>
      <c r="F97" s="149">
        <f>E97*D97</f>
        <v>0</v>
      </c>
    </row>
    <row r="98" spans="1:6" s="171" customFormat="1" ht="25.5">
      <c r="A98" s="124" t="s">
        <v>34</v>
      </c>
      <c r="B98" s="128" t="s">
        <v>223</v>
      </c>
      <c r="C98" s="168" t="s">
        <v>41</v>
      </c>
      <c r="D98" s="169">
        <v>3161</v>
      </c>
      <c r="E98" s="127">
        <v>0</v>
      </c>
      <c r="F98" s="170">
        <f>E98*D98</f>
        <v>0</v>
      </c>
    </row>
    <row r="99" spans="1:6" s="145" customFormat="1" ht="12.75">
      <c r="A99" s="124" t="s">
        <v>35</v>
      </c>
      <c r="B99" s="125" t="s">
        <v>109</v>
      </c>
      <c r="C99" s="124" t="s">
        <v>9</v>
      </c>
      <c r="D99" s="150">
        <v>4</v>
      </c>
      <c r="E99" s="127">
        <v>0</v>
      </c>
      <c r="F99" s="149">
        <f>E99*D99</f>
        <v>0</v>
      </c>
    </row>
    <row r="100" spans="1:6" s="145" customFormat="1" ht="12.75">
      <c r="A100" s="124"/>
      <c r="B100" s="125"/>
      <c r="C100" s="124"/>
      <c r="D100" s="125"/>
      <c r="E100" s="186">
        <f>SUM(F95:F99)</f>
        <v>0</v>
      </c>
      <c r="F100" s="187"/>
    </row>
    <row r="101" spans="1:6" s="145" customFormat="1" ht="7.5" customHeight="1" thickBot="1">
      <c r="A101" s="151"/>
      <c r="B101" s="152"/>
      <c r="C101" s="151"/>
      <c r="D101" s="152"/>
      <c r="E101" s="172"/>
      <c r="F101" s="172"/>
    </row>
    <row r="102" spans="1:6" s="145" customFormat="1" ht="12.75">
      <c r="A102" s="159"/>
      <c r="B102" s="160" t="s">
        <v>225</v>
      </c>
      <c r="C102" s="161"/>
      <c r="D102" s="162"/>
      <c r="E102" s="188">
        <f>SUM(E100,E93,E86,E79,E69)</f>
        <v>0</v>
      </c>
      <c r="F102" s="189"/>
    </row>
    <row r="103" spans="1:6" s="145" customFormat="1" ht="12.75">
      <c r="A103" s="163"/>
      <c r="B103" s="157" t="s">
        <v>227</v>
      </c>
      <c r="C103" s="156"/>
      <c r="D103" s="158"/>
      <c r="E103" s="190">
        <f>PRODUCT(E102,0.19)</f>
        <v>0</v>
      </c>
      <c r="F103" s="191"/>
    </row>
    <row r="104" spans="1:6" s="145" customFormat="1" ht="13.5" thickBot="1">
      <c r="A104" s="164"/>
      <c r="B104" s="165" t="s">
        <v>12</v>
      </c>
      <c r="C104" s="166"/>
      <c r="D104" s="167"/>
      <c r="E104" s="192">
        <f>SUM(E102:F103)</f>
        <v>0</v>
      </c>
      <c r="F104" s="193"/>
    </row>
    <row r="105" spans="1:6" s="145" customFormat="1" ht="12.75">
      <c r="A105" s="147"/>
      <c r="C105" s="147"/>
      <c r="E105" s="148"/>
      <c r="F105" s="148"/>
    </row>
    <row r="106" spans="1:6" s="145" customFormat="1" ht="12.75">
      <c r="A106" s="147"/>
      <c r="C106" s="147"/>
      <c r="E106" s="148"/>
      <c r="F106" s="148"/>
    </row>
  </sheetData>
  <sheetProtection/>
  <mergeCells count="11">
    <mergeCell ref="E103:F103"/>
    <mergeCell ref="E104:F104"/>
    <mergeCell ref="E79:F79"/>
    <mergeCell ref="E93:F93"/>
    <mergeCell ref="E100:F100"/>
    <mergeCell ref="E54:F54"/>
    <mergeCell ref="E55:F55"/>
    <mergeCell ref="E56:F56"/>
    <mergeCell ref="E69:F69"/>
    <mergeCell ref="E86:F86"/>
    <mergeCell ref="E102:F10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1" r:id="rId1"/>
  <rowBreaks count="1" manualBreakCount="1">
    <brk id="57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3.625" style="5" bestFit="1" customWidth="1"/>
    <col min="2" max="2" width="43.625" style="5" bestFit="1" customWidth="1"/>
    <col min="3" max="3" width="5.75390625" style="5" customWidth="1"/>
    <col min="4" max="4" width="10.00390625" style="5" bestFit="1" customWidth="1"/>
    <col min="5" max="5" width="12.875" style="5" bestFit="1" customWidth="1"/>
    <col min="6" max="16384" width="9.125" style="5" customWidth="1"/>
  </cols>
  <sheetData>
    <row r="1" ht="15.75">
      <c r="A1" s="104" t="s">
        <v>163</v>
      </c>
    </row>
    <row r="2" ht="15.75">
      <c r="A2" s="25" t="s">
        <v>164</v>
      </c>
    </row>
    <row r="3" spans="1:5" ht="15.75">
      <c r="A3" s="4" t="s">
        <v>166</v>
      </c>
      <c r="B3" s="3"/>
      <c r="C3" s="1"/>
      <c r="D3" s="1"/>
      <c r="E3" s="1"/>
    </row>
    <row r="4" spans="1:5" ht="6.75" customHeight="1">
      <c r="A4" s="4"/>
      <c r="B4" s="3"/>
      <c r="C4" s="1"/>
      <c r="D4" s="1"/>
      <c r="E4" s="1"/>
    </row>
    <row r="5" spans="1:5" ht="15.75">
      <c r="A5" s="1" t="s">
        <v>165</v>
      </c>
      <c r="B5" s="3"/>
      <c r="C5" s="1"/>
      <c r="D5" s="1"/>
      <c r="E5" s="1"/>
    </row>
    <row r="6" spans="1:5" ht="12.75">
      <c r="A6" s="6"/>
      <c r="B6" s="6"/>
      <c r="C6" s="7"/>
      <c r="D6" s="6"/>
      <c r="E6" s="6"/>
    </row>
    <row r="7" spans="1:5" s="82" customFormat="1" ht="16.5">
      <c r="A7" s="106"/>
      <c r="B7" s="107" t="s">
        <v>25</v>
      </c>
      <c r="C7" s="108"/>
      <c r="D7" s="109" t="s">
        <v>51</v>
      </c>
      <c r="E7" s="110" t="s">
        <v>95</v>
      </c>
    </row>
    <row r="8" spans="1:10" s="82" customFormat="1" ht="16.5">
      <c r="A8" s="111" t="s">
        <v>176</v>
      </c>
      <c r="B8" s="106"/>
      <c r="C8" s="108"/>
      <c r="D8" s="108"/>
      <c r="E8" s="108"/>
      <c r="G8" s="81"/>
      <c r="H8" s="81"/>
      <c r="I8" s="81"/>
      <c r="J8" s="81"/>
    </row>
    <row r="9" spans="1:10" s="115" customFormat="1" ht="16.5">
      <c r="A9" s="112" t="s">
        <v>10</v>
      </c>
      <c r="B9" s="114" t="s">
        <v>153</v>
      </c>
      <c r="C9" s="112" t="s">
        <v>6</v>
      </c>
      <c r="D9" s="112">
        <v>158</v>
      </c>
      <c r="E9" s="112">
        <v>5</v>
      </c>
      <c r="G9" s="122"/>
      <c r="H9" s="116"/>
      <c r="I9" s="116"/>
      <c r="J9" s="116"/>
    </row>
    <row r="10" spans="1:10" s="115" customFormat="1" ht="16.5">
      <c r="A10" s="112" t="s">
        <v>10</v>
      </c>
      <c r="B10" s="114" t="s">
        <v>154</v>
      </c>
      <c r="C10" s="112" t="s">
        <v>6</v>
      </c>
      <c r="D10" s="112">
        <v>158</v>
      </c>
      <c r="E10" s="112">
        <v>5</v>
      </c>
      <c r="G10" s="122"/>
      <c r="H10" s="116"/>
      <c r="I10" s="116"/>
      <c r="J10" s="116"/>
    </row>
    <row r="11" spans="1:10" s="115" customFormat="1" ht="16.5">
      <c r="A11" s="112" t="s">
        <v>10</v>
      </c>
      <c r="B11" s="114" t="s">
        <v>180</v>
      </c>
      <c r="C11" s="112" t="s">
        <v>6</v>
      </c>
      <c r="D11" s="112">
        <v>632</v>
      </c>
      <c r="E11" s="112">
        <v>20</v>
      </c>
      <c r="G11" s="122"/>
      <c r="H11" s="116"/>
      <c r="I11" s="116"/>
      <c r="J11" s="116"/>
    </row>
    <row r="12" spans="1:10" s="115" customFormat="1" ht="16.5">
      <c r="A12" s="112" t="s">
        <v>10</v>
      </c>
      <c r="B12" s="114" t="s">
        <v>156</v>
      </c>
      <c r="C12" s="112" t="s">
        <v>6</v>
      </c>
      <c r="D12" s="112">
        <v>316</v>
      </c>
      <c r="E12" s="112">
        <v>10</v>
      </c>
      <c r="G12" s="122"/>
      <c r="H12" s="116"/>
      <c r="I12" s="116"/>
      <c r="J12" s="116"/>
    </row>
    <row r="13" spans="1:10" s="115" customFormat="1" ht="16.5">
      <c r="A13" s="112" t="s">
        <v>10</v>
      </c>
      <c r="B13" s="114" t="s">
        <v>157</v>
      </c>
      <c r="C13" s="112" t="s">
        <v>6</v>
      </c>
      <c r="D13" s="112">
        <v>316</v>
      </c>
      <c r="E13" s="112">
        <v>10</v>
      </c>
      <c r="G13" s="122"/>
      <c r="H13" s="116"/>
      <c r="I13" s="116"/>
      <c r="J13" s="116"/>
    </row>
    <row r="14" spans="1:10" s="82" customFormat="1" ht="16.5">
      <c r="A14" s="106"/>
      <c r="B14" s="107" t="s">
        <v>88</v>
      </c>
      <c r="C14" s="109" t="s">
        <v>6</v>
      </c>
      <c r="D14" s="109">
        <f>SUM(D9:D13)</f>
        <v>1580</v>
      </c>
      <c r="E14" s="108"/>
      <c r="G14" s="81"/>
      <c r="H14" s="81"/>
      <c r="I14" s="81"/>
      <c r="J14" s="81"/>
    </row>
    <row r="15" spans="1:5" s="82" customFormat="1" ht="16.5">
      <c r="A15" s="106"/>
      <c r="B15" s="106" t="s">
        <v>26</v>
      </c>
      <c r="C15" s="108" t="s">
        <v>6</v>
      </c>
      <c r="D15" s="113">
        <v>79</v>
      </c>
      <c r="E15" s="108"/>
    </row>
    <row r="16" spans="1:5" s="82" customFormat="1" ht="5.25" customHeight="1">
      <c r="A16" s="106"/>
      <c r="B16" s="106"/>
      <c r="C16" s="108"/>
      <c r="D16" s="113"/>
      <c r="E16" s="108"/>
    </row>
    <row r="17" spans="1:5" s="82" customFormat="1" ht="16.5">
      <c r="A17" s="106"/>
      <c r="B17" s="107" t="s">
        <v>23</v>
      </c>
      <c r="C17" s="108"/>
      <c r="D17" s="108"/>
      <c r="E17" s="108"/>
    </row>
    <row r="18" spans="1:5" s="82" customFormat="1" ht="16.5">
      <c r="A18" s="111" t="s">
        <v>177</v>
      </c>
      <c r="B18" s="107"/>
      <c r="C18" s="108"/>
      <c r="D18" s="108"/>
      <c r="E18" s="108"/>
    </row>
    <row r="19" spans="1:5" s="115" customFormat="1" ht="16.5">
      <c r="A19" s="112" t="s">
        <v>10</v>
      </c>
      <c r="B19" s="114" t="s">
        <v>162</v>
      </c>
      <c r="C19" s="112" t="s">
        <v>6</v>
      </c>
      <c r="D19" s="112">
        <v>1580</v>
      </c>
      <c r="E19" s="112">
        <v>50</v>
      </c>
    </row>
    <row r="20" spans="1:5" s="82" customFormat="1" ht="16.5">
      <c r="A20" s="106"/>
      <c r="B20" s="107" t="s">
        <v>88</v>
      </c>
      <c r="C20" s="109" t="s">
        <v>6</v>
      </c>
      <c r="D20" s="109">
        <f>SUM(D19)</f>
        <v>1580</v>
      </c>
      <c r="E20" s="108"/>
    </row>
    <row r="21" spans="1:5" s="82" customFormat="1" ht="16.5">
      <c r="A21" s="106"/>
      <c r="B21" s="106" t="s">
        <v>26</v>
      </c>
      <c r="C21" s="108" t="s">
        <v>6</v>
      </c>
      <c r="D21" s="113">
        <v>79</v>
      </c>
      <c r="E21" s="108"/>
    </row>
    <row r="22" spans="1:5" s="82" customFormat="1" ht="4.5" customHeight="1">
      <c r="A22" s="106"/>
      <c r="B22" s="106"/>
      <c r="C22" s="108"/>
      <c r="D22" s="113"/>
      <c r="E22" s="108"/>
    </row>
    <row r="23" spans="1:5" s="82" customFormat="1" ht="16.5">
      <c r="A23" s="106"/>
      <c r="B23" s="107" t="s">
        <v>178</v>
      </c>
      <c r="C23" s="109"/>
      <c r="D23" s="109"/>
      <c r="E23" s="108"/>
    </row>
    <row r="24" spans="1:5" s="115" customFormat="1" ht="16.5">
      <c r="A24" s="112" t="s">
        <v>86</v>
      </c>
      <c r="B24" s="114" t="s">
        <v>155</v>
      </c>
      <c r="C24" s="112" t="s">
        <v>6</v>
      </c>
      <c r="D24" s="112">
        <v>56</v>
      </c>
      <c r="E24" s="112">
        <v>15</v>
      </c>
    </row>
    <row r="25" spans="1:5" s="115" customFormat="1" ht="16.5">
      <c r="A25" s="112" t="s">
        <v>86</v>
      </c>
      <c r="B25" s="114" t="s">
        <v>161</v>
      </c>
      <c r="C25" s="112" t="s">
        <v>6</v>
      </c>
      <c r="D25" s="112">
        <v>112</v>
      </c>
      <c r="E25" s="112">
        <v>30</v>
      </c>
    </row>
    <row r="26" spans="1:5" s="115" customFormat="1" ht="16.5">
      <c r="A26" s="112" t="s">
        <v>86</v>
      </c>
      <c r="B26" s="114" t="s">
        <v>158</v>
      </c>
      <c r="C26" s="112" t="s">
        <v>6</v>
      </c>
      <c r="D26" s="112">
        <v>112</v>
      </c>
      <c r="E26" s="112">
        <v>30</v>
      </c>
    </row>
    <row r="27" spans="1:5" s="115" customFormat="1" ht="16.5">
      <c r="A27" s="112" t="s">
        <v>86</v>
      </c>
      <c r="B27" s="117" t="s">
        <v>159</v>
      </c>
      <c r="C27" s="112" t="s">
        <v>6</v>
      </c>
      <c r="D27" s="112">
        <v>93</v>
      </c>
      <c r="E27" s="112">
        <v>25</v>
      </c>
    </row>
    <row r="28" spans="1:7" s="115" customFormat="1" ht="16.5">
      <c r="A28" s="112"/>
      <c r="B28" s="118" t="s">
        <v>60</v>
      </c>
      <c r="C28" s="110" t="s">
        <v>6</v>
      </c>
      <c r="D28" s="110">
        <f>SUM(D24:D27)</f>
        <v>373</v>
      </c>
      <c r="E28" s="110"/>
      <c r="F28" s="123"/>
      <c r="G28" s="116"/>
    </row>
    <row r="29" spans="1:7" s="115" customFormat="1" ht="16.5">
      <c r="A29" s="112"/>
      <c r="B29" s="114" t="s">
        <v>26</v>
      </c>
      <c r="C29" s="112" t="s">
        <v>6</v>
      </c>
      <c r="D29" s="119">
        <v>18</v>
      </c>
      <c r="E29" s="119"/>
      <c r="G29" s="116"/>
    </row>
    <row r="30" spans="1:7" s="115" customFormat="1" ht="5.25" customHeight="1">
      <c r="A30" s="112"/>
      <c r="B30" s="120"/>
      <c r="C30" s="112"/>
      <c r="D30" s="112"/>
      <c r="E30" s="112"/>
      <c r="G30" s="116"/>
    </row>
    <row r="31" spans="1:7" s="115" customFormat="1" ht="16.5">
      <c r="A31" s="112"/>
      <c r="B31" s="120" t="s">
        <v>179</v>
      </c>
      <c r="C31" s="112"/>
      <c r="D31" s="112"/>
      <c r="E31" s="112"/>
      <c r="G31" s="116"/>
    </row>
    <row r="32" spans="1:7" s="115" customFormat="1" ht="16.5">
      <c r="A32" s="112" t="s">
        <v>86</v>
      </c>
      <c r="B32" s="117" t="s">
        <v>17</v>
      </c>
      <c r="C32" s="112" t="s">
        <v>6</v>
      </c>
      <c r="D32" s="112">
        <v>437</v>
      </c>
      <c r="E32" s="112">
        <v>35</v>
      </c>
      <c r="G32" s="116"/>
    </row>
    <row r="33" spans="1:7" s="115" customFormat="1" ht="16.5">
      <c r="A33" s="112" t="s">
        <v>86</v>
      </c>
      <c r="B33" s="117" t="s">
        <v>160</v>
      </c>
      <c r="C33" s="112" t="s">
        <v>6</v>
      </c>
      <c r="D33" s="112">
        <v>315</v>
      </c>
      <c r="E33" s="112">
        <v>25</v>
      </c>
      <c r="G33" s="116"/>
    </row>
    <row r="34" spans="1:7" s="115" customFormat="1" ht="16.5">
      <c r="A34" s="112" t="s">
        <v>86</v>
      </c>
      <c r="B34" s="114" t="s">
        <v>22</v>
      </c>
      <c r="C34" s="112" t="s">
        <v>6</v>
      </c>
      <c r="D34" s="112">
        <v>315</v>
      </c>
      <c r="E34" s="112">
        <v>25</v>
      </c>
      <c r="G34" s="116"/>
    </row>
    <row r="35" spans="1:7" s="115" customFormat="1" ht="16.5">
      <c r="A35" s="112" t="s">
        <v>86</v>
      </c>
      <c r="B35" s="117" t="s">
        <v>21</v>
      </c>
      <c r="C35" s="112" t="s">
        <v>6</v>
      </c>
      <c r="D35" s="112">
        <v>200</v>
      </c>
      <c r="E35" s="112">
        <v>15</v>
      </c>
      <c r="G35" s="116"/>
    </row>
    <row r="36" spans="1:7" s="82" customFormat="1" ht="16.5">
      <c r="A36" s="108"/>
      <c r="B36" s="121" t="s">
        <v>52</v>
      </c>
      <c r="C36" s="109" t="s">
        <v>6</v>
      </c>
      <c r="D36" s="109">
        <f>SUM(D32:D35)</f>
        <v>1267</v>
      </c>
      <c r="E36" s="109"/>
      <c r="F36" s="123"/>
      <c r="G36" s="81"/>
    </row>
    <row r="37" spans="1:7" s="82" customFormat="1" ht="16.5">
      <c r="A37" s="106"/>
      <c r="B37" s="106" t="s">
        <v>26</v>
      </c>
      <c r="C37" s="108" t="s">
        <v>6</v>
      </c>
      <c r="D37" s="113">
        <v>62</v>
      </c>
      <c r="E37" s="113"/>
      <c r="G37" s="81"/>
    </row>
    <row r="38" s="82" customFormat="1" ht="16.5"/>
    <row r="40" spans="7:8" ht="12.75">
      <c r="G40" s="19"/>
      <c r="H40" s="19"/>
    </row>
    <row r="41" spans="7:8" ht="12.75">
      <c r="G41" s="105"/>
      <c r="H41" s="19"/>
    </row>
    <row r="42" spans="7:8" ht="12.75">
      <c r="G42" s="19"/>
      <c r="H42" s="19"/>
    </row>
    <row r="43" spans="7:8" ht="12.75">
      <c r="G43" s="19"/>
      <c r="H43" s="19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6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1.125" style="80" customWidth="1"/>
    <col min="2" max="2" width="6.625" style="80" customWidth="1"/>
    <col min="3" max="3" width="15.625" style="81" customWidth="1"/>
    <col min="4" max="4" width="14.625" style="81" customWidth="1"/>
    <col min="5" max="5" width="2.625" style="81" customWidth="1"/>
    <col min="6" max="6" width="14.875" style="81" customWidth="1"/>
    <col min="7" max="16384" width="9.125" style="81" customWidth="1"/>
  </cols>
  <sheetData>
    <row r="1" ht="16.5">
      <c r="A1" s="52" t="s">
        <v>163</v>
      </c>
    </row>
    <row r="2" ht="22.5" customHeight="1">
      <c r="A2" s="82" t="s">
        <v>164</v>
      </c>
    </row>
    <row r="3" ht="42.75" customHeight="1">
      <c r="A3" s="82" t="s">
        <v>173</v>
      </c>
    </row>
    <row r="4" ht="47.25" customHeight="1" thickBot="1">
      <c r="A4" s="82"/>
    </row>
    <row r="5" spans="1:6" ht="23.25" customHeight="1">
      <c r="A5" s="83" t="s">
        <v>54</v>
      </c>
      <c r="B5" s="84"/>
      <c r="C5" s="85" t="s">
        <v>56</v>
      </c>
      <c r="D5" s="85" t="s">
        <v>57</v>
      </c>
      <c r="E5" s="86"/>
      <c r="F5" s="87" t="s">
        <v>51</v>
      </c>
    </row>
    <row r="6" spans="3:6" ht="161.25" customHeight="1">
      <c r="C6" s="140" t="s">
        <v>207</v>
      </c>
      <c r="D6" s="140" t="s">
        <v>208</v>
      </c>
      <c r="F6" s="88"/>
    </row>
    <row r="7" spans="3:6" ht="16.5">
      <c r="C7" s="88"/>
      <c r="D7" s="88"/>
      <c r="F7" s="88"/>
    </row>
    <row r="8" spans="1:6" ht="17.25" thickBot="1">
      <c r="A8" s="83" t="s">
        <v>55</v>
      </c>
      <c r="B8" s="89" t="s">
        <v>41</v>
      </c>
      <c r="C8" s="139">
        <v>9939</v>
      </c>
      <c r="D8" s="139">
        <v>21001</v>
      </c>
      <c r="E8" s="90"/>
      <c r="F8" s="91">
        <f>SUM(C8:E8)</f>
        <v>30940</v>
      </c>
    </row>
    <row r="9" spans="1:6" ht="16.5">
      <c r="A9" s="92"/>
      <c r="B9" s="93"/>
      <c r="C9" s="80"/>
      <c r="D9" s="80"/>
      <c r="E9" s="94"/>
      <c r="F9" s="95"/>
    </row>
    <row r="10" spans="1:6" ht="16.5">
      <c r="A10" s="96" t="s">
        <v>146</v>
      </c>
      <c r="C10" s="80"/>
      <c r="D10" s="80"/>
      <c r="E10" s="94"/>
      <c r="F10" s="95"/>
    </row>
    <row r="11" spans="1:6" ht="16.5">
      <c r="A11" s="97" t="s">
        <v>167</v>
      </c>
      <c r="B11" s="98" t="s">
        <v>41</v>
      </c>
      <c r="C11" s="98">
        <v>3243</v>
      </c>
      <c r="D11" s="98">
        <v>6592</v>
      </c>
      <c r="E11" s="99"/>
      <c r="F11" s="98">
        <f aca="true" t="shared" si="0" ref="F11:F16">SUM(C11:E11)</f>
        <v>9835</v>
      </c>
    </row>
    <row r="12" spans="1:6" ht="16.5">
      <c r="A12" s="97" t="s">
        <v>168</v>
      </c>
      <c r="B12" s="98" t="s">
        <v>41</v>
      </c>
      <c r="C12" s="98">
        <v>1090</v>
      </c>
      <c r="D12" s="98">
        <v>2065</v>
      </c>
      <c r="E12" s="99"/>
      <c r="F12" s="98">
        <f t="shared" si="0"/>
        <v>3155</v>
      </c>
    </row>
    <row r="13" spans="1:6" ht="16.5">
      <c r="A13" s="97" t="s">
        <v>172</v>
      </c>
      <c r="B13" s="98" t="s">
        <v>41</v>
      </c>
      <c r="C13" s="98">
        <v>0</v>
      </c>
      <c r="D13" s="98">
        <v>930</v>
      </c>
      <c r="E13" s="99"/>
      <c r="F13" s="98">
        <f t="shared" si="0"/>
        <v>930</v>
      </c>
    </row>
    <row r="14" spans="1:6" ht="16.5">
      <c r="A14" s="97" t="s">
        <v>169</v>
      </c>
      <c r="B14" s="98" t="s">
        <v>41</v>
      </c>
      <c r="C14" s="98">
        <v>2445</v>
      </c>
      <c r="D14" s="98">
        <v>2553</v>
      </c>
      <c r="E14" s="99"/>
      <c r="F14" s="98">
        <f t="shared" si="0"/>
        <v>4998</v>
      </c>
    </row>
    <row r="15" spans="1:6" ht="16.5">
      <c r="A15" s="97" t="s">
        <v>170</v>
      </c>
      <c r="B15" s="98" t="s">
        <v>41</v>
      </c>
      <c r="C15" s="98">
        <v>3161</v>
      </c>
      <c r="D15" s="98">
        <v>0</v>
      </c>
      <c r="E15" s="99"/>
      <c r="F15" s="98">
        <f t="shared" si="0"/>
        <v>3161</v>
      </c>
    </row>
    <row r="16" spans="1:6" ht="16.5">
      <c r="A16" s="97" t="s">
        <v>171</v>
      </c>
      <c r="B16" s="98" t="s">
        <v>41</v>
      </c>
      <c r="C16" s="98">
        <v>0</v>
      </c>
      <c r="D16" s="98">
        <v>8861</v>
      </c>
      <c r="E16" s="99"/>
      <c r="F16" s="98">
        <f t="shared" si="0"/>
        <v>8861</v>
      </c>
    </row>
    <row r="17" spans="1:6" ht="8.25" customHeight="1">
      <c r="A17" s="99"/>
      <c r="B17" s="98"/>
      <c r="C17" s="98"/>
      <c r="D17" s="98"/>
      <c r="E17" s="99"/>
      <c r="F17" s="98"/>
    </row>
    <row r="18" spans="1:6" ht="16.5">
      <c r="A18" s="97" t="s">
        <v>144</v>
      </c>
      <c r="B18" s="98" t="s">
        <v>145</v>
      </c>
      <c r="C18" s="98">
        <v>340</v>
      </c>
      <c r="D18" s="98">
        <v>690</v>
      </c>
      <c r="E18" s="99"/>
      <c r="F18" s="100">
        <f>SUM(C18:E18)</f>
        <v>1030</v>
      </c>
    </row>
    <row r="19" ht="16.5">
      <c r="F19" s="101"/>
    </row>
    <row r="24" spans="2:6" ht="16.5">
      <c r="B24" s="95"/>
      <c r="C24" s="102"/>
      <c r="D24" s="102"/>
      <c r="E24" s="102"/>
      <c r="F24" s="102"/>
    </row>
    <row r="25" spans="2:6" ht="16.5">
      <c r="B25" s="95"/>
      <c r="C25" s="102"/>
      <c r="D25" s="102"/>
      <c r="E25" s="102"/>
      <c r="F25" s="103"/>
    </row>
    <row r="29" ht="12.75" customHeight="1" hidden="1"/>
    <row r="36" spans="2:6" ht="16.5">
      <c r="B36" s="95"/>
      <c r="C36" s="102"/>
      <c r="D36" s="102"/>
      <c r="E36" s="102"/>
      <c r="F36" s="102"/>
    </row>
    <row r="37" spans="2:6" ht="16.5">
      <c r="B37" s="95"/>
      <c r="C37" s="102"/>
      <c r="D37" s="102"/>
      <c r="E37" s="102"/>
      <c r="F37" s="10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Dagmar Maňasová</cp:lastModifiedBy>
  <cp:lastPrinted>2009-08-03T08:29:29Z</cp:lastPrinted>
  <dcterms:created xsi:type="dcterms:W3CDTF">2000-04-12T13:07:15Z</dcterms:created>
  <dcterms:modified xsi:type="dcterms:W3CDTF">2011-09-20T10:27:01Z</dcterms:modified>
  <cp:category/>
  <cp:version/>
  <cp:contentType/>
  <cp:contentStatus/>
</cp:coreProperties>
</file>