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nc_D_zal\Documents\VZ_2018\122170062_VD Pastviny - nátěry\na_EZAK\"/>
    </mc:Choice>
  </mc:AlternateContent>
  <bookViews>
    <workbookView xWindow="0" yWindow="0" windowWidth="28800" windowHeight="13590" activeTab="1"/>
  </bookViews>
  <sheets>
    <sheet name="Rekapitulace stavby" sheetId="1" r:id="rId1"/>
    <sheet name="701 - SO 701 - Nátěry" sheetId="3" r:id="rId2"/>
    <sheet name="Pokyny pro vyplnění" sheetId="4" r:id="rId3"/>
  </sheets>
  <definedNames>
    <definedName name="_xlnm._FilterDatabase" localSheetId="1" hidden="1">'701 - SO 701 - Nátěry'!$C$80:$K$154</definedName>
    <definedName name="_xlnm.Print_Titles" localSheetId="1">'701 - SO 701 - Nátěry'!$80:$80</definedName>
    <definedName name="_xlnm.Print_Titles" localSheetId="0">'Rekapitulace stavby'!$49:$49</definedName>
    <definedName name="_xlnm.Print_Area" localSheetId="1">'701 - SO 701 - Nátěry'!$C$4:$J$36,'701 - SO 701 - Nátěry'!$C$42:$J$62,'701 - SO 701 - Nátěry'!$C$68:$K$154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4" i="3"/>
  <c r="BH144" i="3"/>
  <c r="BG144" i="3"/>
  <c r="BF144" i="3"/>
  <c r="T144" i="3"/>
  <c r="R144" i="3"/>
  <c r="P144" i="3"/>
  <c r="BK144" i="3"/>
  <c r="J144" i="3"/>
  <c r="BE144" i="3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8" i="3"/>
  <c r="BH128" i="3"/>
  <c r="BG128" i="3"/>
  <c r="BF128" i="3"/>
  <c r="T128" i="3"/>
  <c r="R128" i="3"/>
  <c r="P128" i="3"/>
  <c r="BK128" i="3"/>
  <c r="J128" i="3"/>
  <c r="BE128" i="3"/>
  <c r="BI126" i="3"/>
  <c r="BH126" i="3"/>
  <c r="BG126" i="3"/>
  <c r="BF126" i="3"/>
  <c r="T126" i="3"/>
  <c r="R126" i="3"/>
  <c r="P126" i="3"/>
  <c r="BK126" i="3"/>
  <c r="J126" i="3"/>
  <c r="BE126" i="3"/>
  <c r="BI117" i="3"/>
  <c r="BH117" i="3"/>
  <c r="BG117" i="3"/>
  <c r="BF117" i="3"/>
  <c r="T117" i="3"/>
  <c r="T116" i="3"/>
  <c r="R117" i="3"/>
  <c r="R116" i="3"/>
  <c r="P117" i="3"/>
  <c r="P116" i="3"/>
  <c r="BK117" i="3"/>
  <c r="BK116" i="3"/>
  <c r="J116" i="3" s="1"/>
  <c r="J61" i="3" s="1"/>
  <c r="J117" i="3"/>
  <c r="BE117" i="3" s="1"/>
  <c r="BI115" i="3"/>
  <c r="BH115" i="3"/>
  <c r="BG115" i="3"/>
  <c r="BF115" i="3"/>
  <c r="T115" i="3"/>
  <c r="R115" i="3"/>
  <c r="P115" i="3"/>
  <c r="BK115" i="3"/>
  <c r="J115" i="3"/>
  <c r="BE115" i="3"/>
  <c r="BI112" i="3"/>
  <c r="BH112" i="3"/>
  <c r="BG112" i="3"/>
  <c r="BF112" i="3"/>
  <c r="T112" i="3"/>
  <c r="R112" i="3"/>
  <c r="P112" i="3"/>
  <c r="BK112" i="3"/>
  <c r="J112" i="3"/>
  <c r="BE112" i="3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R107" i="3"/>
  <c r="P107" i="3"/>
  <c r="BK107" i="3"/>
  <c r="J107" i="3"/>
  <c r="BE107" i="3"/>
  <c r="BI105" i="3"/>
  <c r="BH105" i="3"/>
  <c r="BG105" i="3"/>
  <c r="BF105" i="3"/>
  <c r="T105" i="3"/>
  <c r="T104" i="3"/>
  <c r="T103" i="3" s="1"/>
  <c r="R105" i="3"/>
  <c r="R104" i="3" s="1"/>
  <c r="R103" i="3" s="1"/>
  <c r="P105" i="3"/>
  <c r="P104" i="3"/>
  <c r="P103" i="3" s="1"/>
  <c r="BK105" i="3"/>
  <c r="BK104" i="3" s="1"/>
  <c r="J105" i="3"/>
  <c r="BE105" i="3"/>
  <c r="BI101" i="3"/>
  <c r="BH101" i="3"/>
  <c r="BG101" i="3"/>
  <c r="BF101" i="3"/>
  <c r="T101" i="3"/>
  <c r="R101" i="3"/>
  <c r="R83" i="3" s="1"/>
  <c r="R82" i="3" s="1"/>
  <c r="P101" i="3"/>
  <c r="BK101" i="3"/>
  <c r="J101" i="3"/>
  <c r="BE101" i="3"/>
  <c r="BI98" i="3"/>
  <c r="BH98" i="3"/>
  <c r="BG98" i="3"/>
  <c r="BF98" i="3"/>
  <c r="T98" i="3"/>
  <c r="R98" i="3"/>
  <c r="P98" i="3"/>
  <c r="BK98" i="3"/>
  <c r="J98" i="3"/>
  <c r="BE98" i="3"/>
  <c r="BI84" i="3"/>
  <c r="F34" i="3"/>
  <c r="BD53" i="1" s="1"/>
  <c r="BH84" i="3"/>
  <c r="F33" i="3" s="1"/>
  <c r="BC53" i="1" s="1"/>
  <c r="BG84" i="3"/>
  <c r="F32" i="3"/>
  <c r="BB53" i="1" s="1"/>
  <c r="BF84" i="3"/>
  <c r="J31" i="3" s="1"/>
  <c r="AW53" i="1" s="1"/>
  <c r="T84" i="3"/>
  <c r="T83" i="3"/>
  <c r="T82" i="3" s="1"/>
  <c r="T81" i="3" s="1"/>
  <c r="R84" i="3"/>
  <c r="P84" i="3"/>
  <c r="P83" i="3"/>
  <c r="P82" i="3" s="1"/>
  <c r="P81" i="3" s="1"/>
  <c r="AU53" i="1" s="1"/>
  <c r="BK84" i="3"/>
  <c r="BK83" i="3" s="1"/>
  <c r="J84" i="3"/>
  <c r="BE84" i="3" s="1"/>
  <c r="F75" i="3"/>
  <c r="E73" i="3"/>
  <c r="F49" i="3"/>
  <c r="E47" i="3"/>
  <c r="J21" i="3"/>
  <c r="E21" i="3"/>
  <c r="J77" i="3" s="1"/>
  <c r="J51" i="3"/>
  <c r="J20" i="3"/>
  <c r="J18" i="3"/>
  <c r="E18" i="3"/>
  <c r="F78" i="3"/>
  <c r="F52" i="3"/>
  <c r="J17" i="3"/>
  <c r="J15" i="3"/>
  <c r="E15" i="3"/>
  <c r="F77" i="3" s="1"/>
  <c r="J14" i="3"/>
  <c r="J12" i="3"/>
  <c r="J75" i="3" s="1"/>
  <c r="E7" i="3"/>
  <c r="E45" i="3" s="1"/>
  <c r="E71" i="3"/>
  <c r="AY52" i="1"/>
  <c r="AX52" i="1"/>
  <c r="BD52" i="1"/>
  <c r="BD51" i="1" s="1"/>
  <c r="W30" i="1" s="1"/>
  <c r="BC52" i="1"/>
  <c r="BC51" i="1" s="1"/>
  <c r="BB52" i="1"/>
  <c r="BB51" i="1" s="1"/>
  <c r="AW52" i="1"/>
  <c r="AU52" i="1"/>
  <c r="AU51" i="1" s="1"/>
  <c r="AS51" i="1"/>
  <c r="L47" i="1"/>
  <c r="AM46" i="1"/>
  <c r="L46" i="1"/>
  <c r="AM44" i="1"/>
  <c r="L44" i="1"/>
  <c r="L42" i="1"/>
  <c r="L41" i="1"/>
  <c r="BK82" i="3" l="1"/>
  <c r="J83" i="3"/>
  <c r="J58" i="3" s="1"/>
  <c r="AY51" i="1"/>
  <c r="W29" i="1"/>
  <c r="R81" i="3"/>
  <c r="BK103" i="3"/>
  <c r="J103" i="3" s="1"/>
  <c r="J59" i="3" s="1"/>
  <c r="J104" i="3"/>
  <c r="J60" i="3" s="1"/>
  <c r="AZ52" i="1"/>
  <c r="AV52" i="1"/>
  <c r="AT52" i="1" s="1"/>
  <c r="AX51" i="1"/>
  <c r="W28" i="1"/>
  <c r="J30" i="3"/>
  <c r="AV53" i="1" s="1"/>
  <c r="AT53" i="1" s="1"/>
  <c r="F30" i="3"/>
  <c r="AZ53" i="1" s="1"/>
  <c r="BA52" i="1"/>
  <c r="F31" i="3"/>
  <c r="BA53" i="1" s="1"/>
  <c r="J49" i="3"/>
  <c r="F51" i="3"/>
  <c r="AZ51" i="1" l="1"/>
  <c r="BA51" i="1"/>
  <c r="J82" i="3"/>
  <c r="J57" i="3" s="1"/>
  <c r="BK81" i="3"/>
  <c r="J81" i="3" s="1"/>
  <c r="J56" i="3" l="1"/>
  <c r="J27" i="3"/>
  <c r="W27" i="1"/>
  <c r="AW51" i="1"/>
  <c r="AK27" i="1" s="1"/>
  <c r="AV51" i="1"/>
  <c r="W26" i="1"/>
  <c r="AK26" i="1" l="1"/>
  <c r="AT51" i="1"/>
  <c r="AG53" i="1"/>
  <c r="AN53" i="1" s="1"/>
  <c r="J36" i="3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<sst xmlns="http://schemas.openxmlformats.org/spreadsheetml/2006/main" count="1465" uniqueCount="426">
  <si>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</si>
  <si>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</si>
  <si>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</si>
  <si>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</si>
  <si>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</si>
  <si>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</si>
  <si>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</si>
  <si>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{97e6b918-d0bc-423b-ad2a-c7be1a2dae7b}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</si>
  <si>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</si>
  <si>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</si>
  <si>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</si>
  <si>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</si>
  <si>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</si>
  <si>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</si>
  <si>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</si>
  <si>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</si>
  <si>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1800001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</si>
  <si>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</si>
  <si>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</si>
  <si>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VD Pastviny, oprava cesty do podhrází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</si>
  <si>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</si>
  <si>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</si>
  <si>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</si>
  <si>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</si>
  <si>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</si>
  <si>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</si>
  <si>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</si>
  <si>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</si>
  <si>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25. 3. 2018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</si>
  <si>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</si>
  <si>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</si>
  <si>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</si>
  <si>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</si>
  <si>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</si>
  <si>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</si>
  <si>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</si>
  <si>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</si>
  <si>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</si>
  <si>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</si>
  <si>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</si>
  <si>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</si>
  <si>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</si>
  <si>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</si>
  <si>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</si>
  <si>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</si>
  <si>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</si>
  <si>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</si>
  <si>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</si>
  <si>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</si>
  <si>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</si>
  <si>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</si>
  <si>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</si>
  <si>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</si>
  <si>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</si>
  <si>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</si>
  <si>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</si>
  <si>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</si>
  <si>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</si>
  <si>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</si>
  <si>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</si>
  <si>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</si>
  <si>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</si>
  <si>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</si>
  <si>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</si>
  <si>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</si>
  <si>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</si>
  <si>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</si>
  <si>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</si>
  <si>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</si>
  <si>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</si>
  <si>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</si>
  <si>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</si>
  <si>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</si>
  <si>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</si>
  <si>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</si>
  <si>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</si>
  <si>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</si>
  <si>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</si>
  <si>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</si>
  <si>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</si>
  <si>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SO 101 - Oprava cesty</t>
  </si>
  <si>
    <t>STA</t>
  </si>
  <si>
    <t>{1895db58-0e03-4208-a8da-1bad510ba9a5}</t>
  </si>
  <si>
    <t>2</t>
  </si>
  <si>
    <t>701</t>
  </si>
  <si>
    <t>SO 701 - Nátěry</t>
  </si>
  <si>
    <t>{81125957-7009-49cb-b62f-9b0043a9c102}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</si>
  <si>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</si>
  <si>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</si>
  <si>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</si>
  <si>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</si>
  <si>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</si>
  <si>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</si>
  <si>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</si>
  <si>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</si>
  <si>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</si>
  <si>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</si>
  <si>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</si>
  <si>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</si>
  <si>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</si>
  <si>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</si>
  <si>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</si>
  <si>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</si>
  <si>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</si>
  <si>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</si>
  <si>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</si>
  <si>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</si>
  <si>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</si>
  <si>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</si>
  <si>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</si>
  <si>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</si>
  <si>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</si>
  <si>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</si>
  <si>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</si>
  <si>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</si>
  <si>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</si>
  <si>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</si>
  <si>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</si>
  <si>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Ostatní</t>
  </si>
  <si>
    <t>4</t>
  </si>
  <si>
    <t>K</t>
  </si>
  <si>
    <t>VV</t>
  </si>
  <si>
    <t>3</t>
  </si>
  <si>
    <t>5</t>
  </si>
  <si>
    <t>6</t>
  </si>
  <si>
    <t>7</t>
  </si>
  <si>
    <t>m2</t>
  </si>
  <si>
    <t>CS ÚRS 2018 01</t>
  </si>
  <si>
    <t>8</t>
  </si>
  <si>
    <t>9</t>
  </si>
  <si>
    <t>m</t>
  </si>
  <si>
    <t>Součet</t>
  </si>
  <si>
    <t>11</t>
  </si>
  <si>
    <t>12</t>
  </si>
  <si>
    <t>13</t>
  </si>
  <si>
    <t>14</t>
  </si>
  <si>
    <t>16</t>
  </si>
  <si>
    <t>17</t>
  </si>
  <si>
    <t>18</t>
  </si>
  <si>
    <t>M</t>
  </si>
  <si>
    <t>Ostatní konstrukce a práce, bourání</t>
  </si>
  <si>
    <t>32</t>
  </si>
  <si>
    <t>701 - SO 701 - Nátěry</t>
  </si>
  <si>
    <t>PSV - Práce a dodávky PSV</t>
  </si>
  <si>
    <t xml:space="preserve">    764 - Konstrukce klempířské</t>
  </si>
  <si>
    <t xml:space="preserve">    783 - Dokončovací práce - nátěry</t>
  </si>
  <si>
    <t>941111111</t>
  </si>
  <si>
    <t>Montáž lešení řadového trubkového lehkého pracovního s podlahami s provozním zatížením tř. 3 do 200 kg/m2 šířky tř. W06 od 0,6 do 0,9 m, výšky do 10 m</t>
  </si>
  <si>
    <t>-1290606538</t>
  </si>
  <si>
    <t>PSC</t>
  </si>
  <si>
    <t xml:space="preserve">Poznámka k souboru cen:_x000D_
1. V ceně jsou započteny i náklady na kotvení lešení. 2. Montáž lešení řadového trubkového lehkého výšky přes 25 m se oceňuje individuálně. 3. Šířkou se rozumí půdorysná vzdálenost, měřená od vnitřního líce sloupků zábradlí k protilehlému volnému okraji podlahy nebo mezi vnitřními líci. </t>
  </si>
  <si>
    <t>JZ fasáda</t>
  </si>
  <si>
    <t>9,62*((6,275+1,64+6,275+0,700)/2-1,80)</t>
  </si>
  <si>
    <t>6,53*((5,410+0,700+5,410+0,520)/2-1,80)</t>
  </si>
  <si>
    <t>SZ fasáda</t>
  </si>
  <si>
    <t>10,51*((6,275+7,900+(1,100+1,720)/2*2)/2-1,80)</t>
  </si>
  <si>
    <t>3,56*((6,275+5,380+0,620*2)/2-1,80)</t>
  </si>
  <si>
    <t>SV fasáda</t>
  </si>
  <si>
    <t>17,21*(6,270+0,150-1,80)</t>
  </si>
  <si>
    <t>JV fasáda</t>
  </si>
  <si>
    <t>3,16*((5,380+6,275-1,275*2)-1,80)</t>
  </si>
  <si>
    <t>10,91*((6,275+7,900-(1,900+2,930)/2*2)/2-1,80)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</si>
  <si>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</si>
  <si>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</si>
  <si>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-1772341304</t>
  </si>
  <si>
    <t>302,731*14 "dní</t>
  </si>
  <si>
    <t>941111811</t>
  </si>
  <si>
    <t>Demontáž lešení řadového trubkového lehkého pracovního s podlahami s provozním zatížením tř. 3 do 200 kg/m2 šířky tř. W06 od 0,6 do 0,9 m, výšky do 10 m</t>
  </si>
  <si>
    <t>1493539727</t>
  </si>
  <si>
    <t xml:space="preserve">Poznámka k souboru cen:_x000D_
1. Demontáž lešení řadového trubkového lehkého výšky přes 25 m se oceňuje individuálně. </t>
  </si>
  <si>
    <t>PSV</t>
  </si>
  <si>
    <t>Práce a dodávky PSV</t>
  </si>
  <si>
    <t>764</t>
  </si>
  <si>
    <t>Konstrukce klempířské</t>
  </si>
  <si>
    <t>764004803</t>
  </si>
  <si>
    <t>Demontáž klempířských konstrukcí žlabu podokapního k dalšímu použití</t>
  </si>
  <si>
    <t>166538136</t>
  </si>
  <si>
    <t>10,00+7,00+18,00+6,00+11,00</t>
  </si>
  <si>
    <t>764004863</t>
  </si>
  <si>
    <t>Demontáž klempířských konstrukcí svodu k dalšímu použití</t>
  </si>
  <si>
    <t>536310244</t>
  </si>
  <si>
    <t>8,00+6,00+6,00+7,00+2,00</t>
  </si>
  <si>
    <t>764501103</t>
  </si>
  <si>
    <t>Montáž žlabu podokapního půlkruhového žlabu</t>
  </si>
  <si>
    <t>-75881927</t>
  </si>
  <si>
    <t>Zpětná montáž po nátěrech</t>
  </si>
  <si>
    <t>764508131</t>
  </si>
  <si>
    <t>Montáž svodu kruhového, průměru svodu</t>
  </si>
  <si>
    <t>1440248968</t>
  </si>
  <si>
    <t>998764202</t>
  </si>
  <si>
    <t>Přesun hmot pro konstrukce klempířské stanovený procentní sazbou (%) z ceny vodorovná dopravní vzdálenost do 50 m v objektech výšky přes 6 do 12 m</t>
  </si>
  <si>
    <t>%</t>
  </si>
  <si>
    <t>-1668769425</t>
  </si>
  <si>
    <t>783</t>
  </si>
  <si>
    <t>Dokončovací práce - nátěry</t>
  </si>
  <si>
    <t>783000111</t>
  </si>
  <si>
    <t>Zakrývání konstrukcí včetně pozdějšího odkrytí svislých ploch olepením páskou nebo fólií</t>
  </si>
  <si>
    <t>76671480</t>
  </si>
  <si>
    <t>Oplocení</t>
  </si>
  <si>
    <t>(5,30+11,70+5,10+2,70+1,20*2+11,88+1,00+4,10+13,98)*2</t>
  </si>
  <si>
    <t>Obklad</t>
  </si>
  <si>
    <t>Zakrytí JZ a SZ fasády</t>
  </si>
  <si>
    <t>9,62+6,53+3,59+1,54+10,51+3,56</t>
  </si>
  <si>
    <t>Zakrytí SV a JV fasády</t>
  </si>
  <si>
    <t>4,35+6,30+9,84+5,60+3,16+10,91</t>
  </si>
  <si>
    <t>581248380</t>
  </si>
  <si>
    <t>páska pro malířské potřeby maskovací krepová 50mm x 50 m</t>
  </si>
  <si>
    <t>-36808179</t>
  </si>
  <si>
    <t>191,83*1,05 'Přepočtené koeficientem množství</t>
  </si>
  <si>
    <t>581248420</t>
  </si>
  <si>
    <t>fólie pro malířské potřeby zakrývací,  7µ,  4 x 5 m</t>
  </si>
  <si>
    <t>1370838614</t>
  </si>
  <si>
    <t>191,830*4,00</t>
  </si>
  <si>
    <t>767,32*1,05 'Přepočtené koeficientem množství</t>
  </si>
  <si>
    <t>581248500</t>
  </si>
  <si>
    <t>fólie s papírovou páskou pro malířské potřeby,  210mm x 20 m</t>
  </si>
  <si>
    <t>769019356</t>
  </si>
  <si>
    <t>783201201</t>
  </si>
  <si>
    <t>Příprava podkladu tesařských konstrukcí před provedením nátěru broušení</t>
  </si>
  <si>
    <t>481061503</t>
  </si>
  <si>
    <t>Oplocení dle TZ</t>
  </si>
  <si>
    <t>186,00</t>
  </si>
  <si>
    <t>80,00+174,00</t>
  </si>
  <si>
    <t>783213101</t>
  </si>
  <si>
    <t>Napouštěcí nátěr tesařských konstrukcí zabudovaných do konstrukce jednonásobný syntetický</t>
  </si>
  <si>
    <t>-1028003992</t>
  </si>
  <si>
    <t>(186,00+80,00+174,00)*0,10</t>
  </si>
  <si>
    <t>783218101</t>
  </si>
  <si>
    <t>Lazurovací nátěr tesařských konstrukcí jednonásobný syntetický</t>
  </si>
  <si>
    <t>812569659</t>
  </si>
  <si>
    <t>Podhledy</t>
  </si>
  <si>
    <t>80,00</t>
  </si>
  <si>
    <t>783218111</t>
  </si>
  <si>
    <t>Lazurovací nátěr tesařských konstrukcí dvojnásobný syntetický</t>
  </si>
  <si>
    <t>-1252376239</t>
  </si>
  <si>
    <t>174,00</t>
  </si>
  <si>
    <t>783222101</t>
  </si>
  <si>
    <t>Tmelení tesařských konstrukcí lokální, včetně přebroušení tmelených míst rozsahu do 10% plochy, tmelem disperzním akrylátovým nebo latexovým</t>
  </si>
  <si>
    <t>1427051023</t>
  </si>
  <si>
    <t>783222131</t>
  </si>
  <si>
    <t>Tmelení tesařských konstrukcí spar nebo rohů, včetně přebroušení tmelených míst, tmelem disperzním akrylátovým nebo latexovým</t>
  </si>
  <si>
    <t>1625351348</t>
  </si>
  <si>
    <t>Ošetření příčných řezů</t>
  </si>
  <si>
    <t>2,11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</si>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</sst>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40" activePane="bottomLeft" state="frozen"/>
      <selection pane="bottomLeft" activeCell="BE61" sqref="BE6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59" t="s">
        <v>16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8"/>
      <c r="AQ5" s="30"/>
      <c r="BE5" s="357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8"/>
      <c r="AQ6" s="30"/>
      <c r="BE6" s="358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58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58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58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22</v>
      </c>
      <c r="AO10" s="28"/>
      <c r="AP10" s="28"/>
      <c r="AQ10" s="30"/>
      <c r="BE10" s="358"/>
      <c r="BS10" s="23" t="s">
        <v>20</v>
      </c>
    </row>
    <row r="11" spans="1:74" ht="18.399999999999999" customHeight="1">
      <c r="B11" s="27"/>
      <c r="C11" s="28"/>
      <c r="D11" s="28"/>
      <c r="E11" s="34" t="s">
        <v>26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33</v>
      </c>
      <c r="AL11" s="28"/>
      <c r="AM11" s="28"/>
      <c r="AN11" s="34" t="s">
        <v>22</v>
      </c>
      <c r="AO11" s="28"/>
      <c r="AP11" s="28"/>
      <c r="AQ11" s="30"/>
      <c r="BE11" s="358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58"/>
      <c r="BS12" s="23" t="s">
        <v>20</v>
      </c>
    </row>
    <row r="13" spans="1:74" ht="14.45" customHeight="1">
      <c r="B13" s="27"/>
      <c r="C13" s="28"/>
      <c r="D13" s="36" t="s">
        <v>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35</v>
      </c>
      <c r="AO13" s="28"/>
      <c r="AP13" s="28"/>
      <c r="AQ13" s="30"/>
      <c r="BE13" s="358"/>
      <c r="BS13" s="23" t="s">
        <v>20</v>
      </c>
    </row>
    <row r="14" spans="1:74" ht="15">
      <c r="B14" s="27"/>
      <c r="C14" s="28"/>
      <c r="D14" s="28"/>
      <c r="E14" s="362" t="s">
        <v>35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" t="s">
        <v>33</v>
      </c>
      <c r="AL14" s="28"/>
      <c r="AM14" s="28"/>
      <c r="AN14" s="38" t="s">
        <v>35</v>
      </c>
      <c r="AO14" s="28"/>
      <c r="AP14" s="28"/>
      <c r="AQ14" s="30"/>
      <c r="BE14" s="358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58"/>
      <c r="BS15" s="23" t="s">
        <v>6</v>
      </c>
    </row>
    <row r="16" spans="1:74" ht="14.45" customHeight="1">
      <c r="B16" s="27"/>
      <c r="C16" s="28"/>
      <c r="D16" s="36" t="s">
        <v>36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22</v>
      </c>
      <c r="AO16" s="28"/>
      <c r="AP16" s="28"/>
      <c r="AQ16" s="30"/>
      <c r="BE16" s="358"/>
      <c r="BS16" s="23" t="s">
        <v>6</v>
      </c>
    </row>
    <row r="17" spans="2:71" ht="18.399999999999999" customHeight="1">
      <c r="B17" s="27"/>
      <c r="C17" s="28"/>
      <c r="D17" s="28"/>
      <c r="E17" s="34" t="s">
        <v>26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33</v>
      </c>
      <c r="AL17" s="28"/>
      <c r="AM17" s="28"/>
      <c r="AN17" s="34" t="s">
        <v>22</v>
      </c>
      <c r="AO17" s="28"/>
      <c r="AP17" s="28"/>
      <c r="AQ17" s="30"/>
      <c r="BE17" s="358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58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58"/>
      <c r="BS19" s="23" t="s">
        <v>8</v>
      </c>
    </row>
    <row r="20" spans="2:71" ht="57" customHeight="1">
      <c r="B20" s="27"/>
      <c r="C20" s="28"/>
      <c r="D20" s="28"/>
      <c r="E20" s="364" t="s">
        <v>39</v>
      </c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28"/>
      <c r="AP20" s="28"/>
      <c r="AQ20" s="30"/>
      <c r="BE20" s="358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5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58"/>
    </row>
    <row r="23" spans="2:71" s="1" customFormat="1" ht="25.9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65" t="e">
        <f>ROUND(AG51,2)</f>
        <v>#REF!</v>
      </c>
      <c r="AL23" s="366"/>
      <c r="AM23" s="366"/>
      <c r="AN23" s="366"/>
      <c r="AO23" s="366"/>
      <c r="AP23" s="41"/>
      <c r="AQ23" s="44"/>
      <c r="BE23" s="35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58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7" t="s">
        <v>41</v>
      </c>
      <c r="M25" s="367"/>
      <c r="N25" s="367"/>
      <c r="O25" s="367"/>
      <c r="P25" s="41"/>
      <c r="Q25" s="41"/>
      <c r="R25" s="41"/>
      <c r="S25" s="41"/>
      <c r="T25" s="41"/>
      <c r="U25" s="41"/>
      <c r="V25" s="41"/>
      <c r="W25" s="367" t="s">
        <v>42</v>
      </c>
      <c r="X25" s="367"/>
      <c r="Y25" s="367"/>
      <c r="Z25" s="367"/>
      <c r="AA25" s="367"/>
      <c r="AB25" s="367"/>
      <c r="AC25" s="367"/>
      <c r="AD25" s="367"/>
      <c r="AE25" s="367"/>
      <c r="AF25" s="41"/>
      <c r="AG25" s="41"/>
      <c r="AH25" s="41"/>
      <c r="AI25" s="41"/>
      <c r="AJ25" s="41"/>
      <c r="AK25" s="367" t="s">
        <v>43</v>
      </c>
      <c r="AL25" s="367"/>
      <c r="AM25" s="367"/>
      <c r="AN25" s="367"/>
      <c r="AO25" s="367"/>
      <c r="AP25" s="41"/>
      <c r="AQ25" s="44"/>
      <c r="BE25" s="358"/>
    </row>
    <row r="26" spans="2:71" s="2" customFormat="1" ht="14.45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50">
        <v>0.21</v>
      </c>
      <c r="M26" s="351"/>
      <c r="N26" s="351"/>
      <c r="O26" s="351"/>
      <c r="P26" s="47"/>
      <c r="Q26" s="47"/>
      <c r="R26" s="47"/>
      <c r="S26" s="47"/>
      <c r="T26" s="47"/>
      <c r="U26" s="47"/>
      <c r="V26" s="47"/>
      <c r="W26" s="352" t="e">
        <f>ROUND(AZ51,2)</f>
        <v>#REF!</v>
      </c>
      <c r="X26" s="351"/>
      <c r="Y26" s="351"/>
      <c r="Z26" s="351"/>
      <c r="AA26" s="351"/>
      <c r="AB26" s="351"/>
      <c r="AC26" s="351"/>
      <c r="AD26" s="351"/>
      <c r="AE26" s="351"/>
      <c r="AF26" s="47"/>
      <c r="AG26" s="47"/>
      <c r="AH26" s="47"/>
      <c r="AI26" s="47"/>
      <c r="AJ26" s="47"/>
      <c r="AK26" s="352" t="e">
        <f>ROUND(AV51,2)</f>
        <v>#REF!</v>
      </c>
      <c r="AL26" s="351"/>
      <c r="AM26" s="351"/>
      <c r="AN26" s="351"/>
      <c r="AO26" s="351"/>
      <c r="AP26" s="47"/>
      <c r="AQ26" s="49"/>
      <c r="BE26" s="358"/>
    </row>
    <row r="27" spans="2:71" s="2" customFormat="1" ht="14.45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50">
        <v>0.15</v>
      </c>
      <c r="M27" s="351"/>
      <c r="N27" s="351"/>
      <c r="O27" s="351"/>
      <c r="P27" s="47"/>
      <c r="Q27" s="47"/>
      <c r="R27" s="47"/>
      <c r="S27" s="47"/>
      <c r="T27" s="47"/>
      <c r="U27" s="47"/>
      <c r="V27" s="47"/>
      <c r="W27" s="352" t="e">
        <f>ROUND(BA51,2)</f>
        <v>#REF!</v>
      </c>
      <c r="X27" s="351"/>
      <c r="Y27" s="351"/>
      <c r="Z27" s="351"/>
      <c r="AA27" s="351"/>
      <c r="AB27" s="351"/>
      <c r="AC27" s="351"/>
      <c r="AD27" s="351"/>
      <c r="AE27" s="351"/>
      <c r="AF27" s="47"/>
      <c r="AG27" s="47"/>
      <c r="AH27" s="47"/>
      <c r="AI27" s="47"/>
      <c r="AJ27" s="47"/>
      <c r="AK27" s="352" t="e">
        <f>ROUND(AW51,2)</f>
        <v>#REF!</v>
      </c>
      <c r="AL27" s="351"/>
      <c r="AM27" s="351"/>
      <c r="AN27" s="351"/>
      <c r="AO27" s="351"/>
      <c r="AP27" s="47"/>
      <c r="AQ27" s="49"/>
      <c r="BE27" s="358"/>
    </row>
    <row r="28" spans="2:71" s="2" customFormat="1" ht="14.45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50">
        <v>0.21</v>
      </c>
      <c r="M28" s="351"/>
      <c r="N28" s="351"/>
      <c r="O28" s="351"/>
      <c r="P28" s="47"/>
      <c r="Q28" s="47"/>
      <c r="R28" s="47"/>
      <c r="S28" s="47"/>
      <c r="T28" s="47"/>
      <c r="U28" s="47"/>
      <c r="V28" s="47"/>
      <c r="W28" s="352" t="e">
        <f>ROUND(BB51,2)</f>
        <v>#REF!</v>
      </c>
      <c r="X28" s="351"/>
      <c r="Y28" s="351"/>
      <c r="Z28" s="351"/>
      <c r="AA28" s="351"/>
      <c r="AB28" s="351"/>
      <c r="AC28" s="351"/>
      <c r="AD28" s="351"/>
      <c r="AE28" s="351"/>
      <c r="AF28" s="47"/>
      <c r="AG28" s="47"/>
      <c r="AH28" s="47"/>
      <c r="AI28" s="47"/>
      <c r="AJ28" s="47"/>
      <c r="AK28" s="352">
        <v>0</v>
      </c>
      <c r="AL28" s="351"/>
      <c r="AM28" s="351"/>
      <c r="AN28" s="351"/>
      <c r="AO28" s="351"/>
      <c r="AP28" s="47"/>
      <c r="AQ28" s="49"/>
      <c r="BE28" s="358"/>
    </row>
    <row r="29" spans="2:71" s="2" customFormat="1" ht="14.45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50">
        <v>0.15</v>
      </c>
      <c r="M29" s="351"/>
      <c r="N29" s="351"/>
      <c r="O29" s="351"/>
      <c r="P29" s="47"/>
      <c r="Q29" s="47"/>
      <c r="R29" s="47"/>
      <c r="S29" s="47"/>
      <c r="T29" s="47"/>
      <c r="U29" s="47"/>
      <c r="V29" s="47"/>
      <c r="W29" s="352" t="e">
        <f>ROUND(BC51,2)</f>
        <v>#REF!</v>
      </c>
      <c r="X29" s="351"/>
      <c r="Y29" s="351"/>
      <c r="Z29" s="351"/>
      <c r="AA29" s="351"/>
      <c r="AB29" s="351"/>
      <c r="AC29" s="351"/>
      <c r="AD29" s="351"/>
      <c r="AE29" s="351"/>
      <c r="AF29" s="47"/>
      <c r="AG29" s="47"/>
      <c r="AH29" s="47"/>
      <c r="AI29" s="47"/>
      <c r="AJ29" s="47"/>
      <c r="AK29" s="352">
        <v>0</v>
      </c>
      <c r="AL29" s="351"/>
      <c r="AM29" s="351"/>
      <c r="AN29" s="351"/>
      <c r="AO29" s="351"/>
      <c r="AP29" s="47"/>
      <c r="AQ29" s="49"/>
      <c r="BE29" s="358"/>
    </row>
    <row r="30" spans="2:71" s="2" customFormat="1" ht="14.45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50">
        <v>0</v>
      </c>
      <c r="M30" s="351"/>
      <c r="N30" s="351"/>
      <c r="O30" s="351"/>
      <c r="P30" s="47"/>
      <c r="Q30" s="47"/>
      <c r="R30" s="47"/>
      <c r="S30" s="47"/>
      <c r="T30" s="47"/>
      <c r="U30" s="47"/>
      <c r="V30" s="47"/>
      <c r="W30" s="352" t="e">
        <f>ROUND(BD51,2)</f>
        <v>#REF!</v>
      </c>
      <c r="X30" s="351"/>
      <c r="Y30" s="351"/>
      <c r="Z30" s="351"/>
      <c r="AA30" s="351"/>
      <c r="AB30" s="351"/>
      <c r="AC30" s="351"/>
      <c r="AD30" s="351"/>
      <c r="AE30" s="351"/>
      <c r="AF30" s="47"/>
      <c r="AG30" s="47"/>
      <c r="AH30" s="47"/>
      <c r="AI30" s="47"/>
      <c r="AJ30" s="47"/>
      <c r="AK30" s="352">
        <v>0</v>
      </c>
      <c r="AL30" s="351"/>
      <c r="AM30" s="351"/>
      <c r="AN30" s="351"/>
      <c r="AO30" s="351"/>
      <c r="AP30" s="47"/>
      <c r="AQ30" s="49"/>
      <c r="BE30" s="35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58"/>
    </row>
    <row r="32" spans="2:71" s="1" customFormat="1" ht="25.9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53" t="s">
        <v>52</v>
      </c>
      <c r="Y32" s="354"/>
      <c r="Z32" s="354"/>
      <c r="AA32" s="354"/>
      <c r="AB32" s="354"/>
      <c r="AC32" s="52"/>
      <c r="AD32" s="52"/>
      <c r="AE32" s="52"/>
      <c r="AF32" s="52"/>
      <c r="AG32" s="52"/>
      <c r="AH32" s="52"/>
      <c r="AI32" s="52"/>
      <c r="AJ32" s="52"/>
      <c r="AK32" s="355" t="e">
        <f>SUM(AK23:AK30)</f>
        <v>#REF!</v>
      </c>
      <c r="AL32" s="354"/>
      <c r="AM32" s="354"/>
      <c r="AN32" s="354"/>
      <c r="AO32" s="356"/>
      <c r="AP32" s="50"/>
      <c r="AQ32" s="54"/>
      <c r="BE32" s="35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1800001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6" t="str">
        <f>K6</f>
        <v>VD Pastviny, oprava cesty do podhrází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38" t="str">
        <f>IF(AN8= "","",AN8)</f>
        <v>25. 3. 2018</v>
      </c>
      <c r="AN44" s="338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31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36</v>
      </c>
      <c r="AJ46" s="62"/>
      <c r="AK46" s="62"/>
      <c r="AL46" s="62"/>
      <c r="AM46" s="339" t="str">
        <f>IF(E17="","",E17)</f>
        <v xml:space="preserve"> </v>
      </c>
      <c r="AN46" s="339"/>
      <c r="AO46" s="339"/>
      <c r="AP46" s="339"/>
      <c r="AQ46" s="62"/>
      <c r="AR46" s="60"/>
      <c r="AS46" s="340" t="s">
        <v>54</v>
      </c>
      <c r="AT46" s="341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34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2"/>
      <c r="AT47" s="343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4"/>
      <c r="AT48" s="345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6" t="s">
        <v>55</v>
      </c>
      <c r="D49" s="347"/>
      <c r="E49" s="347"/>
      <c r="F49" s="347"/>
      <c r="G49" s="347"/>
      <c r="H49" s="78"/>
      <c r="I49" s="348" t="s">
        <v>56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9" t="s">
        <v>57</v>
      </c>
      <c r="AH49" s="347"/>
      <c r="AI49" s="347"/>
      <c r="AJ49" s="347"/>
      <c r="AK49" s="347"/>
      <c r="AL49" s="347"/>
      <c r="AM49" s="347"/>
      <c r="AN49" s="348" t="s">
        <v>58</v>
      </c>
      <c r="AO49" s="347"/>
      <c r="AP49" s="347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30" t="e">
        <f>ROUND(SUM(AG52:AG53),2)</f>
        <v>#REF!</v>
      </c>
      <c r="AH51" s="330"/>
      <c r="AI51" s="330"/>
      <c r="AJ51" s="330"/>
      <c r="AK51" s="330"/>
      <c r="AL51" s="330"/>
      <c r="AM51" s="330"/>
      <c r="AN51" s="331" t="e">
        <f>SUM(AG51,AT51)</f>
        <v>#REF!</v>
      </c>
      <c r="AO51" s="331"/>
      <c r="AP51" s="331"/>
      <c r="AQ51" s="88" t="s">
        <v>22</v>
      </c>
      <c r="AR51" s="70"/>
      <c r="AS51" s="89">
        <f>ROUND(SUM(AS52:AS53),2)</f>
        <v>0</v>
      </c>
      <c r="AT51" s="90" t="e">
        <f>ROUND(SUM(AV51:AW51),2)</f>
        <v>#REF!</v>
      </c>
      <c r="AU51" s="91" t="e">
        <f>ROUND(SUM(AU52:AU53),5)</f>
        <v>#REF!</v>
      </c>
      <c r="AV51" s="90" t="e">
        <f>ROUND(AZ51*L26,2)</f>
        <v>#REF!</v>
      </c>
      <c r="AW51" s="90" t="e">
        <f>ROUND(BA51*L27,2)</f>
        <v>#REF!</v>
      </c>
      <c r="AX51" s="90" t="e">
        <f>ROUND(BB51*L26,2)</f>
        <v>#REF!</v>
      </c>
      <c r="AY51" s="90" t="e">
        <f>ROUND(BC51*L27,2)</f>
        <v>#REF!</v>
      </c>
      <c r="AZ51" s="90" t="e">
        <f>ROUND(SUM(AZ52:AZ53),2)</f>
        <v>#REF!</v>
      </c>
      <c r="BA51" s="90" t="e">
        <f>ROUND(SUM(BA52:BA53),2)</f>
        <v>#REF!</v>
      </c>
      <c r="BB51" s="90" t="e">
        <f>ROUND(SUM(BB52:BB53),2)</f>
        <v>#REF!</v>
      </c>
      <c r="BC51" s="90" t="e">
        <f>ROUND(SUM(BC52:BC53),2)</f>
        <v>#REF!</v>
      </c>
      <c r="BD51" s="92" t="e">
        <f>ROUND(SUM(BD52:BD53),2)</f>
        <v>#REF!</v>
      </c>
      <c r="BS51" s="93" t="s">
        <v>73</v>
      </c>
      <c r="BT51" s="93" t="s">
        <v>74</v>
      </c>
      <c r="BU51" s="94" t="s">
        <v>75</v>
      </c>
      <c r="BV51" s="93" t="s">
        <v>76</v>
      </c>
      <c r="BW51" s="93" t="s">
        <v>7</v>
      </c>
      <c r="BX51" s="93" t="s">
        <v>77</v>
      </c>
      <c r="CL51" s="93" t="s">
        <v>22</v>
      </c>
    </row>
    <row r="52" spans="1:91" s="5" customFormat="1" ht="16.5" customHeight="1">
      <c r="A52" s="95" t="s">
        <v>78</v>
      </c>
      <c r="B52" s="96"/>
      <c r="C52" s="97"/>
      <c r="D52" s="335" t="s">
        <v>79</v>
      </c>
      <c r="E52" s="335"/>
      <c r="F52" s="335"/>
      <c r="G52" s="335"/>
      <c r="H52" s="335"/>
      <c r="I52" s="98"/>
      <c r="J52" s="335" t="s">
        <v>80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3" t="e">
        <f>#REF!</f>
        <v>#REF!</v>
      </c>
      <c r="AH52" s="334"/>
      <c r="AI52" s="334"/>
      <c r="AJ52" s="334"/>
      <c r="AK52" s="334"/>
      <c r="AL52" s="334"/>
      <c r="AM52" s="334"/>
      <c r="AN52" s="333" t="e">
        <f>SUM(AG52,AT52)</f>
        <v>#REF!</v>
      </c>
      <c r="AO52" s="334"/>
      <c r="AP52" s="334"/>
      <c r="AQ52" s="99" t="s">
        <v>81</v>
      </c>
      <c r="AR52" s="100"/>
      <c r="AS52" s="101">
        <v>0</v>
      </c>
      <c r="AT52" s="102" t="e">
        <f>ROUND(SUM(AV52:AW52),2)</f>
        <v>#REF!</v>
      </c>
      <c r="AU52" s="103" t="e">
        <f>#REF!</f>
        <v>#REF!</v>
      </c>
      <c r="AV52" s="102" t="e">
        <f>#REF!</f>
        <v>#REF!</v>
      </c>
      <c r="AW52" s="102" t="e">
        <f>#REF!</f>
        <v>#REF!</v>
      </c>
      <c r="AX52" s="102" t="e">
        <f>#REF!</f>
        <v>#REF!</v>
      </c>
      <c r="AY52" s="102" t="e">
        <f>#REF!</f>
        <v>#REF!</v>
      </c>
      <c r="AZ52" s="102" t="e">
        <f>#REF!</f>
        <v>#REF!</v>
      </c>
      <c r="BA52" s="102" t="e">
        <f>#REF!</f>
        <v>#REF!</v>
      </c>
      <c r="BB52" s="102" t="e">
        <f>#REF!</f>
        <v>#REF!</v>
      </c>
      <c r="BC52" s="102" t="e">
        <f>#REF!</f>
        <v>#REF!</v>
      </c>
      <c r="BD52" s="104" t="e">
        <f>#REF!</f>
        <v>#REF!</v>
      </c>
      <c r="BT52" s="105" t="s">
        <v>24</v>
      </c>
      <c r="BV52" s="105" t="s">
        <v>76</v>
      </c>
      <c r="BW52" s="105" t="s">
        <v>82</v>
      </c>
      <c r="BX52" s="105" t="s">
        <v>7</v>
      </c>
      <c r="CL52" s="105" t="s">
        <v>22</v>
      </c>
      <c r="CM52" s="105" t="s">
        <v>83</v>
      </c>
    </row>
    <row r="53" spans="1:91" s="5" customFormat="1" ht="16.5" customHeight="1">
      <c r="A53" s="95" t="s">
        <v>78</v>
      </c>
      <c r="B53" s="96"/>
      <c r="C53" s="97"/>
      <c r="D53" s="335" t="s">
        <v>84</v>
      </c>
      <c r="E53" s="335"/>
      <c r="F53" s="335"/>
      <c r="G53" s="335"/>
      <c r="H53" s="335"/>
      <c r="I53" s="98"/>
      <c r="J53" s="335" t="s">
        <v>85</v>
      </c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3">
        <f>'701 - SO 701 - Nátěry'!J27</f>
        <v>0</v>
      </c>
      <c r="AH53" s="334"/>
      <c r="AI53" s="334"/>
      <c r="AJ53" s="334"/>
      <c r="AK53" s="334"/>
      <c r="AL53" s="334"/>
      <c r="AM53" s="334"/>
      <c r="AN53" s="333">
        <f>SUM(AG53,AT53)</f>
        <v>0</v>
      </c>
      <c r="AO53" s="334"/>
      <c r="AP53" s="334"/>
      <c r="AQ53" s="99" t="s">
        <v>81</v>
      </c>
      <c r="AR53" s="100"/>
      <c r="AS53" s="106">
        <v>0</v>
      </c>
      <c r="AT53" s="107">
        <f>ROUND(SUM(AV53:AW53),2)</f>
        <v>0</v>
      </c>
      <c r="AU53" s="108">
        <f>'701 - SO 701 - Nátěry'!P81</f>
        <v>0</v>
      </c>
      <c r="AV53" s="107">
        <f>'701 - SO 701 - Nátěry'!J30</f>
        <v>0</v>
      </c>
      <c r="AW53" s="107">
        <f>'701 - SO 701 - Nátěry'!J31</f>
        <v>0</v>
      </c>
      <c r="AX53" s="107">
        <f>'701 - SO 701 - Nátěry'!J32</f>
        <v>0</v>
      </c>
      <c r="AY53" s="107">
        <f>'701 - SO 701 - Nátěry'!J33</f>
        <v>0</v>
      </c>
      <c r="AZ53" s="107">
        <f>'701 - SO 701 - Nátěry'!F30</f>
        <v>0</v>
      </c>
      <c r="BA53" s="107">
        <f>'701 - SO 701 - Nátěry'!F31</f>
        <v>0</v>
      </c>
      <c r="BB53" s="107">
        <f>'701 - SO 701 - Nátěry'!F32</f>
        <v>0</v>
      </c>
      <c r="BC53" s="107">
        <f>'701 - SO 701 - Nátěry'!F33</f>
        <v>0</v>
      </c>
      <c r="BD53" s="109">
        <f>'701 - SO 701 - Nátěry'!F34</f>
        <v>0</v>
      </c>
      <c r="BT53" s="105" t="s">
        <v>24</v>
      </c>
      <c r="BV53" s="105" t="s">
        <v>76</v>
      </c>
      <c r="BW53" s="105" t="s">
        <v>86</v>
      </c>
      <c r="BX53" s="105" t="s">
        <v>7</v>
      </c>
      <c r="CL53" s="105" t="s">
        <v>22</v>
      </c>
      <c r="CM53" s="105" t="s">
        <v>83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PkhI8PEQuH58TjNkHIFKekyvDG/8SOq2X6+4C+HmIFgrDwHPo0vLX3ksUDV0MUsjfFPRRHw2CXyjfLSpNJlG0w==" saltValue="OSdIVpDRgKqeJgqfJTkvfPF25esP7yGoThCdkJO/EPkCAyTFmtZFPnBGv7oML50FoKoRrfr7nf7n4g47E9Tzsg==" spinCount="100000" sheet="1" objects="1" scenarios="1" formatColumns="0" formatRows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101 - SO 101 - Oprava cesty'!C2" display="/"/>
    <hyperlink ref="A53" location="'701 - SO 701 - Nátěr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2" t="s">
        <v>88</v>
      </c>
      <c r="H1" s="372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3" t="str">
        <f>'Rekapitulace stavby'!K6</f>
        <v>VD Pastviny, oprava cesty do podhrází</v>
      </c>
      <c r="F7" s="374"/>
      <c r="G7" s="374"/>
      <c r="H7" s="374"/>
      <c r="I7" s="116"/>
      <c r="J7" s="28"/>
      <c r="K7" s="30"/>
    </row>
    <row r="8" spans="1:70" s="1" customFormat="1" ht="15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5" t="s">
        <v>142</v>
      </c>
      <c r="F9" s="376"/>
      <c r="G9" s="376"/>
      <c r="H9" s="376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25. 3. 2018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33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18" t="s">
        <v>32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33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64" t="s">
        <v>22</v>
      </c>
      <c r="F24" s="364"/>
      <c r="G24" s="364"/>
      <c r="H24" s="36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ROUND(SUM(BE81:BE154), 2)</f>
        <v>0</v>
      </c>
      <c r="G30" s="41"/>
      <c r="H30" s="41"/>
      <c r="I30" s="130">
        <v>0.21</v>
      </c>
      <c r="J30" s="129">
        <f>ROUND(ROUND((SUM(BE81:BE154)),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ROUND(SUM(BF81:BF154), 2)</f>
        <v>0</v>
      </c>
      <c r="G31" s="41"/>
      <c r="H31" s="41"/>
      <c r="I31" s="130">
        <v>0.15</v>
      </c>
      <c r="J31" s="129">
        <f>ROUND(ROUND((SUM(BF81:BF154)),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ROUND(SUM(BG81:BG154),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ROUND(SUM(BH81:BH154),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ROUND(SUM(BI81:BI154),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94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3" t="str">
        <f>E7</f>
        <v>VD Pastviny, oprava cesty do podhrází</v>
      </c>
      <c r="F45" s="374"/>
      <c r="G45" s="374"/>
      <c r="H45" s="374"/>
      <c r="I45" s="117"/>
      <c r="J45" s="41"/>
      <c r="K45" s="44"/>
    </row>
    <row r="46" spans="2:11" s="1" customFormat="1" ht="14.45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5" t="str">
        <f>E9</f>
        <v>701 - SO 701 - Nátěry</v>
      </c>
      <c r="F47" s="376"/>
      <c r="G47" s="376"/>
      <c r="H47" s="37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18" t="s">
        <v>27</v>
      </c>
      <c r="J49" s="119" t="str">
        <f>IF(J12="","",J12)</f>
        <v>25. 3. 2018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 xml:space="preserve"> </v>
      </c>
      <c r="G51" s="41"/>
      <c r="H51" s="41"/>
      <c r="I51" s="118" t="s">
        <v>36</v>
      </c>
      <c r="J51" s="364" t="str">
        <f>E21</f>
        <v xml:space="preserve"> 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17"/>
      <c r="J52" s="368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95</v>
      </c>
      <c r="D54" s="131"/>
      <c r="E54" s="131"/>
      <c r="F54" s="131"/>
      <c r="G54" s="131"/>
      <c r="H54" s="131"/>
      <c r="I54" s="144"/>
      <c r="J54" s="145" t="s">
        <v>96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97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98</v>
      </c>
    </row>
    <row r="57" spans="2:47" s="7" customFormat="1" ht="24.95" customHeight="1">
      <c r="B57" s="148"/>
      <c r="C57" s="149"/>
      <c r="D57" s="150" t="s">
        <v>99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100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7" customFormat="1" ht="24.95" customHeight="1">
      <c r="B59" s="148"/>
      <c r="C59" s="149"/>
      <c r="D59" s="150" t="s">
        <v>143</v>
      </c>
      <c r="E59" s="151"/>
      <c r="F59" s="151"/>
      <c r="G59" s="151"/>
      <c r="H59" s="151"/>
      <c r="I59" s="152"/>
      <c r="J59" s="153">
        <f>J103</f>
        <v>0</v>
      </c>
      <c r="K59" s="154"/>
    </row>
    <row r="60" spans="2:47" s="8" customFormat="1" ht="19.899999999999999" customHeight="1">
      <c r="B60" s="155"/>
      <c r="C60" s="156"/>
      <c r="D60" s="157" t="s">
        <v>144</v>
      </c>
      <c r="E60" s="158"/>
      <c r="F60" s="158"/>
      <c r="G60" s="158"/>
      <c r="H60" s="158"/>
      <c r="I60" s="159"/>
      <c r="J60" s="160">
        <f>J104</f>
        <v>0</v>
      </c>
      <c r="K60" s="161"/>
    </row>
    <row r="61" spans="2:47" s="8" customFormat="1" ht="19.899999999999999" customHeight="1">
      <c r="B61" s="155"/>
      <c r="C61" s="156"/>
      <c r="D61" s="157" t="s">
        <v>145</v>
      </c>
      <c r="E61" s="158"/>
      <c r="F61" s="158"/>
      <c r="G61" s="158"/>
      <c r="H61" s="158"/>
      <c r="I61" s="159"/>
      <c r="J61" s="160">
        <f>J116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101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16.5" customHeight="1">
      <c r="B71" s="40"/>
      <c r="C71" s="62"/>
      <c r="D71" s="62"/>
      <c r="E71" s="369" t="str">
        <f>E7</f>
        <v>VD Pastviny, oprava cesty do podhrází</v>
      </c>
      <c r="F71" s="370"/>
      <c r="G71" s="370"/>
      <c r="H71" s="370"/>
      <c r="I71" s="162"/>
      <c r="J71" s="62"/>
      <c r="K71" s="62"/>
      <c r="L71" s="60"/>
    </row>
    <row r="72" spans="2:20" s="1" customFormat="1" ht="14.45" customHeight="1">
      <c r="B72" s="40"/>
      <c r="C72" s="64" t="s">
        <v>93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17.25" customHeight="1">
      <c r="B73" s="40"/>
      <c r="C73" s="62"/>
      <c r="D73" s="62"/>
      <c r="E73" s="336" t="str">
        <f>E9</f>
        <v>701 - SO 701 - Nátěry</v>
      </c>
      <c r="F73" s="371"/>
      <c r="G73" s="371"/>
      <c r="H73" s="371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25</v>
      </c>
      <c r="D75" s="62"/>
      <c r="E75" s="62"/>
      <c r="F75" s="163" t="str">
        <f>F12</f>
        <v xml:space="preserve"> </v>
      </c>
      <c r="G75" s="62"/>
      <c r="H75" s="62"/>
      <c r="I75" s="164" t="s">
        <v>27</v>
      </c>
      <c r="J75" s="72" t="str">
        <f>IF(J12="","",J12)</f>
        <v>25. 3. 2018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31</v>
      </c>
      <c r="D77" s="62"/>
      <c r="E77" s="62"/>
      <c r="F77" s="163" t="str">
        <f>E15</f>
        <v xml:space="preserve"> </v>
      </c>
      <c r="G77" s="62"/>
      <c r="H77" s="62"/>
      <c r="I77" s="164" t="s">
        <v>36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34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102</v>
      </c>
      <c r="D80" s="167" t="s">
        <v>59</v>
      </c>
      <c r="E80" s="167" t="s">
        <v>55</v>
      </c>
      <c r="F80" s="167" t="s">
        <v>103</v>
      </c>
      <c r="G80" s="167" t="s">
        <v>104</v>
      </c>
      <c r="H80" s="167" t="s">
        <v>105</v>
      </c>
      <c r="I80" s="168" t="s">
        <v>106</v>
      </c>
      <c r="J80" s="167" t="s">
        <v>96</v>
      </c>
      <c r="K80" s="169" t="s">
        <v>107</v>
      </c>
      <c r="L80" s="170"/>
      <c r="M80" s="80" t="s">
        <v>108</v>
      </c>
      <c r="N80" s="81" t="s">
        <v>44</v>
      </c>
      <c r="O80" s="81" t="s">
        <v>109</v>
      </c>
      <c r="P80" s="81" t="s">
        <v>110</v>
      </c>
      <c r="Q80" s="81" t="s">
        <v>111</v>
      </c>
      <c r="R80" s="81" t="s">
        <v>112</v>
      </c>
      <c r="S80" s="81" t="s">
        <v>113</v>
      </c>
      <c r="T80" s="82" t="s">
        <v>114</v>
      </c>
    </row>
    <row r="81" spans="2:65" s="1" customFormat="1" ht="29.25" customHeight="1">
      <c r="B81" s="40"/>
      <c r="C81" s="86" t="s">
        <v>97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P82+P103</f>
        <v>0</v>
      </c>
      <c r="Q81" s="84"/>
      <c r="R81" s="172">
        <f>R82+R103</f>
        <v>0.1877113</v>
      </c>
      <c r="S81" s="84"/>
      <c r="T81" s="173">
        <f>T82+T103</f>
        <v>0.24945999999999999</v>
      </c>
      <c r="AT81" s="23" t="s">
        <v>73</v>
      </c>
      <c r="AU81" s="23" t="s">
        <v>98</v>
      </c>
      <c r="BK81" s="174">
        <f>BK82+BK103</f>
        <v>0</v>
      </c>
    </row>
    <row r="82" spans="2:65" s="10" customFormat="1" ht="37.35" customHeight="1">
      <c r="B82" s="175"/>
      <c r="C82" s="176"/>
      <c r="D82" s="177" t="s">
        <v>73</v>
      </c>
      <c r="E82" s="178" t="s">
        <v>115</v>
      </c>
      <c r="F82" s="178" t="s">
        <v>116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</f>
        <v>0</v>
      </c>
      <c r="Q82" s="183"/>
      <c r="R82" s="184">
        <f>R83</f>
        <v>0</v>
      </c>
      <c r="S82" s="183"/>
      <c r="T82" s="185">
        <f>T83</f>
        <v>0</v>
      </c>
      <c r="AR82" s="186" t="s">
        <v>24</v>
      </c>
      <c r="AT82" s="187" t="s">
        <v>73</v>
      </c>
      <c r="AU82" s="187" t="s">
        <v>74</v>
      </c>
      <c r="AY82" s="186" t="s">
        <v>117</v>
      </c>
      <c r="BK82" s="188">
        <f>BK83</f>
        <v>0</v>
      </c>
    </row>
    <row r="83" spans="2:65" s="10" customFormat="1" ht="19.899999999999999" customHeight="1">
      <c r="B83" s="175"/>
      <c r="C83" s="176"/>
      <c r="D83" s="177" t="s">
        <v>73</v>
      </c>
      <c r="E83" s="189" t="s">
        <v>129</v>
      </c>
      <c r="F83" s="189" t="s">
        <v>140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SUM(P84:P102)</f>
        <v>0</v>
      </c>
      <c r="Q83" s="183"/>
      <c r="R83" s="184">
        <f>SUM(R84:R102)</f>
        <v>0</v>
      </c>
      <c r="S83" s="183"/>
      <c r="T83" s="185">
        <f>SUM(T84:T102)</f>
        <v>0</v>
      </c>
      <c r="AR83" s="186" t="s">
        <v>24</v>
      </c>
      <c r="AT83" s="187" t="s">
        <v>73</v>
      </c>
      <c r="AU83" s="187" t="s">
        <v>24</v>
      </c>
      <c r="AY83" s="186" t="s">
        <v>117</v>
      </c>
      <c r="BK83" s="188">
        <f>SUM(BK84:BK102)</f>
        <v>0</v>
      </c>
    </row>
    <row r="84" spans="2:65" s="1" customFormat="1" ht="38.25" customHeight="1">
      <c r="B84" s="40"/>
      <c r="C84" s="191" t="s">
        <v>24</v>
      </c>
      <c r="D84" s="191" t="s">
        <v>120</v>
      </c>
      <c r="E84" s="192" t="s">
        <v>146</v>
      </c>
      <c r="F84" s="193" t="s">
        <v>147</v>
      </c>
      <c r="G84" s="194" t="s">
        <v>126</v>
      </c>
      <c r="H84" s="195">
        <v>302.73099999999999</v>
      </c>
      <c r="I84" s="196"/>
      <c r="J84" s="197">
        <f>ROUND(I84*H84,2)</f>
        <v>0</v>
      </c>
      <c r="K84" s="193" t="s">
        <v>127</v>
      </c>
      <c r="L84" s="60"/>
      <c r="M84" s="198" t="s">
        <v>22</v>
      </c>
      <c r="N84" s="199" t="s">
        <v>45</v>
      </c>
      <c r="O84" s="41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3" t="s">
        <v>119</v>
      </c>
      <c r="AT84" s="23" t="s">
        <v>120</v>
      </c>
      <c r="AU84" s="23" t="s">
        <v>83</v>
      </c>
      <c r="AY84" s="23" t="s">
        <v>117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3" t="s">
        <v>24</v>
      </c>
      <c r="BK84" s="202">
        <f>ROUND(I84*H84,2)</f>
        <v>0</v>
      </c>
      <c r="BL84" s="23" t="s">
        <v>119</v>
      </c>
      <c r="BM84" s="23" t="s">
        <v>148</v>
      </c>
    </row>
    <row r="85" spans="2:65" s="1" customFormat="1" ht="67.5">
      <c r="B85" s="40"/>
      <c r="C85" s="62"/>
      <c r="D85" s="205" t="s">
        <v>149</v>
      </c>
      <c r="E85" s="62"/>
      <c r="F85" s="246" t="s">
        <v>150</v>
      </c>
      <c r="G85" s="62"/>
      <c r="H85" s="62"/>
      <c r="I85" s="162"/>
      <c r="J85" s="62"/>
      <c r="K85" s="62"/>
      <c r="L85" s="60"/>
      <c r="M85" s="247"/>
      <c r="N85" s="41"/>
      <c r="O85" s="41"/>
      <c r="P85" s="41"/>
      <c r="Q85" s="41"/>
      <c r="R85" s="41"/>
      <c r="S85" s="41"/>
      <c r="T85" s="77"/>
      <c r="AT85" s="23" t="s">
        <v>149</v>
      </c>
      <c r="AU85" s="23" t="s">
        <v>83</v>
      </c>
    </row>
    <row r="86" spans="2:65" s="11" customFormat="1">
      <c r="B86" s="203"/>
      <c r="C86" s="204"/>
      <c r="D86" s="205" t="s">
        <v>121</v>
      </c>
      <c r="E86" s="206" t="s">
        <v>22</v>
      </c>
      <c r="F86" s="207" t="s">
        <v>151</v>
      </c>
      <c r="G86" s="204"/>
      <c r="H86" s="206" t="s">
        <v>22</v>
      </c>
      <c r="I86" s="208"/>
      <c r="J86" s="204"/>
      <c r="K86" s="204"/>
      <c r="L86" s="209"/>
      <c r="M86" s="210"/>
      <c r="N86" s="211"/>
      <c r="O86" s="211"/>
      <c r="P86" s="211"/>
      <c r="Q86" s="211"/>
      <c r="R86" s="211"/>
      <c r="S86" s="211"/>
      <c r="T86" s="212"/>
      <c r="AT86" s="213" t="s">
        <v>121</v>
      </c>
      <c r="AU86" s="213" t="s">
        <v>83</v>
      </c>
      <c r="AV86" s="11" t="s">
        <v>24</v>
      </c>
      <c r="AW86" s="11" t="s">
        <v>37</v>
      </c>
      <c r="AX86" s="11" t="s">
        <v>74</v>
      </c>
      <c r="AY86" s="213" t="s">
        <v>117</v>
      </c>
    </row>
    <row r="87" spans="2:65" s="12" customFormat="1">
      <c r="B87" s="214"/>
      <c r="C87" s="215"/>
      <c r="D87" s="205" t="s">
        <v>121</v>
      </c>
      <c r="E87" s="216" t="s">
        <v>22</v>
      </c>
      <c r="F87" s="217" t="s">
        <v>152</v>
      </c>
      <c r="G87" s="215"/>
      <c r="H87" s="218">
        <v>54.305</v>
      </c>
      <c r="I87" s="219"/>
      <c r="J87" s="215"/>
      <c r="K87" s="215"/>
      <c r="L87" s="220"/>
      <c r="M87" s="221"/>
      <c r="N87" s="222"/>
      <c r="O87" s="222"/>
      <c r="P87" s="222"/>
      <c r="Q87" s="222"/>
      <c r="R87" s="222"/>
      <c r="S87" s="222"/>
      <c r="T87" s="223"/>
      <c r="AT87" s="224" t="s">
        <v>121</v>
      </c>
      <c r="AU87" s="224" t="s">
        <v>83</v>
      </c>
      <c r="AV87" s="12" t="s">
        <v>83</v>
      </c>
      <c r="AW87" s="12" t="s">
        <v>37</v>
      </c>
      <c r="AX87" s="12" t="s">
        <v>74</v>
      </c>
      <c r="AY87" s="224" t="s">
        <v>117</v>
      </c>
    </row>
    <row r="88" spans="2:65" s="12" customFormat="1">
      <c r="B88" s="214"/>
      <c r="C88" s="215"/>
      <c r="D88" s="205" t="s">
        <v>121</v>
      </c>
      <c r="E88" s="216" t="s">
        <v>22</v>
      </c>
      <c r="F88" s="217" t="s">
        <v>153</v>
      </c>
      <c r="G88" s="215"/>
      <c r="H88" s="218">
        <v>27.556999999999999</v>
      </c>
      <c r="I88" s="219"/>
      <c r="J88" s="215"/>
      <c r="K88" s="215"/>
      <c r="L88" s="220"/>
      <c r="M88" s="221"/>
      <c r="N88" s="222"/>
      <c r="O88" s="222"/>
      <c r="P88" s="222"/>
      <c r="Q88" s="222"/>
      <c r="R88" s="222"/>
      <c r="S88" s="222"/>
      <c r="T88" s="223"/>
      <c r="AT88" s="224" t="s">
        <v>121</v>
      </c>
      <c r="AU88" s="224" t="s">
        <v>83</v>
      </c>
      <c r="AV88" s="12" t="s">
        <v>83</v>
      </c>
      <c r="AW88" s="12" t="s">
        <v>37</v>
      </c>
      <c r="AX88" s="12" t="s">
        <v>74</v>
      </c>
      <c r="AY88" s="224" t="s">
        <v>117</v>
      </c>
    </row>
    <row r="89" spans="2:65" s="11" customFormat="1">
      <c r="B89" s="203"/>
      <c r="C89" s="204"/>
      <c r="D89" s="205" t="s">
        <v>121</v>
      </c>
      <c r="E89" s="206" t="s">
        <v>22</v>
      </c>
      <c r="F89" s="207" t="s">
        <v>154</v>
      </c>
      <c r="G89" s="204"/>
      <c r="H89" s="206" t="s">
        <v>22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121</v>
      </c>
      <c r="AU89" s="213" t="s">
        <v>83</v>
      </c>
      <c r="AV89" s="11" t="s">
        <v>24</v>
      </c>
      <c r="AW89" s="11" t="s">
        <v>37</v>
      </c>
      <c r="AX89" s="11" t="s">
        <v>74</v>
      </c>
      <c r="AY89" s="213" t="s">
        <v>117</v>
      </c>
    </row>
    <row r="90" spans="2:65" s="12" customFormat="1">
      <c r="B90" s="214"/>
      <c r="C90" s="215"/>
      <c r="D90" s="205" t="s">
        <v>121</v>
      </c>
      <c r="E90" s="216" t="s">
        <v>22</v>
      </c>
      <c r="F90" s="217" t="s">
        <v>155</v>
      </c>
      <c r="G90" s="215"/>
      <c r="H90" s="218">
        <v>70.391000000000005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AT90" s="224" t="s">
        <v>121</v>
      </c>
      <c r="AU90" s="224" t="s">
        <v>83</v>
      </c>
      <c r="AV90" s="12" t="s">
        <v>83</v>
      </c>
      <c r="AW90" s="12" t="s">
        <v>37</v>
      </c>
      <c r="AX90" s="12" t="s">
        <v>74</v>
      </c>
      <c r="AY90" s="224" t="s">
        <v>117</v>
      </c>
    </row>
    <row r="91" spans="2:65" s="12" customFormat="1">
      <c r="B91" s="214"/>
      <c r="C91" s="215"/>
      <c r="D91" s="205" t="s">
        <v>121</v>
      </c>
      <c r="E91" s="216" t="s">
        <v>22</v>
      </c>
      <c r="F91" s="217" t="s">
        <v>156</v>
      </c>
      <c r="G91" s="215"/>
      <c r="H91" s="218">
        <v>16.545000000000002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AT91" s="224" t="s">
        <v>121</v>
      </c>
      <c r="AU91" s="224" t="s">
        <v>83</v>
      </c>
      <c r="AV91" s="12" t="s">
        <v>83</v>
      </c>
      <c r="AW91" s="12" t="s">
        <v>37</v>
      </c>
      <c r="AX91" s="12" t="s">
        <v>74</v>
      </c>
      <c r="AY91" s="224" t="s">
        <v>117</v>
      </c>
    </row>
    <row r="92" spans="2:65" s="11" customFormat="1">
      <c r="B92" s="203"/>
      <c r="C92" s="204"/>
      <c r="D92" s="205" t="s">
        <v>121</v>
      </c>
      <c r="E92" s="206" t="s">
        <v>22</v>
      </c>
      <c r="F92" s="207" t="s">
        <v>157</v>
      </c>
      <c r="G92" s="204"/>
      <c r="H92" s="206" t="s">
        <v>22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121</v>
      </c>
      <c r="AU92" s="213" t="s">
        <v>83</v>
      </c>
      <c r="AV92" s="11" t="s">
        <v>24</v>
      </c>
      <c r="AW92" s="11" t="s">
        <v>37</v>
      </c>
      <c r="AX92" s="11" t="s">
        <v>74</v>
      </c>
      <c r="AY92" s="213" t="s">
        <v>117</v>
      </c>
    </row>
    <row r="93" spans="2:65" s="12" customFormat="1">
      <c r="B93" s="214"/>
      <c r="C93" s="215"/>
      <c r="D93" s="205" t="s">
        <v>121</v>
      </c>
      <c r="E93" s="216" t="s">
        <v>22</v>
      </c>
      <c r="F93" s="217" t="s">
        <v>158</v>
      </c>
      <c r="G93" s="215"/>
      <c r="H93" s="218">
        <v>79.510000000000005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121</v>
      </c>
      <c r="AU93" s="224" t="s">
        <v>83</v>
      </c>
      <c r="AV93" s="12" t="s">
        <v>83</v>
      </c>
      <c r="AW93" s="12" t="s">
        <v>37</v>
      </c>
      <c r="AX93" s="12" t="s">
        <v>74</v>
      </c>
      <c r="AY93" s="224" t="s">
        <v>117</v>
      </c>
    </row>
    <row r="94" spans="2:65" s="11" customFormat="1">
      <c r="B94" s="203"/>
      <c r="C94" s="204"/>
      <c r="D94" s="205" t="s">
        <v>121</v>
      </c>
      <c r="E94" s="206" t="s">
        <v>22</v>
      </c>
      <c r="F94" s="207" t="s">
        <v>159</v>
      </c>
      <c r="G94" s="204"/>
      <c r="H94" s="206" t="s">
        <v>22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121</v>
      </c>
      <c r="AU94" s="213" t="s">
        <v>83</v>
      </c>
      <c r="AV94" s="11" t="s">
        <v>24</v>
      </c>
      <c r="AW94" s="11" t="s">
        <v>37</v>
      </c>
      <c r="AX94" s="11" t="s">
        <v>74</v>
      </c>
      <c r="AY94" s="213" t="s">
        <v>117</v>
      </c>
    </row>
    <row r="95" spans="2:65" s="12" customFormat="1">
      <c r="B95" s="214"/>
      <c r="C95" s="215"/>
      <c r="D95" s="205" t="s">
        <v>121</v>
      </c>
      <c r="E95" s="216" t="s">
        <v>22</v>
      </c>
      <c r="F95" s="217" t="s">
        <v>160</v>
      </c>
      <c r="G95" s="215"/>
      <c r="H95" s="218">
        <v>23.084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AT95" s="224" t="s">
        <v>121</v>
      </c>
      <c r="AU95" s="224" t="s">
        <v>83</v>
      </c>
      <c r="AV95" s="12" t="s">
        <v>83</v>
      </c>
      <c r="AW95" s="12" t="s">
        <v>37</v>
      </c>
      <c r="AX95" s="12" t="s">
        <v>74</v>
      </c>
      <c r="AY95" s="224" t="s">
        <v>117</v>
      </c>
    </row>
    <row r="96" spans="2:65" s="12" customFormat="1">
      <c r="B96" s="214"/>
      <c r="C96" s="215"/>
      <c r="D96" s="205" t="s">
        <v>121</v>
      </c>
      <c r="E96" s="216" t="s">
        <v>22</v>
      </c>
      <c r="F96" s="217" t="s">
        <v>161</v>
      </c>
      <c r="G96" s="215"/>
      <c r="H96" s="218">
        <v>31.338999999999999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121</v>
      </c>
      <c r="AU96" s="224" t="s">
        <v>83</v>
      </c>
      <c r="AV96" s="12" t="s">
        <v>83</v>
      </c>
      <c r="AW96" s="12" t="s">
        <v>37</v>
      </c>
      <c r="AX96" s="12" t="s">
        <v>74</v>
      </c>
      <c r="AY96" s="224" t="s">
        <v>117</v>
      </c>
    </row>
    <row r="97" spans="2:65" s="13" customFormat="1">
      <c r="B97" s="225"/>
      <c r="C97" s="226"/>
      <c r="D97" s="205" t="s">
        <v>121</v>
      </c>
      <c r="E97" s="227" t="s">
        <v>22</v>
      </c>
      <c r="F97" s="228" t="s">
        <v>131</v>
      </c>
      <c r="G97" s="226"/>
      <c r="H97" s="229">
        <v>302.73099999999999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121</v>
      </c>
      <c r="AU97" s="235" t="s">
        <v>83</v>
      </c>
      <c r="AV97" s="13" t="s">
        <v>119</v>
      </c>
      <c r="AW97" s="13" t="s">
        <v>37</v>
      </c>
      <c r="AX97" s="13" t="s">
        <v>24</v>
      </c>
      <c r="AY97" s="235" t="s">
        <v>117</v>
      </c>
    </row>
    <row r="98" spans="2:65" s="1" customFormat="1" ht="38.25" customHeight="1">
      <c r="B98" s="40"/>
      <c r="C98" s="191" t="s">
        <v>83</v>
      </c>
      <c r="D98" s="191" t="s">
        <v>120</v>
      </c>
      <c r="E98" s="192" t="s">
        <v>162</v>
      </c>
      <c r="F98" s="193" t="s">
        <v>163</v>
      </c>
      <c r="G98" s="194" t="s">
        <v>126</v>
      </c>
      <c r="H98" s="195">
        <v>4238.2340000000004</v>
      </c>
      <c r="I98" s="196"/>
      <c r="J98" s="197">
        <f>ROUND(I98*H98,2)</f>
        <v>0</v>
      </c>
      <c r="K98" s="193" t="s">
        <v>127</v>
      </c>
      <c r="L98" s="60"/>
      <c r="M98" s="198" t="s">
        <v>22</v>
      </c>
      <c r="N98" s="199" t="s">
        <v>45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119</v>
      </c>
      <c r="AT98" s="23" t="s">
        <v>120</v>
      </c>
      <c r="AU98" s="23" t="s">
        <v>83</v>
      </c>
      <c r="AY98" s="23" t="s">
        <v>117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24</v>
      </c>
      <c r="BK98" s="202">
        <f>ROUND(I98*H98,2)</f>
        <v>0</v>
      </c>
      <c r="BL98" s="23" t="s">
        <v>119</v>
      </c>
      <c r="BM98" s="23" t="s">
        <v>164</v>
      </c>
    </row>
    <row r="99" spans="2:65" s="1" customFormat="1" ht="67.5">
      <c r="B99" s="40"/>
      <c r="C99" s="62"/>
      <c r="D99" s="205" t="s">
        <v>149</v>
      </c>
      <c r="E99" s="62"/>
      <c r="F99" s="246" t="s">
        <v>150</v>
      </c>
      <c r="G99" s="62"/>
      <c r="H99" s="62"/>
      <c r="I99" s="162"/>
      <c r="J99" s="62"/>
      <c r="K99" s="62"/>
      <c r="L99" s="60"/>
      <c r="M99" s="247"/>
      <c r="N99" s="41"/>
      <c r="O99" s="41"/>
      <c r="P99" s="41"/>
      <c r="Q99" s="41"/>
      <c r="R99" s="41"/>
      <c r="S99" s="41"/>
      <c r="T99" s="77"/>
      <c r="AT99" s="23" t="s">
        <v>149</v>
      </c>
      <c r="AU99" s="23" t="s">
        <v>83</v>
      </c>
    </row>
    <row r="100" spans="2:65" s="12" customFormat="1">
      <c r="B100" s="214"/>
      <c r="C100" s="215"/>
      <c r="D100" s="205" t="s">
        <v>121</v>
      </c>
      <c r="E100" s="216" t="s">
        <v>22</v>
      </c>
      <c r="F100" s="217" t="s">
        <v>165</v>
      </c>
      <c r="G100" s="215"/>
      <c r="H100" s="218">
        <v>4238.2340000000004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121</v>
      </c>
      <c r="AU100" s="224" t="s">
        <v>83</v>
      </c>
      <c r="AV100" s="12" t="s">
        <v>83</v>
      </c>
      <c r="AW100" s="12" t="s">
        <v>37</v>
      </c>
      <c r="AX100" s="12" t="s">
        <v>24</v>
      </c>
      <c r="AY100" s="224" t="s">
        <v>117</v>
      </c>
    </row>
    <row r="101" spans="2:65" s="1" customFormat="1" ht="38.25" customHeight="1">
      <c r="B101" s="40"/>
      <c r="C101" s="191" t="s">
        <v>122</v>
      </c>
      <c r="D101" s="191" t="s">
        <v>120</v>
      </c>
      <c r="E101" s="192" t="s">
        <v>166</v>
      </c>
      <c r="F101" s="193" t="s">
        <v>167</v>
      </c>
      <c r="G101" s="194" t="s">
        <v>126</v>
      </c>
      <c r="H101" s="195">
        <v>302.73099999999999</v>
      </c>
      <c r="I101" s="196"/>
      <c r="J101" s="197">
        <f>ROUND(I101*H101,2)</f>
        <v>0</v>
      </c>
      <c r="K101" s="193" t="s">
        <v>127</v>
      </c>
      <c r="L101" s="60"/>
      <c r="M101" s="198" t="s">
        <v>22</v>
      </c>
      <c r="N101" s="199" t="s">
        <v>45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3" t="s">
        <v>119</v>
      </c>
      <c r="AT101" s="23" t="s">
        <v>120</v>
      </c>
      <c r="AU101" s="23" t="s">
        <v>83</v>
      </c>
      <c r="AY101" s="23" t="s">
        <v>117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24</v>
      </c>
      <c r="BK101" s="202">
        <f>ROUND(I101*H101,2)</f>
        <v>0</v>
      </c>
      <c r="BL101" s="23" t="s">
        <v>119</v>
      </c>
      <c r="BM101" s="23" t="s">
        <v>168</v>
      </c>
    </row>
    <row r="102" spans="2:65" s="1" customFormat="1" ht="27">
      <c r="B102" s="40"/>
      <c r="C102" s="62"/>
      <c r="D102" s="205" t="s">
        <v>149</v>
      </c>
      <c r="E102" s="62"/>
      <c r="F102" s="246" t="s">
        <v>169</v>
      </c>
      <c r="G102" s="62"/>
      <c r="H102" s="62"/>
      <c r="I102" s="162"/>
      <c r="J102" s="62"/>
      <c r="K102" s="62"/>
      <c r="L102" s="60"/>
      <c r="M102" s="247"/>
      <c r="N102" s="41"/>
      <c r="O102" s="41"/>
      <c r="P102" s="41"/>
      <c r="Q102" s="41"/>
      <c r="R102" s="41"/>
      <c r="S102" s="41"/>
      <c r="T102" s="77"/>
      <c r="AT102" s="23" t="s">
        <v>149</v>
      </c>
      <c r="AU102" s="23" t="s">
        <v>83</v>
      </c>
    </row>
    <row r="103" spans="2:65" s="10" customFormat="1" ht="37.35" customHeight="1">
      <c r="B103" s="175"/>
      <c r="C103" s="176"/>
      <c r="D103" s="177" t="s">
        <v>73</v>
      </c>
      <c r="E103" s="178" t="s">
        <v>170</v>
      </c>
      <c r="F103" s="178" t="s">
        <v>171</v>
      </c>
      <c r="G103" s="176"/>
      <c r="H103" s="176"/>
      <c r="I103" s="179"/>
      <c r="J103" s="180">
        <f>BK103</f>
        <v>0</v>
      </c>
      <c r="K103" s="176"/>
      <c r="L103" s="181"/>
      <c r="M103" s="182"/>
      <c r="N103" s="183"/>
      <c r="O103" s="183"/>
      <c r="P103" s="184">
        <f>P104+P116</f>
        <v>0</v>
      </c>
      <c r="Q103" s="183"/>
      <c r="R103" s="184">
        <f>R104+R116</f>
        <v>0.1877113</v>
      </c>
      <c r="S103" s="183"/>
      <c r="T103" s="185">
        <f>T104+T116</f>
        <v>0.24945999999999999</v>
      </c>
      <c r="AR103" s="186" t="s">
        <v>83</v>
      </c>
      <c r="AT103" s="187" t="s">
        <v>73</v>
      </c>
      <c r="AU103" s="187" t="s">
        <v>74</v>
      </c>
      <c r="AY103" s="186" t="s">
        <v>117</v>
      </c>
      <c r="BK103" s="188">
        <f>BK104+BK116</f>
        <v>0</v>
      </c>
    </row>
    <row r="104" spans="2:65" s="10" customFormat="1" ht="19.899999999999999" customHeight="1">
      <c r="B104" s="175"/>
      <c r="C104" s="176"/>
      <c r="D104" s="177" t="s">
        <v>73</v>
      </c>
      <c r="E104" s="189" t="s">
        <v>172</v>
      </c>
      <c r="F104" s="189" t="s">
        <v>173</v>
      </c>
      <c r="G104" s="176"/>
      <c r="H104" s="176"/>
      <c r="I104" s="179"/>
      <c r="J104" s="190">
        <f>BK104</f>
        <v>0</v>
      </c>
      <c r="K104" s="176"/>
      <c r="L104" s="181"/>
      <c r="M104" s="182"/>
      <c r="N104" s="183"/>
      <c r="O104" s="183"/>
      <c r="P104" s="184">
        <f>SUM(P105:P115)</f>
        <v>0</v>
      </c>
      <c r="Q104" s="183"/>
      <c r="R104" s="184">
        <f>SUM(R105:R115)</f>
        <v>0</v>
      </c>
      <c r="S104" s="183"/>
      <c r="T104" s="185">
        <f>SUM(T105:T115)</f>
        <v>0.24945999999999999</v>
      </c>
      <c r="AR104" s="186" t="s">
        <v>83</v>
      </c>
      <c r="AT104" s="187" t="s">
        <v>73</v>
      </c>
      <c r="AU104" s="187" t="s">
        <v>24</v>
      </c>
      <c r="AY104" s="186" t="s">
        <v>117</v>
      </c>
      <c r="BK104" s="188">
        <f>SUM(BK105:BK115)</f>
        <v>0</v>
      </c>
    </row>
    <row r="105" spans="2:65" s="1" customFormat="1" ht="16.5" customHeight="1">
      <c r="B105" s="40"/>
      <c r="C105" s="191" t="s">
        <v>119</v>
      </c>
      <c r="D105" s="191" t="s">
        <v>120</v>
      </c>
      <c r="E105" s="192" t="s">
        <v>174</v>
      </c>
      <c r="F105" s="193" t="s">
        <v>175</v>
      </c>
      <c r="G105" s="194" t="s">
        <v>130</v>
      </c>
      <c r="H105" s="195">
        <v>52</v>
      </c>
      <c r="I105" s="196"/>
      <c r="J105" s="197">
        <f>ROUND(I105*H105,2)</f>
        <v>0</v>
      </c>
      <c r="K105" s="193" t="s">
        <v>127</v>
      </c>
      <c r="L105" s="60"/>
      <c r="M105" s="198" t="s">
        <v>22</v>
      </c>
      <c r="N105" s="199" t="s">
        <v>45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2.5999999999999999E-3</v>
      </c>
      <c r="T105" s="201">
        <f>S105*H105</f>
        <v>0.13519999999999999</v>
      </c>
      <c r="AR105" s="23" t="s">
        <v>136</v>
      </c>
      <c r="AT105" s="23" t="s">
        <v>120</v>
      </c>
      <c r="AU105" s="23" t="s">
        <v>83</v>
      </c>
      <c r="AY105" s="23" t="s">
        <v>117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24</v>
      </c>
      <c r="BK105" s="202">
        <f>ROUND(I105*H105,2)</f>
        <v>0</v>
      </c>
      <c r="BL105" s="23" t="s">
        <v>136</v>
      </c>
      <c r="BM105" s="23" t="s">
        <v>176</v>
      </c>
    </row>
    <row r="106" spans="2:65" s="12" customFormat="1">
      <c r="B106" s="214"/>
      <c r="C106" s="215"/>
      <c r="D106" s="205" t="s">
        <v>121</v>
      </c>
      <c r="E106" s="216" t="s">
        <v>22</v>
      </c>
      <c r="F106" s="217" t="s">
        <v>177</v>
      </c>
      <c r="G106" s="215"/>
      <c r="H106" s="218">
        <v>52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121</v>
      </c>
      <c r="AU106" s="224" t="s">
        <v>83</v>
      </c>
      <c r="AV106" s="12" t="s">
        <v>83</v>
      </c>
      <c r="AW106" s="12" t="s">
        <v>37</v>
      </c>
      <c r="AX106" s="12" t="s">
        <v>24</v>
      </c>
      <c r="AY106" s="224" t="s">
        <v>117</v>
      </c>
    </row>
    <row r="107" spans="2:65" s="1" customFormat="1" ht="16.5" customHeight="1">
      <c r="B107" s="40"/>
      <c r="C107" s="191" t="s">
        <v>123</v>
      </c>
      <c r="D107" s="191" t="s">
        <v>120</v>
      </c>
      <c r="E107" s="192" t="s">
        <v>178</v>
      </c>
      <c r="F107" s="193" t="s">
        <v>179</v>
      </c>
      <c r="G107" s="194" t="s">
        <v>130</v>
      </c>
      <c r="H107" s="195">
        <v>29</v>
      </c>
      <c r="I107" s="196"/>
      <c r="J107" s="197">
        <f>ROUND(I107*H107,2)</f>
        <v>0</v>
      </c>
      <c r="K107" s="193" t="s">
        <v>127</v>
      </c>
      <c r="L107" s="60"/>
      <c r="M107" s="198" t="s">
        <v>22</v>
      </c>
      <c r="N107" s="199" t="s">
        <v>45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3.9399999999999999E-3</v>
      </c>
      <c r="T107" s="201">
        <f>S107*H107</f>
        <v>0.11426</v>
      </c>
      <c r="AR107" s="23" t="s">
        <v>136</v>
      </c>
      <c r="AT107" s="23" t="s">
        <v>120</v>
      </c>
      <c r="AU107" s="23" t="s">
        <v>83</v>
      </c>
      <c r="AY107" s="23" t="s">
        <v>117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24</v>
      </c>
      <c r="BK107" s="202">
        <f>ROUND(I107*H107,2)</f>
        <v>0</v>
      </c>
      <c r="BL107" s="23" t="s">
        <v>136</v>
      </c>
      <c r="BM107" s="23" t="s">
        <v>180</v>
      </c>
    </row>
    <row r="108" spans="2:65" s="12" customFormat="1">
      <c r="B108" s="214"/>
      <c r="C108" s="215"/>
      <c r="D108" s="205" t="s">
        <v>121</v>
      </c>
      <c r="E108" s="216" t="s">
        <v>22</v>
      </c>
      <c r="F108" s="217" t="s">
        <v>181</v>
      </c>
      <c r="G108" s="215"/>
      <c r="H108" s="218">
        <v>29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121</v>
      </c>
      <c r="AU108" s="224" t="s">
        <v>83</v>
      </c>
      <c r="AV108" s="12" t="s">
        <v>83</v>
      </c>
      <c r="AW108" s="12" t="s">
        <v>37</v>
      </c>
      <c r="AX108" s="12" t="s">
        <v>24</v>
      </c>
      <c r="AY108" s="224" t="s">
        <v>117</v>
      </c>
    </row>
    <row r="109" spans="2:65" s="1" customFormat="1" ht="16.5" customHeight="1">
      <c r="B109" s="40"/>
      <c r="C109" s="191" t="s">
        <v>124</v>
      </c>
      <c r="D109" s="191" t="s">
        <v>120</v>
      </c>
      <c r="E109" s="192" t="s">
        <v>182</v>
      </c>
      <c r="F109" s="193" t="s">
        <v>183</v>
      </c>
      <c r="G109" s="194" t="s">
        <v>130</v>
      </c>
      <c r="H109" s="195">
        <v>52</v>
      </c>
      <c r="I109" s="196"/>
      <c r="J109" s="197">
        <f>ROUND(I109*H109,2)</f>
        <v>0</v>
      </c>
      <c r="K109" s="193" t="s">
        <v>127</v>
      </c>
      <c r="L109" s="60"/>
      <c r="M109" s="198" t="s">
        <v>22</v>
      </c>
      <c r="N109" s="199" t="s">
        <v>45</v>
      </c>
      <c r="O109" s="41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3" t="s">
        <v>136</v>
      </c>
      <c r="AT109" s="23" t="s">
        <v>120</v>
      </c>
      <c r="AU109" s="23" t="s">
        <v>83</v>
      </c>
      <c r="AY109" s="23" t="s">
        <v>117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3" t="s">
        <v>24</v>
      </c>
      <c r="BK109" s="202">
        <f>ROUND(I109*H109,2)</f>
        <v>0</v>
      </c>
      <c r="BL109" s="23" t="s">
        <v>136</v>
      </c>
      <c r="BM109" s="23" t="s">
        <v>184</v>
      </c>
    </row>
    <row r="110" spans="2:65" s="11" customFormat="1">
      <c r="B110" s="203"/>
      <c r="C110" s="204"/>
      <c r="D110" s="205" t="s">
        <v>121</v>
      </c>
      <c r="E110" s="206" t="s">
        <v>22</v>
      </c>
      <c r="F110" s="207" t="s">
        <v>185</v>
      </c>
      <c r="G110" s="204"/>
      <c r="H110" s="206" t="s">
        <v>22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121</v>
      </c>
      <c r="AU110" s="213" t="s">
        <v>83</v>
      </c>
      <c r="AV110" s="11" t="s">
        <v>24</v>
      </c>
      <c r="AW110" s="11" t="s">
        <v>37</v>
      </c>
      <c r="AX110" s="11" t="s">
        <v>74</v>
      </c>
      <c r="AY110" s="213" t="s">
        <v>117</v>
      </c>
    </row>
    <row r="111" spans="2:65" s="12" customFormat="1">
      <c r="B111" s="214"/>
      <c r="C111" s="215"/>
      <c r="D111" s="205" t="s">
        <v>121</v>
      </c>
      <c r="E111" s="216" t="s">
        <v>22</v>
      </c>
      <c r="F111" s="217" t="s">
        <v>177</v>
      </c>
      <c r="G111" s="215"/>
      <c r="H111" s="218">
        <v>52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121</v>
      </c>
      <c r="AU111" s="224" t="s">
        <v>83</v>
      </c>
      <c r="AV111" s="12" t="s">
        <v>83</v>
      </c>
      <c r="AW111" s="12" t="s">
        <v>37</v>
      </c>
      <c r="AX111" s="12" t="s">
        <v>24</v>
      </c>
      <c r="AY111" s="224" t="s">
        <v>117</v>
      </c>
    </row>
    <row r="112" spans="2:65" s="1" customFormat="1" ht="16.5" customHeight="1">
      <c r="B112" s="40"/>
      <c r="C112" s="191" t="s">
        <v>125</v>
      </c>
      <c r="D112" s="191" t="s">
        <v>120</v>
      </c>
      <c r="E112" s="192" t="s">
        <v>186</v>
      </c>
      <c r="F112" s="193" t="s">
        <v>187</v>
      </c>
      <c r="G112" s="194" t="s">
        <v>130</v>
      </c>
      <c r="H112" s="195">
        <v>29</v>
      </c>
      <c r="I112" s="196"/>
      <c r="J112" s="197">
        <f>ROUND(I112*H112,2)</f>
        <v>0</v>
      </c>
      <c r="K112" s="193" t="s">
        <v>127</v>
      </c>
      <c r="L112" s="60"/>
      <c r="M112" s="198" t="s">
        <v>22</v>
      </c>
      <c r="N112" s="199" t="s">
        <v>45</v>
      </c>
      <c r="O112" s="41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3" t="s">
        <v>136</v>
      </c>
      <c r="AT112" s="23" t="s">
        <v>120</v>
      </c>
      <c r="AU112" s="23" t="s">
        <v>83</v>
      </c>
      <c r="AY112" s="23" t="s">
        <v>117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24</v>
      </c>
      <c r="BK112" s="202">
        <f>ROUND(I112*H112,2)</f>
        <v>0</v>
      </c>
      <c r="BL112" s="23" t="s">
        <v>136</v>
      </c>
      <c r="BM112" s="23" t="s">
        <v>188</v>
      </c>
    </row>
    <row r="113" spans="2:65" s="11" customFormat="1">
      <c r="B113" s="203"/>
      <c r="C113" s="204"/>
      <c r="D113" s="205" t="s">
        <v>121</v>
      </c>
      <c r="E113" s="206" t="s">
        <v>22</v>
      </c>
      <c r="F113" s="207" t="s">
        <v>185</v>
      </c>
      <c r="G113" s="204"/>
      <c r="H113" s="206" t="s">
        <v>22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121</v>
      </c>
      <c r="AU113" s="213" t="s">
        <v>83</v>
      </c>
      <c r="AV113" s="11" t="s">
        <v>24</v>
      </c>
      <c r="AW113" s="11" t="s">
        <v>37</v>
      </c>
      <c r="AX113" s="11" t="s">
        <v>74</v>
      </c>
      <c r="AY113" s="213" t="s">
        <v>117</v>
      </c>
    </row>
    <row r="114" spans="2:65" s="12" customFormat="1">
      <c r="B114" s="214"/>
      <c r="C114" s="215"/>
      <c r="D114" s="205" t="s">
        <v>121</v>
      </c>
      <c r="E114" s="216" t="s">
        <v>22</v>
      </c>
      <c r="F114" s="217" t="s">
        <v>181</v>
      </c>
      <c r="G114" s="215"/>
      <c r="H114" s="218">
        <v>29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121</v>
      </c>
      <c r="AU114" s="224" t="s">
        <v>83</v>
      </c>
      <c r="AV114" s="12" t="s">
        <v>83</v>
      </c>
      <c r="AW114" s="12" t="s">
        <v>37</v>
      </c>
      <c r="AX114" s="12" t="s">
        <v>24</v>
      </c>
      <c r="AY114" s="224" t="s">
        <v>117</v>
      </c>
    </row>
    <row r="115" spans="2:65" s="1" customFormat="1" ht="38.25" customHeight="1">
      <c r="B115" s="40"/>
      <c r="C115" s="191" t="s">
        <v>128</v>
      </c>
      <c r="D115" s="191" t="s">
        <v>120</v>
      </c>
      <c r="E115" s="192" t="s">
        <v>189</v>
      </c>
      <c r="F115" s="193" t="s">
        <v>190</v>
      </c>
      <c r="G115" s="194" t="s">
        <v>191</v>
      </c>
      <c r="H115" s="248"/>
      <c r="I115" s="196"/>
      <c r="J115" s="197">
        <f>ROUND(I115*H115,2)</f>
        <v>0</v>
      </c>
      <c r="K115" s="193" t="s">
        <v>127</v>
      </c>
      <c r="L115" s="60"/>
      <c r="M115" s="198" t="s">
        <v>22</v>
      </c>
      <c r="N115" s="199" t="s">
        <v>45</v>
      </c>
      <c r="O115" s="41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3" t="s">
        <v>136</v>
      </c>
      <c r="AT115" s="23" t="s">
        <v>120</v>
      </c>
      <c r="AU115" s="23" t="s">
        <v>83</v>
      </c>
      <c r="AY115" s="23" t="s">
        <v>117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3" t="s">
        <v>24</v>
      </c>
      <c r="BK115" s="202">
        <f>ROUND(I115*H115,2)</f>
        <v>0</v>
      </c>
      <c r="BL115" s="23" t="s">
        <v>136</v>
      </c>
      <c r="BM115" s="23" t="s">
        <v>192</v>
      </c>
    </row>
    <row r="116" spans="2:65" s="10" customFormat="1" ht="29.85" customHeight="1">
      <c r="B116" s="175"/>
      <c r="C116" s="176"/>
      <c r="D116" s="177" t="s">
        <v>73</v>
      </c>
      <c r="E116" s="189" t="s">
        <v>193</v>
      </c>
      <c r="F116" s="189" t="s">
        <v>194</v>
      </c>
      <c r="G116" s="176"/>
      <c r="H116" s="176"/>
      <c r="I116" s="179"/>
      <c r="J116" s="190">
        <f>BK116</f>
        <v>0</v>
      </c>
      <c r="K116" s="176"/>
      <c r="L116" s="181"/>
      <c r="M116" s="182"/>
      <c r="N116" s="183"/>
      <c r="O116" s="183"/>
      <c r="P116" s="184">
        <f>SUM(P117:P154)</f>
        <v>0</v>
      </c>
      <c r="Q116" s="183"/>
      <c r="R116" s="184">
        <f>SUM(R117:R154)</f>
        <v>0.1877113</v>
      </c>
      <c r="S116" s="183"/>
      <c r="T116" s="185">
        <f>SUM(T117:T154)</f>
        <v>0</v>
      </c>
      <c r="AR116" s="186" t="s">
        <v>83</v>
      </c>
      <c r="AT116" s="187" t="s">
        <v>73</v>
      </c>
      <c r="AU116" s="187" t="s">
        <v>24</v>
      </c>
      <c r="AY116" s="186" t="s">
        <v>117</v>
      </c>
      <c r="BK116" s="188">
        <f>SUM(BK117:BK154)</f>
        <v>0</v>
      </c>
    </row>
    <row r="117" spans="2:65" s="1" customFormat="1" ht="25.5" customHeight="1">
      <c r="B117" s="40"/>
      <c r="C117" s="191" t="s">
        <v>129</v>
      </c>
      <c r="D117" s="191" t="s">
        <v>120</v>
      </c>
      <c r="E117" s="192" t="s">
        <v>195</v>
      </c>
      <c r="F117" s="193" t="s">
        <v>196</v>
      </c>
      <c r="G117" s="194" t="s">
        <v>130</v>
      </c>
      <c r="H117" s="195">
        <v>191.83</v>
      </c>
      <c r="I117" s="196"/>
      <c r="J117" s="197">
        <f>ROUND(I117*H117,2)</f>
        <v>0</v>
      </c>
      <c r="K117" s="193" t="s">
        <v>127</v>
      </c>
      <c r="L117" s="60"/>
      <c r="M117" s="198" t="s">
        <v>22</v>
      </c>
      <c r="N117" s="199" t="s">
        <v>45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3" t="s">
        <v>136</v>
      </c>
      <c r="AT117" s="23" t="s">
        <v>120</v>
      </c>
      <c r="AU117" s="23" t="s">
        <v>83</v>
      </c>
      <c r="AY117" s="23" t="s">
        <v>117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24</v>
      </c>
      <c r="BK117" s="202">
        <f>ROUND(I117*H117,2)</f>
        <v>0</v>
      </c>
      <c r="BL117" s="23" t="s">
        <v>136</v>
      </c>
      <c r="BM117" s="23" t="s">
        <v>197</v>
      </c>
    </row>
    <row r="118" spans="2:65" s="11" customFormat="1">
      <c r="B118" s="203"/>
      <c r="C118" s="204"/>
      <c r="D118" s="205" t="s">
        <v>121</v>
      </c>
      <c r="E118" s="206" t="s">
        <v>22</v>
      </c>
      <c r="F118" s="207" t="s">
        <v>198</v>
      </c>
      <c r="G118" s="204"/>
      <c r="H118" s="206" t="s">
        <v>22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121</v>
      </c>
      <c r="AU118" s="213" t="s">
        <v>83</v>
      </c>
      <c r="AV118" s="11" t="s">
        <v>24</v>
      </c>
      <c r="AW118" s="11" t="s">
        <v>37</v>
      </c>
      <c r="AX118" s="11" t="s">
        <v>74</v>
      </c>
      <c r="AY118" s="213" t="s">
        <v>117</v>
      </c>
    </row>
    <row r="119" spans="2:65" s="12" customFormat="1">
      <c r="B119" s="214"/>
      <c r="C119" s="215"/>
      <c r="D119" s="205" t="s">
        <v>121</v>
      </c>
      <c r="E119" s="216" t="s">
        <v>22</v>
      </c>
      <c r="F119" s="217" t="s">
        <v>199</v>
      </c>
      <c r="G119" s="215"/>
      <c r="H119" s="218">
        <v>116.32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121</v>
      </c>
      <c r="AU119" s="224" t="s">
        <v>83</v>
      </c>
      <c r="AV119" s="12" t="s">
        <v>83</v>
      </c>
      <c r="AW119" s="12" t="s">
        <v>37</v>
      </c>
      <c r="AX119" s="12" t="s">
        <v>74</v>
      </c>
      <c r="AY119" s="224" t="s">
        <v>117</v>
      </c>
    </row>
    <row r="120" spans="2:65" s="11" customFormat="1">
      <c r="B120" s="203"/>
      <c r="C120" s="204"/>
      <c r="D120" s="205" t="s">
        <v>121</v>
      </c>
      <c r="E120" s="206" t="s">
        <v>22</v>
      </c>
      <c r="F120" s="207" t="s">
        <v>200</v>
      </c>
      <c r="G120" s="204"/>
      <c r="H120" s="206" t="s">
        <v>22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121</v>
      </c>
      <c r="AU120" s="213" t="s">
        <v>83</v>
      </c>
      <c r="AV120" s="11" t="s">
        <v>24</v>
      </c>
      <c r="AW120" s="11" t="s">
        <v>37</v>
      </c>
      <c r="AX120" s="11" t="s">
        <v>74</v>
      </c>
      <c r="AY120" s="213" t="s">
        <v>117</v>
      </c>
    </row>
    <row r="121" spans="2:65" s="11" customFormat="1">
      <c r="B121" s="203"/>
      <c r="C121" s="204"/>
      <c r="D121" s="205" t="s">
        <v>121</v>
      </c>
      <c r="E121" s="206" t="s">
        <v>22</v>
      </c>
      <c r="F121" s="207" t="s">
        <v>201</v>
      </c>
      <c r="G121" s="204"/>
      <c r="H121" s="206" t="s">
        <v>22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121</v>
      </c>
      <c r="AU121" s="213" t="s">
        <v>83</v>
      </c>
      <c r="AV121" s="11" t="s">
        <v>24</v>
      </c>
      <c r="AW121" s="11" t="s">
        <v>37</v>
      </c>
      <c r="AX121" s="11" t="s">
        <v>74</v>
      </c>
      <c r="AY121" s="213" t="s">
        <v>117</v>
      </c>
    </row>
    <row r="122" spans="2:65" s="12" customFormat="1">
      <c r="B122" s="214"/>
      <c r="C122" s="215"/>
      <c r="D122" s="205" t="s">
        <v>121</v>
      </c>
      <c r="E122" s="216" t="s">
        <v>22</v>
      </c>
      <c r="F122" s="217" t="s">
        <v>202</v>
      </c>
      <c r="G122" s="215"/>
      <c r="H122" s="218">
        <v>35.35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121</v>
      </c>
      <c r="AU122" s="224" t="s">
        <v>83</v>
      </c>
      <c r="AV122" s="12" t="s">
        <v>83</v>
      </c>
      <c r="AW122" s="12" t="s">
        <v>37</v>
      </c>
      <c r="AX122" s="12" t="s">
        <v>74</v>
      </c>
      <c r="AY122" s="224" t="s">
        <v>117</v>
      </c>
    </row>
    <row r="123" spans="2:65" s="11" customFormat="1">
      <c r="B123" s="203"/>
      <c r="C123" s="204"/>
      <c r="D123" s="205" t="s">
        <v>121</v>
      </c>
      <c r="E123" s="206" t="s">
        <v>22</v>
      </c>
      <c r="F123" s="207" t="s">
        <v>203</v>
      </c>
      <c r="G123" s="204"/>
      <c r="H123" s="206" t="s">
        <v>22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121</v>
      </c>
      <c r="AU123" s="213" t="s">
        <v>83</v>
      </c>
      <c r="AV123" s="11" t="s">
        <v>24</v>
      </c>
      <c r="AW123" s="11" t="s">
        <v>37</v>
      </c>
      <c r="AX123" s="11" t="s">
        <v>74</v>
      </c>
      <c r="AY123" s="213" t="s">
        <v>117</v>
      </c>
    </row>
    <row r="124" spans="2:65" s="12" customFormat="1">
      <c r="B124" s="214"/>
      <c r="C124" s="215"/>
      <c r="D124" s="205" t="s">
        <v>121</v>
      </c>
      <c r="E124" s="216" t="s">
        <v>22</v>
      </c>
      <c r="F124" s="217" t="s">
        <v>204</v>
      </c>
      <c r="G124" s="215"/>
      <c r="H124" s="218">
        <v>40.159999999999997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121</v>
      </c>
      <c r="AU124" s="224" t="s">
        <v>83</v>
      </c>
      <c r="AV124" s="12" t="s">
        <v>83</v>
      </c>
      <c r="AW124" s="12" t="s">
        <v>37</v>
      </c>
      <c r="AX124" s="12" t="s">
        <v>74</v>
      </c>
      <c r="AY124" s="224" t="s">
        <v>117</v>
      </c>
    </row>
    <row r="125" spans="2:65" s="13" customFormat="1">
      <c r="B125" s="225"/>
      <c r="C125" s="226"/>
      <c r="D125" s="205" t="s">
        <v>121</v>
      </c>
      <c r="E125" s="227" t="s">
        <v>22</v>
      </c>
      <c r="F125" s="228" t="s">
        <v>131</v>
      </c>
      <c r="G125" s="226"/>
      <c r="H125" s="229">
        <v>191.83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121</v>
      </c>
      <c r="AU125" s="235" t="s">
        <v>83</v>
      </c>
      <c r="AV125" s="13" t="s">
        <v>119</v>
      </c>
      <c r="AW125" s="13" t="s">
        <v>37</v>
      </c>
      <c r="AX125" s="13" t="s">
        <v>24</v>
      </c>
      <c r="AY125" s="235" t="s">
        <v>117</v>
      </c>
    </row>
    <row r="126" spans="2:65" s="1" customFormat="1" ht="16.5" customHeight="1">
      <c r="B126" s="40"/>
      <c r="C126" s="236" t="s">
        <v>29</v>
      </c>
      <c r="D126" s="236" t="s">
        <v>139</v>
      </c>
      <c r="E126" s="237" t="s">
        <v>205</v>
      </c>
      <c r="F126" s="238" t="s">
        <v>206</v>
      </c>
      <c r="G126" s="239" t="s">
        <v>130</v>
      </c>
      <c r="H126" s="240">
        <v>201.422</v>
      </c>
      <c r="I126" s="241"/>
      <c r="J126" s="242">
        <f>ROUND(I126*H126,2)</f>
        <v>0</v>
      </c>
      <c r="K126" s="238" t="s">
        <v>127</v>
      </c>
      <c r="L126" s="243"/>
      <c r="M126" s="244" t="s">
        <v>22</v>
      </c>
      <c r="N126" s="245" t="s">
        <v>45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3" t="s">
        <v>141</v>
      </c>
      <c r="AT126" s="23" t="s">
        <v>139</v>
      </c>
      <c r="AU126" s="23" t="s">
        <v>83</v>
      </c>
      <c r="AY126" s="23" t="s">
        <v>117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24</v>
      </c>
      <c r="BK126" s="202">
        <f>ROUND(I126*H126,2)</f>
        <v>0</v>
      </c>
      <c r="BL126" s="23" t="s">
        <v>136</v>
      </c>
      <c r="BM126" s="23" t="s">
        <v>207</v>
      </c>
    </row>
    <row r="127" spans="2:65" s="12" customFormat="1">
      <c r="B127" s="214"/>
      <c r="C127" s="215"/>
      <c r="D127" s="205" t="s">
        <v>121</v>
      </c>
      <c r="E127" s="215"/>
      <c r="F127" s="217" t="s">
        <v>208</v>
      </c>
      <c r="G127" s="215"/>
      <c r="H127" s="218">
        <v>201.422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121</v>
      </c>
      <c r="AU127" s="224" t="s">
        <v>83</v>
      </c>
      <c r="AV127" s="12" t="s">
        <v>83</v>
      </c>
      <c r="AW127" s="12" t="s">
        <v>6</v>
      </c>
      <c r="AX127" s="12" t="s">
        <v>24</v>
      </c>
      <c r="AY127" s="224" t="s">
        <v>117</v>
      </c>
    </row>
    <row r="128" spans="2:65" s="1" customFormat="1" ht="16.5" customHeight="1">
      <c r="B128" s="40"/>
      <c r="C128" s="236" t="s">
        <v>132</v>
      </c>
      <c r="D128" s="236" t="s">
        <v>139</v>
      </c>
      <c r="E128" s="237" t="s">
        <v>209</v>
      </c>
      <c r="F128" s="238" t="s">
        <v>210</v>
      </c>
      <c r="G128" s="239" t="s">
        <v>126</v>
      </c>
      <c r="H128" s="240">
        <v>805.68600000000004</v>
      </c>
      <c r="I128" s="241"/>
      <c r="J128" s="242">
        <f>ROUND(I128*H128,2)</f>
        <v>0</v>
      </c>
      <c r="K128" s="238" t="s">
        <v>127</v>
      </c>
      <c r="L128" s="243"/>
      <c r="M128" s="244" t="s">
        <v>22</v>
      </c>
      <c r="N128" s="245" t="s">
        <v>45</v>
      </c>
      <c r="O128" s="4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3" t="s">
        <v>141</v>
      </c>
      <c r="AT128" s="23" t="s">
        <v>139</v>
      </c>
      <c r="AU128" s="23" t="s">
        <v>83</v>
      </c>
      <c r="AY128" s="23" t="s">
        <v>117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24</v>
      </c>
      <c r="BK128" s="202">
        <f>ROUND(I128*H128,2)</f>
        <v>0</v>
      </c>
      <c r="BL128" s="23" t="s">
        <v>136</v>
      </c>
      <c r="BM128" s="23" t="s">
        <v>211</v>
      </c>
    </row>
    <row r="129" spans="2:65" s="12" customFormat="1">
      <c r="B129" s="214"/>
      <c r="C129" s="215"/>
      <c r="D129" s="205" t="s">
        <v>121</v>
      </c>
      <c r="E129" s="216" t="s">
        <v>22</v>
      </c>
      <c r="F129" s="217" t="s">
        <v>212</v>
      </c>
      <c r="G129" s="215"/>
      <c r="H129" s="218">
        <v>767.32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121</v>
      </c>
      <c r="AU129" s="224" t="s">
        <v>83</v>
      </c>
      <c r="AV129" s="12" t="s">
        <v>83</v>
      </c>
      <c r="AW129" s="12" t="s">
        <v>37</v>
      </c>
      <c r="AX129" s="12" t="s">
        <v>24</v>
      </c>
      <c r="AY129" s="224" t="s">
        <v>117</v>
      </c>
    </row>
    <row r="130" spans="2:65" s="12" customFormat="1">
      <c r="B130" s="214"/>
      <c r="C130" s="215"/>
      <c r="D130" s="205" t="s">
        <v>121</v>
      </c>
      <c r="E130" s="215"/>
      <c r="F130" s="217" t="s">
        <v>213</v>
      </c>
      <c r="G130" s="215"/>
      <c r="H130" s="218">
        <v>805.68600000000004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121</v>
      </c>
      <c r="AU130" s="224" t="s">
        <v>83</v>
      </c>
      <c r="AV130" s="12" t="s">
        <v>83</v>
      </c>
      <c r="AW130" s="12" t="s">
        <v>6</v>
      </c>
      <c r="AX130" s="12" t="s">
        <v>24</v>
      </c>
      <c r="AY130" s="224" t="s">
        <v>117</v>
      </c>
    </row>
    <row r="131" spans="2:65" s="1" customFormat="1" ht="16.5" customHeight="1">
      <c r="B131" s="40"/>
      <c r="C131" s="236" t="s">
        <v>133</v>
      </c>
      <c r="D131" s="236" t="s">
        <v>139</v>
      </c>
      <c r="E131" s="237" t="s">
        <v>214</v>
      </c>
      <c r="F131" s="238" t="s">
        <v>215</v>
      </c>
      <c r="G131" s="239" t="s">
        <v>130</v>
      </c>
      <c r="H131" s="240">
        <v>201.422</v>
      </c>
      <c r="I131" s="241"/>
      <c r="J131" s="242">
        <f>ROUND(I131*H131,2)</f>
        <v>0</v>
      </c>
      <c r="K131" s="238" t="s">
        <v>127</v>
      </c>
      <c r="L131" s="243"/>
      <c r="M131" s="244" t="s">
        <v>22</v>
      </c>
      <c r="N131" s="245" t="s">
        <v>45</v>
      </c>
      <c r="O131" s="4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3" t="s">
        <v>141</v>
      </c>
      <c r="AT131" s="23" t="s">
        <v>139</v>
      </c>
      <c r="AU131" s="23" t="s">
        <v>83</v>
      </c>
      <c r="AY131" s="23" t="s">
        <v>117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24</v>
      </c>
      <c r="BK131" s="202">
        <f>ROUND(I131*H131,2)</f>
        <v>0</v>
      </c>
      <c r="BL131" s="23" t="s">
        <v>136</v>
      </c>
      <c r="BM131" s="23" t="s">
        <v>216</v>
      </c>
    </row>
    <row r="132" spans="2:65" s="12" customFormat="1">
      <c r="B132" s="214"/>
      <c r="C132" s="215"/>
      <c r="D132" s="205" t="s">
        <v>121</v>
      </c>
      <c r="E132" s="215"/>
      <c r="F132" s="217" t="s">
        <v>208</v>
      </c>
      <c r="G132" s="215"/>
      <c r="H132" s="218">
        <v>201.422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121</v>
      </c>
      <c r="AU132" s="224" t="s">
        <v>83</v>
      </c>
      <c r="AV132" s="12" t="s">
        <v>83</v>
      </c>
      <c r="AW132" s="12" t="s">
        <v>6</v>
      </c>
      <c r="AX132" s="12" t="s">
        <v>24</v>
      </c>
      <c r="AY132" s="224" t="s">
        <v>117</v>
      </c>
    </row>
    <row r="133" spans="2:65" s="1" customFormat="1" ht="16.5" customHeight="1">
      <c r="B133" s="40"/>
      <c r="C133" s="191" t="s">
        <v>134</v>
      </c>
      <c r="D133" s="191" t="s">
        <v>120</v>
      </c>
      <c r="E133" s="192" t="s">
        <v>217</v>
      </c>
      <c r="F133" s="193" t="s">
        <v>218</v>
      </c>
      <c r="G133" s="194" t="s">
        <v>126</v>
      </c>
      <c r="H133" s="195">
        <v>440</v>
      </c>
      <c r="I133" s="196"/>
      <c r="J133" s="197">
        <f>ROUND(I133*H133,2)</f>
        <v>0</v>
      </c>
      <c r="K133" s="193" t="s">
        <v>127</v>
      </c>
      <c r="L133" s="60"/>
      <c r="M133" s="198" t="s">
        <v>22</v>
      </c>
      <c r="N133" s="199" t="s">
        <v>45</v>
      </c>
      <c r="O133" s="41"/>
      <c r="P133" s="200">
        <f>O133*H133</f>
        <v>0</v>
      </c>
      <c r="Q133" s="200">
        <v>2.0000000000000002E-5</v>
      </c>
      <c r="R133" s="200">
        <f>Q133*H133</f>
        <v>8.8000000000000005E-3</v>
      </c>
      <c r="S133" s="200">
        <v>0</v>
      </c>
      <c r="T133" s="201">
        <f>S133*H133</f>
        <v>0</v>
      </c>
      <c r="AR133" s="23" t="s">
        <v>136</v>
      </c>
      <c r="AT133" s="23" t="s">
        <v>120</v>
      </c>
      <c r="AU133" s="23" t="s">
        <v>83</v>
      </c>
      <c r="AY133" s="23" t="s">
        <v>117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3" t="s">
        <v>24</v>
      </c>
      <c r="BK133" s="202">
        <f>ROUND(I133*H133,2)</f>
        <v>0</v>
      </c>
      <c r="BL133" s="23" t="s">
        <v>136</v>
      </c>
      <c r="BM133" s="23" t="s">
        <v>219</v>
      </c>
    </row>
    <row r="134" spans="2:65" s="11" customFormat="1">
      <c r="B134" s="203"/>
      <c r="C134" s="204"/>
      <c r="D134" s="205" t="s">
        <v>121</v>
      </c>
      <c r="E134" s="206" t="s">
        <v>22</v>
      </c>
      <c r="F134" s="207" t="s">
        <v>220</v>
      </c>
      <c r="G134" s="204"/>
      <c r="H134" s="206" t="s">
        <v>22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121</v>
      </c>
      <c r="AU134" s="213" t="s">
        <v>83</v>
      </c>
      <c r="AV134" s="11" t="s">
        <v>24</v>
      </c>
      <c r="AW134" s="11" t="s">
        <v>37</v>
      </c>
      <c r="AX134" s="11" t="s">
        <v>74</v>
      </c>
      <c r="AY134" s="213" t="s">
        <v>117</v>
      </c>
    </row>
    <row r="135" spans="2:65" s="12" customFormat="1">
      <c r="B135" s="214"/>
      <c r="C135" s="215"/>
      <c r="D135" s="205" t="s">
        <v>121</v>
      </c>
      <c r="E135" s="216" t="s">
        <v>22</v>
      </c>
      <c r="F135" s="217" t="s">
        <v>221</v>
      </c>
      <c r="G135" s="215"/>
      <c r="H135" s="218">
        <v>186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121</v>
      </c>
      <c r="AU135" s="224" t="s">
        <v>83</v>
      </c>
      <c r="AV135" s="12" t="s">
        <v>83</v>
      </c>
      <c r="AW135" s="12" t="s">
        <v>37</v>
      </c>
      <c r="AX135" s="12" t="s">
        <v>74</v>
      </c>
      <c r="AY135" s="224" t="s">
        <v>117</v>
      </c>
    </row>
    <row r="136" spans="2:65" s="11" customFormat="1">
      <c r="B136" s="203"/>
      <c r="C136" s="204"/>
      <c r="D136" s="205" t="s">
        <v>121</v>
      </c>
      <c r="E136" s="206" t="s">
        <v>22</v>
      </c>
      <c r="F136" s="207" t="s">
        <v>200</v>
      </c>
      <c r="G136" s="204"/>
      <c r="H136" s="206" t="s">
        <v>22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121</v>
      </c>
      <c r="AU136" s="213" t="s">
        <v>83</v>
      </c>
      <c r="AV136" s="11" t="s">
        <v>24</v>
      </c>
      <c r="AW136" s="11" t="s">
        <v>37</v>
      </c>
      <c r="AX136" s="11" t="s">
        <v>74</v>
      </c>
      <c r="AY136" s="213" t="s">
        <v>117</v>
      </c>
    </row>
    <row r="137" spans="2:65" s="12" customFormat="1">
      <c r="B137" s="214"/>
      <c r="C137" s="215"/>
      <c r="D137" s="205" t="s">
        <v>121</v>
      </c>
      <c r="E137" s="216" t="s">
        <v>22</v>
      </c>
      <c r="F137" s="217" t="s">
        <v>222</v>
      </c>
      <c r="G137" s="215"/>
      <c r="H137" s="218">
        <v>254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121</v>
      </c>
      <c r="AU137" s="224" t="s">
        <v>83</v>
      </c>
      <c r="AV137" s="12" t="s">
        <v>83</v>
      </c>
      <c r="AW137" s="12" t="s">
        <v>37</v>
      </c>
      <c r="AX137" s="12" t="s">
        <v>74</v>
      </c>
      <c r="AY137" s="224" t="s">
        <v>117</v>
      </c>
    </row>
    <row r="138" spans="2:65" s="13" customFormat="1">
      <c r="B138" s="225"/>
      <c r="C138" s="226"/>
      <c r="D138" s="205" t="s">
        <v>121</v>
      </c>
      <c r="E138" s="227" t="s">
        <v>22</v>
      </c>
      <c r="F138" s="228" t="s">
        <v>131</v>
      </c>
      <c r="G138" s="226"/>
      <c r="H138" s="229">
        <v>440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121</v>
      </c>
      <c r="AU138" s="235" t="s">
        <v>83</v>
      </c>
      <c r="AV138" s="13" t="s">
        <v>119</v>
      </c>
      <c r="AW138" s="13" t="s">
        <v>37</v>
      </c>
      <c r="AX138" s="13" t="s">
        <v>24</v>
      </c>
      <c r="AY138" s="235" t="s">
        <v>117</v>
      </c>
    </row>
    <row r="139" spans="2:65" s="1" customFormat="1" ht="25.5" customHeight="1">
      <c r="B139" s="40"/>
      <c r="C139" s="191" t="s">
        <v>135</v>
      </c>
      <c r="D139" s="191" t="s">
        <v>120</v>
      </c>
      <c r="E139" s="192" t="s">
        <v>223</v>
      </c>
      <c r="F139" s="193" t="s">
        <v>224</v>
      </c>
      <c r="G139" s="194" t="s">
        <v>126</v>
      </c>
      <c r="H139" s="195">
        <v>44</v>
      </c>
      <c r="I139" s="196"/>
      <c r="J139" s="197">
        <f>ROUND(I139*H139,2)</f>
        <v>0</v>
      </c>
      <c r="K139" s="193" t="s">
        <v>127</v>
      </c>
      <c r="L139" s="60"/>
      <c r="M139" s="198" t="s">
        <v>22</v>
      </c>
      <c r="N139" s="199" t="s">
        <v>45</v>
      </c>
      <c r="O139" s="41"/>
      <c r="P139" s="200">
        <f>O139*H139</f>
        <v>0</v>
      </c>
      <c r="Q139" s="200">
        <v>1.3999999999999999E-4</v>
      </c>
      <c r="R139" s="200">
        <f>Q139*H139</f>
        <v>6.1599999999999997E-3</v>
      </c>
      <c r="S139" s="200">
        <v>0</v>
      </c>
      <c r="T139" s="201">
        <f>S139*H139</f>
        <v>0</v>
      </c>
      <c r="AR139" s="23" t="s">
        <v>136</v>
      </c>
      <c r="AT139" s="23" t="s">
        <v>120</v>
      </c>
      <c r="AU139" s="23" t="s">
        <v>83</v>
      </c>
      <c r="AY139" s="23" t="s">
        <v>117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24</v>
      </c>
      <c r="BK139" s="202">
        <f>ROUND(I139*H139,2)</f>
        <v>0</v>
      </c>
      <c r="BL139" s="23" t="s">
        <v>136</v>
      </c>
      <c r="BM139" s="23" t="s">
        <v>225</v>
      </c>
    </row>
    <row r="140" spans="2:65" s="12" customFormat="1">
      <c r="B140" s="214"/>
      <c r="C140" s="215"/>
      <c r="D140" s="205" t="s">
        <v>121</v>
      </c>
      <c r="E140" s="216" t="s">
        <v>22</v>
      </c>
      <c r="F140" s="217" t="s">
        <v>226</v>
      </c>
      <c r="G140" s="215"/>
      <c r="H140" s="218">
        <v>44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121</v>
      </c>
      <c r="AU140" s="224" t="s">
        <v>83</v>
      </c>
      <c r="AV140" s="12" t="s">
        <v>83</v>
      </c>
      <c r="AW140" s="12" t="s">
        <v>37</v>
      </c>
      <c r="AX140" s="12" t="s">
        <v>24</v>
      </c>
      <c r="AY140" s="224" t="s">
        <v>117</v>
      </c>
    </row>
    <row r="141" spans="2:65" s="1" customFormat="1" ht="16.5" customHeight="1">
      <c r="B141" s="40"/>
      <c r="C141" s="191" t="s">
        <v>10</v>
      </c>
      <c r="D141" s="191" t="s">
        <v>120</v>
      </c>
      <c r="E141" s="192" t="s">
        <v>227</v>
      </c>
      <c r="F141" s="193" t="s">
        <v>228</v>
      </c>
      <c r="G141" s="194" t="s">
        <v>126</v>
      </c>
      <c r="H141" s="195">
        <v>80</v>
      </c>
      <c r="I141" s="196"/>
      <c r="J141" s="197">
        <f>ROUND(I141*H141,2)</f>
        <v>0</v>
      </c>
      <c r="K141" s="193" t="s">
        <v>127</v>
      </c>
      <c r="L141" s="60"/>
      <c r="M141" s="198" t="s">
        <v>22</v>
      </c>
      <c r="N141" s="199" t="s">
        <v>45</v>
      </c>
      <c r="O141" s="41"/>
      <c r="P141" s="200">
        <f>O141*H141</f>
        <v>0</v>
      </c>
      <c r="Q141" s="200">
        <v>1.7000000000000001E-4</v>
      </c>
      <c r="R141" s="200">
        <f>Q141*H141</f>
        <v>1.3600000000000001E-2</v>
      </c>
      <c r="S141" s="200">
        <v>0</v>
      </c>
      <c r="T141" s="201">
        <f>S141*H141</f>
        <v>0</v>
      </c>
      <c r="AR141" s="23" t="s">
        <v>136</v>
      </c>
      <c r="AT141" s="23" t="s">
        <v>120</v>
      </c>
      <c r="AU141" s="23" t="s">
        <v>83</v>
      </c>
      <c r="AY141" s="23" t="s">
        <v>117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3" t="s">
        <v>24</v>
      </c>
      <c r="BK141" s="202">
        <f>ROUND(I141*H141,2)</f>
        <v>0</v>
      </c>
      <c r="BL141" s="23" t="s">
        <v>136</v>
      </c>
      <c r="BM141" s="23" t="s">
        <v>229</v>
      </c>
    </row>
    <row r="142" spans="2:65" s="11" customFormat="1">
      <c r="B142" s="203"/>
      <c r="C142" s="204"/>
      <c r="D142" s="205" t="s">
        <v>121</v>
      </c>
      <c r="E142" s="206" t="s">
        <v>22</v>
      </c>
      <c r="F142" s="207" t="s">
        <v>230</v>
      </c>
      <c r="G142" s="204"/>
      <c r="H142" s="206" t="s">
        <v>22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121</v>
      </c>
      <c r="AU142" s="213" t="s">
        <v>83</v>
      </c>
      <c r="AV142" s="11" t="s">
        <v>24</v>
      </c>
      <c r="AW142" s="11" t="s">
        <v>37</v>
      </c>
      <c r="AX142" s="11" t="s">
        <v>74</v>
      </c>
      <c r="AY142" s="213" t="s">
        <v>117</v>
      </c>
    </row>
    <row r="143" spans="2:65" s="12" customFormat="1">
      <c r="B143" s="214"/>
      <c r="C143" s="215"/>
      <c r="D143" s="205" t="s">
        <v>121</v>
      </c>
      <c r="E143" s="216" t="s">
        <v>22</v>
      </c>
      <c r="F143" s="217" t="s">
        <v>231</v>
      </c>
      <c r="G143" s="215"/>
      <c r="H143" s="218">
        <v>80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121</v>
      </c>
      <c r="AU143" s="224" t="s">
        <v>83</v>
      </c>
      <c r="AV143" s="12" t="s">
        <v>83</v>
      </c>
      <c r="AW143" s="12" t="s">
        <v>37</v>
      </c>
      <c r="AX143" s="12" t="s">
        <v>24</v>
      </c>
      <c r="AY143" s="224" t="s">
        <v>117</v>
      </c>
    </row>
    <row r="144" spans="2:65" s="1" customFormat="1" ht="16.5" customHeight="1">
      <c r="B144" s="40"/>
      <c r="C144" s="191" t="s">
        <v>136</v>
      </c>
      <c r="D144" s="191" t="s">
        <v>120</v>
      </c>
      <c r="E144" s="192" t="s">
        <v>232</v>
      </c>
      <c r="F144" s="193" t="s">
        <v>233</v>
      </c>
      <c r="G144" s="194" t="s">
        <v>126</v>
      </c>
      <c r="H144" s="195">
        <v>360</v>
      </c>
      <c r="I144" s="196"/>
      <c r="J144" s="197">
        <f>ROUND(I144*H144,2)</f>
        <v>0</v>
      </c>
      <c r="K144" s="193" t="s">
        <v>127</v>
      </c>
      <c r="L144" s="60"/>
      <c r="M144" s="198" t="s">
        <v>22</v>
      </c>
      <c r="N144" s="199" t="s">
        <v>45</v>
      </c>
      <c r="O144" s="41"/>
      <c r="P144" s="200">
        <f>O144*H144</f>
        <v>0</v>
      </c>
      <c r="Q144" s="200">
        <v>3.4000000000000002E-4</v>
      </c>
      <c r="R144" s="200">
        <f>Q144*H144</f>
        <v>0.12240000000000001</v>
      </c>
      <c r="S144" s="200">
        <v>0</v>
      </c>
      <c r="T144" s="201">
        <f>S144*H144</f>
        <v>0</v>
      </c>
      <c r="AR144" s="23" t="s">
        <v>136</v>
      </c>
      <c r="AT144" s="23" t="s">
        <v>120</v>
      </c>
      <c r="AU144" s="23" t="s">
        <v>83</v>
      </c>
      <c r="AY144" s="23" t="s">
        <v>117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24</v>
      </c>
      <c r="BK144" s="202">
        <f>ROUND(I144*H144,2)</f>
        <v>0</v>
      </c>
      <c r="BL144" s="23" t="s">
        <v>136</v>
      </c>
      <c r="BM144" s="23" t="s">
        <v>234</v>
      </c>
    </row>
    <row r="145" spans="2:65" s="11" customFormat="1">
      <c r="B145" s="203"/>
      <c r="C145" s="204"/>
      <c r="D145" s="205" t="s">
        <v>121</v>
      </c>
      <c r="E145" s="206" t="s">
        <v>22</v>
      </c>
      <c r="F145" s="207" t="s">
        <v>220</v>
      </c>
      <c r="G145" s="204"/>
      <c r="H145" s="206" t="s">
        <v>22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121</v>
      </c>
      <c r="AU145" s="213" t="s">
        <v>83</v>
      </c>
      <c r="AV145" s="11" t="s">
        <v>24</v>
      </c>
      <c r="AW145" s="11" t="s">
        <v>37</v>
      </c>
      <c r="AX145" s="11" t="s">
        <v>74</v>
      </c>
      <c r="AY145" s="213" t="s">
        <v>117</v>
      </c>
    </row>
    <row r="146" spans="2:65" s="12" customFormat="1">
      <c r="B146" s="214"/>
      <c r="C146" s="215"/>
      <c r="D146" s="205" t="s">
        <v>121</v>
      </c>
      <c r="E146" s="216" t="s">
        <v>22</v>
      </c>
      <c r="F146" s="217" t="s">
        <v>221</v>
      </c>
      <c r="G146" s="215"/>
      <c r="H146" s="218">
        <v>186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121</v>
      </c>
      <c r="AU146" s="224" t="s">
        <v>83</v>
      </c>
      <c r="AV146" s="12" t="s">
        <v>83</v>
      </c>
      <c r="AW146" s="12" t="s">
        <v>37</v>
      </c>
      <c r="AX146" s="12" t="s">
        <v>74</v>
      </c>
      <c r="AY146" s="224" t="s">
        <v>117</v>
      </c>
    </row>
    <row r="147" spans="2:65" s="11" customFormat="1">
      <c r="B147" s="203"/>
      <c r="C147" s="204"/>
      <c r="D147" s="205" t="s">
        <v>121</v>
      </c>
      <c r="E147" s="206" t="s">
        <v>22</v>
      </c>
      <c r="F147" s="207" t="s">
        <v>200</v>
      </c>
      <c r="G147" s="204"/>
      <c r="H147" s="206" t="s">
        <v>22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121</v>
      </c>
      <c r="AU147" s="213" t="s">
        <v>83</v>
      </c>
      <c r="AV147" s="11" t="s">
        <v>24</v>
      </c>
      <c r="AW147" s="11" t="s">
        <v>37</v>
      </c>
      <c r="AX147" s="11" t="s">
        <v>74</v>
      </c>
      <c r="AY147" s="213" t="s">
        <v>117</v>
      </c>
    </row>
    <row r="148" spans="2:65" s="12" customFormat="1">
      <c r="B148" s="214"/>
      <c r="C148" s="215"/>
      <c r="D148" s="205" t="s">
        <v>121</v>
      </c>
      <c r="E148" s="216" t="s">
        <v>22</v>
      </c>
      <c r="F148" s="217" t="s">
        <v>235</v>
      </c>
      <c r="G148" s="215"/>
      <c r="H148" s="218">
        <v>174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121</v>
      </c>
      <c r="AU148" s="224" t="s">
        <v>83</v>
      </c>
      <c r="AV148" s="12" t="s">
        <v>83</v>
      </c>
      <c r="AW148" s="12" t="s">
        <v>37</v>
      </c>
      <c r="AX148" s="12" t="s">
        <v>74</v>
      </c>
      <c r="AY148" s="224" t="s">
        <v>117</v>
      </c>
    </row>
    <row r="149" spans="2:65" s="13" customFormat="1">
      <c r="B149" s="225"/>
      <c r="C149" s="226"/>
      <c r="D149" s="205" t="s">
        <v>121</v>
      </c>
      <c r="E149" s="227" t="s">
        <v>22</v>
      </c>
      <c r="F149" s="228" t="s">
        <v>131</v>
      </c>
      <c r="G149" s="226"/>
      <c r="H149" s="229">
        <v>360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121</v>
      </c>
      <c r="AU149" s="235" t="s">
        <v>83</v>
      </c>
      <c r="AV149" s="13" t="s">
        <v>119</v>
      </c>
      <c r="AW149" s="13" t="s">
        <v>37</v>
      </c>
      <c r="AX149" s="13" t="s">
        <v>24</v>
      </c>
      <c r="AY149" s="235" t="s">
        <v>117</v>
      </c>
    </row>
    <row r="150" spans="2:65" s="1" customFormat="1" ht="25.5" customHeight="1">
      <c r="B150" s="40"/>
      <c r="C150" s="191" t="s">
        <v>137</v>
      </c>
      <c r="D150" s="191" t="s">
        <v>120</v>
      </c>
      <c r="E150" s="192" t="s">
        <v>236</v>
      </c>
      <c r="F150" s="193" t="s">
        <v>237</v>
      </c>
      <c r="G150" s="194" t="s">
        <v>126</v>
      </c>
      <c r="H150" s="195">
        <v>458.6</v>
      </c>
      <c r="I150" s="196"/>
      <c r="J150" s="197">
        <f>ROUND(I150*H150,2)</f>
        <v>0</v>
      </c>
      <c r="K150" s="193" t="s">
        <v>127</v>
      </c>
      <c r="L150" s="60"/>
      <c r="M150" s="198" t="s">
        <v>22</v>
      </c>
      <c r="N150" s="199" t="s">
        <v>45</v>
      </c>
      <c r="O150" s="41"/>
      <c r="P150" s="200">
        <f>O150*H150</f>
        <v>0</v>
      </c>
      <c r="Q150" s="200">
        <v>8.0000000000000007E-5</v>
      </c>
      <c r="R150" s="200">
        <f>Q150*H150</f>
        <v>3.6688000000000005E-2</v>
      </c>
      <c r="S150" s="200">
        <v>0</v>
      </c>
      <c r="T150" s="201">
        <f>S150*H150</f>
        <v>0</v>
      </c>
      <c r="AR150" s="23" t="s">
        <v>136</v>
      </c>
      <c r="AT150" s="23" t="s">
        <v>120</v>
      </c>
      <c r="AU150" s="23" t="s">
        <v>83</v>
      </c>
      <c r="AY150" s="23" t="s">
        <v>117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3" t="s">
        <v>24</v>
      </c>
      <c r="BK150" s="202">
        <f>ROUND(I150*H150,2)</f>
        <v>0</v>
      </c>
      <c r="BL150" s="23" t="s">
        <v>136</v>
      </c>
      <c r="BM150" s="23" t="s">
        <v>238</v>
      </c>
    </row>
    <row r="151" spans="2:65" s="1" customFormat="1" ht="25.5" customHeight="1">
      <c r="B151" s="40"/>
      <c r="C151" s="191" t="s">
        <v>138</v>
      </c>
      <c r="D151" s="191" t="s">
        <v>120</v>
      </c>
      <c r="E151" s="192" t="s">
        <v>239</v>
      </c>
      <c r="F151" s="193" t="s">
        <v>240</v>
      </c>
      <c r="G151" s="194" t="s">
        <v>130</v>
      </c>
      <c r="H151" s="195">
        <v>2.11</v>
      </c>
      <c r="I151" s="196"/>
      <c r="J151" s="197">
        <f>ROUND(I151*H151,2)</f>
        <v>0</v>
      </c>
      <c r="K151" s="193" t="s">
        <v>127</v>
      </c>
      <c r="L151" s="60"/>
      <c r="M151" s="198" t="s">
        <v>22</v>
      </c>
      <c r="N151" s="199" t="s">
        <v>45</v>
      </c>
      <c r="O151" s="41"/>
      <c r="P151" s="200">
        <f>O151*H151</f>
        <v>0</v>
      </c>
      <c r="Q151" s="200">
        <v>3.0000000000000001E-5</v>
      </c>
      <c r="R151" s="200">
        <f>Q151*H151</f>
        <v>6.3299999999999994E-5</v>
      </c>
      <c r="S151" s="200">
        <v>0</v>
      </c>
      <c r="T151" s="201">
        <f>S151*H151</f>
        <v>0</v>
      </c>
      <c r="AR151" s="23" t="s">
        <v>136</v>
      </c>
      <c r="AT151" s="23" t="s">
        <v>120</v>
      </c>
      <c r="AU151" s="23" t="s">
        <v>83</v>
      </c>
      <c r="AY151" s="23" t="s">
        <v>117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3" t="s">
        <v>24</v>
      </c>
      <c r="BK151" s="202">
        <f>ROUND(I151*H151,2)</f>
        <v>0</v>
      </c>
      <c r="BL151" s="23" t="s">
        <v>136</v>
      </c>
      <c r="BM151" s="23" t="s">
        <v>241</v>
      </c>
    </row>
    <row r="152" spans="2:65" s="11" customFormat="1">
      <c r="B152" s="203"/>
      <c r="C152" s="204"/>
      <c r="D152" s="205" t="s">
        <v>121</v>
      </c>
      <c r="E152" s="206" t="s">
        <v>22</v>
      </c>
      <c r="F152" s="207" t="s">
        <v>220</v>
      </c>
      <c r="G152" s="204"/>
      <c r="H152" s="206" t="s">
        <v>22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121</v>
      </c>
      <c r="AU152" s="213" t="s">
        <v>83</v>
      </c>
      <c r="AV152" s="11" t="s">
        <v>24</v>
      </c>
      <c r="AW152" s="11" t="s">
        <v>37</v>
      </c>
      <c r="AX152" s="11" t="s">
        <v>74</v>
      </c>
      <c r="AY152" s="213" t="s">
        <v>117</v>
      </c>
    </row>
    <row r="153" spans="2:65" s="11" customFormat="1">
      <c r="B153" s="203"/>
      <c r="C153" s="204"/>
      <c r="D153" s="205" t="s">
        <v>121</v>
      </c>
      <c r="E153" s="206" t="s">
        <v>22</v>
      </c>
      <c r="F153" s="207" t="s">
        <v>242</v>
      </c>
      <c r="G153" s="204"/>
      <c r="H153" s="206" t="s">
        <v>22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121</v>
      </c>
      <c r="AU153" s="213" t="s">
        <v>83</v>
      </c>
      <c r="AV153" s="11" t="s">
        <v>24</v>
      </c>
      <c r="AW153" s="11" t="s">
        <v>37</v>
      </c>
      <c r="AX153" s="11" t="s">
        <v>74</v>
      </c>
      <c r="AY153" s="213" t="s">
        <v>117</v>
      </c>
    </row>
    <row r="154" spans="2:65" s="12" customFormat="1">
      <c r="B154" s="214"/>
      <c r="C154" s="215"/>
      <c r="D154" s="205" t="s">
        <v>121</v>
      </c>
      <c r="E154" s="216" t="s">
        <v>22</v>
      </c>
      <c r="F154" s="217" t="s">
        <v>243</v>
      </c>
      <c r="G154" s="215"/>
      <c r="H154" s="218">
        <v>2.11</v>
      </c>
      <c r="I154" s="219"/>
      <c r="J154" s="215"/>
      <c r="K154" s="215"/>
      <c r="L154" s="220"/>
      <c r="M154" s="249"/>
      <c r="N154" s="250"/>
      <c r="O154" s="250"/>
      <c r="P154" s="250"/>
      <c r="Q154" s="250"/>
      <c r="R154" s="250"/>
      <c r="S154" s="250"/>
      <c r="T154" s="251"/>
      <c r="AT154" s="224" t="s">
        <v>121</v>
      </c>
      <c r="AU154" s="224" t="s">
        <v>83</v>
      </c>
      <c r="AV154" s="12" t="s">
        <v>83</v>
      </c>
      <c r="AW154" s="12" t="s">
        <v>37</v>
      </c>
      <c r="AX154" s="12" t="s">
        <v>24</v>
      </c>
      <c r="AY154" s="224" t="s">
        <v>117</v>
      </c>
    </row>
    <row r="155" spans="2:65" s="1" customFormat="1" ht="6.95" customHeight="1">
      <c r="B155" s="55"/>
      <c r="C155" s="56"/>
      <c r="D155" s="56"/>
      <c r="E155" s="56"/>
      <c r="F155" s="56"/>
      <c r="G155" s="56"/>
      <c r="H155" s="56"/>
      <c r="I155" s="138"/>
      <c r="J155" s="56"/>
      <c r="K155" s="56"/>
      <c r="L155" s="60"/>
    </row>
  </sheetData>
  <sheetProtection algorithmName="SHA-512" hashValue="vpl7Us87simNoSv8+IGZLGxP0l8fPLIQcqr1igtXOF+ARggzl5AmaLsdDL5bonlS7o/QDlFC0HLWzOo6Etqm9Q==" saltValue="G5a30bS/F08qqBMFwsUbOSQXzysSSh3cVLc0QDb+P9jYQ+xcJHU/ZqyBB1h7bgp28YzzJ6QrqpEICcXYa9/unw==" spinCount="100000" sheet="1" objects="1" scenarios="1" formatColumns="0" formatRows="0" autoFilter="0"/>
  <autoFilter ref="C80:K154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4" customFormat="1" ht="45" customHeight="1">
      <c r="B3" s="256"/>
      <c r="C3" s="378" t="s">
        <v>244</v>
      </c>
      <c r="D3" s="378"/>
      <c r="E3" s="378"/>
      <c r="F3" s="378"/>
      <c r="G3" s="378"/>
      <c r="H3" s="378"/>
      <c r="I3" s="378"/>
      <c r="J3" s="378"/>
      <c r="K3" s="257"/>
    </row>
    <row r="4" spans="2:11" ht="25.5" customHeight="1">
      <c r="B4" s="258"/>
      <c r="C4" s="379" t="s">
        <v>245</v>
      </c>
      <c r="D4" s="379"/>
      <c r="E4" s="379"/>
      <c r="F4" s="379"/>
      <c r="G4" s="379"/>
      <c r="H4" s="379"/>
      <c r="I4" s="379"/>
      <c r="J4" s="379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77" t="s">
        <v>246</v>
      </c>
      <c r="D6" s="377"/>
      <c r="E6" s="377"/>
      <c r="F6" s="377"/>
      <c r="G6" s="377"/>
      <c r="H6" s="377"/>
      <c r="I6" s="377"/>
      <c r="J6" s="377"/>
      <c r="K6" s="259"/>
    </row>
    <row r="7" spans="2:11" ht="15" customHeight="1">
      <c r="B7" s="262"/>
      <c r="C7" s="377" t="s">
        <v>247</v>
      </c>
      <c r="D7" s="377"/>
      <c r="E7" s="377"/>
      <c r="F7" s="377"/>
      <c r="G7" s="377"/>
      <c r="H7" s="377"/>
      <c r="I7" s="377"/>
      <c r="J7" s="377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77" t="s">
        <v>248</v>
      </c>
      <c r="D9" s="377"/>
      <c r="E9" s="377"/>
      <c r="F9" s="377"/>
      <c r="G9" s="377"/>
      <c r="H9" s="377"/>
      <c r="I9" s="377"/>
      <c r="J9" s="377"/>
      <c r="K9" s="259"/>
    </row>
    <row r="10" spans="2:11" ht="15" customHeight="1">
      <c r="B10" s="262"/>
      <c r="C10" s="261"/>
      <c r="D10" s="377" t="s">
        <v>249</v>
      </c>
      <c r="E10" s="377"/>
      <c r="F10" s="377"/>
      <c r="G10" s="377"/>
      <c r="H10" s="377"/>
      <c r="I10" s="377"/>
      <c r="J10" s="377"/>
      <c r="K10" s="259"/>
    </row>
    <row r="11" spans="2:11" ht="15" customHeight="1">
      <c r="B11" s="262"/>
      <c r="C11" s="263"/>
      <c r="D11" s="377" t="s">
        <v>250</v>
      </c>
      <c r="E11" s="377"/>
      <c r="F11" s="377"/>
      <c r="G11" s="377"/>
      <c r="H11" s="377"/>
      <c r="I11" s="377"/>
      <c r="J11" s="377"/>
      <c r="K11" s="259"/>
    </row>
    <row r="12" spans="2:11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spans="2:11" ht="15" customHeight="1">
      <c r="B13" s="262"/>
      <c r="C13" s="263"/>
      <c r="D13" s="377" t="s">
        <v>251</v>
      </c>
      <c r="E13" s="377"/>
      <c r="F13" s="377"/>
      <c r="G13" s="377"/>
      <c r="H13" s="377"/>
      <c r="I13" s="377"/>
      <c r="J13" s="377"/>
      <c r="K13" s="259"/>
    </row>
    <row r="14" spans="2:11" ht="15" customHeight="1">
      <c r="B14" s="262"/>
      <c r="C14" s="263"/>
      <c r="D14" s="377" t="s">
        <v>252</v>
      </c>
      <c r="E14" s="377"/>
      <c r="F14" s="377"/>
      <c r="G14" s="377"/>
      <c r="H14" s="377"/>
      <c r="I14" s="377"/>
      <c r="J14" s="377"/>
      <c r="K14" s="259"/>
    </row>
    <row r="15" spans="2:11" ht="15" customHeight="1">
      <c r="B15" s="262"/>
      <c r="C15" s="263"/>
      <c r="D15" s="377" t="s">
        <v>253</v>
      </c>
      <c r="E15" s="377"/>
      <c r="F15" s="377"/>
      <c r="G15" s="377"/>
      <c r="H15" s="377"/>
      <c r="I15" s="377"/>
      <c r="J15" s="377"/>
      <c r="K15" s="259"/>
    </row>
    <row r="16" spans="2:11" ht="15" customHeight="1">
      <c r="B16" s="262"/>
      <c r="C16" s="263"/>
      <c r="D16" s="263"/>
      <c r="E16" s="264" t="s">
        <v>81</v>
      </c>
      <c r="F16" s="377" t="s">
        <v>254</v>
      </c>
      <c r="G16" s="377"/>
      <c r="H16" s="377"/>
      <c r="I16" s="377"/>
      <c r="J16" s="377"/>
      <c r="K16" s="259"/>
    </row>
    <row r="17" spans="2:11" ht="15" customHeight="1">
      <c r="B17" s="262"/>
      <c r="C17" s="263"/>
      <c r="D17" s="263"/>
      <c r="E17" s="264" t="s">
        <v>255</v>
      </c>
      <c r="F17" s="377" t="s">
        <v>256</v>
      </c>
      <c r="G17" s="377"/>
      <c r="H17" s="377"/>
      <c r="I17" s="377"/>
      <c r="J17" s="377"/>
      <c r="K17" s="259"/>
    </row>
    <row r="18" spans="2:11" ht="15" customHeight="1">
      <c r="B18" s="262"/>
      <c r="C18" s="263"/>
      <c r="D18" s="263"/>
      <c r="E18" s="264" t="s">
        <v>257</v>
      </c>
      <c r="F18" s="377" t="s">
        <v>258</v>
      </c>
      <c r="G18" s="377"/>
      <c r="H18" s="377"/>
      <c r="I18" s="377"/>
      <c r="J18" s="377"/>
      <c r="K18" s="259"/>
    </row>
    <row r="19" spans="2:11" ht="15" customHeight="1">
      <c r="B19" s="262"/>
      <c r="C19" s="263"/>
      <c r="D19" s="263"/>
      <c r="E19" s="264" t="s">
        <v>259</v>
      </c>
      <c r="F19" s="377" t="s">
        <v>260</v>
      </c>
      <c r="G19" s="377"/>
      <c r="H19" s="377"/>
      <c r="I19" s="377"/>
      <c r="J19" s="377"/>
      <c r="K19" s="259"/>
    </row>
    <row r="20" spans="2:11" ht="15" customHeight="1">
      <c r="B20" s="262"/>
      <c r="C20" s="263"/>
      <c r="D20" s="263"/>
      <c r="E20" s="264" t="s">
        <v>261</v>
      </c>
      <c r="F20" s="377" t="s">
        <v>118</v>
      </c>
      <c r="G20" s="377"/>
      <c r="H20" s="377"/>
      <c r="I20" s="377"/>
      <c r="J20" s="377"/>
      <c r="K20" s="259"/>
    </row>
    <row r="21" spans="2:11" ht="15" customHeight="1">
      <c r="B21" s="262"/>
      <c r="C21" s="263"/>
      <c r="D21" s="263"/>
      <c r="E21" s="264" t="s">
        <v>262</v>
      </c>
      <c r="F21" s="377" t="s">
        <v>263</v>
      </c>
      <c r="G21" s="377"/>
      <c r="H21" s="377"/>
      <c r="I21" s="377"/>
      <c r="J21" s="377"/>
      <c r="K21" s="259"/>
    </row>
    <row r="22" spans="2:11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spans="2:11" ht="15" customHeight="1">
      <c r="B23" s="262"/>
      <c r="C23" s="377" t="s">
        <v>264</v>
      </c>
      <c r="D23" s="377"/>
      <c r="E23" s="377"/>
      <c r="F23" s="377"/>
      <c r="G23" s="377"/>
      <c r="H23" s="377"/>
      <c r="I23" s="377"/>
      <c r="J23" s="377"/>
      <c r="K23" s="259"/>
    </row>
    <row r="24" spans="2:11" ht="15" customHeight="1">
      <c r="B24" s="262"/>
      <c r="C24" s="377" t="s">
        <v>265</v>
      </c>
      <c r="D24" s="377"/>
      <c r="E24" s="377"/>
      <c r="F24" s="377"/>
      <c r="G24" s="377"/>
      <c r="H24" s="377"/>
      <c r="I24" s="377"/>
      <c r="J24" s="377"/>
      <c r="K24" s="259"/>
    </row>
    <row r="25" spans="2:11" ht="15" customHeight="1">
      <c r="B25" s="262"/>
      <c r="C25" s="261"/>
      <c r="D25" s="377" t="s">
        <v>266</v>
      </c>
      <c r="E25" s="377"/>
      <c r="F25" s="377"/>
      <c r="G25" s="377"/>
      <c r="H25" s="377"/>
      <c r="I25" s="377"/>
      <c r="J25" s="377"/>
      <c r="K25" s="259"/>
    </row>
    <row r="26" spans="2:11" ht="15" customHeight="1">
      <c r="B26" s="262"/>
      <c r="C26" s="263"/>
      <c r="D26" s="377" t="s">
        <v>267</v>
      </c>
      <c r="E26" s="377"/>
      <c r="F26" s="377"/>
      <c r="G26" s="377"/>
      <c r="H26" s="377"/>
      <c r="I26" s="377"/>
      <c r="J26" s="377"/>
      <c r="K26" s="259"/>
    </row>
    <row r="27" spans="2:11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spans="2:11" ht="15" customHeight="1">
      <c r="B28" s="262"/>
      <c r="C28" s="263"/>
      <c r="D28" s="377" t="s">
        <v>268</v>
      </c>
      <c r="E28" s="377"/>
      <c r="F28" s="377"/>
      <c r="G28" s="377"/>
      <c r="H28" s="377"/>
      <c r="I28" s="377"/>
      <c r="J28" s="377"/>
      <c r="K28" s="259"/>
    </row>
    <row r="29" spans="2:11" ht="15" customHeight="1">
      <c r="B29" s="262"/>
      <c r="C29" s="263"/>
      <c r="D29" s="377" t="s">
        <v>269</v>
      </c>
      <c r="E29" s="377"/>
      <c r="F29" s="377"/>
      <c r="G29" s="377"/>
      <c r="H29" s="377"/>
      <c r="I29" s="377"/>
      <c r="J29" s="377"/>
      <c r="K29" s="259"/>
    </row>
    <row r="30" spans="2:11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spans="2:11" ht="15" customHeight="1">
      <c r="B31" s="262"/>
      <c r="C31" s="263"/>
      <c r="D31" s="377" t="s">
        <v>270</v>
      </c>
      <c r="E31" s="377"/>
      <c r="F31" s="377"/>
      <c r="G31" s="377"/>
      <c r="H31" s="377"/>
      <c r="I31" s="377"/>
      <c r="J31" s="377"/>
      <c r="K31" s="259"/>
    </row>
    <row r="32" spans="2:11" ht="15" customHeight="1">
      <c r="B32" s="262"/>
      <c r="C32" s="263"/>
      <c r="D32" s="377" t="s">
        <v>271</v>
      </c>
      <c r="E32" s="377"/>
      <c r="F32" s="377"/>
      <c r="G32" s="377"/>
      <c r="H32" s="377"/>
      <c r="I32" s="377"/>
      <c r="J32" s="377"/>
      <c r="K32" s="259"/>
    </row>
    <row r="33" spans="2:11" ht="15" customHeight="1">
      <c r="B33" s="262"/>
      <c r="C33" s="263"/>
      <c r="D33" s="377" t="s">
        <v>272</v>
      </c>
      <c r="E33" s="377"/>
      <c r="F33" s="377"/>
      <c r="G33" s="377"/>
      <c r="H33" s="377"/>
      <c r="I33" s="377"/>
      <c r="J33" s="377"/>
      <c r="K33" s="259"/>
    </row>
    <row r="34" spans="2:11" ht="15" customHeight="1">
      <c r="B34" s="262"/>
      <c r="C34" s="263"/>
      <c r="D34" s="261"/>
      <c r="E34" s="265" t="s">
        <v>102</v>
      </c>
      <c r="F34" s="261"/>
      <c r="G34" s="377" t="s">
        <v>273</v>
      </c>
      <c r="H34" s="377"/>
      <c r="I34" s="377"/>
      <c r="J34" s="377"/>
      <c r="K34" s="259"/>
    </row>
    <row r="35" spans="2:11" ht="30.75" customHeight="1">
      <c r="B35" s="262"/>
      <c r="C35" s="263"/>
      <c r="D35" s="261"/>
      <c r="E35" s="265" t="s">
        <v>274</v>
      </c>
      <c r="F35" s="261"/>
      <c r="G35" s="377" t="s">
        <v>275</v>
      </c>
      <c r="H35" s="377"/>
      <c r="I35" s="377"/>
      <c r="J35" s="377"/>
      <c r="K35" s="259"/>
    </row>
    <row r="36" spans="2:11" ht="15" customHeight="1">
      <c r="B36" s="262"/>
      <c r="C36" s="263"/>
      <c r="D36" s="261"/>
      <c r="E36" s="265" t="s">
        <v>55</v>
      </c>
      <c r="F36" s="261"/>
      <c r="G36" s="377" t="s">
        <v>276</v>
      </c>
      <c r="H36" s="377"/>
      <c r="I36" s="377"/>
      <c r="J36" s="377"/>
      <c r="K36" s="259"/>
    </row>
    <row r="37" spans="2:11" ht="15" customHeight="1">
      <c r="B37" s="262"/>
      <c r="C37" s="263"/>
      <c r="D37" s="261"/>
      <c r="E37" s="265" t="s">
        <v>103</v>
      </c>
      <c r="F37" s="261"/>
      <c r="G37" s="377" t="s">
        <v>277</v>
      </c>
      <c r="H37" s="377"/>
      <c r="I37" s="377"/>
      <c r="J37" s="377"/>
      <c r="K37" s="259"/>
    </row>
    <row r="38" spans="2:11" ht="15" customHeight="1">
      <c r="B38" s="262"/>
      <c r="C38" s="263"/>
      <c r="D38" s="261"/>
      <c r="E38" s="265" t="s">
        <v>104</v>
      </c>
      <c r="F38" s="261"/>
      <c r="G38" s="377" t="s">
        <v>278</v>
      </c>
      <c r="H38" s="377"/>
      <c r="I38" s="377"/>
      <c r="J38" s="377"/>
      <c r="K38" s="259"/>
    </row>
    <row r="39" spans="2:11" ht="15" customHeight="1">
      <c r="B39" s="262"/>
      <c r="C39" s="263"/>
      <c r="D39" s="261"/>
      <c r="E39" s="265" t="s">
        <v>105</v>
      </c>
      <c r="F39" s="261"/>
      <c r="G39" s="377" t="s">
        <v>279</v>
      </c>
      <c r="H39" s="377"/>
      <c r="I39" s="377"/>
      <c r="J39" s="377"/>
      <c r="K39" s="259"/>
    </row>
    <row r="40" spans="2:11" ht="15" customHeight="1">
      <c r="B40" s="262"/>
      <c r="C40" s="263"/>
      <c r="D40" s="261"/>
      <c r="E40" s="265" t="s">
        <v>280</v>
      </c>
      <c r="F40" s="261"/>
      <c r="G40" s="377" t="s">
        <v>281</v>
      </c>
      <c r="H40" s="377"/>
      <c r="I40" s="377"/>
      <c r="J40" s="377"/>
      <c r="K40" s="259"/>
    </row>
    <row r="41" spans="2:11" ht="15" customHeight="1">
      <c r="B41" s="262"/>
      <c r="C41" s="263"/>
      <c r="D41" s="261"/>
      <c r="E41" s="265"/>
      <c r="F41" s="261"/>
      <c r="G41" s="377" t="s">
        <v>282</v>
      </c>
      <c r="H41" s="377"/>
      <c r="I41" s="377"/>
      <c r="J41" s="377"/>
      <c r="K41" s="259"/>
    </row>
    <row r="42" spans="2:11" ht="15" customHeight="1">
      <c r="B42" s="262"/>
      <c r="C42" s="263"/>
      <c r="D42" s="261"/>
      <c r="E42" s="265" t="s">
        <v>283</v>
      </c>
      <c r="F42" s="261"/>
      <c r="G42" s="377" t="s">
        <v>284</v>
      </c>
      <c r="H42" s="377"/>
      <c r="I42" s="377"/>
      <c r="J42" s="377"/>
      <c r="K42" s="259"/>
    </row>
    <row r="43" spans="2:11" ht="15" customHeight="1">
      <c r="B43" s="262"/>
      <c r="C43" s="263"/>
      <c r="D43" s="261"/>
      <c r="E43" s="265" t="s">
        <v>107</v>
      </c>
      <c r="F43" s="261"/>
      <c r="G43" s="377" t="s">
        <v>285</v>
      </c>
      <c r="H43" s="377"/>
      <c r="I43" s="377"/>
      <c r="J43" s="377"/>
      <c r="K43" s="259"/>
    </row>
    <row r="44" spans="2:11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spans="2:11" ht="15" customHeight="1">
      <c r="B45" s="262"/>
      <c r="C45" s="263"/>
      <c r="D45" s="377" t="s">
        <v>286</v>
      </c>
      <c r="E45" s="377"/>
      <c r="F45" s="377"/>
      <c r="G45" s="377"/>
      <c r="H45" s="377"/>
      <c r="I45" s="377"/>
      <c r="J45" s="377"/>
      <c r="K45" s="259"/>
    </row>
    <row r="46" spans="2:11" ht="15" customHeight="1">
      <c r="B46" s="262"/>
      <c r="C46" s="263"/>
      <c r="D46" s="263"/>
      <c r="E46" s="377" t="s">
        <v>287</v>
      </c>
      <c r="F46" s="377"/>
      <c r="G46" s="377"/>
      <c r="H46" s="377"/>
      <c r="I46" s="377"/>
      <c r="J46" s="377"/>
      <c r="K46" s="259"/>
    </row>
    <row r="47" spans="2:11" ht="15" customHeight="1">
      <c r="B47" s="262"/>
      <c r="C47" s="263"/>
      <c r="D47" s="263"/>
      <c r="E47" s="377" t="s">
        <v>288</v>
      </c>
      <c r="F47" s="377"/>
      <c r="G47" s="377"/>
      <c r="H47" s="377"/>
      <c r="I47" s="377"/>
      <c r="J47" s="377"/>
      <c r="K47" s="259"/>
    </row>
    <row r="48" spans="2:11" ht="15" customHeight="1">
      <c r="B48" s="262"/>
      <c r="C48" s="263"/>
      <c r="D48" s="263"/>
      <c r="E48" s="377" t="s">
        <v>289</v>
      </c>
      <c r="F48" s="377"/>
      <c r="G48" s="377"/>
      <c r="H48" s="377"/>
      <c r="I48" s="377"/>
      <c r="J48" s="377"/>
      <c r="K48" s="259"/>
    </row>
    <row r="49" spans="2:11" ht="15" customHeight="1">
      <c r="B49" s="262"/>
      <c r="C49" s="263"/>
      <c r="D49" s="377" t="s">
        <v>290</v>
      </c>
      <c r="E49" s="377"/>
      <c r="F49" s="377"/>
      <c r="G49" s="377"/>
      <c r="H49" s="377"/>
      <c r="I49" s="377"/>
      <c r="J49" s="377"/>
      <c r="K49" s="259"/>
    </row>
    <row r="50" spans="2:11" ht="25.5" customHeight="1">
      <c r="B50" s="258"/>
      <c r="C50" s="379" t="s">
        <v>291</v>
      </c>
      <c r="D50" s="379"/>
      <c r="E50" s="379"/>
      <c r="F50" s="379"/>
      <c r="G50" s="379"/>
      <c r="H50" s="379"/>
      <c r="I50" s="379"/>
      <c r="J50" s="379"/>
      <c r="K50" s="259"/>
    </row>
    <row r="51" spans="2:11" ht="5.25" customHeight="1">
      <c r="B51" s="258"/>
      <c r="C51" s="260"/>
      <c r="D51" s="260"/>
      <c r="E51" s="260"/>
      <c r="F51" s="260"/>
      <c r="G51" s="260"/>
      <c r="H51" s="260"/>
      <c r="I51" s="260"/>
      <c r="J51" s="260"/>
      <c r="K51" s="259"/>
    </row>
    <row r="52" spans="2:11" ht="15" customHeight="1">
      <c r="B52" s="258"/>
      <c r="C52" s="377" t="s">
        <v>292</v>
      </c>
      <c r="D52" s="377"/>
      <c r="E52" s="377"/>
      <c r="F52" s="377"/>
      <c r="G52" s="377"/>
      <c r="H52" s="377"/>
      <c r="I52" s="377"/>
      <c r="J52" s="377"/>
      <c r="K52" s="259"/>
    </row>
    <row r="53" spans="2:11" ht="15" customHeight="1">
      <c r="B53" s="258"/>
      <c r="C53" s="377" t="s">
        <v>293</v>
      </c>
      <c r="D53" s="377"/>
      <c r="E53" s="377"/>
      <c r="F53" s="377"/>
      <c r="G53" s="377"/>
      <c r="H53" s="377"/>
      <c r="I53" s="377"/>
      <c r="J53" s="377"/>
      <c r="K53" s="259"/>
    </row>
    <row r="54" spans="2:11" ht="12.75" customHeight="1">
      <c r="B54" s="258"/>
      <c r="C54" s="261"/>
      <c r="D54" s="261"/>
      <c r="E54" s="261"/>
      <c r="F54" s="261"/>
      <c r="G54" s="261"/>
      <c r="H54" s="261"/>
      <c r="I54" s="261"/>
      <c r="J54" s="261"/>
      <c r="K54" s="259"/>
    </row>
    <row r="55" spans="2:11" ht="15" customHeight="1">
      <c r="B55" s="258"/>
      <c r="C55" s="377" t="s">
        <v>294</v>
      </c>
      <c r="D55" s="377"/>
      <c r="E55" s="377"/>
      <c r="F55" s="377"/>
      <c r="G55" s="377"/>
      <c r="H55" s="377"/>
      <c r="I55" s="377"/>
      <c r="J55" s="377"/>
      <c r="K55" s="259"/>
    </row>
    <row r="56" spans="2:11" ht="15" customHeight="1">
      <c r="B56" s="258"/>
      <c r="C56" s="263"/>
      <c r="D56" s="377" t="s">
        <v>295</v>
      </c>
      <c r="E56" s="377"/>
      <c r="F56" s="377"/>
      <c r="G56" s="377"/>
      <c r="H56" s="377"/>
      <c r="I56" s="377"/>
      <c r="J56" s="377"/>
      <c r="K56" s="259"/>
    </row>
    <row r="57" spans="2:11" ht="15" customHeight="1">
      <c r="B57" s="258"/>
      <c r="C57" s="263"/>
      <c r="D57" s="377" t="s">
        <v>296</v>
      </c>
      <c r="E57" s="377"/>
      <c r="F57" s="377"/>
      <c r="G57" s="377"/>
      <c r="H57" s="377"/>
      <c r="I57" s="377"/>
      <c r="J57" s="377"/>
      <c r="K57" s="259"/>
    </row>
    <row r="58" spans="2:11" ht="15" customHeight="1">
      <c r="B58" s="258"/>
      <c r="C58" s="263"/>
      <c r="D58" s="377" t="s">
        <v>297</v>
      </c>
      <c r="E58" s="377"/>
      <c r="F58" s="377"/>
      <c r="G58" s="377"/>
      <c r="H58" s="377"/>
      <c r="I58" s="377"/>
      <c r="J58" s="377"/>
      <c r="K58" s="259"/>
    </row>
    <row r="59" spans="2:11" ht="15" customHeight="1">
      <c r="B59" s="258"/>
      <c r="C59" s="263"/>
      <c r="D59" s="377" t="s">
        <v>298</v>
      </c>
      <c r="E59" s="377"/>
      <c r="F59" s="377"/>
      <c r="G59" s="377"/>
      <c r="H59" s="377"/>
      <c r="I59" s="377"/>
      <c r="J59" s="377"/>
      <c r="K59" s="259"/>
    </row>
    <row r="60" spans="2:11" ht="15" customHeight="1">
      <c r="B60" s="258"/>
      <c r="C60" s="263"/>
      <c r="D60" s="381" t="s">
        <v>299</v>
      </c>
      <c r="E60" s="381"/>
      <c r="F60" s="381"/>
      <c r="G60" s="381"/>
      <c r="H60" s="381"/>
      <c r="I60" s="381"/>
      <c r="J60" s="381"/>
      <c r="K60" s="259"/>
    </row>
    <row r="61" spans="2:11" ht="15" customHeight="1">
      <c r="B61" s="258"/>
      <c r="C61" s="263"/>
      <c r="D61" s="377" t="s">
        <v>300</v>
      </c>
      <c r="E61" s="377"/>
      <c r="F61" s="377"/>
      <c r="G61" s="377"/>
      <c r="H61" s="377"/>
      <c r="I61" s="377"/>
      <c r="J61" s="377"/>
      <c r="K61" s="259"/>
    </row>
    <row r="62" spans="2:11" ht="12.75" customHeight="1">
      <c r="B62" s="258"/>
      <c r="C62" s="263"/>
      <c r="D62" s="263"/>
      <c r="E62" s="266"/>
      <c r="F62" s="263"/>
      <c r="G62" s="263"/>
      <c r="H62" s="263"/>
      <c r="I62" s="263"/>
      <c r="J62" s="263"/>
      <c r="K62" s="259"/>
    </row>
    <row r="63" spans="2:11" ht="15" customHeight="1">
      <c r="B63" s="258"/>
      <c r="C63" s="263"/>
      <c r="D63" s="377" t="s">
        <v>301</v>
      </c>
      <c r="E63" s="377"/>
      <c r="F63" s="377"/>
      <c r="G63" s="377"/>
      <c r="H63" s="377"/>
      <c r="I63" s="377"/>
      <c r="J63" s="377"/>
      <c r="K63" s="259"/>
    </row>
    <row r="64" spans="2:11" ht="15" customHeight="1">
      <c r="B64" s="258"/>
      <c r="C64" s="263"/>
      <c r="D64" s="381" t="s">
        <v>302</v>
      </c>
      <c r="E64" s="381"/>
      <c r="F64" s="381"/>
      <c r="G64" s="381"/>
      <c r="H64" s="381"/>
      <c r="I64" s="381"/>
      <c r="J64" s="381"/>
      <c r="K64" s="259"/>
    </row>
    <row r="65" spans="2:11" ht="15" customHeight="1">
      <c r="B65" s="258"/>
      <c r="C65" s="263"/>
      <c r="D65" s="377" t="s">
        <v>303</v>
      </c>
      <c r="E65" s="377"/>
      <c r="F65" s="377"/>
      <c r="G65" s="377"/>
      <c r="H65" s="377"/>
      <c r="I65" s="377"/>
      <c r="J65" s="377"/>
      <c r="K65" s="259"/>
    </row>
    <row r="66" spans="2:11" ht="15" customHeight="1">
      <c r="B66" s="258"/>
      <c r="C66" s="263"/>
      <c r="D66" s="377" t="s">
        <v>304</v>
      </c>
      <c r="E66" s="377"/>
      <c r="F66" s="377"/>
      <c r="G66" s="377"/>
      <c r="H66" s="377"/>
      <c r="I66" s="377"/>
      <c r="J66" s="377"/>
      <c r="K66" s="259"/>
    </row>
    <row r="67" spans="2:11" ht="15" customHeight="1">
      <c r="B67" s="258"/>
      <c r="C67" s="263"/>
      <c r="D67" s="377" t="s">
        <v>305</v>
      </c>
      <c r="E67" s="377"/>
      <c r="F67" s="377"/>
      <c r="G67" s="377"/>
      <c r="H67" s="377"/>
      <c r="I67" s="377"/>
      <c r="J67" s="377"/>
      <c r="K67" s="259"/>
    </row>
    <row r="68" spans="2:11" ht="15" customHeight="1">
      <c r="B68" s="258"/>
      <c r="C68" s="263"/>
      <c r="D68" s="377" t="s">
        <v>306</v>
      </c>
      <c r="E68" s="377"/>
      <c r="F68" s="377"/>
      <c r="G68" s="377"/>
      <c r="H68" s="377"/>
      <c r="I68" s="377"/>
      <c r="J68" s="377"/>
      <c r="K68" s="259"/>
    </row>
    <row r="69" spans="2:11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spans="2:11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spans="2:1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2:11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45" customHeight="1">
      <c r="B73" s="275"/>
      <c r="C73" s="382" t="s">
        <v>91</v>
      </c>
      <c r="D73" s="382"/>
      <c r="E73" s="382"/>
      <c r="F73" s="382"/>
      <c r="G73" s="382"/>
      <c r="H73" s="382"/>
      <c r="I73" s="382"/>
      <c r="J73" s="382"/>
      <c r="K73" s="276"/>
    </row>
    <row r="74" spans="2:11" ht="17.25" customHeight="1">
      <c r="B74" s="275"/>
      <c r="C74" s="277" t="s">
        <v>307</v>
      </c>
      <c r="D74" s="277"/>
      <c r="E74" s="277"/>
      <c r="F74" s="277" t="s">
        <v>308</v>
      </c>
      <c r="G74" s="278"/>
      <c r="H74" s="277" t="s">
        <v>103</v>
      </c>
      <c r="I74" s="277" t="s">
        <v>59</v>
      </c>
      <c r="J74" s="277" t="s">
        <v>309</v>
      </c>
      <c r="K74" s="276"/>
    </row>
    <row r="75" spans="2:11" ht="17.25" customHeight="1">
      <c r="B75" s="275"/>
      <c r="C75" s="279" t="s">
        <v>310</v>
      </c>
      <c r="D75" s="279"/>
      <c r="E75" s="279"/>
      <c r="F75" s="280" t="s">
        <v>311</v>
      </c>
      <c r="G75" s="281"/>
      <c r="H75" s="279"/>
      <c r="I75" s="279"/>
      <c r="J75" s="279" t="s">
        <v>312</v>
      </c>
      <c r="K75" s="276"/>
    </row>
    <row r="76" spans="2:11" ht="5.25" customHeight="1">
      <c r="B76" s="275"/>
      <c r="C76" s="282"/>
      <c r="D76" s="282"/>
      <c r="E76" s="282"/>
      <c r="F76" s="282"/>
      <c r="G76" s="283"/>
      <c r="H76" s="282"/>
      <c r="I76" s="282"/>
      <c r="J76" s="282"/>
      <c r="K76" s="276"/>
    </row>
    <row r="77" spans="2:11" ht="15" customHeight="1">
      <c r="B77" s="275"/>
      <c r="C77" s="265" t="s">
        <v>55</v>
      </c>
      <c r="D77" s="282"/>
      <c r="E77" s="282"/>
      <c r="F77" s="284" t="s">
        <v>313</v>
      </c>
      <c r="G77" s="283"/>
      <c r="H77" s="265" t="s">
        <v>314</v>
      </c>
      <c r="I77" s="265" t="s">
        <v>315</v>
      </c>
      <c r="J77" s="265">
        <v>20</v>
      </c>
      <c r="K77" s="276"/>
    </row>
    <row r="78" spans="2:11" ht="15" customHeight="1">
      <c r="B78" s="275"/>
      <c r="C78" s="265" t="s">
        <v>316</v>
      </c>
      <c r="D78" s="265"/>
      <c r="E78" s="265"/>
      <c r="F78" s="284" t="s">
        <v>313</v>
      </c>
      <c r="G78" s="283"/>
      <c r="H78" s="265" t="s">
        <v>317</v>
      </c>
      <c r="I78" s="265" t="s">
        <v>315</v>
      </c>
      <c r="J78" s="265">
        <v>120</v>
      </c>
      <c r="K78" s="276"/>
    </row>
    <row r="79" spans="2:11" ht="15" customHeight="1">
      <c r="B79" s="285"/>
      <c r="C79" s="265" t="s">
        <v>318</v>
      </c>
      <c r="D79" s="265"/>
      <c r="E79" s="265"/>
      <c r="F79" s="284" t="s">
        <v>319</v>
      </c>
      <c r="G79" s="283"/>
      <c r="H79" s="265" t="s">
        <v>320</v>
      </c>
      <c r="I79" s="265" t="s">
        <v>315</v>
      </c>
      <c r="J79" s="265">
        <v>50</v>
      </c>
      <c r="K79" s="276"/>
    </row>
    <row r="80" spans="2:11" ht="15" customHeight="1">
      <c r="B80" s="285"/>
      <c r="C80" s="265" t="s">
        <v>321</v>
      </c>
      <c r="D80" s="265"/>
      <c r="E80" s="265"/>
      <c r="F80" s="284" t="s">
        <v>313</v>
      </c>
      <c r="G80" s="283"/>
      <c r="H80" s="265" t="s">
        <v>322</v>
      </c>
      <c r="I80" s="265" t="s">
        <v>323</v>
      </c>
      <c r="J80" s="265"/>
      <c r="K80" s="276"/>
    </row>
    <row r="81" spans="2:11" ht="15" customHeight="1">
      <c r="B81" s="285"/>
      <c r="C81" s="286" t="s">
        <v>324</v>
      </c>
      <c r="D81" s="286"/>
      <c r="E81" s="286"/>
      <c r="F81" s="287" t="s">
        <v>319</v>
      </c>
      <c r="G81" s="286"/>
      <c r="H81" s="286" t="s">
        <v>325</v>
      </c>
      <c r="I81" s="286" t="s">
        <v>315</v>
      </c>
      <c r="J81" s="286">
        <v>15</v>
      </c>
      <c r="K81" s="276"/>
    </row>
    <row r="82" spans="2:11" ht="15" customHeight="1">
      <c r="B82" s="285"/>
      <c r="C82" s="286" t="s">
        <v>326</v>
      </c>
      <c r="D82" s="286"/>
      <c r="E82" s="286"/>
      <c r="F82" s="287" t="s">
        <v>319</v>
      </c>
      <c r="G82" s="286"/>
      <c r="H82" s="286" t="s">
        <v>327</v>
      </c>
      <c r="I82" s="286" t="s">
        <v>315</v>
      </c>
      <c r="J82" s="286">
        <v>15</v>
      </c>
      <c r="K82" s="276"/>
    </row>
    <row r="83" spans="2:11" ht="15" customHeight="1">
      <c r="B83" s="285"/>
      <c r="C83" s="286" t="s">
        <v>328</v>
      </c>
      <c r="D83" s="286"/>
      <c r="E83" s="286"/>
      <c r="F83" s="287" t="s">
        <v>319</v>
      </c>
      <c r="G83" s="286"/>
      <c r="H83" s="286" t="s">
        <v>329</v>
      </c>
      <c r="I83" s="286" t="s">
        <v>315</v>
      </c>
      <c r="J83" s="286">
        <v>20</v>
      </c>
      <c r="K83" s="276"/>
    </row>
    <row r="84" spans="2:11" ht="15" customHeight="1">
      <c r="B84" s="285"/>
      <c r="C84" s="286" t="s">
        <v>330</v>
      </c>
      <c r="D84" s="286"/>
      <c r="E84" s="286"/>
      <c r="F84" s="287" t="s">
        <v>319</v>
      </c>
      <c r="G84" s="286"/>
      <c r="H84" s="286" t="s">
        <v>331</v>
      </c>
      <c r="I84" s="286" t="s">
        <v>315</v>
      </c>
      <c r="J84" s="286">
        <v>20</v>
      </c>
      <c r="K84" s="276"/>
    </row>
    <row r="85" spans="2:11" ht="15" customHeight="1">
      <c r="B85" s="285"/>
      <c r="C85" s="265" t="s">
        <v>332</v>
      </c>
      <c r="D85" s="265"/>
      <c r="E85" s="265"/>
      <c r="F85" s="284" t="s">
        <v>319</v>
      </c>
      <c r="G85" s="283"/>
      <c r="H85" s="265" t="s">
        <v>333</v>
      </c>
      <c r="I85" s="265" t="s">
        <v>315</v>
      </c>
      <c r="J85" s="265">
        <v>50</v>
      </c>
      <c r="K85" s="276"/>
    </row>
    <row r="86" spans="2:11" ht="15" customHeight="1">
      <c r="B86" s="285"/>
      <c r="C86" s="265" t="s">
        <v>334</v>
      </c>
      <c r="D86" s="265"/>
      <c r="E86" s="265"/>
      <c r="F86" s="284" t="s">
        <v>319</v>
      </c>
      <c r="G86" s="283"/>
      <c r="H86" s="265" t="s">
        <v>335</v>
      </c>
      <c r="I86" s="265" t="s">
        <v>315</v>
      </c>
      <c r="J86" s="265">
        <v>20</v>
      </c>
      <c r="K86" s="276"/>
    </row>
    <row r="87" spans="2:11" ht="15" customHeight="1">
      <c r="B87" s="285"/>
      <c r="C87" s="265" t="s">
        <v>336</v>
      </c>
      <c r="D87" s="265"/>
      <c r="E87" s="265"/>
      <c r="F87" s="284" t="s">
        <v>319</v>
      </c>
      <c r="G87" s="283"/>
      <c r="H87" s="265" t="s">
        <v>337</v>
      </c>
      <c r="I87" s="265" t="s">
        <v>315</v>
      </c>
      <c r="J87" s="265">
        <v>20</v>
      </c>
      <c r="K87" s="276"/>
    </row>
    <row r="88" spans="2:11" ht="15" customHeight="1">
      <c r="B88" s="285"/>
      <c r="C88" s="265" t="s">
        <v>338</v>
      </c>
      <c r="D88" s="265"/>
      <c r="E88" s="265"/>
      <c r="F88" s="284" t="s">
        <v>319</v>
      </c>
      <c r="G88" s="283"/>
      <c r="H88" s="265" t="s">
        <v>339</v>
      </c>
      <c r="I88" s="265" t="s">
        <v>315</v>
      </c>
      <c r="J88" s="265">
        <v>50</v>
      </c>
      <c r="K88" s="276"/>
    </row>
    <row r="89" spans="2:11" ht="15" customHeight="1">
      <c r="B89" s="285"/>
      <c r="C89" s="265" t="s">
        <v>340</v>
      </c>
      <c r="D89" s="265"/>
      <c r="E89" s="265"/>
      <c r="F89" s="284" t="s">
        <v>319</v>
      </c>
      <c r="G89" s="283"/>
      <c r="H89" s="265" t="s">
        <v>340</v>
      </c>
      <c r="I89" s="265" t="s">
        <v>315</v>
      </c>
      <c r="J89" s="265">
        <v>50</v>
      </c>
      <c r="K89" s="276"/>
    </row>
    <row r="90" spans="2:11" ht="15" customHeight="1">
      <c r="B90" s="285"/>
      <c r="C90" s="265" t="s">
        <v>108</v>
      </c>
      <c r="D90" s="265"/>
      <c r="E90" s="265"/>
      <c r="F90" s="284" t="s">
        <v>319</v>
      </c>
      <c r="G90" s="283"/>
      <c r="H90" s="265" t="s">
        <v>341</v>
      </c>
      <c r="I90" s="265" t="s">
        <v>315</v>
      </c>
      <c r="J90" s="265">
        <v>255</v>
      </c>
      <c r="K90" s="276"/>
    </row>
    <row r="91" spans="2:11" ht="15" customHeight="1">
      <c r="B91" s="285"/>
      <c r="C91" s="265" t="s">
        <v>342</v>
      </c>
      <c r="D91" s="265"/>
      <c r="E91" s="265"/>
      <c r="F91" s="284" t="s">
        <v>313</v>
      </c>
      <c r="G91" s="283"/>
      <c r="H91" s="265" t="s">
        <v>343</v>
      </c>
      <c r="I91" s="265" t="s">
        <v>344</v>
      </c>
      <c r="J91" s="265"/>
      <c r="K91" s="276"/>
    </row>
    <row r="92" spans="2:11" ht="15" customHeight="1">
      <c r="B92" s="285"/>
      <c r="C92" s="265" t="s">
        <v>345</v>
      </c>
      <c r="D92" s="265"/>
      <c r="E92" s="265"/>
      <c r="F92" s="284" t="s">
        <v>313</v>
      </c>
      <c r="G92" s="283"/>
      <c r="H92" s="265" t="s">
        <v>346</v>
      </c>
      <c r="I92" s="265" t="s">
        <v>347</v>
      </c>
      <c r="J92" s="265"/>
      <c r="K92" s="276"/>
    </row>
    <row r="93" spans="2:11" ht="15" customHeight="1">
      <c r="B93" s="285"/>
      <c r="C93" s="265" t="s">
        <v>348</v>
      </c>
      <c r="D93" s="265"/>
      <c r="E93" s="265"/>
      <c r="F93" s="284" t="s">
        <v>313</v>
      </c>
      <c r="G93" s="283"/>
      <c r="H93" s="265" t="s">
        <v>348</v>
      </c>
      <c r="I93" s="265" t="s">
        <v>347</v>
      </c>
      <c r="J93" s="265"/>
      <c r="K93" s="276"/>
    </row>
    <row r="94" spans="2:11" ht="15" customHeight="1">
      <c r="B94" s="285"/>
      <c r="C94" s="265" t="s">
        <v>40</v>
      </c>
      <c r="D94" s="265"/>
      <c r="E94" s="265"/>
      <c r="F94" s="284" t="s">
        <v>313</v>
      </c>
      <c r="G94" s="283"/>
      <c r="H94" s="265" t="s">
        <v>349</v>
      </c>
      <c r="I94" s="265" t="s">
        <v>347</v>
      </c>
      <c r="J94" s="265"/>
      <c r="K94" s="276"/>
    </row>
    <row r="95" spans="2:11" ht="15" customHeight="1">
      <c r="B95" s="285"/>
      <c r="C95" s="265" t="s">
        <v>50</v>
      </c>
      <c r="D95" s="265"/>
      <c r="E95" s="265"/>
      <c r="F95" s="284" t="s">
        <v>313</v>
      </c>
      <c r="G95" s="283"/>
      <c r="H95" s="265" t="s">
        <v>350</v>
      </c>
      <c r="I95" s="265" t="s">
        <v>347</v>
      </c>
      <c r="J95" s="265"/>
      <c r="K95" s="276"/>
    </row>
    <row r="96" spans="2:11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spans="2:11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spans="2:11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2:11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spans="2:11" ht="45" customHeight="1">
      <c r="B100" s="275"/>
      <c r="C100" s="382" t="s">
        <v>351</v>
      </c>
      <c r="D100" s="382"/>
      <c r="E100" s="382"/>
      <c r="F100" s="382"/>
      <c r="G100" s="382"/>
      <c r="H100" s="382"/>
      <c r="I100" s="382"/>
      <c r="J100" s="382"/>
      <c r="K100" s="276"/>
    </row>
    <row r="101" spans="2:11" ht="17.25" customHeight="1">
      <c r="B101" s="275"/>
      <c r="C101" s="277" t="s">
        <v>307</v>
      </c>
      <c r="D101" s="277"/>
      <c r="E101" s="277"/>
      <c r="F101" s="277" t="s">
        <v>308</v>
      </c>
      <c r="G101" s="278"/>
      <c r="H101" s="277" t="s">
        <v>103</v>
      </c>
      <c r="I101" s="277" t="s">
        <v>59</v>
      </c>
      <c r="J101" s="277" t="s">
        <v>309</v>
      </c>
      <c r="K101" s="276"/>
    </row>
    <row r="102" spans="2:11" ht="17.25" customHeight="1">
      <c r="B102" s="275"/>
      <c r="C102" s="279" t="s">
        <v>310</v>
      </c>
      <c r="D102" s="279"/>
      <c r="E102" s="279"/>
      <c r="F102" s="280" t="s">
        <v>311</v>
      </c>
      <c r="G102" s="281"/>
      <c r="H102" s="279"/>
      <c r="I102" s="279"/>
      <c r="J102" s="279" t="s">
        <v>312</v>
      </c>
      <c r="K102" s="276"/>
    </row>
    <row r="103" spans="2:11" ht="5.25" customHeight="1">
      <c r="B103" s="275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spans="2:11" ht="15" customHeight="1">
      <c r="B104" s="275"/>
      <c r="C104" s="265" t="s">
        <v>55</v>
      </c>
      <c r="D104" s="282"/>
      <c r="E104" s="282"/>
      <c r="F104" s="284" t="s">
        <v>313</v>
      </c>
      <c r="G104" s="293"/>
      <c r="H104" s="265" t="s">
        <v>352</v>
      </c>
      <c r="I104" s="265" t="s">
        <v>315</v>
      </c>
      <c r="J104" s="265">
        <v>20</v>
      </c>
      <c r="K104" s="276"/>
    </row>
    <row r="105" spans="2:11" ht="15" customHeight="1">
      <c r="B105" s="275"/>
      <c r="C105" s="265" t="s">
        <v>316</v>
      </c>
      <c r="D105" s="265"/>
      <c r="E105" s="265"/>
      <c r="F105" s="284" t="s">
        <v>313</v>
      </c>
      <c r="G105" s="265"/>
      <c r="H105" s="265" t="s">
        <v>352</v>
      </c>
      <c r="I105" s="265" t="s">
        <v>315</v>
      </c>
      <c r="J105" s="265">
        <v>120</v>
      </c>
      <c r="K105" s="276"/>
    </row>
    <row r="106" spans="2:11" ht="15" customHeight="1">
      <c r="B106" s="285"/>
      <c r="C106" s="265" t="s">
        <v>318</v>
      </c>
      <c r="D106" s="265"/>
      <c r="E106" s="265"/>
      <c r="F106" s="284" t="s">
        <v>319</v>
      </c>
      <c r="G106" s="265"/>
      <c r="H106" s="265" t="s">
        <v>352</v>
      </c>
      <c r="I106" s="265" t="s">
        <v>315</v>
      </c>
      <c r="J106" s="265">
        <v>50</v>
      </c>
      <c r="K106" s="276"/>
    </row>
    <row r="107" spans="2:11" ht="15" customHeight="1">
      <c r="B107" s="285"/>
      <c r="C107" s="265" t="s">
        <v>321</v>
      </c>
      <c r="D107" s="265"/>
      <c r="E107" s="265"/>
      <c r="F107" s="284" t="s">
        <v>313</v>
      </c>
      <c r="G107" s="265"/>
      <c r="H107" s="265" t="s">
        <v>352</v>
      </c>
      <c r="I107" s="265" t="s">
        <v>323</v>
      </c>
      <c r="J107" s="265"/>
      <c r="K107" s="276"/>
    </row>
    <row r="108" spans="2:11" ht="15" customHeight="1">
      <c r="B108" s="285"/>
      <c r="C108" s="265" t="s">
        <v>332</v>
      </c>
      <c r="D108" s="265"/>
      <c r="E108" s="265"/>
      <c r="F108" s="284" t="s">
        <v>319</v>
      </c>
      <c r="G108" s="265"/>
      <c r="H108" s="265" t="s">
        <v>352</v>
      </c>
      <c r="I108" s="265" t="s">
        <v>315</v>
      </c>
      <c r="J108" s="265">
        <v>50</v>
      </c>
      <c r="K108" s="276"/>
    </row>
    <row r="109" spans="2:11" ht="15" customHeight="1">
      <c r="B109" s="285"/>
      <c r="C109" s="265" t="s">
        <v>340</v>
      </c>
      <c r="D109" s="265"/>
      <c r="E109" s="265"/>
      <c r="F109" s="284" t="s">
        <v>319</v>
      </c>
      <c r="G109" s="265"/>
      <c r="H109" s="265" t="s">
        <v>352</v>
      </c>
      <c r="I109" s="265" t="s">
        <v>315</v>
      </c>
      <c r="J109" s="265">
        <v>50</v>
      </c>
      <c r="K109" s="276"/>
    </row>
    <row r="110" spans="2:11" ht="15" customHeight="1">
      <c r="B110" s="285"/>
      <c r="C110" s="265" t="s">
        <v>338</v>
      </c>
      <c r="D110" s="265"/>
      <c r="E110" s="265"/>
      <c r="F110" s="284" t="s">
        <v>319</v>
      </c>
      <c r="G110" s="265"/>
      <c r="H110" s="265" t="s">
        <v>352</v>
      </c>
      <c r="I110" s="265" t="s">
        <v>315</v>
      </c>
      <c r="J110" s="265">
        <v>50</v>
      </c>
      <c r="K110" s="276"/>
    </row>
    <row r="111" spans="2:11" ht="15" customHeight="1">
      <c r="B111" s="285"/>
      <c r="C111" s="265" t="s">
        <v>55</v>
      </c>
      <c r="D111" s="265"/>
      <c r="E111" s="265"/>
      <c r="F111" s="284" t="s">
        <v>313</v>
      </c>
      <c r="G111" s="265"/>
      <c r="H111" s="265" t="s">
        <v>353</v>
      </c>
      <c r="I111" s="265" t="s">
        <v>315</v>
      </c>
      <c r="J111" s="265">
        <v>20</v>
      </c>
      <c r="K111" s="276"/>
    </row>
    <row r="112" spans="2:11" ht="15" customHeight="1">
      <c r="B112" s="285"/>
      <c r="C112" s="265" t="s">
        <v>354</v>
      </c>
      <c r="D112" s="265"/>
      <c r="E112" s="265"/>
      <c r="F112" s="284" t="s">
        <v>313</v>
      </c>
      <c r="G112" s="265"/>
      <c r="H112" s="265" t="s">
        <v>355</v>
      </c>
      <c r="I112" s="265" t="s">
        <v>315</v>
      </c>
      <c r="J112" s="265">
        <v>120</v>
      </c>
      <c r="K112" s="276"/>
    </row>
    <row r="113" spans="2:11" ht="15" customHeight="1">
      <c r="B113" s="285"/>
      <c r="C113" s="265" t="s">
        <v>40</v>
      </c>
      <c r="D113" s="265"/>
      <c r="E113" s="265"/>
      <c r="F113" s="284" t="s">
        <v>313</v>
      </c>
      <c r="G113" s="265"/>
      <c r="H113" s="265" t="s">
        <v>356</v>
      </c>
      <c r="I113" s="265" t="s">
        <v>347</v>
      </c>
      <c r="J113" s="265"/>
      <c r="K113" s="276"/>
    </row>
    <row r="114" spans="2:11" ht="15" customHeight="1">
      <c r="B114" s="285"/>
      <c r="C114" s="265" t="s">
        <v>50</v>
      </c>
      <c r="D114" s="265"/>
      <c r="E114" s="265"/>
      <c r="F114" s="284" t="s">
        <v>313</v>
      </c>
      <c r="G114" s="265"/>
      <c r="H114" s="265" t="s">
        <v>357</v>
      </c>
      <c r="I114" s="265" t="s">
        <v>347</v>
      </c>
      <c r="J114" s="265"/>
      <c r="K114" s="276"/>
    </row>
    <row r="115" spans="2:11" ht="15" customHeight="1">
      <c r="B115" s="285"/>
      <c r="C115" s="265" t="s">
        <v>59</v>
      </c>
      <c r="D115" s="265"/>
      <c r="E115" s="265"/>
      <c r="F115" s="284" t="s">
        <v>313</v>
      </c>
      <c r="G115" s="265"/>
      <c r="H115" s="265" t="s">
        <v>358</v>
      </c>
      <c r="I115" s="265" t="s">
        <v>359</v>
      </c>
      <c r="J115" s="265"/>
      <c r="K115" s="276"/>
    </row>
    <row r="116" spans="2:11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spans="2:11" ht="18.75" customHeight="1">
      <c r="B117" s="295"/>
      <c r="C117" s="261"/>
      <c r="D117" s="261"/>
      <c r="E117" s="261"/>
      <c r="F117" s="296"/>
      <c r="G117" s="261"/>
      <c r="H117" s="261"/>
      <c r="I117" s="261"/>
      <c r="J117" s="261"/>
      <c r="K117" s="295"/>
    </row>
    <row r="118" spans="2:11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spans="2:11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spans="2:11" ht="45" customHeight="1">
      <c r="B120" s="300"/>
      <c r="C120" s="378" t="s">
        <v>360</v>
      </c>
      <c r="D120" s="378"/>
      <c r="E120" s="378"/>
      <c r="F120" s="378"/>
      <c r="G120" s="378"/>
      <c r="H120" s="378"/>
      <c r="I120" s="378"/>
      <c r="J120" s="378"/>
      <c r="K120" s="301"/>
    </row>
    <row r="121" spans="2:11" ht="17.25" customHeight="1">
      <c r="B121" s="302"/>
      <c r="C121" s="277" t="s">
        <v>307</v>
      </c>
      <c r="D121" s="277"/>
      <c r="E121" s="277"/>
      <c r="F121" s="277" t="s">
        <v>308</v>
      </c>
      <c r="G121" s="278"/>
      <c r="H121" s="277" t="s">
        <v>103</v>
      </c>
      <c r="I121" s="277" t="s">
        <v>59</v>
      </c>
      <c r="J121" s="277" t="s">
        <v>309</v>
      </c>
      <c r="K121" s="303"/>
    </row>
    <row r="122" spans="2:11" ht="17.25" customHeight="1">
      <c r="B122" s="302"/>
      <c r="C122" s="279" t="s">
        <v>310</v>
      </c>
      <c r="D122" s="279"/>
      <c r="E122" s="279"/>
      <c r="F122" s="280" t="s">
        <v>311</v>
      </c>
      <c r="G122" s="281"/>
      <c r="H122" s="279"/>
      <c r="I122" s="279"/>
      <c r="J122" s="279" t="s">
        <v>312</v>
      </c>
      <c r="K122" s="303"/>
    </row>
    <row r="123" spans="2:11" ht="5.25" customHeight="1">
      <c r="B123" s="304"/>
      <c r="C123" s="282"/>
      <c r="D123" s="282"/>
      <c r="E123" s="282"/>
      <c r="F123" s="282"/>
      <c r="G123" s="265"/>
      <c r="H123" s="282"/>
      <c r="I123" s="282"/>
      <c r="J123" s="282"/>
      <c r="K123" s="305"/>
    </row>
    <row r="124" spans="2:11" ht="15" customHeight="1">
      <c r="B124" s="304"/>
      <c r="C124" s="265" t="s">
        <v>316</v>
      </c>
      <c r="D124" s="282"/>
      <c r="E124" s="282"/>
      <c r="F124" s="284" t="s">
        <v>313</v>
      </c>
      <c r="G124" s="265"/>
      <c r="H124" s="265" t="s">
        <v>352</v>
      </c>
      <c r="I124" s="265" t="s">
        <v>315</v>
      </c>
      <c r="J124" s="265">
        <v>120</v>
      </c>
      <c r="K124" s="306"/>
    </row>
    <row r="125" spans="2:11" ht="15" customHeight="1">
      <c r="B125" s="304"/>
      <c r="C125" s="265" t="s">
        <v>361</v>
      </c>
      <c r="D125" s="265"/>
      <c r="E125" s="265"/>
      <c r="F125" s="284" t="s">
        <v>313</v>
      </c>
      <c r="G125" s="265"/>
      <c r="H125" s="265" t="s">
        <v>362</v>
      </c>
      <c r="I125" s="265" t="s">
        <v>315</v>
      </c>
      <c r="J125" s="265" t="s">
        <v>363</v>
      </c>
      <c r="K125" s="306"/>
    </row>
    <row r="126" spans="2:11" ht="15" customHeight="1">
      <c r="B126" s="304"/>
      <c r="C126" s="265" t="s">
        <v>262</v>
      </c>
      <c r="D126" s="265"/>
      <c r="E126" s="265"/>
      <c r="F126" s="284" t="s">
        <v>313</v>
      </c>
      <c r="G126" s="265"/>
      <c r="H126" s="265" t="s">
        <v>364</v>
      </c>
      <c r="I126" s="265" t="s">
        <v>315</v>
      </c>
      <c r="J126" s="265" t="s">
        <v>363</v>
      </c>
      <c r="K126" s="306"/>
    </row>
    <row r="127" spans="2:11" ht="15" customHeight="1">
      <c r="B127" s="304"/>
      <c r="C127" s="265" t="s">
        <v>324</v>
      </c>
      <c r="D127" s="265"/>
      <c r="E127" s="265"/>
      <c r="F127" s="284" t="s">
        <v>319</v>
      </c>
      <c r="G127" s="265"/>
      <c r="H127" s="265" t="s">
        <v>325</v>
      </c>
      <c r="I127" s="265" t="s">
        <v>315</v>
      </c>
      <c r="J127" s="265">
        <v>15</v>
      </c>
      <c r="K127" s="306"/>
    </row>
    <row r="128" spans="2:11" ht="15" customHeight="1">
      <c r="B128" s="304"/>
      <c r="C128" s="286" t="s">
        <v>326</v>
      </c>
      <c r="D128" s="286"/>
      <c r="E128" s="286"/>
      <c r="F128" s="287" t="s">
        <v>319</v>
      </c>
      <c r="G128" s="286"/>
      <c r="H128" s="286" t="s">
        <v>327</v>
      </c>
      <c r="I128" s="286" t="s">
        <v>315</v>
      </c>
      <c r="J128" s="286">
        <v>15</v>
      </c>
      <c r="K128" s="306"/>
    </row>
    <row r="129" spans="2:11" ht="15" customHeight="1">
      <c r="B129" s="304"/>
      <c r="C129" s="286" t="s">
        <v>328</v>
      </c>
      <c r="D129" s="286"/>
      <c r="E129" s="286"/>
      <c r="F129" s="287" t="s">
        <v>319</v>
      </c>
      <c r="G129" s="286"/>
      <c r="H129" s="286" t="s">
        <v>329</v>
      </c>
      <c r="I129" s="286" t="s">
        <v>315</v>
      </c>
      <c r="J129" s="286">
        <v>20</v>
      </c>
      <c r="K129" s="306"/>
    </row>
    <row r="130" spans="2:11" ht="15" customHeight="1">
      <c r="B130" s="304"/>
      <c r="C130" s="286" t="s">
        <v>330</v>
      </c>
      <c r="D130" s="286"/>
      <c r="E130" s="286"/>
      <c r="F130" s="287" t="s">
        <v>319</v>
      </c>
      <c r="G130" s="286"/>
      <c r="H130" s="286" t="s">
        <v>331</v>
      </c>
      <c r="I130" s="286" t="s">
        <v>315</v>
      </c>
      <c r="J130" s="286">
        <v>20</v>
      </c>
      <c r="K130" s="306"/>
    </row>
    <row r="131" spans="2:11" ht="15" customHeight="1">
      <c r="B131" s="304"/>
      <c r="C131" s="265" t="s">
        <v>318</v>
      </c>
      <c r="D131" s="265"/>
      <c r="E131" s="265"/>
      <c r="F131" s="284" t="s">
        <v>319</v>
      </c>
      <c r="G131" s="265"/>
      <c r="H131" s="265" t="s">
        <v>352</v>
      </c>
      <c r="I131" s="265" t="s">
        <v>315</v>
      </c>
      <c r="J131" s="265">
        <v>50</v>
      </c>
      <c r="K131" s="306"/>
    </row>
    <row r="132" spans="2:11" ht="15" customHeight="1">
      <c r="B132" s="304"/>
      <c r="C132" s="265" t="s">
        <v>332</v>
      </c>
      <c r="D132" s="265"/>
      <c r="E132" s="265"/>
      <c r="F132" s="284" t="s">
        <v>319</v>
      </c>
      <c r="G132" s="265"/>
      <c r="H132" s="265" t="s">
        <v>352</v>
      </c>
      <c r="I132" s="265" t="s">
        <v>315</v>
      </c>
      <c r="J132" s="265">
        <v>50</v>
      </c>
      <c r="K132" s="306"/>
    </row>
    <row r="133" spans="2:11" ht="15" customHeight="1">
      <c r="B133" s="304"/>
      <c r="C133" s="265" t="s">
        <v>338</v>
      </c>
      <c r="D133" s="265"/>
      <c r="E133" s="265"/>
      <c r="F133" s="284" t="s">
        <v>319</v>
      </c>
      <c r="G133" s="265"/>
      <c r="H133" s="265" t="s">
        <v>352</v>
      </c>
      <c r="I133" s="265" t="s">
        <v>315</v>
      </c>
      <c r="J133" s="265">
        <v>50</v>
      </c>
      <c r="K133" s="306"/>
    </row>
    <row r="134" spans="2:11" ht="15" customHeight="1">
      <c r="B134" s="304"/>
      <c r="C134" s="265" t="s">
        <v>340</v>
      </c>
      <c r="D134" s="265"/>
      <c r="E134" s="265"/>
      <c r="F134" s="284" t="s">
        <v>319</v>
      </c>
      <c r="G134" s="265"/>
      <c r="H134" s="265" t="s">
        <v>352</v>
      </c>
      <c r="I134" s="265" t="s">
        <v>315</v>
      </c>
      <c r="J134" s="265">
        <v>50</v>
      </c>
      <c r="K134" s="306"/>
    </row>
    <row r="135" spans="2:11" ht="15" customHeight="1">
      <c r="B135" s="304"/>
      <c r="C135" s="265" t="s">
        <v>108</v>
      </c>
      <c r="D135" s="265"/>
      <c r="E135" s="265"/>
      <c r="F135" s="284" t="s">
        <v>319</v>
      </c>
      <c r="G135" s="265"/>
      <c r="H135" s="265" t="s">
        <v>365</v>
      </c>
      <c r="I135" s="265" t="s">
        <v>315</v>
      </c>
      <c r="J135" s="265">
        <v>255</v>
      </c>
      <c r="K135" s="306"/>
    </row>
    <row r="136" spans="2:11" ht="15" customHeight="1">
      <c r="B136" s="304"/>
      <c r="C136" s="265" t="s">
        <v>342</v>
      </c>
      <c r="D136" s="265"/>
      <c r="E136" s="265"/>
      <c r="F136" s="284" t="s">
        <v>313</v>
      </c>
      <c r="G136" s="265"/>
      <c r="H136" s="265" t="s">
        <v>366</v>
      </c>
      <c r="I136" s="265" t="s">
        <v>344</v>
      </c>
      <c r="J136" s="265"/>
      <c r="K136" s="306"/>
    </row>
    <row r="137" spans="2:11" ht="15" customHeight="1">
      <c r="B137" s="304"/>
      <c r="C137" s="265" t="s">
        <v>345</v>
      </c>
      <c r="D137" s="265"/>
      <c r="E137" s="265"/>
      <c r="F137" s="284" t="s">
        <v>313</v>
      </c>
      <c r="G137" s="265"/>
      <c r="H137" s="265" t="s">
        <v>367</v>
      </c>
      <c r="I137" s="265" t="s">
        <v>347</v>
      </c>
      <c r="J137" s="265"/>
      <c r="K137" s="306"/>
    </row>
    <row r="138" spans="2:11" ht="15" customHeight="1">
      <c r="B138" s="304"/>
      <c r="C138" s="265" t="s">
        <v>348</v>
      </c>
      <c r="D138" s="265"/>
      <c r="E138" s="265"/>
      <c r="F138" s="284" t="s">
        <v>313</v>
      </c>
      <c r="G138" s="265"/>
      <c r="H138" s="265" t="s">
        <v>348</v>
      </c>
      <c r="I138" s="265" t="s">
        <v>347</v>
      </c>
      <c r="J138" s="265"/>
      <c r="K138" s="306"/>
    </row>
    <row r="139" spans="2:11" ht="15" customHeight="1">
      <c r="B139" s="304"/>
      <c r="C139" s="265" t="s">
        <v>40</v>
      </c>
      <c r="D139" s="265"/>
      <c r="E139" s="265"/>
      <c r="F139" s="284" t="s">
        <v>313</v>
      </c>
      <c r="G139" s="265"/>
      <c r="H139" s="265" t="s">
        <v>368</v>
      </c>
      <c r="I139" s="265" t="s">
        <v>347</v>
      </c>
      <c r="J139" s="265"/>
      <c r="K139" s="306"/>
    </row>
    <row r="140" spans="2:11" ht="15" customHeight="1">
      <c r="B140" s="304"/>
      <c r="C140" s="265" t="s">
        <v>369</v>
      </c>
      <c r="D140" s="265"/>
      <c r="E140" s="265"/>
      <c r="F140" s="284" t="s">
        <v>313</v>
      </c>
      <c r="G140" s="265"/>
      <c r="H140" s="265" t="s">
        <v>370</v>
      </c>
      <c r="I140" s="265" t="s">
        <v>347</v>
      </c>
      <c r="J140" s="265"/>
      <c r="K140" s="306"/>
    </row>
    <row r="141" spans="2:1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spans="2:11" ht="18.75" customHeight="1">
      <c r="B142" s="261"/>
      <c r="C142" s="261"/>
      <c r="D142" s="261"/>
      <c r="E142" s="261"/>
      <c r="F142" s="296"/>
      <c r="G142" s="261"/>
      <c r="H142" s="261"/>
      <c r="I142" s="261"/>
      <c r="J142" s="261"/>
      <c r="K142" s="261"/>
    </row>
    <row r="143" spans="2:11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spans="2:11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spans="2:11" ht="45" customHeight="1">
      <c r="B145" s="275"/>
      <c r="C145" s="382" t="s">
        <v>371</v>
      </c>
      <c r="D145" s="382"/>
      <c r="E145" s="382"/>
      <c r="F145" s="382"/>
      <c r="G145" s="382"/>
      <c r="H145" s="382"/>
      <c r="I145" s="382"/>
      <c r="J145" s="382"/>
      <c r="K145" s="276"/>
    </row>
    <row r="146" spans="2:11" ht="17.25" customHeight="1">
      <c r="B146" s="275"/>
      <c r="C146" s="277" t="s">
        <v>307</v>
      </c>
      <c r="D146" s="277"/>
      <c r="E146" s="277"/>
      <c r="F146" s="277" t="s">
        <v>308</v>
      </c>
      <c r="G146" s="278"/>
      <c r="H146" s="277" t="s">
        <v>103</v>
      </c>
      <c r="I146" s="277" t="s">
        <v>59</v>
      </c>
      <c r="J146" s="277" t="s">
        <v>309</v>
      </c>
      <c r="K146" s="276"/>
    </row>
    <row r="147" spans="2:11" ht="17.25" customHeight="1">
      <c r="B147" s="275"/>
      <c r="C147" s="279" t="s">
        <v>310</v>
      </c>
      <c r="D147" s="279"/>
      <c r="E147" s="279"/>
      <c r="F147" s="280" t="s">
        <v>311</v>
      </c>
      <c r="G147" s="281"/>
      <c r="H147" s="279"/>
      <c r="I147" s="279"/>
      <c r="J147" s="279" t="s">
        <v>312</v>
      </c>
      <c r="K147" s="276"/>
    </row>
    <row r="148" spans="2:11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spans="2:11" ht="15" customHeight="1">
      <c r="B149" s="285"/>
      <c r="C149" s="310" t="s">
        <v>316</v>
      </c>
      <c r="D149" s="265"/>
      <c r="E149" s="265"/>
      <c r="F149" s="311" t="s">
        <v>313</v>
      </c>
      <c r="G149" s="265"/>
      <c r="H149" s="310" t="s">
        <v>352</v>
      </c>
      <c r="I149" s="310" t="s">
        <v>315</v>
      </c>
      <c r="J149" s="310">
        <v>120</v>
      </c>
      <c r="K149" s="306"/>
    </row>
    <row r="150" spans="2:11" ht="15" customHeight="1">
      <c r="B150" s="285"/>
      <c r="C150" s="310" t="s">
        <v>361</v>
      </c>
      <c r="D150" s="265"/>
      <c r="E150" s="265"/>
      <c r="F150" s="311" t="s">
        <v>313</v>
      </c>
      <c r="G150" s="265"/>
      <c r="H150" s="310" t="s">
        <v>372</v>
      </c>
      <c r="I150" s="310" t="s">
        <v>315</v>
      </c>
      <c r="J150" s="310" t="s">
        <v>363</v>
      </c>
      <c r="K150" s="306"/>
    </row>
    <row r="151" spans="2:11" ht="15" customHeight="1">
      <c r="B151" s="285"/>
      <c r="C151" s="310" t="s">
        <v>262</v>
      </c>
      <c r="D151" s="265"/>
      <c r="E151" s="265"/>
      <c r="F151" s="311" t="s">
        <v>313</v>
      </c>
      <c r="G151" s="265"/>
      <c r="H151" s="310" t="s">
        <v>373</v>
      </c>
      <c r="I151" s="310" t="s">
        <v>315</v>
      </c>
      <c r="J151" s="310" t="s">
        <v>363</v>
      </c>
      <c r="K151" s="306"/>
    </row>
    <row r="152" spans="2:11" ht="15" customHeight="1">
      <c r="B152" s="285"/>
      <c r="C152" s="310" t="s">
        <v>318</v>
      </c>
      <c r="D152" s="265"/>
      <c r="E152" s="265"/>
      <c r="F152" s="311" t="s">
        <v>319</v>
      </c>
      <c r="G152" s="265"/>
      <c r="H152" s="310" t="s">
        <v>352</v>
      </c>
      <c r="I152" s="310" t="s">
        <v>315</v>
      </c>
      <c r="J152" s="310">
        <v>50</v>
      </c>
      <c r="K152" s="306"/>
    </row>
    <row r="153" spans="2:11" ht="15" customHeight="1">
      <c r="B153" s="285"/>
      <c r="C153" s="310" t="s">
        <v>321</v>
      </c>
      <c r="D153" s="265"/>
      <c r="E153" s="265"/>
      <c r="F153" s="311" t="s">
        <v>313</v>
      </c>
      <c r="G153" s="265"/>
      <c r="H153" s="310" t="s">
        <v>352</v>
      </c>
      <c r="I153" s="310" t="s">
        <v>323</v>
      </c>
      <c r="J153" s="310"/>
      <c r="K153" s="306"/>
    </row>
    <row r="154" spans="2:11" ht="15" customHeight="1">
      <c r="B154" s="285"/>
      <c r="C154" s="310" t="s">
        <v>332</v>
      </c>
      <c r="D154" s="265"/>
      <c r="E154" s="265"/>
      <c r="F154" s="311" t="s">
        <v>319</v>
      </c>
      <c r="G154" s="265"/>
      <c r="H154" s="310" t="s">
        <v>352</v>
      </c>
      <c r="I154" s="310" t="s">
        <v>315</v>
      </c>
      <c r="J154" s="310">
        <v>50</v>
      </c>
      <c r="K154" s="306"/>
    </row>
    <row r="155" spans="2:11" ht="15" customHeight="1">
      <c r="B155" s="285"/>
      <c r="C155" s="310" t="s">
        <v>340</v>
      </c>
      <c r="D155" s="265"/>
      <c r="E155" s="265"/>
      <c r="F155" s="311" t="s">
        <v>319</v>
      </c>
      <c r="G155" s="265"/>
      <c r="H155" s="310" t="s">
        <v>352</v>
      </c>
      <c r="I155" s="310" t="s">
        <v>315</v>
      </c>
      <c r="J155" s="310">
        <v>50</v>
      </c>
      <c r="K155" s="306"/>
    </row>
    <row r="156" spans="2:11" ht="15" customHeight="1">
      <c r="B156" s="285"/>
      <c r="C156" s="310" t="s">
        <v>338</v>
      </c>
      <c r="D156" s="265"/>
      <c r="E156" s="265"/>
      <c r="F156" s="311" t="s">
        <v>319</v>
      </c>
      <c r="G156" s="265"/>
      <c r="H156" s="310" t="s">
        <v>352</v>
      </c>
      <c r="I156" s="310" t="s">
        <v>315</v>
      </c>
      <c r="J156" s="310">
        <v>50</v>
      </c>
      <c r="K156" s="306"/>
    </row>
    <row r="157" spans="2:11" ht="15" customHeight="1">
      <c r="B157" s="285"/>
      <c r="C157" s="310" t="s">
        <v>95</v>
      </c>
      <c r="D157" s="265"/>
      <c r="E157" s="265"/>
      <c r="F157" s="311" t="s">
        <v>313</v>
      </c>
      <c r="G157" s="265"/>
      <c r="H157" s="310" t="s">
        <v>374</v>
      </c>
      <c r="I157" s="310" t="s">
        <v>315</v>
      </c>
      <c r="J157" s="310" t="s">
        <v>375</v>
      </c>
      <c r="K157" s="306"/>
    </row>
    <row r="158" spans="2:11" ht="15" customHeight="1">
      <c r="B158" s="285"/>
      <c r="C158" s="310" t="s">
        <v>376</v>
      </c>
      <c r="D158" s="265"/>
      <c r="E158" s="265"/>
      <c r="F158" s="311" t="s">
        <v>313</v>
      </c>
      <c r="G158" s="265"/>
      <c r="H158" s="310" t="s">
        <v>377</v>
      </c>
      <c r="I158" s="310" t="s">
        <v>347</v>
      </c>
      <c r="J158" s="310"/>
      <c r="K158" s="306"/>
    </row>
    <row r="159" spans="2:11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spans="2:11" ht="18.75" customHeight="1">
      <c r="B160" s="261"/>
      <c r="C160" s="265"/>
      <c r="D160" s="265"/>
      <c r="E160" s="265"/>
      <c r="F160" s="284"/>
      <c r="G160" s="265"/>
      <c r="H160" s="265"/>
      <c r="I160" s="265"/>
      <c r="J160" s="265"/>
      <c r="K160" s="261"/>
    </row>
    <row r="161" spans="2:11" ht="18.75" customHeight="1"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</row>
    <row r="162" spans="2:11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>
      <c r="B163" s="256"/>
      <c r="C163" s="378" t="s">
        <v>378</v>
      </c>
      <c r="D163" s="378"/>
      <c r="E163" s="378"/>
      <c r="F163" s="378"/>
      <c r="G163" s="378"/>
      <c r="H163" s="378"/>
      <c r="I163" s="378"/>
      <c r="J163" s="378"/>
      <c r="K163" s="257"/>
    </row>
    <row r="164" spans="2:11" ht="17.25" customHeight="1">
      <c r="B164" s="256"/>
      <c r="C164" s="277" t="s">
        <v>307</v>
      </c>
      <c r="D164" s="277"/>
      <c r="E164" s="277"/>
      <c r="F164" s="277" t="s">
        <v>308</v>
      </c>
      <c r="G164" s="314"/>
      <c r="H164" s="315" t="s">
        <v>103</v>
      </c>
      <c r="I164" s="315" t="s">
        <v>59</v>
      </c>
      <c r="J164" s="277" t="s">
        <v>309</v>
      </c>
      <c r="K164" s="257"/>
    </row>
    <row r="165" spans="2:11" ht="17.25" customHeight="1">
      <c r="B165" s="258"/>
      <c r="C165" s="279" t="s">
        <v>310</v>
      </c>
      <c r="D165" s="279"/>
      <c r="E165" s="279"/>
      <c r="F165" s="280" t="s">
        <v>311</v>
      </c>
      <c r="G165" s="316"/>
      <c r="H165" s="317"/>
      <c r="I165" s="317"/>
      <c r="J165" s="279" t="s">
        <v>312</v>
      </c>
      <c r="K165" s="259"/>
    </row>
    <row r="166" spans="2:11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spans="2:11" ht="15" customHeight="1">
      <c r="B167" s="285"/>
      <c r="C167" s="265" t="s">
        <v>316</v>
      </c>
      <c r="D167" s="265"/>
      <c r="E167" s="265"/>
      <c r="F167" s="284" t="s">
        <v>313</v>
      </c>
      <c r="G167" s="265"/>
      <c r="H167" s="265" t="s">
        <v>352</v>
      </c>
      <c r="I167" s="265" t="s">
        <v>315</v>
      </c>
      <c r="J167" s="265">
        <v>120</v>
      </c>
      <c r="K167" s="306"/>
    </row>
    <row r="168" spans="2:11" ht="15" customHeight="1">
      <c r="B168" s="285"/>
      <c r="C168" s="265" t="s">
        <v>361</v>
      </c>
      <c r="D168" s="265"/>
      <c r="E168" s="265"/>
      <c r="F168" s="284" t="s">
        <v>313</v>
      </c>
      <c r="G168" s="265"/>
      <c r="H168" s="265" t="s">
        <v>362</v>
      </c>
      <c r="I168" s="265" t="s">
        <v>315</v>
      </c>
      <c r="J168" s="265" t="s">
        <v>363</v>
      </c>
      <c r="K168" s="306"/>
    </row>
    <row r="169" spans="2:11" ht="15" customHeight="1">
      <c r="B169" s="285"/>
      <c r="C169" s="265" t="s">
        <v>262</v>
      </c>
      <c r="D169" s="265"/>
      <c r="E169" s="265"/>
      <c r="F169" s="284" t="s">
        <v>313</v>
      </c>
      <c r="G169" s="265"/>
      <c r="H169" s="265" t="s">
        <v>379</v>
      </c>
      <c r="I169" s="265" t="s">
        <v>315</v>
      </c>
      <c r="J169" s="265" t="s">
        <v>363</v>
      </c>
      <c r="K169" s="306"/>
    </row>
    <row r="170" spans="2:11" ht="15" customHeight="1">
      <c r="B170" s="285"/>
      <c r="C170" s="265" t="s">
        <v>318</v>
      </c>
      <c r="D170" s="265"/>
      <c r="E170" s="265"/>
      <c r="F170" s="284" t="s">
        <v>319</v>
      </c>
      <c r="G170" s="265"/>
      <c r="H170" s="265" t="s">
        <v>379</v>
      </c>
      <c r="I170" s="265" t="s">
        <v>315</v>
      </c>
      <c r="J170" s="265">
        <v>50</v>
      </c>
      <c r="K170" s="306"/>
    </row>
    <row r="171" spans="2:11" ht="15" customHeight="1">
      <c r="B171" s="285"/>
      <c r="C171" s="265" t="s">
        <v>321</v>
      </c>
      <c r="D171" s="265"/>
      <c r="E171" s="265"/>
      <c r="F171" s="284" t="s">
        <v>313</v>
      </c>
      <c r="G171" s="265"/>
      <c r="H171" s="265" t="s">
        <v>379</v>
      </c>
      <c r="I171" s="265" t="s">
        <v>323</v>
      </c>
      <c r="J171" s="265"/>
      <c r="K171" s="306"/>
    </row>
    <row r="172" spans="2:11" ht="15" customHeight="1">
      <c r="B172" s="285"/>
      <c r="C172" s="265" t="s">
        <v>332</v>
      </c>
      <c r="D172" s="265"/>
      <c r="E172" s="265"/>
      <c r="F172" s="284" t="s">
        <v>319</v>
      </c>
      <c r="G172" s="265"/>
      <c r="H172" s="265" t="s">
        <v>379</v>
      </c>
      <c r="I172" s="265" t="s">
        <v>315</v>
      </c>
      <c r="J172" s="265">
        <v>50</v>
      </c>
      <c r="K172" s="306"/>
    </row>
    <row r="173" spans="2:11" ht="15" customHeight="1">
      <c r="B173" s="285"/>
      <c r="C173" s="265" t="s">
        <v>340</v>
      </c>
      <c r="D173" s="265"/>
      <c r="E173" s="265"/>
      <c r="F173" s="284" t="s">
        <v>319</v>
      </c>
      <c r="G173" s="265"/>
      <c r="H173" s="265" t="s">
        <v>379</v>
      </c>
      <c r="I173" s="265" t="s">
        <v>315</v>
      </c>
      <c r="J173" s="265">
        <v>50</v>
      </c>
      <c r="K173" s="306"/>
    </row>
    <row r="174" spans="2:11" ht="15" customHeight="1">
      <c r="B174" s="285"/>
      <c r="C174" s="265" t="s">
        <v>338</v>
      </c>
      <c r="D174" s="265"/>
      <c r="E174" s="265"/>
      <c r="F174" s="284" t="s">
        <v>319</v>
      </c>
      <c r="G174" s="265"/>
      <c r="H174" s="265" t="s">
        <v>379</v>
      </c>
      <c r="I174" s="265" t="s">
        <v>315</v>
      </c>
      <c r="J174" s="265">
        <v>50</v>
      </c>
      <c r="K174" s="306"/>
    </row>
    <row r="175" spans="2:11" ht="15" customHeight="1">
      <c r="B175" s="285"/>
      <c r="C175" s="265" t="s">
        <v>102</v>
      </c>
      <c r="D175" s="265"/>
      <c r="E175" s="265"/>
      <c r="F175" s="284" t="s">
        <v>313</v>
      </c>
      <c r="G175" s="265"/>
      <c r="H175" s="265" t="s">
        <v>380</v>
      </c>
      <c r="I175" s="265" t="s">
        <v>381</v>
      </c>
      <c r="J175" s="265"/>
      <c r="K175" s="306"/>
    </row>
    <row r="176" spans="2:11" ht="15" customHeight="1">
      <c r="B176" s="285"/>
      <c r="C176" s="265" t="s">
        <v>59</v>
      </c>
      <c r="D176" s="265"/>
      <c r="E176" s="265"/>
      <c r="F176" s="284" t="s">
        <v>313</v>
      </c>
      <c r="G176" s="265"/>
      <c r="H176" s="265" t="s">
        <v>382</v>
      </c>
      <c r="I176" s="265" t="s">
        <v>383</v>
      </c>
      <c r="J176" s="265">
        <v>1</v>
      </c>
      <c r="K176" s="306"/>
    </row>
    <row r="177" spans="2:11" ht="15" customHeight="1">
      <c r="B177" s="285"/>
      <c r="C177" s="265" t="s">
        <v>55</v>
      </c>
      <c r="D177" s="265"/>
      <c r="E177" s="265"/>
      <c r="F177" s="284" t="s">
        <v>313</v>
      </c>
      <c r="G177" s="265"/>
      <c r="H177" s="265" t="s">
        <v>384</v>
      </c>
      <c r="I177" s="265" t="s">
        <v>315</v>
      </c>
      <c r="J177" s="265">
        <v>20</v>
      </c>
      <c r="K177" s="306"/>
    </row>
    <row r="178" spans="2:11" ht="15" customHeight="1">
      <c r="B178" s="285"/>
      <c r="C178" s="265" t="s">
        <v>103</v>
      </c>
      <c r="D178" s="265"/>
      <c r="E178" s="265"/>
      <c r="F178" s="284" t="s">
        <v>313</v>
      </c>
      <c r="G178" s="265"/>
      <c r="H178" s="265" t="s">
        <v>385</v>
      </c>
      <c r="I178" s="265" t="s">
        <v>315</v>
      </c>
      <c r="J178" s="265">
        <v>255</v>
      </c>
      <c r="K178" s="306"/>
    </row>
    <row r="179" spans="2:11" ht="15" customHeight="1">
      <c r="B179" s="285"/>
      <c r="C179" s="265" t="s">
        <v>104</v>
      </c>
      <c r="D179" s="265"/>
      <c r="E179" s="265"/>
      <c r="F179" s="284" t="s">
        <v>313</v>
      </c>
      <c r="G179" s="265"/>
      <c r="H179" s="265" t="s">
        <v>278</v>
      </c>
      <c r="I179" s="265" t="s">
        <v>315</v>
      </c>
      <c r="J179" s="265">
        <v>10</v>
      </c>
      <c r="K179" s="306"/>
    </row>
    <row r="180" spans="2:11" ht="15" customHeight="1">
      <c r="B180" s="285"/>
      <c r="C180" s="265" t="s">
        <v>105</v>
      </c>
      <c r="D180" s="265"/>
      <c r="E180" s="265"/>
      <c r="F180" s="284" t="s">
        <v>313</v>
      </c>
      <c r="G180" s="265"/>
      <c r="H180" s="265" t="s">
        <v>386</v>
      </c>
      <c r="I180" s="265" t="s">
        <v>347</v>
      </c>
      <c r="J180" s="265"/>
      <c r="K180" s="306"/>
    </row>
    <row r="181" spans="2:11" ht="15" customHeight="1">
      <c r="B181" s="285"/>
      <c r="C181" s="265" t="s">
        <v>387</v>
      </c>
      <c r="D181" s="265"/>
      <c r="E181" s="265"/>
      <c r="F181" s="284" t="s">
        <v>313</v>
      </c>
      <c r="G181" s="265"/>
      <c r="H181" s="265" t="s">
        <v>388</v>
      </c>
      <c r="I181" s="265" t="s">
        <v>347</v>
      </c>
      <c r="J181" s="265"/>
      <c r="K181" s="306"/>
    </row>
    <row r="182" spans="2:11" ht="15" customHeight="1">
      <c r="B182" s="285"/>
      <c r="C182" s="265" t="s">
        <v>376</v>
      </c>
      <c r="D182" s="265"/>
      <c r="E182" s="265"/>
      <c r="F182" s="284" t="s">
        <v>313</v>
      </c>
      <c r="G182" s="265"/>
      <c r="H182" s="265" t="s">
        <v>389</v>
      </c>
      <c r="I182" s="265" t="s">
        <v>347</v>
      </c>
      <c r="J182" s="265"/>
      <c r="K182" s="306"/>
    </row>
    <row r="183" spans="2:11" ht="15" customHeight="1">
      <c r="B183" s="285"/>
      <c r="C183" s="265" t="s">
        <v>107</v>
      </c>
      <c r="D183" s="265"/>
      <c r="E183" s="265"/>
      <c r="F183" s="284" t="s">
        <v>319</v>
      </c>
      <c r="G183" s="265"/>
      <c r="H183" s="265" t="s">
        <v>390</v>
      </c>
      <c r="I183" s="265" t="s">
        <v>315</v>
      </c>
      <c r="J183" s="265">
        <v>50</v>
      </c>
      <c r="K183" s="306"/>
    </row>
    <row r="184" spans="2:11" ht="15" customHeight="1">
      <c r="B184" s="285"/>
      <c r="C184" s="265" t="s">
        <v>391</v>
      </c>
      <c r="D184" s="265"/>
      <c r="E184" s="265"/>
      <c r="F184" s="284" t="s">
        <v>319</v>
      </c>
      <c r="G184" s="265"/>
      <c r="H184" s="265" t="s">
        <v>392</v>
      </c>
      <c r="I184" s="265" t="s">
        <v>393</v>
      </c>
      <c r="J184" s="265"/>
      <c r="K184" s="306"/>
    </row>
    <row r="185" spans="2:11" ht="15" customHeight="1">
      <c r="B185" s="285"/>
      <c r="C185" s="265" t="s">
        <v>394</v>
      </c>
      <c r="D185" s="265"/>
      <c r="E185" s="265"/>
      <c r="F185" s="284" t="s">
        <v>319</v>
      </c>
      <c r="G185" s="265"/>
      <c r="H185" s="265" t="s">
        <v>395</v>
      </c>
      <c r="I185" s="265" t="s">
        <v>393</v>
      </c>
      <c r="J185" s="265"/>
      <c r="K185" s="306"/>
    </row>
    <row r="186" spans="2:11" ht="15" customHeight="1">
      <c r="B186" s="285"/>
      <c r="C186" s="265" t="s">
        <v>396</v>
      </c>
      <c r="D186" s="265"/>
      <c r="E186" s="265"/>
      <c r="F186" s="284" t="s">
        <v>319</v>
      </c>
      <c r="G186" s="265"/>
      <c r="H186" s="265" t="s">
        <v>397</v>
      </c>
      <c r="I186" s="265" t="s">
        <v>393</v>
      </c>
      <c r="J186" s="265"/>
      <c r="K186" s="306"/>
    </row>
    <row r="187" spans="2:11" ht="15" customHeight="1">
      <c r="B187" s="285"/>
      <c r="C187" s="318" t="s">
        <v>398</v>
      </c>
      <c r="D187" s="265"/>
      <c r="E187" s="265"/>
      <c r="F187" s="284" t="s">
        <v>319</v>
      </c>
      <c r="G187" s="265"/>
      <c r="H187" s="265" t="s">
        <v>399</v>
      </c>
      <c r="I187" s="265" t="s">
        <v>400</v>
      </c>
      <c r="J187" s="319" t="s">
        <v>401</v>
      </c>
      <c r="K187" s="306"/>
    </row>
    <row r="188" spans="2:11" ht="15" customHeight="1">
      <c r="B188" s="285"/>
      <c r="C188" s="270" t="s">
        <v>44</v>
      </c>
      <c r="D188" s="265"/>
      <c r="E188" s="265"/>
      <c r="F188" s="284" t="s">
        <v>313</v>
      </c>
      <c r="G188" s="265"/>
      <c r="H188" s="261" t="s">
        <v>402</v>
      </c>
      <c r="I188" s="265" t="s">
        <v>403</v>
      </c>
      <c r="J188" s="265"/>
      <c r="K188" s="306"/>
    </row>
    <row r="189" spans="2:11" ht="15" customHeight="1">
      <c r="B189" s="285"/>
      <c r="C189" s="270" t="s">
        <v>404</v>
      </c>
      <c r="D189" s="265"/>
      <c r="E189" s="265"/>
      <c r="F189" s="284" t="s">
        <v>313</v>
      </c>
      <c r="G189" s="265"/>
      <c r="H189" s="265" t="s">
        <v>405</v>
      </c>
      <c r="I189" s="265" t="s">
        <v>347</v>
      </c>
      <c r="J189" s="265"/>
      <c r="K189" s="306"/>
    </row>
    <row r="190" spans="2:11" ht="15" customHeight="1">
      <c r="B190" s="285"/>
      <c r="C190" s="270" t="s">
        <v>406</v>
      </c>
      <c r="D190" s="265"/>
      <c r="E190" s="265"/>
      <c r="F190" s="284" t="s">
        <v>313</v>
      </c>
      <c r="G190" s="265"/>
      <c r="H190" s="265" t="s">
        <v>407</v>
      </c>
      <c r="I190" s="265" t="s">
        <v>347</v>
      </c>
      <c r="J190" s="265"/>
      <c r="K190" s="306"/>
    </row>
    <row r="191" spans="2:11" ht="15" customHeight="1">
      <c r="B191" s="285"/>
      <c r="C191" s="270" t="s">
        <v>408</v>
      </c>
      <c r="D191" s="265"/>
      <c r="E191" s="265"/>
      <c r="F191" s="284" t="s">
        <v>319</v>
      </c>
      <c r="G191" s="265"/>
      <c r="H191" s="265" t="s">
        <v>409</v>
      </c>
      <c r="I191" s="265" t="s">
        <v>347</v>
      </c>
      <c r="J191" s="265"/>
      <c r="K191" s="306"/>
    </row>
    <row r="192" spans="2:11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spans="2:11" ht="18.75" customHeight="1">
      <c r="B193" s="261"/>
      <c r="C193" s="265"/>
      <c r="D193" s="265"/>
      <c r="E193" s="265"/>
      <c r="F193" s="284"/>
      <c r="G193" s="265"/>
      <c r="H193" s="265"/>
      <c r="I193" s="265"/>
      <c r="J193" s="265"/>
      <c r="K193" s="261"/>
    </row>
    <row r="194" spans="2:11" ht="18.75" customHeight="1">
      <c r="B194" s="261"/>
      <c r="C194" s="265"/>
      <c r="D194" s="265"/>
      <c r="E194" s="265"/>
      <c r="F194" s="284"/>
      <c r="G194" s="265"/>
      <c r="H194" s="265"/>
      <c r="I194" s="265"/>
      <c r="J194" s="265"/>
      <c r="K194" s="261"/>
    </row>
    <row r="195" spans="2:11" ht="18.75" customHeight="1"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</row>
    <row r="196" spans="2:11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>
      <c r="B197" s="256"/>
      <c r="C197" s="378" t="s">
        <v>410</v>
      </c>
      <c r="D197" s="378"/>
      <c r="E197" s="378"/>
      <c r="F197" s="378"/>
      <c r="G197" s="378"/>
      <c r="H197" s="378"/>
      <c r="I197" s="378"/>
      <c r="J197" s="378"/>
      <c r="K197" s="257"/>
    </row>
    <row r="198" spans="2:11" ht="25.5" customHeight="1">
      <c r="B198" s="256"/>
      <c r="C198" s="321" t="s">
        <v>411</v>
      </c>
      <c r="D198" s="321"/>
      <c r="E198" s="321"/>
      <c r="F198" s="321" t="s">
        <v>412</v>
      </c>
      <c r="G198" s="322"/>
      <c r="H198" s="383" t="s">
        <v>413</v>
      </c>
      <c r="I198" s="383"/>
      <c r="J198" s="383"/>
      <c r="K198" s="257"/>
    </row>
    <row r="199" spans="2:11" ht="5.25" customHeight="1">
      <c r="B199" s="285"/>
      <c r="C199" s="282"/>
      <c r="D199" s="282"/>
      <c r="E199" s="282"/>
      <c r="F199" s="282"/>
      <c r="G199" s="265"/>
      <c r="H199" s="282"/>
      <c r="I199" s="282"/>
      <c r="J199" s="282"/>
      <c r="K199" s="306"/>
    </row>
    <row r="200" spans="2:11" ht="15" customHeight="1">
      <c r="B200" s="285"/>
      <c r="C200" s="265" t="s">
        <v>403</v>
      </c>
      <c r="D200" s="265"/>
      <c r="E200" s="265"/>
      <c r="F200" s="284" t="s">
        <v>45</v>
      </c>
      <c r="G200" s="265"/>
      <c r="H200" s="380" t="s">
        <v>414</v>
      </c>
      <c r="I200" s="380"/>
      <c r="J200" s="380"/>
      <c r="K200" s="306"/>
    </row>
    <row r="201" spans="2:11" ht="15" customHeight="1">
      <c r="B201" s="285"/>
      <c r="C201" s="291"/>
      <c r="D201" s="265"/>
      <c r="E201" s="265"/>
      <c r="F201" s="284" t="s">
        <v>46</v>
      </c>
      <c r="G201" s="265"/>
      <c r="H201" s="380" t="s">
        <v>415</v>
      </c>
      <c r="I201" s="380"/>
      <c r="J201" s="380"/>
      <c r="K201" s="306"/>
    </row>
    <row r="202" spans="2:11" ht="15" customHeight="1">
      <c r="B202" s="285"/>
      <c r="C202" s="291"/>
      <c r="D202" s="265"/>
      <c r="E202" s="265"/>
      <c r="F202" s="284" t="s">
        <v>49</v>
      </c>
      <c r="G202" s="265"/>
      <c r="H202" s="380" t="s">
        <v>416</v>
      </c>
      <c r="I202" s="380"/>
      <c r="J202" s="380"/>
      <c r="K202" s="306"/>
    </row>
    <row r="203" spans="2:11" ht="15" customHeight="1">
      <c r="B203" s="285"/>
      <c r="C203" s="265"/>
      <c r="D203" s="265"/>
      <c r="E203" s="265"/>
      <c r="F203" s="284" t="s">
        <v>47</v>
      </c>
      <c r="G203" s="265"/>
      <c r="H203" s="380" t="s">
        <v>417</v>
      </c>
      <c r="I203" s="380"/>
      <c r="J203" s="380"/>
      <c r="K203" s="306"/>
    </row>
    <row r="204" spans="2:11" ht="15" customHeight="1">
      <c r="B204" s="285"/>
      <c r="C204" s="265"/>
      <c r="D204" s="265"/>
      <c r="E204" s="265"/>
      <c r="F204" s="284" t="s">
        <v>48</v>
      </c>
      <c r="G204" s="265"/>
      <c r="H204" s="380" t="s">
        <v>418</v>
      </c>
      <c r="I204" s="380"/>
      <c r="J204" s="380"/>
      <c r="K204" s="306"/>
    </row>
    <row r="205" spans="2:11" ht="15" customHeight="1">
      <c r="B205" s="285"/>
      <c r="C205" s="265"/>
      <c r="D205" s="265"/>
      <c r="E205" s="265"/>
      <c r="F205" s="284"/>
      <c r="G205" s="265"/>
      <c r="H205" s="265"/>
      <c r="I205" s="265"/>
      <c r="J205" s="265"/>
      <c r="K205" s="306"/>
    </row>
    <row r="206" spans="2:11" ht="15" customHeight="1">
      <c r="B206" s="285"/>
      <c r="C206" s="265" t="s">
        <v>359</v>
      </c>
      <c r="D206" s="265"/>
      <c r="E206" s="265"/>
      <c r="F206" s="284" t="s">
        <v>81</v>
      </c>
      <c r="G206" s="265"/>
      <c r="H206" s="380" t="s">
        <v>419</v>
      </c>
      <c r="I206" s="380"/>
      <c r="J206" s="380"/>
      <c r="K206" s="306"/>
    </row>
    <row r="207" spans="2:11" ht="15" customHeight="1">
      <c r="B207" s="285"/>
      <c r="C207" s="291"/>
      <c r="D207" s="265"/>
      <c r="E207" s="265"/>
      <c r="F207" s="284" t="s">
        <v>257</v>
      </c>
      <c r="G207" s="265"/>
      <c r="H207" s="380" t="s">
        <v>258</v>
      </c>
      <c r="I207" s="380"/>
      <c r="J207" s="380"/>
      <c r="K207" s="306"/>
    </row>
    <row r="208" spans="2:11" ht="15" customHeight="1">
      <c r="B208" s="285"/>
      <c r="C208" s="265"/>
      <c r="D208" s="265"/>
      <c r="E208" s="265"/>
      <c r="F208" s="284" t="s">
        <v>255</v>
      </c>
      <c r="G208" s="265"/>
      <c r="H208" s="380" t="s">
        <v>420</v>
      </c>
      <c r="I208" s="380"/>
      <c r="J208" s="380"/>
      <c r="K208" s="306"/>
    </row>
    <row r="209" spans="2:11" ht="15" customHeight="1">
      <c r="B209" s="323"/>
      <c r="C209" s="291"/>
      <c r="D209" s="291"/>
      <c r="E209" s="291"/>
      <c r="F209" s="284" t="s">
        <v>259</v>
      </c>
      <c r="G209" s="270"/>
      <c r="H209" s="384" t="s">
        <v>260</v>
      </c>
      <c r="I209" s="384"/>
      <c r="J209" s="384"/>
      <c r="K209" s="324"/>
    </row>
    <row r="210" spans="2:11" ht="15" customHeight="1">
      <c r="B210" s="323"/>
      <c r="C210" s="291"/>
      <c r="D210" s="291"/>
      <c r="E210" s="291"/>
      <c r="F210" s="284" t="s">
        <v>261</v>
      </c>
      <c r="G210" s="270"/>
      <c r="H210" s="384" t="s">
        <v>421</v>
      </c>
      <c r="I210" s="384"/>
      <c r="J210" s="384"/>
      <c r="K210" s="324"/>
    </row>
    <row r="211" spans="2:11" ht="15" customHeight="1">
      <c r="B211" s="323"/>
      <c r="C211" s="291"/>
      <c r="D211" s="291"/>
      <c r="E211" s="291"/>
      <c r="F211" s="325"/>
      <c r="G211" s="270"/>
      <c r="H211" s="326"/>
      <c r="I211" s="326"/>
      <c r="J211" s="326"/>
      <c r="K211" s="324"/>
    </row>
    <row r="212" spans="2:11" ht="15" customHeight="1">
      <c r="B212" s="323"/>
      <c r="C212" s="265" t="s">
        <v>383</v>
      </c>
      <c r="D212" s="291"/>
      <c r="E212" s="291"/>
      <c r="F212" s="284">
        <v>1</v>
      </c>
      <c r="G212" s="270"/>
      <c r="H212" s="384" t="s">
        <v>422</v>
      </c>
      <c r="I212" s="384"/>
      <c r="J212" s="384"/>
      <c r="K212" s="324"/>
    </row>
    <row r="213" spans="2:11" ht="15" customHeight="1">
      <c r="B213" s="323"/>
      <c r="C213" s="291"/>
      <c r="D213" s="291"/>
      <c r="E213" s="291"/>
      <c r="F213" s="284">
        <v>2</v>
      </c>
      <c r="G213" s="270"/>
      <c r="H213" s="384" t="s">
        <v>423</v>
      </c>
      <c r="I213" s="384"/>
      <c r="J213" s="384"/>
      <c r="K213" s="324"/>
    </row>
    <row r="214" spans="2:11" ht="15" customHeight="1">
      <c r="B214" s="323"/>
      <c r="C214" s="291"/>
      <c r="D214" s="291"/>
      <c r="E214" s="291"/>
      <c r="F214" s="284">
        <v>3</v>
      </c>
      <c r="G214" s="270"/>
      <c r="H214" s="384" t="s">
        <v>424</v>
      </c>
      <c r="I214" s="384"/>
      <c r="J214" s="384"/>
      <c r="K214" s="324"/>
    </row>
    <row r="215" spans="2:11" ht="15" customHeight="1">
      <c r="B215" s="323"/>
      <c r="C215" s="291"/>
      <c r="D215" s="291"/>
      <c r="E215" s="291"/>
      <c r="F215" s="284">
        <v>4</v>
      </c>
      <c r="G215" s="270"/>
      <c r="H215" s="384" t="s">
        <v>425</v>
      </c>
      <c r="I215" s="384"/>
      <c r="J215" s="384"/>
      <c r="K215" s="324"/>
    </row>
    <row r="216" spans="2:11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701 - SO 701 - Nátěry</vt:lpstr>
      <vt:lpstr>Pokyny pro vyplnění</vt:lpstr>
      <vt:lpstr>'701 - SO 701 - Nátěry'!Názvy_tisku</vt:lpstr>
      <vt:lpstr>'Rekapitulace stavby'!Názvy_tisku</vt:lpstr>
      <vt:lpstr>'701 - SO 701 - Nátěry'!Oblast_tisku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MACHEK\Jan Machek</dc:creator>
  <cp:lastModifiedBy>Ing. Ivan Princ</cp:lastModifiedBy>
  <dcterms:created xsi:type="dcterms:W3CDTF">2018-04-05T10:26:04Z</dcterms:created>
  <dcterms:modified xsi:type="dcterms:W3CDTF">2018-08-06T08:47:51Z</dcterms:modified>
</cp:coreProperties>
</file>