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6" yWindow="588" windowWidth="15996" windowHeight="9996" activeTab="0"/>
  </bookViews>
  <sheets>
    <sheet name="Rekapitulace stavby" sheetId="1" r:id="rId1"/>
    <sheet name="SO-01 - I. úsek, ř. km 83..." sheetId="2" r:id="rId2"/>
    <sheet name="SO-02 - II. úsek, ř. km 8..." sheetId="3" r:id="rId3"/>
    <sheet name="SO-03 - III. úsek, ř. km ..." sheetId="4" r:id="rId4"/>
    <sheet name="SO-04 - IV. úsek, ř. km 8..." sheetId="5" r:id="rId5"/>
    <sheet name="SO-05 - V. úsek, ř. km 89..." sheetId="6" r:id="rId6"/>
    <sheet name="VON - Vedlejší a ostatní ..." sheetId="7" r:id="rId7"/>
    <sheet name="Pokyny pro vyplnění" sheetId="8" r:id="rId8"/>
  </sheets>
  <definedNames>
    <definedName name="_xlnm._FilterDatabase" localSheetId="1" hidden="1">'SO-01 - I. úsek, ř. km 83...'!$C$79:$K$138</definedName>
    <definedName name="_xlnm._FilterDatabase" localSheetId="2" hidden="1">'SO-02 - II. úsek, ř. km 8...'!$C$80:$K$158</definedName>
    <definedName name="_xlnm._FilterDatabase" localSheetId="3" hidden="1">'SO-03 - III. úsek, ř. km ...'!$C$80:$K$163</definedName>
    <definedName name="_xlnm._FilterDatabase" localSheetId="4" hidden="1">'SO-04 - IV. úsek, ř. km 8...'!$C$80:$K$162</definedName>
    <definedName name="_xlnm._FilterDatabase" localSheetId="5" hidden="1">'SO-05 - V. úsek, ř. km 89...'!$C$81:$K$177</definedName>
    <definedName name="_xlnm._FilterDatabase" localSheetId="6" hidden="1">'VON - Vedlejší a ostatní ...'!$C$78:$K$108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1">'SO-01 - I. úsek, ř. km 83...'!$C$4:$J$36,'SO-01 - I. úsek, ř. km 83...'!$C$42:$J$61,'SO-01 - I. úsek, ř. km 83...'!$C$67:$K$138</definedName>
    <definedName name="_xlnm.Print_Area" localSheetId="2">'SO-02 - II. úsek, ř. km 8...'!$C$4:$J$36,'SO-02 - II. úsek, ř. km 8...'!$C$42:$J$62,'SO-02 - II. úsek, ř. km 8...'!$C$68:$K$158</definedName>
    <definedName name="_xlnm.Print_Area" localSheetId="3">'SO-03 - III. úsek, ř. km ...'!$C$4:$J$36,'SO-03 - III. úsek, ř. km ...'!$C$42:$J$62,'SO-03 - III. úsek, ř. km ...'!$C$68:$K$163</definedName>
    <definedName name="_xlnm.Print_Area" localSheetId="4">'SO-04 - IV. úsek, ř. km 8...'!$C$4:$J$36,'SO-04 - IV. úsek, ř. km 8...'!$C$42:$J$62,'SO-04 - IV. úsek, ř. km 8...'!$C$68:$K$162</definedName>
    <definedName name="_xlnm.Print_Area" localSheetId="5">'SO-05 - V. úsek, ř. km 89...'!$C$4:$J$36,'SO-05 - V. úsek, ř. km 89...'!$C$42:$J$63,'SO-05 - V. úsek, ř. km 89...'!$C$69:$K$177</definedName>
    <definedName name="_xlnm.Print_Area" localSheetId="6">'VON - Vedlejší a ostatní ...'!$C$4:$J$36,'VON - Vedlejší a ostatní ...'!$C$42:$J$60,'VON - Vedlejší a ostatní ...'!$C$66:$K$108</definedName>
    <definedName name="_xlnm.Print_Titles" localSheetId="0">'Rekapitulace stavby'!$49:$49</definedName>
    <definedName name="_xlnm.Print_Titles" localSheetId="6">'VON - Vedlejší a ostatní ...'!$78:$78</definedName>
  </definedNames>
  <calcPr calcId="125725"/>
</workbook>
</file>

<file path=xl/sharedStrings.xml><?xml version="1.0" encoding="utf-8"?>
<sst xmlns="http://schemas.openxmlformats.org/spreadsheetml/2006/main" count="5023" uniqueCount="694">
  <si>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</si>
  <si>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</si>
  <si>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</si>
  <si>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</si>
  <si>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</si>
  <si>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</si>
  <si>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</si>
  <si>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{05dc1e97-b09b-44dd-93ef-50c3de8aa4c7}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</si>
  <si>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</si>
  <si>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</si>
  <si>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</si>
  <si>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</si>
  <si>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</si>
  <si>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</si>
  <si>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</si>
  <si>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</si>
  <si>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</si>
  <si>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</si>
  <si>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</si>
  <si>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Svitava, ř. km 82,916-90,059, Hradec nad Svitavou, oprava koryta</t>
  </si>
  <si>
    <t>0,1</t>
  </si>
  <si>
    <t>KSO:</t>
  </si>
  <si>
    <t>833 2</t>
  </si>
  <si>
    <t>CC-CZ:</t>
  </si>
  <si>
    <t/>
  </si>
  <si>
    <t>1</t>
  </si>
  <si>
    <t>Místo:</t>
  </si>
  <si>
    <t xml:space="preserve"> </t>
  </si>
  <si>
    <t>Datum:</t>
  </si>
  <si>
    <t>19. 12. 2016</t>
  </si>
  <si>
    <t>10</t>
  </si>
  <si>
    <t>100</t>
  </si>
  <si>
    <t>Zadavatel:</t>
  </si>
  <si>
    <t>IČ:</t>
  </si>
  <si>
    <t>Povodí Moravy, s.p., Brno</t>
  </si>
  <si>
    <t>DIČ:</t>
  </si>
  <si>
    <t>Uchazeč:</t>
  </si>
  <si>
    <t>Vyplň údaj</t>
  </si>
  <si>
    <t>Projektant:</t>
  </si>
  <si>
    <t>Agroprojekce Litomyšl, s.r.o.</t>
  </si>
  <si>
    <t>True</t>
  </si>
  <si>
    <t>Poznámka:</t>
  </si>
  <si>
    <t>KROS 4 verze 2016/II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</si>
  <si>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</si>
  <si>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</si>
  <si>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</si>
  <si>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</si>
  <si>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</si>
  <si>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</si>
  <si>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</si>
  <si>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</si>
  <si>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</si>
  <si>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</si>
  <si>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</si>
  <si>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</si>
  <si>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</si>
  <si>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</si>
  <si>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</si>
  <si>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</si>
  <si>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</si>
  <si>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</si>
  <si>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</si>
  <si>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</si>
  <si>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</si>
  <si>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</si>
  <si>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</si>
  <si>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</si>
  <si>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</si>
  <si>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</si>
  <si>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</si>
  <si>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</si>
  <si>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</si>
  <si>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</si>
  <si>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</si>
  <si>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</si>
  <si>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</si>
  <si>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</si>
  <si>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</si>
  <si>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</si>
  <si>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</si>
  <si>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</si>
  <si>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</si>
  <si>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</si>
  <si>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I. úsek, ř. km 83,475-84,425</t>
  </si>
  <si>
    <t>STA</t>
  </si>
  <si>
    <t>{751c586e-d5ff-49dd-a22a-5d834c1a2fd5}</t>
  </si>
  <si>
    <t>2</t>
  </si>
  <si>
    <t>SO-02</t>
  </si>
  <si>
    <t>II. úsek, ř. km 84,425-85,491</t>
  </si>
  <si>
    <t>{5077199b-a6e4-477d-9f74-6ca109b59cdf}</t>
  </si>
  <si>
    <t>SO-03</t>
  </si>
  <si>
    <t>III. úsek, ř. km 85,491-87,230</t>
  </si>
  <si>
    <t>{aa1b4a69-592f-4744-8629-6f101f5c8648}</t>
  </si>
  <si>
    <t>SO-04</t>
  </si>
  <si>
    <t>IV. úsek, ř. km 87,230-89,029</t>
  </si>
  <si>
    <t>{af5646ac-2d79-4518-b3bf-3b8bf6469e8f}</t>
  </si>
  <si>
    <t>SO-05</t>
  </si>
  <si>
    <t>V. úsek, ř. km 89,029-90,475</t>
  </si>
  <si>
    <t>{5162019e-e2f0-41d9-b039-6e2b6dd0479c}</t>
  </si>
  <si>
    <t>VON</t>
  </si>
  <si>
    <t>Vedlejší a ostatní náklady</t>
  </si>
  <si>
    <t>{82e252cb-5149-4eb8-92d3-c23db960abb3}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</si>
  <si>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</si>
  <si>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</si>
  <si>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</si>
  <si>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</si>
  <si>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</si>
  <si>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</si>
  <si>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</si>
  <si>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SO-01 - I. úsek, ř. km 83,475-84,425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</si>
  <si>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</si>
  <si>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</si>
  <si>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</si>
  <si>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</si>
  <si>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</si>
  <si>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</si>
  <si>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</si>
  <si>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</si>
  <si>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</si>
  <si>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</si>
  <si>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</si>
  <si>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</si>
  <si>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</si>
  <si>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</si>
  <si>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</si>
  <si>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</si>
  <si>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</si>
  <si>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</si>
  <si>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</si>
  <si>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</si>
  <si>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</si>
  <si>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</si>
  <si>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</si>
  <si>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</si>
  <si>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</si>
  <si>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</si>
  <si>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</si>
  <si>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</si>
  <si>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120001101</t>
  </si>
  <si>
    <t>Příplatek za ztížení vykopávky v blízkosti podzemního vedení</t>
  </si>
  <si>
    <t>m3</t>
  </si>
  <si>
    <t>CS ÚRS 2016 02</t>
  </si>
  <si>
    <t>4</t>
  </si>
  <si>
    <t>-286779261</t>
  </si>
  <si>
    <t>PP</t>
  </si>
  <si>
    <t>Příplatek k cenám vykopávek za ztížení vykopávky v blízkosti podzemního vedení nebo výbušnin v horninách jakékoliv třídy</t>
  </si>
  <si>
    <t>VV</t>
  </si>
  <si>
    <t>"křížení s plynovodem - viz. C.3.1." 8,0*1,5*0,4</t>
  </si>
  <si>
    <t>"křížení s kabelem Cetin - viz. C.3.1." 9,0*1,5*0,6+6,5*1,5*0,9</t>
  </si>
  <si>
    <t>124203102</t>
  </si>
  <si>
    <t>Vykopávky přes 1000 do 5000 m3 pro koryta vodotečí v hornině tř. 3</t>
  </si>
  <si>
    <t>436357017</t>
  </si>
  <si>
    <t>Vykopávky pro koryta vodotečí s přehozením výkopku na vzdálenost do 3 m nebo s naložením na dopravní prostředek v hornině tř. 3 přes 1 000 do 5 000 m3</t>
  </si>
  <si>
    <t>"viz. Tabulka kubatur D.2. (90%)" 2925,8*0,9</t>
  </si>
  <si>
    <t>3</t>
  </si>
  <si>
    <t>124303102</t>
  </si>
  <si>
    <t>Vykopávky přes 1000 do 5000 m3 pro koryta vodotečí v hornině tř. 4</t>
  </si>
  <si>
    <t>1433491398</t>
  </si>
  <si>
    <t>Vykopávky pro koryta vodotečí s přehozením výkopku na vzdálenost do 3 m nebo s naložením na dopravní prostředek v hornině tř. 4 přes 1 000 do 5 000 m3</t>
  </si>
  <si>
    <t>"viz. Tabulka kubatur D.2. (10%)" 2925,8*0,1</t>
  </si>
  <si>
    <t>131201102</t>
  </si>
  <si>
    <t>Hloubení jam nezapažených v hornině tř. 3 objemu do 1000 m3</t>
  </si>
  <si>
    <t>451768027</t>
  </si>
  <si>
    <t>Hloubení nezapažených jam a zářezů s urovnáním dna do předepsaného profilu a spádu v hornině tř. 3 přes 100 do 1 000 m3</t>
  </si>
  <si>
    <t>"pro zához - viz. Tabulka kubatur D.2. (90%)" 734,6*0,9</t>
  </si>
  <si>
    <t>5</t>
  </si>
  <si>
    <t>131301102</t>
  </si>
  <si>
    <t>Hloubení jam nezapažených v hornině tř. 4 objemu do 1000 m3</t>
  </si>
  <si>
    <t>-632509984</t>
  </si>
  <si>
    <t>Hloubení nezapažených jam a zářezů s urovnáním dna do předepsaného profilu a spádu v hornině tř. 4 přes 100 do 1 000 m3</t>
  </si>
  <si>
    <t>"pro zához - viz. Tabulka kubatur D.2. (10%)" 734,6*0,1</t>
  </si>
  <si>
    <t>6</t>
  </si>
  <si>
    <t>162601101</t>
  </si>
  <si>
    <t>Vodorovné přemístění do 4000 m výkopku/sypaniny z horniny tř. 1 až 4</t>
  </si>
  <si>
    <t>1055067046</t>
  </si>
  <si>
    <t>Vodorovné přemístění výkopku nebo sypaniny po suchu na obvyklém dopravním prostředku, bez naložení výkopku, avšak se složením bez rozhrnutí z horniny tř. 1 až 4 na vzdálenost přes 3 000 do 4 000 m</t>
  </si>
  <si>
    <t>"přebytečná zemina a nános na mezideponii" 2633,2+292,6+661,1+73,5</t>
  </si>
  <si>
    <t>7</t>
  </si>
  <si>
    <t>162701105</t>
  </si>
  <si>
    <t>Vodorovné přemístění do 10000 m výkopku/sypaniny z horniny tř. 1 až 4</t>
  </si>
  <si>
    <t>-693679</t>
  </si>
  <si>
    <t>Vodorovné přemístění výkopku nebo sypaniny po suchu na obvyklém dopravním prostředku, bez naložení výkopku, avšak se složením bez rozhrnutí z horniny tř. 1 až 4 na vzdálenost přes 9 000 do 10 000 m</t>
  </si>
  <si>
    <t>"přebytečná zemina a nános" 2633,2+292,6+661,1+73,5</t>
  </si>
  <si>
    <t>8</t>
  </si>
  <si>
    <t>162701109</t>
  </si>
  <si>
    <t>Příplatek k vodorovnému přemístění výkopku/sypaniny z horniny tř. 1 až 4 ZKD 1000 m přes 10000 m</t>
  </si>
  <si>
    <t>1251747023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</si>
  <si>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</si>
  <si>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15*3660,4</t>
  </si>
  <si>
    <t>9</t>
  </si>
  <si>
    <t>167101102</t>
  </si>
  <si>
    <t>Nakládání výkopku z hornin tř. 1 až 4 přes 100 m3</t>
  </si>
  <si>
    <t>1272863457</t>
  </si>
  <si>
    <t>Nakládání, skládání a překládání neulehlého výkopku nebo sypaniny nakládání, množství přes 100 m3, z hornin tř. 1 až 4</t>
  </si>
  <si>
    <t>"přebytečná zemina a nános z mezideponie" 2633,2+292,6+661,1+73,5</t>
  </si>
  <si>
    <t>171201201</t>
  </si>
  <si>
    <t>Uložení sypaniny na skládky</t>
  </si>
  <si>
    <t>-1903051899</t>
  </si>
  <si>
    <t>"přebytečná zemina a nános" 3660,4</t>
  </si>
  <si>
    <t>11</t>
  </si>
  <si>
    <t>171201211</t>
  </si>
  <si>
    <t>Poplatek za uložení odpadu ze sypaniny na skládce (skládkovné)</t>
  </si>
  <si>
    <t>t</t>
  </si>
  <si>
    <t>1285692860</t>
  </si>
  <si>
    <t>Uložení sypaniny poplatek za uložení sypaniny na skládce (skládkovné)</t>
  </si>
  <si>
    <t>"přebytečná zemina a nános" 3660,4*1,8</t>
  </si>
  <si>
    <t>12</t>
  </si>
  <si>
    <t>181451123</t>
  </si>
  <si>
    <t>Založení lučního trávníku výsevem plochy přes 1000 m2 ve svahu do 1:1</t>
  </si>
  <si>
    <t>m2</t>
  </si>
  <si>
    <t>631289827</t>
  </si>
  <si>
    <t>Založení trávníku na půdě předem připravené plochy přes 1000 m2 výsevem včetně utažení lučního na svahu přes 1:2 do 1:1</t>
  </si>
  <si>
    <t>"viz. Tabulka kubatur D.2. " 4618,1</t>
  </si>
  <si>
    <t>13</t>
  </si>
  <si>
    <t>M</t>
  </si>
  <si>
    <t>005724740</t>
  </si>
  <si>
    <t>osivo směs travní krajinná - svahová</t>
  </si>
  <si>
    <t>kg</t>
  </si>
  <si>
    <t>-964774306</t>
  </si>
  <si>
    <t>4618,1*0,02*1,03</t>
  </si>
  <si>
    <t>14</t>
  </si>
  <si>
    <t>181951101</t>
  </si>
  <si>
    <t>Úprava pláně v hornině tř. 1 až 4 bez zhutnění</t>
  </si>
  <si>
    <t>877123542</t>
  </si>
  <si>
    <t>Úprava pláně vyrovnáním výškových rozdílů v hornině tř. 1 až 4 bez zhutnění</t>
  </si>
  <si>
    <t>"viz. Tabulka kubatur D.2." 2326,9</t>
  </si>
  <si>
    <t>182101101</t>
  </si>
  <si>
    <t>Svahování v zářezech v hornině tř. 1 až 4</t>
  </si>
  <si>
    <t>2876528</t>
  </si>
  <si>
    <t>Svahování trvalých svahů do projektovaných profilů s potřebným přemístěním výkopku při svahování v zářezech v hornině tř. 1 až 4</t>
  </si>
  <si>
    <t>"viz. Tabulka kubatur D.2." 4900,6</t>
  </si>
  <si>
    <t>Vodorovné konstrukce</t>
  </si>
  <si>
    <t>16</t>
  </si>
  <si>
    <t>462511270</t>
  </si>
  <si>
    <t>Zához z lomového kamene bez proštěrkování z terénu hmotnost do 200 kg</t>
  </si>
  <si>
    <t>586952843</t>
  </si>
  <si>
    <t>Zához z lomového kamene neupraveného záhozového bez proštěrkování z terénu, hmotnosti jednotlivých kamenů do 200 kg</t>
  </si>
  <si>
    <t>"viz. Tabulka kubatur D.2. " 757,9</t>
  </si>
  <si>
    <t>17</t>
  </si>
  <si>
    <t>462519002</t>
  </si>
  <si>
    <t>Příplatek za urovnání ploch záhozu z lomového kamene hmotnost do 200 kg</t>
  </si>
  <si>
    <t>-13198753</t>
  </si>
  <si>
    <t>Zához z lomového kamene neupraveného záhozového Příplatek k cenám za urovnání viditelných ploch záhozu z kamene, hmotnosti jednotlivých kamenů do 200 kg</t>
  </si>
  <si>
    <t>"viz. Tabulka kubatur D.2. " 1349,4</t>
  </si>
  <si>
    <t>998</t>
  </si>
  <si>
    <t>Přesun hmot</t>
  </si>
  <si>
    <t>18</t>
  </si>
  <si>
    <t>998332011</t>
  </si>
  <si>
    <t>Přesun hmot pro úpravy vodních toků a kanály</t>
  </si>
  <si>
    <t>-1743159599</t>
  </si>
  <si>
    <t>Přesun hmot pro úpravy vodních toků a kanály, hráze rybníků apod. dopravní vzdálenost do 500 m</t>
  </si>
  <si>
    <t>SO-02 - II. úsek, ř. km 84,425-85,491</t>
  </si>
  <si>
    <t xml:space="preserve">    9 - Ostatní konstrukce a práce, bourání</t>
  </si>
  <si>
    <t>"křížení s plynovodem - viz. C.3.2." 8,0*1,5*0,5</t>
  </si>
  <si>
    <t>"křížení s kabelem Cetin - viz. C.3.2.+3." (8,0+7,0)*1,5*0,5</t>
  </si>
  <si>
    <t>129203101</t>
  </si>
  <si>
    <t>Čištění otevřených koryt vodotečí š dna do 5 m hl do 2,5 m v hornině tř. 3</t>
  </si>
  <si>
    <t>-485168593</t>
  </si>
  <si>
    <t>Čištění otevřených koryt vodotečí s přehozením rozpojeného nánosu do 3 m nebo s naložením na dopravní prostředek při šířce původního dna do 5m a hloubce koryta do 2,5 m v hornině tř. 3</t>
  </si>
  <si>
    <t>"viz. Tabulka kubatur D.2. (90%)" 1072*0,9</t>
  </si>
  <si>
    <t>129303101</t>
  </si>
  <si>
    <t>Čištění otevřených koryt vodotečí š dna do 5 m hl do 2,5 m v hornině tř. 4</t>
  </si>
  <si>
    <t>569613335</t>
  </si>
  <si>
    <t>Čištění otevřených koryt vodotečí s přehozením rozpojeného nánosu do 3 m nebo s naložením na dopravní prostředek při šířce původního dna do 5m a hloubce koryta do 2,5 m v hornině tř. 4</t>
  </si>
  <si>
    <t>"viz. Tabulka kubatur D.2. (10%)" 1072,0*0,1</t>
  </si>
  <si>
    <t>131201103</t>
  </si>
  <si>
    <t>Hloubení jam nezapažených v hornině tř. 3 objemu do 5000 m3</t>
  </si>
  <si>
    <t>-964336064</t>
  </si>
  <si>
    <t>Hloubení nezapažených jam a zářezů s urovnáním dna do předepsaného profilu a spádu v hornině tř. 3 přes 1 000 do 5 000 m3</t>
  </si>
  <si>
    <t>"pro zához - viz. Tabulka kubatur D.2. (90%)" 3246,8*0,9</t>
  </si>
  <si>
    <t>131301103</t>
  </si>
  <si>
    <t>Hloubení jam nezapažených v hornině tř. 4 objemu do 5000 m3</t>
  </si>
  <si>
    <t>-187556496</t>
  </si>
  <si>
    <t>Hloubení nezapažených jam a zářezů s urovnáním dna do předepsaného profilu a spádu v hornině tř. 4 přes 1 000 do 5 000 m3</t>
  </si>
  <si>
    <t>"pro zához - viz. Tabulka kubatur D.2. (10%)" 3246,8*0,1</t>
  </si>
  <si>
    <t>-2074521375</t>
  </si>
  <si>
    <t>"přebytečná zemina a nános na mezideponii" 964,8+107,2+2922,1+324,7</t>
  </si>
  <si>
    <t>"přebytečná zemina a nános" 964,8+107,2+2922,1+324,7</t>
  </si>
  <si>
    <t>-846915693</t>
  </si>
  <si>
    <t>15*4318,8</t>
  </si>
  <si>
    <t>1371974451</t>
  </si>
  <si>
    <t>"přebytečná zemina a nános z mezideponie" 964,8+107,2+2922,1+324,7</t>
  </si>
  <si>
    <t>"přebytečná zemina a nános" 4318,8</t>
  </si>
  <si>
    <t>-1652694295</t>
  </si>
  <si>
    <t>"přebytečná zemina a nános" 4318,8*1,8</t>
  </si>
  <si>
    <t>"viz. Tabulka kubatur D.2." 1925,5</t>
  </si>
  <si>
    <t>"viz. Tabulka kubatur D.2. " 3272,9</t>
  </si>
  <si>
    <t>"viz. Tabulka kubatur D.2. " 6083,9</t>
  </si>
  <si>
    <t>463212111</t>
  </si>
  <si>
    <t>Rovnanina z lomového kamene upraveného s vyklínováním spár úlomky kamene</t>
  </si>
  <si>
    <t>1187627302</t>
  </si>
  <si>
    <t>Rovnanina z lomového kamene upraveného, tříděného jakékoliv tloušťky rovnaniny s vyklínováním spár a dutin úlomky kamene</t>
  </si>
  <si>
    <t>"opevnění výustí - viz. Tabulka kubatur D.2. + C.3.2+3." 15,3*0,4</t>
  </si>
  <si>
    <t>Ostatní konstrukce a práce, bourání</t>
  </si>
  <si>
    <t>931990001R</t>
  </si>
  <si>
    <t>Úprava stávajících výustí do DN 200</t>
  </si>
  <si>
    <t>ks</t>
  </si>
  <si>
    <t>-2092582358</t>
  </si>
  <si>
    <t>P</t>
  </si>
  <si>
    <t>Poznámka k položce:
Cena zahrnuje seříznutí trubky dle sklonu břehu vč. likvidace suti, očištění výustě, případně výměnu 1 m trubky vč. výkopu a zpětného zásypu.</t>
  </si>
  <si>
    <t>"DN 150, DN 200 - viz. C.3.2.+3." 1,0+6,0</t>
  </si>
  <si>
    <t>931990002R</t>
  </si>
  <si>
    <t>Úprava stávajících výustí do DN 100</t>
  </si>
  <si>
    <t>389442588</t>
  </si>
  <si>
    <t>"viz. C.3.2.+3." 2,0</t>
  </si>
  <si>
    <t>931990004R</t>
  </si>
  <si>
    <t>Úprava stávajících výustí DN 300</t>
  </si>
  <si>
    <t>1982986884</t>
  </si>
  <si>
    <t>19</t>
  </si>
  <si>
    <t>931990008R</t>
  </si>
  <si>
    <t>Úprava stávajících výustí DN 500</t>
  </si>
  <si>
    <t>1137217652</t>
  </si>
  <si>
    <t>"viz. C.3.2.+3." 1,0</t>
  </si>
  <si>
    <t>20</t>
  </si>
  <si>
    <t>931990006R</t>
  </si>
  <si>
    <t>Úprava stávajících výustí DN 800</t>
  </si>
  <si>
    <t>305426096</t>
  </si>
  <si>
    <t>931990007R</t>
  </si>
  <si>
    <t>Úprava stávajících výustí DN 400</t>
  </si>
  <si>
    <t>1985141911</t>
  </si>
  <si>
    <t>22</t>
  </si>
  <si>
    <t>SO-03 - III. úsek, ř. km 85,491-87,230</t>
  </si>
  <si>
    <t>"křížení s plynovodem - viz. C.3.4.+5." 7,0*1,5*0,3+8,0*1,5*0,2</t>
  </si>
  <si>
    <t>"křížení s kabelem Cetin - viz. C.3.4.+5." (8,5+7,0)*1,5*0,3+5,0*1,5*0,2</t>
  </si>
  <si>
    <t>"viz. Tabulka kubatur D.2. (90%)" 2076,2*0,9</t>
  </si>
  <si>
    <t>"viz. Tabulka kubatur D.2. (10%)" 2076,2*0,1</t>
  </si>
  <si>
    <t>"pro zához - viz. Tabulka kubatur D.2. (90%)" 4487,7*0,9</t>
  </si>
  <si>
    <t>-466419054</t>
  </si>
  <si>
    <t>"pro zához - viz. Tabulka kubatur D.2. (10%)" 4487,7*0,1</t>
  </si>
  <si>
    <t>228526081</t>
  </si>
  <si>
    <t>"přebytečná zemina a nános na mezideponii" 1868,6+207,6+4038,9+448,8</t>
  </si>
  <si>
    <t>"přebytečná zemina a nános" 1868,6+207,6+4038,9+448,8</t>
  </si>
  <si>
    <t>1618587649</t>
  </si>
  <si>
    <t>15*6563,9</t>
  </si>
  <si>
    <t>-795007400</t>
  </si>
  <si>
    <t>"přebytečná zemina a nános z mezideponie" 1868,6+207,6+4038,9+448,8</t>
  </si>
  <si>
    <t>"přebytečná zemina a nános" 6563,9</t>
  </si>
  <si>
    <t>1416490001</t>
  </si>
  <si>
    <t>"přebytečná zemina a nános" 6563,9*1,8</t>
  </si>
  <si>
    <t>-1594738868</t>
  </si>
  <si>
    <t>"viz. Tabulka kubatur D.2. " 1317,1</t>
  </si>
  <si>
    <t>-1126944948</t>
  </si>
  <si>
    <t>1317,1*0,02*1,03</t>
  </si>
  <si>
    <t>"viz. Tabulka kubatur D.2." 3995,4</t>
  </si>
  <si>
    <t>416599582</t>
  </si>
  <si>
    <t>"viz. Tabulka kubatur D.2." 1463,4</t>
  </si>
  <si>
    <t>"viz. Tabulka kubatur D.2. " 4665,0</t>
  </si>
  <si>
    <t>"viz. Tabulka kubatur D.2. " 8616,1</t>
  </si>
  <si>
    <t>"opevnění výustí - viz. Tabulka kubatur D.2. + C.3.4.+5." 20,3*0,4</t>
  </si>
  <si>
    <t>"DN 150, DN 200 - viz. C.3.2.+3." 6,0+7,0</t>
  </si>
  <si>
    <t>"viz. C.3.2.+3." 8,0</t>
  </si>
  <si>
    <t>Úprava stávajících výustí do DN 300</t>
  </si>
  <si>
    <t>"DN 250, DN 300 - viz. C.3.2.+3." 1,0+1,0</t>
  </si>
  <si>
    <t>931990005R</t>
  </si>
  <si>
    <t>Úprava stávajících výustí DN 600</t>
  </si>
  <si>
    <t>-1200578855</t>
  </si>
  <si>
    <t>23</t>
  </si>
  <si>
    <t>24</t>
  </si>
  <si>
    <t>SO-04 - IV. úsek, ř. km 87,230-89,029</t>
  </si>
  <si>
    <t>"křížení s kabelem Cetin - viz. C.3.6.+8." 8,5*1,5*0,2+11,5*1,5*0,6</t>
  </si>
  <si>
    <t>"viz. Tabulka kubatur D.2. (90%)" 2965,2*0,9</t>
  </si>
  <si>
    <t>"viz. Tabulka kubatur D.2. (10%)" 2965,2*0,1</t>
  </si>
  <si>
    <t>"pro zához - viz. Tabulka kubatur D.2. (90%)" 2222,3*0,9</t>
  </si>
  <si>
    <t>"pro zához - viz. Tabulka kubatur D.2. (10%)" 2222,3*0,1</t>
  </si>
  <si>
    <t>740373148</t>
  </si>
  <si>
    <t>"přebytečná zemina a nános na mezideponii" 2668,7+296,5+2000,1+222,2</t>
  </si>
  <si>
    <t>"přebytečná zemina a nános" 2668,7+296,5+2000,1+222,2</t>
  </si>
  <si>
    <t>804888430</t>
  </si>
  <si>
    <t>15*5187,5</t>
  </si>
  <si>
    <t>-1896477547</t>
  </si>
  <si>
    <t>"přebytečná zemina a nános z mezideponie" 2668,7+296,5+2000,1+222,2</t>
  </si>
  <si>
    <t>"přebytečná zemina a nános" 5187,5</t>
  </si>
  <si>
    <t>74674685</t>
  </si>
  <si>
    <t>"přebytečná zemina a nános" 5187,5*1,8</t>
  </si>
  <si>
    <t>"viz. Tabulka kubatur D.2. " 5814,1</t>
  </si>
  <si>
    <t>5814,1*0,02*1,03</t>
  </si>
  <si>
    <t>"viz. Tabulka kubatur D.2." 5995,3</t>
  </si>
  <si>
    <t>"viz. Tabulka kubatur D.2." 6344,7</t>
  </si>
  <si>
    <t>"viz. Tabulka kubatur D.2. " 2332,4</t>
  </si>
  <si>
    <t>"viz. Tabulka kubatur D.2. " 4202,4</t>
  </si>
  <si>
    <t>"opevnění výustí - viz. Tabulka kubatur D.2. + C.3.6.-8." 35,4*0,4</t>
  </si>
  <si>
    <t>"DN 150, DN 200 - viz. C.3.6.-8." 9,0+3,0</t>
  </si>
  <si>
    <t>"DN 80, DN 100 - viz. C.3.6.-8." 1,0+11</t>
  </si>
  <si>
    <t>"DN 250, DN 300 - viz. C.3.6.-8." 2,0+3,0</t>
  </si>
  <si>
    <t>1713298589</t>
  </si>
  <si>
    <t>"viz. C.3.6.-8." 3,0</t>
  </si>
  <si>
    <t>SO-05 - V. úsek, ř. km 89,029-90,475</t>
  </si>
  <si>
    <t xml:space="preserve">    997 - Přesun sutě</t>
  </si>
  <si>
    <t>"křížení s plynovodem - viz. C.3.9.+10." 8,0*1,5*0,1</t>
  </si>
  <si>
    <t>"křížení s kabelem Cetin - viz. C.3.9.+10." 8,0*1,5*0,1</t>
  </si>
  <si>
    <t>-1787060149</t>
  </si>
  <si>
    <t>"viz. Tabulka kubatur D.2. (90%)" 3135,1*0,9</t>
  </si>
  <si>
    <t>-395630877</t>
  </si>
  <si>
    <t>"viz. Tabulka kubatur D.2. (10%)" 3135,1*0,1</t>
  </si>
  <si>
    <t>"pro zához - viz. Tabulka kubatur D.2. (90%)" 1416,9*0,9</t>
  </si>
  <si>
    <t>"pro zához - viz. Tabulka kubatur D.2. (10%)" 1416,9*0,1</t>
  </si>
  <si>
    <t>-1789488554</t>
  </si>
  <si>
    <t>"přebytečná zemina a nános na mezideponii" 2821,6+313,5+1275,2+141,7</t>
  </si>
  <si>
    <t>"přebytečná zemina a nános" 2821,6+313,5+1275,2+141,7</t>
  </si>
  <si>
    <t>667664694</t>
  </si>
  <si>
    <t>15*4552,0</t>
  </si>
  <si>
    <t>-22715838</t>
  </si>
  <si>
    <t>"přebytečná zemina a nános z mezideponie" 2821,6+313,5+1275,2+141,7</t>
  </si>
  <si>
    <t>"přebytečná zemina a nános" 4552,0</t>
  </si>
  <si>
    <t>1657676307</t>
  </si>
  <si>
    <t>"přebytečná zemina a nános" 4552,0*1,8</t>
  </si>
  <si>
    <t>"viz. Tabulka kubatur D.2. " 6625,6</t>
  </si>
  <si>
    <t>6625,6*0,02*1,03</t>
  </si>
  <si>
    <t>"viz. Tabulka kubatur D.2." 3680,9</t>
  </si>
  <si>
    <t>"viz. Tabulka kubatur D.2." 7095,4</t>
  </si>
  <si>
    <t>"viz. Tabulka kubatur D.2. " 1441,2</t>
  </si>
  <si>
    <t>"viz. Tabulka kubatur D.2. " 2607,5</t>
  </si>
  <si>
    <t>"opevnění výustí - viz. Tabulka kubatur D.2. + C.3.9.+10." 28,3*0,4</t>
  </si>
  <si>
    <t>"DN 150, DN 200 - viz. C.3.9+10." 18,0+11,0</t>
  </si>
  <si>
    <t>Úprava stávajících výustí do DN 120</t>
  </si>
  <si>
    <t>"DN 100, DN 120 - viz. C.3.9.+10." 4,0+1,0</t>
  </si>
  <si>
    <t>"DN 250, DN 300 - viz. C.3.9.+10." 1,0+3,0</t>
  </si>
  <si>
    <t>-759454766</t>
  </si>
  <si>
    <t>"viz. C.3.9.+10." 1,0</t>
  </si>
  <si>
    <t>960111221</t>
  </si>
  <si>
    <t>Bourání vodních staveb z dílců prefabrikovaných betonových a železobetonových, z vodní hladiny</t>
  </si>
  <si>
    <t>-1635282729</t>
  </si>
  <si>
    <t>Bourání konstrukcí vodních staveb z hladiny, s naložením vybouraných hmot a suti na dopravní prostředek nebo s odklizením na hromady do vzdálenosti 20 m z dílců prefabrikovaných betonových a železobetonových</t>
  </si>
  <si>
    <t>"betonové zpevnění dna" 19,0</t>
  </si>
  <si>
    <t>"opevnění břehů kamennou dlažbou do betonu" 2*12,0*0,5</t>
  </si>
  <si>
    <t>997</t>
  </si>
  <si>
    <t>Přesun sutě</t>
  </si>
  <si>
    <t>25</t>
  </si>
  <si>
    <t>997013801</t>
  </si>
  <si>
    <t>Poplatek za uložení stavebního betonového odpadu na skládce (skládkovné)</t>
  </si>
  <si>
    <t>-1863586510</t>
  </si>
  <si>
    <t>Poplatek za uložení stavebního odpadu na skládce (skládkovné) betonového</t>
  </si>
  <si>
    <t>"betonové zpevnění dna+opevnění břehů kamennou dlažbou do betonu" 75,857</t>
  </si>
  <si>
    <t>26</t>
  </si>
  <si>
    <t>997321511</t>
  </si>
  <si>
    <t>Vodorovná doprava suti a vybouraných hmot po suchu do 1 km</t>
  </si>
  <si>
    <t>1151840177</t>
  </si>
  <si>
    <t>Vodorovná doprava suti a vybouraných hmot bez naložení, s vyložením a hrubým urovnáním po suchu, na vzdálenost do 1 km</t>
  </si>
  <si>
    <t>27</t>
  </si>
  <si>
    <t>997321519</t>
  </si>
  <si>
    <t>Příplatek ZKD 1km vodorovné dopravy suti a vybouraných hmot po suchu</t>
  </si>
  <si>
    <t>-362967633</t>
  </si>
  <si>
    <t>Vodorovná doprava suti a vybouraných hmot bez naložení, s vyložením a hrubým urovnáním po suchu, na vzdálenost Příplatek k cenám za každý další i započatý 1 km přes 1 km</t>
  </si>
  <si>
    <t>24*75,857</t>
  </si>
  <si>
    <t>28</t>
  </si>
  <si>
    <t>VON - Vedlejší a ostatní náklady</t>
  </si>
  <si>
    <t>Povodí Moravy, s.p. Brno</t>
  </si>
  <si>
    <t>VRN - Vedlejší rozpočtové náklady</t>
  </si>
  <si>
    <t xml:space="preserve">    VRN2 - Vedlejší náklady</t>
  </si>
  <si>
    <t xml:space="preserve">    VRN9 - Ostatní náklady</t>
  </si>
  <si>
    <t>VRN</t>
  </si>
  <si>
    <t>Vedlejší rozpočtové náklady</t>
  </si>
  <si>
    <t>VRN2</t>
  </si>
  <si>
    <t>Vedlejší náklady</t>
  </si>
  <si>
    <t>031002000</t>
  </si>
  <si>
    <t>Zařízení staveniště</t>
  </si>
  <si>
    <t>kpl</t>
  </si>
  <si>
    <t>1024</t>
  </si>
  <si>
    <t>-1886255009</t>
  </si>
  <si>
    <t>Poznámka k položce:
- zajištění místnosti pro TDI v ZS vč. jejího vybavení
- zajištění ohlášení všech staveb zařízení staveniště dle § 104 odst. (2) zákona č. 183/2006 Sb.
- zajištění oplocení prostoru ZS, jeho napojení na inž. sítě
- zajištění následné likvidace všech objektů ZS včetně  při
pojení na sítě
- zajištění zřízení a odstranění dočasných komunikací pro realizaci stavby
- zajištění zřízení a odstranění mezideponie pro uložení sedimentu
 včetně oplocení
- zajištění ostrahy stavby a staveniště po dobu realizace stavby
- zajištění podmínek pro použití přístupových komunikací dotčených stavbou s příslušnými vlastníky či správci a zajištění jejich splnění
-zřízení čistících zón před výjezdem z obvodu staveniště
- provedení takových opatření, aby plochy obvodu staveniště nebyly znečištěny ropnými látkami a jinými podobnými produkty
- provedení takových opatření, aby nebyly překročeny limity prašnosti a hlučnosti dané obecně závaznou vyhláškou
- zajištění péče o nepředané objekty a konstrukce stavby, jejich ošetřování a zimní opatření
- zajištění ochrany veškeré zeleně v prostoru staveniště a v jeho bezprostřední blízkosti pro poškození během realizace stavby</t>
  </si>
  <si>
    <t>031002001</t>
  </si>
  <si>
    <t>Provozní vlivy</t>
  </si>
  <si>
    <t>-1047530996</t>
  </si>
  <si>
    <t xml:space="preserve">Poznámka k položce:
- ztížený pohyb vozidel v centru obce
- práce v ochranném pásmu sítí (kanalizace, vodovod, plynovod, elektrické 
   a telekomunikační kabely)   
</t>
  </si>
  <si>
    <t>031002002</t>
  </si>
  <si>
    <t>Dopravní značení na staveništi</t>
  </si>
  <si>
    <t>-1776018360</t>
  </si>
  <si>
    <t xml:space="preserve">Poznámka k položce:
Projednání a zajištění zvláštního užívání komunikací a veřejných ploch, včetně zajištění dopravního značení, a to v rozsahu nezbytném pro řádné a bezpečné provádění stavby. Zajištění zřízení a odstranění dopravního značení vč. případné světelné signalizace. Zajištění vydání dopravně inženýrského rozhodnutí.
</t>
  </si>
  <si>
    <t>031002004</t>
  </si>
  <si>
    <t>Provizorní sjezdy a nájezdy vč. dočasného zpevnění dna toku silničními panely</t>
  </si>
  <si>
    <t>-1810686238</t>
  </si>
  <si>
    <t>031002007</t>
  </si>
  <si>
    <t>Zajištění obnovy asfaltové komunikace</t>
  </si>
  <si>
    <t>1602235863</t>
  </si>
  <si>
    <t xml:space="preserve">Zajištění obnovy asfaltové komunikace
</t>
  </si>
  <si>
    <t>Poznámka k položce:
Příjezdová komunikace dl. 75 m, š. 2 m (150 m2)</t>
  </si>
  <si>
    <t>VRN9</t>
  </si>
  <si>
    <t>Ostatní náklady</t>
  </si>
  <si>
    <t>090001000</t>
  </si>
  <si>
    <t>Geodetické práce před výstavbou</t>
  </si>
  <si>
    <t>-756545237</t>
  </si>
  <si>
    <t>090001001</t>
  </si>
  <si>
    <t>Geodetické práce při provádění stavby</t>
  </si>
  <si>
    <t>1053944537</t>
  </si>
  <si>
    <t>090002000</t>
  </si>
  <si>
    <t xml:space="preserve">Zajištění ochrany a vytýčení podzemních inženýrských sítí uvedených v projektové dokumentaci dle podmínek z dokladové části projektu
</t>
  </si>
  <si>
    <t>600466820</t>
  </si>
  <si>
    <t>Poznámka k položce:
- plynovod, kabely sdělovacího vedení, vodovod, kanalizace</t>
  </si>
  <si>
    <t>091003000</t>
  </si>
  <si>
    <t xml:space="preserve">Geodetické práce po výstavbě </t>
  </si>
  <si>
    <t>-1902243394</t>
  </si>
  <si>
    <t>091204000</t>
  </si>
  <si>
    <t>Dokumentace skutečného provedení stavby</t>
  </si>
  <si>
    <t>-1309848591</t>
  </si>
  <si>
    <t>091304000</t>
  </si>
  <si>
    <t>Monitoring průběhu výstavby</t>
  </si>
  <si>
    <t>2593415</t>
  </si>
  <si>
    <t>Poznámka k položce:
Zajištění fotodokumentace všech objektů a ploch dotčených stavbou (vč. příjezdových a odstavných ploch) před započetím stavebních prací.
Zajištění fotodokumentace veškerých konstrukcí, které budou v průběhu výstavby skryty nebo zakryty.</t>
  </si>
  <si>
    <t>091504000</t>
  </si>
  <si>
    <t>Povodňový plán po dobu stavby</t>
  </si>
  <si>
    <t>-662435646</t>
  </si>
  <si>
    <t xml:space="preserve">Poznámka k položce:
Zpracování povodňového plánu stavby dle §71 zákona č. 254/2001 Sb. včetně zajištění schválení příslušnými orgány správy a Povodím Moravy, státní podnik
</t>
  </si>
  <si>
    <t>091605000</t>
  </si>
  <si>
    <t xml:space="preserve">Provedení pasportizace stávajících nemovitostí (vč. pozemků) a jejich příslušenství, zajištění fotodokumentace stávajícho stavu přístupových komunikací
</t>
  </si>
  <si>
    <t>1023076192</t>
  </si>
  <si>
    <t>Poznámka k položce:
Včetně veškerých projednání stavby se sousedními vlastníky.</t>
  </si>
  <si>
    <t>091806000</t>
  </si>
  <si>
    <t>Zajištění všech nezbytných průzkumů nutných pro řádné provádění a dokončení díla</t>
  </si>
  <si>
    <t>-670577949</t>
  </si>
  <si>
    <t xml:space="preserve">Poznámka k položce:
- archeologický dohled během stavby
</t>
  </si>
  <si>
    <t>091807000</t>
  </si>
  <si>
    <t>Zajištění opatření vyplývajících z plánu BOZP</t>
  </si>
  <si>
    <t>-2040856405</t>
  </si>
  <si>
    <t xml:space="preserve">Poznámka k položce: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</si>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</sst>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21" t="s">
        <v>8</v>
      </c>
      <c r="BT2" s="21" t="s">
        <v>9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7" t="s">
        <v>16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6"/>
      <c r="AQ5" s="28"/>
      <c r="BE5" s="308" t="s">
        <v>17</v>
      </c>
      <c r="BS5" s="21" t="s">
        <v>8</v>
      </c>
    </row>
    <row r="6" spans="2:71" ht="36.9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30" t="s">
        <v>19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26"/>
      <c r="AQ6" s="28"/>
      <c r="BE6" s="309"/>
      <c r="BS6" s="21" t="s">
        <v>20</v>
      </c>
    </row>
    <row r="7" spans="2:71" ht="14.4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24</v>
      </c>
      <c r="AO7" s="26"/>
      <c r="AP7" s="26"/>
      <c r="AQ7" s="28"/>
      <c r="BE7" s="309"/>
      <c r="BS7" s="21" t="s">
        <v>25</v>
      </c>
    </row>
    <row r="8" spans="2:71" ht="14.4" customHeight="1">
      <c r="B8" s="25"/>
      <c r="C8" s="26"/>
      <c r="D8" s="34" t="s">
        <v>26</v>
      </c>
      <c r="E8" s="26"/>
      <c r="F8" s="26"/>
      <c r="G8" s="26"/>
      <c r="H8" s="26"/>
      <c r="I8" s="26"/>
      <c r="J8" s="26"/>
      <c r="K8" s="32" t="s">
        <v>27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28</v>
      </c>
      <c r="AL8" s="26"/>
      <c r="AM8" s="26"/>
      <c r="AN8" s="35" t="s">
        <v>29</v>
      </c>
      <c r="AO8" s="26"/>
      <c r="AP8" s="26"/>
      <c r="AQ8" s="28"/>
      <c r="BE8" s="309"/>
      <c r="BS8" s="21" t="s">
        <v>30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9"/>
      <c r="BS9" s="21" t="s">
        <v>31</v>
      </c>
    </row>
    <row r="10" spans="2:71" ht="14.4" customHeight="1">
      <c r="B10" s="25"/>
      <c r="C10" s="26"/>
      <c r="D10" s="34" t="s">
        <v>32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33</v>
      </c>
      <c r="AL10" s="26"/>
      <c r="AM10" s="26"/>
      <c r="AN10" s="32" t="s">
        <v>24</v>
      </c>
      <c r="AO10" s="26"/>
      <c r="AP10" s="26"/>
      <c r="AQ10" s="28"/>
      <c r="BE10" s="309"/>
      <c r="BS10" s="21" t="s">
        <v>20</v>
      </c>
    </row>
    <row r="11" spans="2:71" ht="18.45" customHeight="1">
      <c r="B11" s="25"/>
      <c r="C11" s="26"/>
      <c r="D11" s="26"/>
      <c r="E11" s="32" t="s">
        <v>34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35</v>
      </c>
      <c r="AL11" s="26"/>
      <c r="AM11" s="26"/>
      <c r="AN11" s="32" t="s">
        <v>24</v>
      </c>
      <c r="AO11" s="26"/>
      <c r="AP11" s="26"/>
      <c r="AQ11" s="28"/>
      <c r="BE11" s="309"/>
      <c r="BS11" s="21" t="s">
        <v>20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9"/>
      <c r="BS12" s="21" t="s">
        <v>20</v>
      </c>
    </row>
    <row r="13" spans="2:71" ht="14.4" customHeight="1">
      <c r="B13" s="25"/>
      <c r="C13" s="26"/>
      <c r="D13" s="34" t="s">
        <v>36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33</v>
      </c>
      <c r="AL13" s="26"/>
      <c r="AM13" s="26"/>
      <c r="AN13" s="36" t="s">
        <v>37</v>
      </c>
      <c r="AO13" s="26"/>
      <c r="AP13" s="26"/>
      <c r="AQ13" s="28"/>
      <c r="BE13" s="309"/>
      <c r="BS13" s="21" t="s">
        <v>20</v>
      </c>
    </row>
    <row r="14" spans="2:71" ht="13.2">
      <c r="B14" s="25"/>
      <c r="C14" s="26"/>
      <c r="D14" s="26"/>
      <c r="E14" s="324" t="s">
        <v>37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4" t="s">
        <v>35</v>
      </c>
      <c r="AL14" s="26"/>
      <c r="AM14" s="26"/>
      <c r="AN14" s="36" t="s">
        <v>37</v>
      </c>
      <c r="AO14" s="26"/>
      <c r="AP14" s="26"/>
      <c r="AQ14" s="28"/>
      <c r="BE14" s="309"/>
      <c r="BS14" s="21" t="s">
        <v>20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9"/>
      <c r="BS15" s="21" t="s">
        <v>6</v>
      </c>
    </row>
    <row r="16" spans="2:71" ht="14.4" customHeight="1">
      <c r="B16" s="25"/>
      <c r="C16" s="26"/>
      <c r="D16" s="34" t="s">
        <v>38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33</v>
      </c>
      <c r="AL16" s="26"/>
      <c r="AM16" s="26"/>
      <c r="AN16" s="32" t="s">
        <v>24</v>
      </c>
      <c r="AO16" s="26"/>
      <c r="AP16" s="26"/>
      <c r="AQ16" s="28"/>
      <c r="BE16" s="309"/>
      <c r="BS16" s="21" t="s">
        <v>6</v>
      </c>
    </row>
    <row r="17" spans="2:71" ht="18.45" customHeight="1">
      <c r="B17" s="25"/>
      <c r="C17" s="26"/>
      <c r="D17" s="26"/>
      <c r="E17" s="32" t="s">
        <v>39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35</v>
      </c>
      <c r="AL17" s="26"/>
      <c r="AM17" s="26"/>
      <c r="AN17" s="32" t="s">
        <v>24</v>
      </c>
      <c r="AO17" s="26"/>
      <c r="AP17" s="26"/>
      <c r="AQ17" s="28"/>
      <c r="BE17" s="309"/>
      <c r="BS17" s="21" t="s">
        <v>40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9"/>
      <c r="BS18" s="21" t="s">
        <v>8</v>
      </c>
    </row>
    <row r="19" spans="2:71" ht="14.4" customHeight="1">
      <c r="B19" s="25"/>
      <c r="C19" s="26"/>
      <c r="D19" s="34" t="s">
        <v>41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9"/>
      <c r="BS19" s="21" t="s">
        <v>8</v>
      </c>
    </row>
    <row r="20" spans="2:71" ht="14.4" customHeight="1">
      <c r="B20" s="25"/>
      <c r="C20" s="26"/>
      <c r="D20" s="26"/>
      <c r="E20" s="326" t="s">
        <v>42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26"/>
      <c r="AP20" s="26"/>
      <c r="AQ20" s="28"/>
      <c r="BE20" s="309"/>
      <c r="BS20" s="21" t="s">
        <v>6</v>
      </c>
    </row>
    <row r="21" spans="2:57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9"/>
    </row>
    <row r="22" spans="2:57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9"/>
    </row>
    <row r="23" spans="2:57" s="1" customFormat="1" ht="25.95" customHeight="1">
      <c r="B23" s="38"/>
      <c r="C23" s="39"/>
      <c r="D23" s="40" t="s">
        <v>43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27">
        <f>ROUND(AG51,2)</f>
        <v>0</v>
      </c>
      <c r="AL23" s="328"/>
      <c r="AM23" s="328"/>
      <c r="AN23" s="328"/>
      <c r="AO23" s="328"/>
      <c r="AP23" s="39"/>
      <c r="AQ23" s="42"/>
      <c r="BE23" s="309"/>
    </row>
    <row r="24" spans="2:57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9"/>
    </row>
    <row r="25" spans="2:57" s="1" customFormat="1" ht="1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9" t="s">
        <v>44</v>
      </c>
      <c r="M25" s="329"/>
      <c r="N25" s="329"/>
      <c r="O25" s="329"/>
      <c r="P25" s="39"/>
      <c r="Q25" s="39"/>
      <c r="R25" s="39"/>
      <c r="S25" s="39"/>
      <c r="T25" s="39"/>
      <c r="U25" s="39"/>
      <c r="V25" s="39"/>
      <c r="W25" s="329" t="s">
        <v>45</v>
      </c>
      <c r="X25" s="329"/>
      <c r="Y25" s="329"/>
      <c r="Z25" s="329"/>
      <c r="AA25" s="329"/>
      <c r="AB25" s="329"/>
      <c r="AC25" s="329"/>
      <c r="AD25" s="329"/>
      <c r="AE25" s="329"/>
      <c r="AF25" s="39"/>
      <c r="AG25" s="39"/>
      <c r="AH25" s="39"/>
      <c r="AI25" s="39"/>
      <c r="AJ25" s="39"/>
      <c r="AK25" s="329" t="s">
        <v>46</v>
      </c>
      <c r="AL25" s="329"/>
      <c r="AM25" s="329"/>
      <c r="AN25" s="329"/>
      <c r="AO25" s="329"/>
      <c r="AP25" s="39"/>
      <c r="AQ25" s="42"/>
      <c r="BE25" s="309"/>
    </row>
    <row r="26" spans="2:57" s="2" customFormat="1" ht="14.4" customHeight="1">
      <c r="B26" s="44"/>
      <c r="C26" s="45"/>
      <c r="D26" s="46" t="s">
        <v>47</v>
      </c>
      <c r="E26" s="45"/>
      <c r="F26" s="46" t="s">
        <v>48</v>
      </c>
      <c r="G26" s="45"/>
      <c r="H26" s="45"/>
      <c r="I26" s="45"/>
      <c r="J26" s="45"/>
      <c r="K26" s="45"/>
      <c r="L26" s="323">
        <v>0.21</v>
      </c>
      <c r="M26" s="311"/>
      <c r="N26" s="311"/>
      <c r="O26" s="311"/>
      <c r="P26" s="45"/>
      <c r="Q26" s="45"/>
      <c r="R26" s="45"/>
      <c r="S26" s="45"/>
      <c r="T26" s="45"/>
      <c r="U26" s="45"/>
      <c r="V26" s="45"/>
      <c r="W26" s="310">
        <f>ROUND(AZ51,2)</f>
        <v>0</v>
      </c>
      <c r="X26" s="311"/>
      <c r="Y26" s="311"/>
      <c r="Z26" s="311"/>
      <c r="AA26" s="311"/>
      <c r="AB26" s="311"/>
      <c r="AC26" s="311"/>
      <c r="AD26" s="311"/>
      <c r="AE26" s="311"/>
      <c r="AF26" s="45"/>
      <c r="AG26" s="45"/>
      <c r="AH26" s="45"/>
      <c r="AI26" s="45"/>
      <c r="AJ26" s="45"/>
      <c r="AK26" s="310">
        <f>ROUND(AV51,2)</f>
        <v>0</v>
      </c>
      <c r="AL26" s="311"/>
      <c r="AM26" s="311"/>
      <c r="AN26" s="311"/>
      <c r="AO26" s="311"/>
      <c r="AP26" s="45"/>
      <c r="AQ26" s="47"/>
      <c r="BE26" s="309"/>
    </row>
    <row r="27" spans="2:57" s="2" customFormat="1" ht="14.4" customHeight="1">
      <c r="B27" s="44"/>
      <c r="C27" s="45"/>
      <c r="D27" s="45"/>
      <c r="E27" s="45"/>
      <c r="F27" s="46" t="s">
        <v>49</v>
      </c>
      <c r="G27" s="45"/>
      <c r="H27" s="45"/>
      <c r="I27" s="45"/>
      <c r="J27" s="45"/>
      <c r="K27" s="45"/>
      <c r="L27" s="323">
        <v>0.15</v>
      </c>
      <c r="M27" s="311"/>
      <c r="N27" s="311"/>
      <c r="O27" s="311"/>
      <c r="P27" s="45"/>
      <c r="Q27" s="45"/>
      <c r="R27" s="45"/>
      <c r="S27" s="45"/>
      <c r="T27" s="45"/>
      <c r="U27" s="45"/>
      <c r="V27" s="45"/>
      <c r="W27" s="310">
        <f>ROUND(BA51,2)</f>
        <v>0</v>
      </c>
      <c r="X27" s="311"/>
      <c r="Y27" s="311"/>
      <c r="Z27" s="311"/>
      <c r="AA27" s="311"/>
      <c r="AB27" s="311"/>
      <c r="AC27" s="311"/>
      <c r="AD27" s="311"/>
      <c r="AE27" s="311"/>
      <c r="AF27" s="45"/>
      <c r="AG27" s="45"/>
      <c r="AH27" s="45"/>
      <c r="AI27" s="45"/>
      <c r="AJ27" s="45"/>
      <c r="AK27" s="310">
        <f>ROUND(AW51,2)</f>
        <v>0</v>
      </c>
      <c r="AL27" s="311"/>
      <c r="AM27" s="311"/>
      <c r="AN27" s="311"/>
      <c r="AO27" s="311"/>
      <c r="AP27" s="45"/>
      <c r="AQ27" s="47"/>
      <c r="BE27" s="309"/>
    </row>
    <row r="28" spans="2:57" s="2" customFormat="1" ht="14.4" customHeight="1" hidden="1">
      <c r="B28" s="44"/>
      <c r="C28" s="45"/>
      <c r="D28" s="45"/>
      <c r="E28" s="45"/>
      <c r="F28" s="46" t="s">
        <v>50</v>
      </c>
      <c r="G28" s="45"/>
      <c r="H28" s="45"/>
      <c r="I28" s="45"/>
      <c r="J28" s="45"/>
      <c r="K28" s="45"/>
      <c r="L28" s="323">
        <v>0.21</v>
      </c>
      <c r="M28" s="311"/>
      <c r="N28" s="311"/>
      <c r="O28" s="311"/>
      <c r="P28" s="45"/>
      <c r="Q28" s="45"/>
      <c r="R28" s="45"/>
      <c r="S28" s="45"/>
      <c r="T28" s="45"/>
      <c r="U28" s="45"/>
      <c r="V28" s="45"/>
      <c r="W28" s="310">
        <f>ROUND(BB51,2)</f>
        <v>0</v>
      </c>
      <c r="X28" s="311"/>
      <c r="Y28" s="311"/>
      <c r="Z28" s="311"/>
      <c r="AA28" s="311"/>
      <c r="AB28" s="311"/>
      <c r="AC28" s="311"/>
      <c r="AD28" s="311"/>
      <c r="AE28" s="311"/>
      <c r="AF28" s="45"/>
      <c r="AG28" s="45"/>
      <c r="AH28" s="45"/>
      <c r="AI28" s="45"/>
      <c r="AJ28" s="45"/>
      <c r="AK28" s="310">
        <v>0</v>
      </c>
      <c r="AL28" s="311"/>
      <c r="AM28" s="311"/>
      <c r="AN28" s="311"/>
      <c r="AO28" s="311"/>
      <c r="AP28" s="45"/>
      <c r="AQ28" s="47"/>
      <c r="BE28" s="309"/>
    </row>
    <row r="29" spans="2:57" s="2" customFormat="1" ht="14.4" customHeight="1" hidden="1">
      <c r="B29" s="44"/>
      <c r="C29" s="45"/>
      <c r="D29" s="45"/>
      <c r="E29" s="45"/>
      <c r="F29" s="46" t="s">
        <v>51</v>
      </c>
      <c r="G29" s="45"/>
      <c r="H29" s="45"/>
      <c r="I29" s="45"/>
      <c r="J29" s="45"/>
      <c r="K29" s="45"/>
      <c r="L29" s="323">
        <v>0.15</v>
      </c>
      <c r="M29" s="311"/>
      <c r="N29" s="311"/>
      <c r="O29" s="311"/>
      <c r="P29" s="45"/>
      <c r="Q29" s="45"/>
      <c r="R29" s="45"/>
      <c r="S29" s="45"/>
      <c r="T29" s="45"/>
      <c r="U29" s="45"/>
      <c r="V29" s="45"/>
      <c r="W29" s="310">
        <f>ROUND(BC51,2)</f>
        <v>0</v>
      </c>
      <c r="X29" s="311"/>
      <c r="Y29" s="311"/>
      <c r="Z29" s="311"/>
      <c r="AA29" s="311"/>
      <c r="AB29" s="311"/>
      <c r="AC29" s="311"/>
      <c r="AD29" s="311"/>
      <c r="AE29" s="311"/>
      <c r="AF29" s="45"/>
      <c r="AG29" s="45"/>
      <c r="AH29" s="45"/>
      <c r="AI29" s="45"/>
      <c r="AJ29" s="45"/>
      <c r="AK29" s="310">
        <v>0</v>
      </c>
      <c r="AL29" s="311"/>
      <c r="AM29" s="311"/>
      <c r="AN29" s="311"/>
      <c r="AO29" s="311"/>
      <c r="AP29" s="45"/>
      <c r="AQ29" s="47"/>
      <c r="BE29" s="309"/>
    </row>
    <row r="30" spans="2:57" s="2" customFormat="1" ht="14.4" customHeight="1" hidden="1">
      <c r="B30" s="44"/>
      <c r="C30" s="45"/>
      <c r="D30" s="45"/>
      <c r="E30" s="45"/>
      <c r="F30" s="46" t="s">
        <v>52</v>
      </c>
      <c r="G30" s="45"/>
      <c r="H30" s="45"/>
      <c r="I30" s="45"/>
      <c r="J30" s="45"/>
      <c r="K30" s="45"/>
      <c r="L30" s="323">
        <v>0</v>
      </c>
      <c r="M30" s="311"/>
      <c r="N30" s="311"/>
      <c r="O30" s="311"/>
      <c r="P30" s="45"/>
      <c r="Q30" s="45"/>
      <c r="R30" s="45"/>
      <c r="S30" s="45"/>
      <c r="T30" s="45"/>
      <c r="U30" s="45"/>
      <c r="V30" s="45"/>
      <c r="W30" s="310">
        <f>ROUND(BD51,2)</f>
        <v>0</v>
      </c>
      <c r="X30" s="311"/>
      <c r="Y30" s="311"/>
      <c r="Z30" s="311"/>
      <c r="AA30" s="311"/>
      <c r="AB30" s="311"/>
      <c r="AC30" s="311"/>
      <c r="AD30" s="311"/>
      <c r="AE30" s="311"/>
      <c r="AF30" s="45"/>
      <c r="AG30" s="45"/>
      <c r="AH30" s="45"/>
      <c r="AI30" s="45"/>
      <c r="AJ30" s="45"/>
      <c r="AK30" s="310">
        <v>0</v>
      </c>
      <c r="AL30" s="311"/>
      <c r="AM30" s="311"/>
      <c r="AN30" s="311"/>
      <c r="AO30" s="311"/>
      <c r="AP30" s="45"/>
      <c r="AQ30" s="47"/>
      <c r="BE30" s="309"/>
    </row>
    <row r="31" spans="2:57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9"/>
    </row>
    <row r="32" spans="2:57" s="1" customFormat="1" ht="25.95" customHeight="1">
      <c r="B32" s="38"/>
      <c r="C32" s="48"/>
      <c r="D32" s="49" t="s">
        <v>53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54</v>
      </c>
      <c r="U32" s="50"/>
      <c r="V32" s="50"/>
      <c r="W32" s="50"/>
      <c r="X32" s="312" t="s">
        <v>55</v>
      </c>
      <c r="Y32" s="313"/>
      <c r="Z32" s="313"/>
      <c r="AA32" s="313"/>
      <c r="AB32" s="313"/>
      <c r="AC32" s="50"/>
      <c r="AD32" s="50"/>
      <c r="AE32" s="50"/>
      <c r="AF32" s="50"/>
      <c r="AG32" s="50"/>
      <c r="AH32" s="50"/>
      <c r="AI32" s="50"/>
      <c r="AJ32" s="50"/>
      <c r="AK32" s="314">
        <f>SUM(AK23:AK30)</f>
        <v>0</v>
      </c>
      <c r="AL32" s="313"/>
      <c r="AM32" s="313"/>
      <c r="AN32" s="313"/>
      <c r="AO32" s="315"/>
      <c r="AP32" s="48"/>
      <c r="AQ32" s="52"/>
      <c r="BE32" s="309"/>
    </row>
    <row r="33" spans="2:43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" customHeight="1">
      <c r="B39" s="38"/>
      <c r="C39" s="59" t="s">
        <v>56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VOD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34" t="str">
        <f>K6</f>
        <v>Svitava, ř. km 82,916-90,059, Hradec nad Svitavou, oprava koryta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67"/>
      <c r="AQ42" s="67"/>
      <c r="AR42" s="68"/>
    </row>
    <row r="43" spans="2:44" s="1" customFormat="1" ht="6.9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2">
      <c r="B44" s="38"/>
      <c r="C44" s="62" t="s">
        <v>26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28</v>
      </c>
      <c r="AJ44" s="60"/>
      <c r="AK44" s="60"/>
      <c r="AL44" s="60"/>
      <c r="AM44" s="336" t="str">
        <f>IF(AN8="","",AN8)</f>
        <v>19. 12. 2016</v>
      </c>
      <c r="AN44" s="336"/>
      <c r="AO44" s="60"/>
      <c r="AP44" s="60"/>
      <c r="AQ44" s="60"/>
      <c r="AR44" s="58"/>
    </row>
    <row r="45" spans="2:44" s="1" customFormat="1" ht="6.9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2">
      <c r="B46" s="38"/>
      <c r="C46" s="62" t="s">
        <v>32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Povodí Moravy, s.p., Brno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38</v>
      </c>
      <c r="AJ46" s="60"/>
      <c r="AK46" s="60"/>
      <c r="AL46" s="60"/>
      <c r="AM46" s="339" t="str">
        <f>IF(E17="","",E17)</f>
        <v>Agroprojekce Litomyšl, s.r.o.</v>
      </c>
      <c r="AN46" s="339"/>
      <c r="AO46" s="339"/>
      <c r="AP46" s="339"/>
      <c r="AQ46" s="60"/>
      <c r="AR46" s="58"/>
      <c r="AS46" s="340" t="s">
        <v>57</v>
      </c>
      <c r="AT46" s="341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2">
      <c r="B47" s="38"/>
      <c r="C47" s="62" t="s">
        <v>36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42"/>
      <c r="AT47" s="343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8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44"/>
      <c r="AT48" s="345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2" t="s">
        <v>58</v>
      </c>
      <c r="D49" s="333"/>
      <c r="E49" s="333"/>
      <c r="F49" s="333"/>
      <c r="G49" s="333"/>
      <c r="H49" s="76"/>
      <c r="I49" s="337" t="s">
        <v>59</v>
      </c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8" t="s">
        <v>60</v>
      </c>
      <c r="AH49" s="333"/>
      <c r="AI49" s="333"/>
      <c r="AJ49" s="333"/>
      <c r="AK49" s="333"/>
      <c r="AL49" s="333"/>
      <c r="AM49" s="333"/>
      <c r="AN49" s="337" t="s">
        <v>61</v>
      </c>
      <c r="AO49" s="333"/>
      <c r="AP49" s="333"/>
      <c r="AQ49" s="77" t="s">
        <v>62</v>
      </c>
      <c r="AR49" s="58"/>
      <c r="AS49" s="78" t="s">
        <v>63</v>
      </c>
      <c r="AT49" s="79" t="s">
        <v>64</v>
      </c>
      <c r="AU49" s="79" t="s">
        <v>65</v>
      </c>
      <c r="AV49" s="79" t="s">
        <v>66</v>
      </c>
      <c r="AW49" s="79" t="s">
        <v>67</v>
      </c>
      <c r="AX49" s="79" t="s">
        <v>68</v>
      </c>
      <c r="AY49" s="79" t="s">
        <v>69</v>
      </c>
      <c r="AZ49" s="79" t="s">
        <v>70</v>
      </c>
      <c r="BA49" s="79" t="s">
        <v>71</v>
      </c>
      <c r="BB49" s="79" t="s">
        <v>72</v>
      </c>
      <c r="BC49" s="79" t="s">
        <v>73</v>
      </c>
      <c r="BD49" s="80" t="s">
        <v>74</v>
      </c>
    </row>
    <row r="50" spans="2:56" s="1" customFormat="1" ht="10.8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65"/>
      <c r="C51" s="84" t="s">
        <v>75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21">
        <f>ROUND(SUM(AG52:AG57),2)</f>
        <v>0</v>
      </c>
      <c r="AH51" s="321"/>
      <c r="AI51" s="321"/>
      <c r="AJ51" s="321"/>
      <c r="AK51" s="321"/>
      <c r="AL51" s="321"/>
      <c r="AM51" s="321"/>
      <c r="AN51" s="322">
        <f aca="true" t="shared" si="0" ref="AN51:AN57">SUM(AG51,AT51)</f>
        <v>0</v>
      </c>
      <c r="AO51" s="322"/>
      <c r="AP51" s="322"/>
      <c r="AQ51" s="86" t="s">
        <v>24</v>
      </c>
      <c r="AR51" s="68"/>
      <c r="AS51" s="87">
        <f>ROUND(SUM(AS52:AS57),2)</f>
        <v>0</v>
      </c>
      <c r="AT51" s="88">
        <f aca="true" t="shared" si="1" ref="AT51:AT57">ROUND(SUM(AV51:AW51),2)</f>
        <v>0</v>
      </c>
      <c r="AU51" s="89">
        <f>ROUND(SUM(AU52:AU57),5)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ROUND(SUM(AZ52:AZ57),2)</f>
        <v>0</v>
      </c>
      <c r="BA51" s="88">
        <f>ROUND(SUM(BA52:BA57),2)</f>
        <v>0</v>
      </c>
      <c r="BB51" s="88">
        <f>ROUND(SUM(BB52:BB57),2)</f>
        <v>0</v>
      </c>
      <c r="BC51" s="88">
        <f>ROUND(SUM(BC52:BC57),2)</f>
        <v>0</v>
      </c>
      <c r="BD51" s="90">
        <f>ROUND(SUM(BD52:BD57),2)</f>
        <v>0</v>
      </c>
      <c r="BS51" s="91" t="s">
        <v>76</v>
      </c>
      <c r="BT51" s="91" t="s">
        <v>77</v>
      </c>
      <c r="BU51" s="92" t="s">
        <v>78</v>
      </c>
      <c r="BV51" s="91" t="s">
        <v>79</v>
      </c>
      <c r="BW51" s="91" t="s">
        <v>7</v>
      </c>
      <c r="BX51" s="91" t="s">
        <v>80</v>
      </c>
      <c r="CL51" s="91" t="s">
        <v>22</v>
      </c>
    </row>
    <row r="52" spans="1:91" s="5" customFormat="1" ht="14.4" customHeight="1">
      <c r="A52" s="93" t="s">
        <v>81</v>
      </c>
      <c r="B52" s="94"/>
      <c r="C52" s="95"/>
      <c r="D52" s="331" t="s">
        <v>82</v>
      </c>
      <c r="E52" s="331"/>
      <c r="F52" s="331"/>
      <c r="G52" s="331"/>
      <c r="H52" s="331"/>
      <c r="I52" s="96"/>
      <c r="J52" s="331" t="s">
        <v>83</v>
      </c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19">
        <f>'SO-01 - I. úsek, ř. km 83...'!J27</f>
        <v>0</v>
      </c>
      <c r="AH52" s="320"/>
      <c r="AI52" s="320"/>
      <c r="AJ52" s="320"/>
      <c r="AK52" s="320"/>
      <c r="AL52" s="320"/>
      <c r="AM52" s="320"/>
      <c r="AN52" s="319">
        <f t="shared" si="0"/>
        <v>0</v>
      </c>
      <c r="AO52" s="320"/>
      <c r="AP52" s="320"/>
      <c r="AQ52" s="97" t="s">
        <v>84</v>
      </c>
      <c r="AR52" s="98"/>
      <c r="AS52" s="99">
        <v>0</v>
      </c>
      <c r="AT52" s="100">
        <f t="shared" si="1"/>
        <v>0</v>
      </c>
      <c r="AU52" s="101">
        <f>'SO-01 - I. úsek, ř. km 83...'!P80</f>
        <v>0</v>
      </c>
      <c r="AV52" s="100">
        <f>'SO-01 - I. úsek, ř. km 83...'!J30</f>
        <v>0</v>
      </c>
      <c r="AW52" s="100">
        <f>'SO-01 - I. úsek, ř. km 83...'!J31</f>
        <v>0</v>
      </c>
      <c r="AX52" s="100">
        <f>'SO-01 - I. úsek, ř. km 83...'!J32</f>
        <v>0</v>
      </c>
      <c r="AY52" s="100">
        <f>'SO-01 - I. úsek, ř. km 83...'!J33</f>
        <v>0</v>
      </c>
      <c r="AZ52" s="100">
        <f>'SO-01 - I. úsek, ř. km 83...'!F30</f>
        <v>0</v>
      </c>
      <c r="BA52" s="100">
        <f>'SO-01 - I. úsek, ř. km 83...'!F31</f>
        <v>0</v>
      </c>
      <c r="BB52" s="100">
        <f>'SO-01 - I. úsek, ř. km 83...'!F32</f>
        <v>0</v>
      </c>
      <c r="BC52" s="100">
        <f>'SO-01 - I. úsek, ř. km 83...'!F33</f>
        <v>0</v>
      </c>
      <c r="BD52" s="102">
        <f>'SO-01 - I. úsek, ř. km 83...'!F34</f>
        <v>0</v>
      </c>
      <c r="BT52" s="103" t="s">
        <v>25</v>
      </c>
      <c r="BV52" s="103" t="s">
        <v>79</v>
      </c>
      <c r="BW52" s="103" t="s">
        <v>85</v>
      </c>
      <c r="BX52" s="103" t="s">
        <v>7</v>
      </c>
      <c r="CL52" s="103" t="s">
        <v>22</v>
      </c>
      <c r="CM52" s="103" t="s">
        <v>86</v>
      </c>
    </row>
    <row r="53" spans="1:91" s="5" customFormat="1" ht="14.4" customHeight="1">
      <c r="A53" s="93" t="s">
        <v>81</v>
      </c>
      <c r="B53" s="94"/>
      <c r="C53" s="95"/>
      <c r="D53" s="331" t="s">
        <v>87</v>
      </c>
      <c r="E53" s="331"/>
      <c r="F53" s="331"/>
      <c r="G53" s="331"/>
      <c r="H53" s="331"/>
      <c r="I53" s="96"/>
      <c r="J53" s="331" t="s">
        <v>88</v>
      </c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19">
        <f>'SO-02 - II. úsek, ř. km 8...'!J27</f>
        <v>0</v>
      </c>
      <c r="AH53" s="320"/>
      <c r="AI53" s="320"/>
      <c r="AJ53" s="320"/>
      <c r="AK53" s="320"/>
      <c r="AL53" s="320"/>
      <c r="AM53" s="320"/>
      <c r="AN53" s="319">
        <f t="shared" si="0"/>
        <v>0</v>
      </c>
      <c r="AO53" s="320"/>
      <c r="AP53" s="320"/>
      <c r="AQ53" s="97" t="s">
        <v>84</v>
      </c>
      <c r="AR53" s="98"/>
      <c r="AS53" s="99">
        <v>0</v>
      </c>
      <c r="AT53" s="100">
        <f t="shared" si="1"/>
        <v>0</v>
      </c>
      <c r="AU53" s="101">
        <f>'SO-02 - II. úsek, ř. km 8...'!P81</f>
        <v>0</v>
      </c>
      <c r="AV53" s="100">
        <f>'SO-02 - II. úsek, ř. km 8...'!J30</f>
        <v>0</v>
      </c>
      <c r="AW53" s="100">
        <f>'SO-02 - II. úsek, ř. km 8...'!J31</f>
        <v>0</v>
      </c>
      <c r="AX53" s="100">
        <f>'SO-02 - II. úsek, ř. km 8...'!J32</f>
        <v>0</v>
      </c>
      <c r="AY53" s="100">
        <f>'SO-02 - II. úsek, ř. km 8...'!J33</f>
        <v>0</v>
      </c>
      <c r="AZ53" s="100">
        <f>'SO-02 - II. úsek, ř. km 8...'!F30</f>
        <v>0</v>
      </c>
      <c r="BA53" s="100">
        <f>'SO-02 - II. úsek, ř. km 8...'!F31</f>
        <v>0</v>
      </c>
      <c r="BB53" s="100">
        <f>'SO-02 - II. úsek, ř. km 8...'!F32</f>
        <v>0</v>
      </c>
      <c r="BC53" s="100">
        <f>'SO-02 - II. úsek, ř. km 8...'!F33</f>
        <v>0</v>
      </c>
      <c r="BD53" s="102">
        <f>'SO-02 - II. úsek, ř. km 8...'!F34</f>
        <v>0</v>
      </c>
      <c r="BT53" s="103" t="s">
        <v>25</v>
      </c>
      <c r="BV53" s="103" t="s">
        <v>79</v>
      </c>
      <c r="BW53" s="103" t="s">
        <v>89</v>
      </c>
      <c r="BX53" s="103" t="s">
        <v>7</v>
      </c>
      <c r="CL53" s="103" t="s">
        <v>22</v>
      </c>
      <c r="CM53" s="103" t="s">
        <v>86</v>
      </c>
    </row>
    <row r="54" spans="1:91" s="5" customFormat="1" ht="14.4" customHeight="1">
      <c r="A54" s="93" t="s">
        <v>81</v>
      </c>
      <c r="B54" s="94"/>
      <c r="C54" s="95"/>
      <c r="D54" s="331" t="s">
        <v>90</v>
      </c>
      <c r="E54" s="331"/>
      <c r="F54" s="331"/>
      <c r="G54" s="331"/>
      <c r="H54" s="331"/>
      <c r="I54" s="96"/>
      <c r="J54" s="331" t="s">
        <v>91</v>
      </c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19">
        <f>'SO-03 - III. úsek, ř. km ...'!J27</f>
        <v>0</v>
      </c>
      <c r="AH54" s="320"/>
      <c r="AI54" s="320"/>
      <c r="AJ54" s="320"/>
      <c r="AK54" s="320"/>
      <c r="AL54" s="320"/>
      <c r="AM54" s="320"/>
      <c r="AN54" s="319">
        <f t="shared" si="0"/>
        <v>0</v>
      </c>
      <c r="AO54" s="320"/>
      <c r="AP54" s="320"/>
      <c r="AQ54" s="97" t="s">
        <v>84</v>
      </c>
      <c r="AR54" s="98"/>
      <c r="AS54" s="99">
        <v>0</v>
      </c>
      <c r="AT54" s="100">
        <f t="shared" si="1"/>
        <v>0</v>
      </c>
      <c r="AU54" s="101">
        <f>'SO-03 - III. úsek, ř. km ...'!P81</f>
        <v>0</v>
      </c>
      <c r="AV54" s="100">
        <f>'SO-03 - III. úsek, ř. km ...'!J30</f>
        <v>0</v>
      </c>
      <c r="AW54" s="100">
        <f>'SO-03 - III. úsek, ř. km ...'!J31</f>
        <v>0</v>
      </c>
      <c r="AX54" s="100">
        <f>'SO-03 - III. úsek, ř. km ...'!J32</f>
        <v>0</v>
      </c>
      <c r="AY54" s="100">
        <f>'SO-03 - III. úsek, ř. km ...'!J33</f>
        <v>0</v>
      </c>
      <c r="AZ54" s="100">
        <f>'SO-03 - III. úsek, ř. km ...'!F30</f>
        <v>0</v>
      </c>
      <c r="BA54" s="100">
        <f>'SO-03 - III. úsek, ř. km ...'!F31</f>
        <v>0</v>
      </c>
      <c r="BB54" s="100">
        <f>'SO-03 - III. úsek, ř. km ...'!F32</f>
        <v>0</v>
      </c>
      <c r="BC54" s="100">
        <f>'SO-03 - III. úsek, ř. km ...'!F33</f>
        <v>0</v>
      </c>
      <c r="BD54" s="102">
        <f>'SO-03 - III. úsek, ř. km ...'!F34</f>
        <v>0</v>
      </c>
      <c r="BT54" s="103" t="s">
        <v>25</v>
      </c>
      <c r="BV54" s="103" t="s">
        <v>79</v>
      </c>
      <c r="BW54" s="103" t="s">
        <v>92</v>
      </c>
      <c r="BX54" s="103" t="s">
        <v>7</v>
      </c>
      <c r="CL54" s="103" t="s">
        <v>22</v>
      </c>
      <c r="CM54" s="103" t="s">
        <v>86</v>
      </c>
    </row>
    <row r="55" spans="1:91" s="5" customFormat="1" ht="14.4" customHeight="1">
      <c r="A55" s="93" t="s">
        <v>81</v>
      </c>
      <c r="B55" s="94"/>
      <c r="C55" s="95"/>
      <c r="D55" s="331" t="s">
        <v>93</v>
      </c>
      <c r="E55" s="331"/>
      <c r="F55" s="331"/>
      <c r="G55" s="331"/>
      <c r="H55" s="331"/>
      <c r="I55" s="96"/>
      <c r="J55" s="331" t="s">
        <v>94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19">
        <f>'SO-04 - IV. úsek, ř. km 8...'!J27</f>
        <v>0</v>
      </c>
      <c r="AH55" s="320"/>
      <c r="AI55" s="320"/>
      <c r="AJ55" s="320"/>
      <c r="AK55" s="320"/>
      <c r="AL55" s="320"/>
      <c r="AM55" s="320"/>
      <c r="AN55" s="319">
        <f t="shared" si="0"/>
        <v>0</v>
      </c>
      <c r="AO55" s="320"/>
      <c r="AP55" s="320"/>
      <c r="AQ55" s="97" t="s">
        <v>84</v>
      </c>
      <c r="AR55" s="98"/>
      <c r="AS55" s="99">
        <v>0</v>
      </c>
      <c r="AT55" s="100">
        <f t="shared" si="1"/>
        <v>0</v>
      </c>
      <c r="AU55" s="101">
        <f>'SO-04 - IV. úsek, ř. km 8...'!P81</f>
        <v>0</v>
      </c>
      <c r="AV55" s="100">
        <f>'SO-04 - IV. úsek, ř. km 8...'!J30</f>
        <v>0</v>
      </c>
      <c r="AW55" s="100">
        <f>'SO-04 - IV. úsek, ř. km 8...'!J31</f>
        <v>0</v>
      </c>
      <c r="AX55" s="100">
        <f>'SO-04 - IV. úsek, ř. km 8...'!J32</f>
        <v>0</v>
      </c>
      <c r="AY55" s="100">
        <f>'SO-04 - IV. úsek, ř. km 8...'!J33</f>
        <v>0</v>
      </c>
      <c r="AZ55" s="100">
        <f>'SO-04 - IV. úsek, ř. km 8...'!F30</f>
        <v>0</v>
      </c>
      <c r="BA55" s="100">
        <f>'SO-04 - IV. úsek, ř. km 8...'!F31</f>
        <v>0</v>
      </c>
      <c r="BB55" s="100">
        <f>'SO-04 - IV. úsek, ř. km 8...'!F32</f>
        <v>0</v>
      </c>
      <c r="BC55" s="100">
        <f>'SO-04 - IV. úsek, ř. km 8...'!F33</f>
        <v>0</v>
      </c>
      <c r="BD55" s="102">
        <f>'SO-04 - IV. úsek, ř. km 8...'!F34</f>
        <v>0</v>
      </c>
      <c r="BT55" s="103" t="s">
        <v>25</v>
      </c>
      <c r="BV55" s="103" t="s">
        <v>79</v>
      </c>
      <c r="BW55" s="103" t="s">
        <v>95</v>
      </c>
      <c r="BX55" s="103" t="s">
        <v>7</v>
      </c>
      <c r="CL55" s="103" t="s">
        <v>22</v>
      </c>
      <c r="CM55" s="103" t="s">
        <v>86</v>
      </c>
    </row>
    <row r="56" spans="1:91" s="5" customFormat="1" ht="14.4" customHeight="1">
      <c r="A56" s="93" t="s">
        <v>81</v>
      </c>
      <c r="B56" s="94"/>
      <c r="C56" s="95"/>
      <c r="D56" s="331" t="s">
        <v>96</v>
      </c>
      <c r="E56" s="331"/>
      <c r="F56" s="331"/>
      <c r="G56" s="331"/>
      <c r="H56" s="331"/>
      <c r="I56" s="96"/>
      <c r="J56" s="331" t="s">
        <v>97</v>
      </c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19">
        <f>'SO-05 - V. úsek, ř. km 89...'!J27</f>
        <v>0</v>
      </c>
      <c r="AH56" s="320"/>
      <c r="AI56" s="320"/>
      <c r="AJ56" s="320"/>
      <c r="AK56" s="320"/>
      <c r="AL56" s="320"/>
      <c r="AM56" s="320"/>
      <c r="AN56" s="319">
        <f t="shared" si="0"/>
        <v>0</v>
      </c>
      <c r="AO56" s="320"/>
      <c r="AP56" s="320"/>
      <c r="AQ56" s="97" t="s">
        <v>84</v>
      </c>
      <c r="AR56" s="98"/>
      <c r="AS56" s="99">
        <v>0</v>
      </c>
      <c r="AT56" s="100">
        <f t="shared" si="1"/>
        <v>0</v>
      </c>
      <c r="AU56" s="101">
        <f>'SO-05 - V. úsek, ř. km 89...'!P82</f>
        <v>0</v>
      </c>
      <c r="AV56" s="100">
        <f>'SO-05 - V. úsek, ř. km 89...'!J30</f>
        <v>0</v>
      </c>
      <c r="AW56" s="100">
        <f>'SO-05 - V. úsek, ř. km 89...'!J31</f>
        <v>0</v>
      </c>
      <c r="AX56" s="100">
        <f>'SO-05 - V. úsek, ř. km 89...'!J32</f>
        <v>0</v>
      </c>
      <c r="AY56" s="100">
        <f>'SO-05 - V. úsek, ř. km 89...'!J33</f>
        <v>0</v>
      </c>
      <c r="AZ56" s="100">
        <f>'SO-05 - V. úsek, ř. km 89...'!F30</f>
        <v>0</v>
      </c>
      <c r="BA56" s="100">
        <f>'SO-05 - V. úsek, ř. km 89...'!F31</f>
        <v>0</v>
      </c>
      <c r="BB56" s="100">
        <f>'SO-05 - V. úsek, ř. km 89...'!F32</f>
        <v>0</v>
      </c>
      <c r="BC56" s="100">
        <f>'SO-05 - V. úsek, ř. km 89...'!F33</f>
        <v>0</v>
      </c>
      <c r="BD56" s="102">
        <f>'SO-05 - V. úsek, ř. km 89...'!F34</f>
        <v>0</v>
      </c>
      <c r="BT56" s="103" t="s">
        <v>25</v>
      </c>
      <c r="BV56" s="103" t="s">
        <v>79</v>
      </c>
      <c r="BW56" s="103" t="s">
        <v>98</v>
      </c>
      <c r="BX56" s="103" t="s">
        <v>7</v>
      </c>
      <c r="CL56" s="103" t="s">
        <v>22</v>
      </c>
      <c r="CM56" s="103" t="s">
        <v>86</v>
      </c>
    </row>
    <row r="57" spans="1:91" s="5" customFormat="1" ht="14.4" customHeight="1">
      <c r="A57" s="93" t="s">
        <v>81</v>
      </c>
      <c r="B57" s="94"/>
      <c r="C57" s="95"/>
      <c r="D57" s="331" t="s">
        <v>99</v>
      </c>
      <c r="E57" s="331"/>
      <c r="F57" s="331"/>
      <c r="G57" s="331"/>
      <c r="H57" s="331"/>
      <c r="I57" s="96"/>
      <c r="J57" s="331" t="s">
        <v>100</v>
      </c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19">
        <f>'VON - Vedlejší a ostatní ...'!J27</f>
        <v>0</v>
      </c>
      <c r="AH57" s="320"/>
      <c r="AI57" s="320"/>
      <c r="AJ57" s="320"/>
      <c r="AK57" s="320"/>
      <c r="AL57" s="320"/>
      <c r="AM57" s="320"/>
      <c r="AN57" s="319">
        <f t="shared" si="0"/>
        <v>0</v>
      </c>
      <c r="AO57" s="320"/>
      <c r="AP57" s="320"/>
      <c r="AQ57" s="97" t="s">
        <v>99</v>
      </c>
      <c r="AR57" s="98"/>
      <c r="AS57" s="104">
        <v>0</v>
      </c>
      <c r="AT57" s="105">
        <f t="shared" si="1"/>
        <v>0</v>
      </c>
      <c r="AU57" s="106">
        <f>'VON - Vedlejší a ostatní ...'!P79</f>
        <v>0</v>
      </c>
      <c r="AV57" s="105">
        <f>'VON - Vedlejší a ostatní ...'!J30</f>
        <v>0</v>
      </c>
      <c r="AW57" s="105">
        <f>'VON - Vedlejší a ostatní ...'!J31</f>
        <v>0</v>
      </c>
      <c r="AX57" s="105">
        <f>'VON - Vedlejší a ostatní ...'!J32</f>
        <v>0</v>
      </c>
      <c r="AY57" s="105">
        <f>'VON - Vedlejší a ostatní ...'!J33</f>
        <v>0</v>
      </c>
      <c r="AZ57" s="105">
        <f>'VON - Vedlejší a ostatní ...'!F30</f>
        <v>0</v>
      </c>
      <c r="BA57" s="105">
        <f>'VON - Vedlejší a ostatní ...'!F31</f>
        <v>0</v>
      </c>
      <c r="BB57" s="105">
        <f>'VON - Vedlejší a ostatní ...'!F32</f>
        <v>0</v>
      </c>
      <c r="BC57" s="105">
        <f>'VON - Vedlejší a ostatní ...'!F33</f>
        <v>0</v>
      </c>
      <c r="BD57" s="107">
        <f>'VON - Vedlejší a ostatní ...'!F34</f>
        <v>0</v>
      </c>
      <c r="BT57" s="103" t="s">
        <v>25</v>
      </c>
      <c r="BV57" s="103" t="s">
        <v>79</v>
      </c>
      <c r="BW57" s="103" t="s">
        <v>101</v>
      </c>
      <c r="BX57" s="103" t="s">
        <v>7</v>
      </c>
      <c r="CL57" s="103" t="s">
        <v>24</v>
      </c>
      <c r="CM57" s="103" t="s">
        <v>86</v>
      </c>
    </row>
    <row r="58" spans="2:44" s="1" customFormat="1" ht="30" customHeight="1">
      <c r="B58" s="38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58"/>
    </row>
    <row r="59" spans="2:44" s="1" customFormat="1" ht="6.9" customHeigh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8"/>
    </row>
  </sheetData>
  <sheetProtection algorithmName="SHA-512" hashValue="ffvF6zjZXmKT9d3Yt7teTIwqGocX5IlzrOGWx+xy0ePNc/OEcuAZK0zn5gi/BA8bB9R/OmNcNEHBi6cUCW9hFw==" saltValue="9TSEjv9GMErMPXcQt3Sxjp1+6i+BW0nwcYh5R0kiDtBW4KjLQdFuCfxp9xOQTzSC7MiYYDaaoZ/a6Gp9ePjKAw==" spinCount="100000" sheet="1" objects="1" scenarios="1" formatColumns="0" formatRows="0"/>
  <mergeCells count="61">
    <mergeCell ref="AS46:AT48"/>
    <mergeCell ref="AN49:AP49"/>
    <mergeCell ref="D56:H56"/>
    <mergeCell ref="J56:AF56"/>
    <mergeCell ref="D57:H57"/>
    <mergeCell ref="J57:AF57"/>
    <mergeCell ref="AM46:AP46"/>
    <mergeCell ref="D53:H53"/>
    <mergeCell ref="J53:AF53"/>
    <mergeCell ref="D54:H54"/>
    <mergeCell ref="J54:AF54"/>
    <mergeCell ref="D55:H55"/>
    <mergeCell ref="J55:AF55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N57:AP57"/>
    <mergeCell ref="AN53:AP53"/>
    <mergeCell ref="AN52:AP52"/>
    <mergeCell ref="AG52:AM52"/>
    <mergeCell ref="AG53:AM53"/>
    <mergeCell ref="AN54:AP54"/>
    <mergeCell ref="AG54:AM54"/>
    <mergeCell ref="AN55:AP55"/>
    <mergeCell ref="AG55:AM55"/>
    <mergeCell ref="AN56:AP56"/>
    <mergeCell ref="AG56:AM56"/>
    <mergeCell ref="AG57:AM57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30:O30"/>
    <mergeCell ref="AK30:AO30"/>
    <mergeCell ref="K6:AO6"/>
  </mergeCells>
  <hyperlinks>
    <hyperlink ref="K1:S1" location="C2" display="1) Rekapitulace stavby"/>
    <hyperlink ref="W1:AI1" location="C51" display="2) Rekapitulace objektů stavby a soupisů prací"/>
    <hyperlink ref="A52" location="'SO-01 - I. úsek, ř. km 83...'!C2" display="/"/>
    <hyperlink ref="A53" location="'SO-02 - II. úsek, ř. km 8...'!C2" display="/"/>
    <hyperlink ref="A54" location="'SO-03 - III. úsek, ř. km ...'!C2" display="/"/>
    <hyperlink ref="A55" location="'SO-04 - IV. úsek, ř. km 8...'!C2" display="/"/>
    <hyperlink ref="A56" location="'SO-05 - V. úsek, ř. km 89...'!C2" display="/"/>
    <hyperlink ref="A57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1.16015625" style="0" customWidth="1"/>
    <col min="9" max="9" width="11.16015625" style="108" customWidth="1"/>
    <col min="10" max="10" width="20.16015625" style="0" customWidth="1"/>
    <col min="11" max="11" width="14.8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4" t="s">
        <v>103</v>
      </c>
      <c r="H1" s="354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21" t="s">
        <v>85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6" t="str">
        <f>'Rekapitulace stavby'!K6</f>
        <v>Svitava, ř. km 82,916-90,059, Hradec nad Svitavou, oprava koryta</v>
      </c>
      <c r="F7" s="347"/>
      <c r="G7" s="347"/>
      <c r="H7" s="347"/>
      <c r="I7" s="114"/>
      <c r="J7" s="26"/>
      <c r="K7" s="28"/>
    </row>
    <row r="8" spans="2:11" s="1" customFormat="1" ht="13.2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8" t="s">
        <v>109</v>
      </c>
      <c r="F9" s="349"/>
      <c r="G9" s="349"/>
      <c r="H9" s="349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24</v>
      </c>
      <c r="K11" s="42"/>
    </row>
    <row r="12" spans="2:11" s="1" customFormat="1" ht="14.4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6" t="s">
        <v>28</v>
      </c>
      <c r="J12" s="117" t="str">
        <f>'Rekapitulace stavby'!AN8</f>
        <v>19. 12. 2016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32</v>
      </c>
      <c r="E14" s="39"/>
      <c r="F14" s="39"/>
      <c r="G14" s="39"/>
      <c r="H14" s="39"/>
      <c r="I14" s="116" t="s">
        <v>33</v>
      </c>
      <c r="J14" s="32" t="s">
        <v>24</v>
      </c>
      <c r="K14" s="42"/>
    </row>
    <row r="15" spans="2:11" s="1" customFormat="1" ht="18" customHeight="1">
      <c r="B15" s="38"/>
      <c r="C15" s="39"/>
      <c r="D15" s="39"/>
      <c r="E15" s="32" t="s">
        <v>34</v>
      </c>
      <c r="F15" s="39"/>
      <c r="G15" s="39"/>
      <c r="H15" s="39"/>
      <c r="I15" s="116" t="s">
        <v>35</v>
      </c>
      <c r="J15" s="32" t="s">
        <v>24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36</v>
      </c>
      <c r="E17" s="39"/>
      <c r="F17" s="39"/>
      <c r="G17" s="39"/>
      <c r="H17" s="39"/>
      <c r="I17" s="116" t="s">
        <v>33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35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38</v>
      </c>
      <c r="E20" s="39"/>
      <c r="F20" s="39"/>
      <c r="G20" s="39"/>
      <c r="H20" s="39"/>
      <c r="I20" s="116" t="s">
        <v>33</v>
      </c>
      <c r="J20" s="32" t="s">
        <v>24</v>
      </c>
      <c r="K20" s="42"/>
    </row>
    <row r="21" spans="2:11" s="1" customFormat="1" ht="18" customHeight="1">
      <c r="B21" s="38"/>
      <c r="C21" s="39"/>
      <c r="D21" s="39"/>
      <c r="E21" s="32" t="s">
        <v>39</v>
      </c>
      <c r="F21" s="39"/>
      <c r="G21" s="39"/>
      <c r="H21" s="39"/>
      <c r="I21" s="116" t="s">
        <v>35</v>
      </c>
      <c r="J21" s="32" t="s">
        <v>24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41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26" t="s">
        <v>24</v>
      </c>
      <c r="F24" s="326"/>
      <c r="G24" s="326"/>
      <c r="H24" s="32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43</v>
      </c>
      <c r="E27" s="39"/>
      <c r="F27" s="39"/>
      <c r="G27" s="39"/>
      <c r="H27" s="39"/>
      <c r="I27" s="115"/>
      <c r="J27" s="125">
        <f>ROUND(J80,2)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45</v>
      </c>
      <c r="G29" s="39"/>
      <c r="H29" s="39"/>
      <c r="I29" s="126" t="s">
        <v>44</v>
      </c>
      <c r="J29" s="43" t="s">
        <v>46</v>
      </c>
      <c r="K29" s="42"/>
    </row>
    <row r="30" spans="2:11" s="1" customFormat="1" ht="14.4" customHeight="1">
      <c r="B30" s="38"/>
      <c r="C30" s="39"/>
      <c r="D30" s="46" t="s">
        <v>47</v>
      </c>
      <c r="E30" s="46" t="s">
        <v>48</v>
      </c>
      <c r="F30" s="127">
        <f>ROUND(SUM(BE80:BE138),2)</f>
        <v>0</v>
      </c>
      <c r="G30" s="39"/>
      <c r="H30" s="39"/>
      <c r="I30" s="128">
        <v>0.21</v>
      </c>
      <c r="J30" s="127">
        <f>ROUND(ROUND((SUM(BE80:BE138)),2)*I30,2)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49</v>
      </c>
      <c r="F31" s="127">
        <f>ROUND(SUM(BF80:BF138),2)</f>
        <v>0</v>
      </c>
      <c r="G31" s="39"/>
      <c r="H31" s="39"/>
      <c r="I31" s="128">
        <v>0.15</v>
      </c>
      <c r="J31" s="127">
        <f>ROUND(ROUND((SUM(BF80:BF138)),2)*I31,2)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50</v>
      </c>
      <c r="F32" s="127">
        <f>ROUND(SUM(BG80:BG138),2)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51</v>
      </c>
      <c r="F33" s="127">
        <f>ROUND(SUM(BH80:BH138),2)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52</v>
      </c>
      <c r="F34" s="127">
        <f>ROUND(SUM(BI80:BI138),2)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53</v>
      </c>
      <c r="E36" s="76"/>
      <c r="F36" s="76"/>
      <c r="G36" s="131" t="s">
        <v>54</v>
      </c>
      <c r="H36" s="132" t="s">
        <v>55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6" t="str">
        <f>E7</f>
        <v>Svitava, ř. km 82,916-90,059, Hradec nad Svitavou, oprava koryta</v>
      </c>
      <c r="F45" s="347"/>
      <c r="G45" s="347"/>
      <c r="H45" s="347"/>
      <c r="I45" s="115"/>
      <c r="J45" s="39"/>
      <c r="K45" s="42"/>
    </row>
    <row r="46" spans="2:11" s="1" customFormat="1" ht="14.4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8" t="str">
        <f>E9</f>
        <v>SO-01 - I. úsek, ř. km 83,475-84,425</v>
      </c>
      <c r="F47" s="349"/>
      <c r="G47" s="349"/>
      <c r="H47" s="349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26</v>
      </c>
      <c r="D49" s="39"/>
      <c r="E49" s="39"/>
      <c r="F49" s="32" t="str">
        <f>F12</f>
        <v xml:space="preserve"> </v>
      </c>
      <c r="G49" s="39"/>
      <c r="H49" s="39"/>
      <c r="I49" s="116" t="s">
        <v>28</v>
      </c>
      <c r="J49" s="117" t="str">
        <f>IF(J12="","",J12)</f>
        <v>19. 12. 2016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32</v>
      </c>
      <c r="D51" s="39"/>
      <c r="E51" s="39"/>
      <c r="F51" s="32" t="str">
        <f>E15</f>
        <v>Povodí Moravy, s.p., Brno</v>
      </c>
      <c r="G51" s="39"/>
      <c r="H51" s="39"/>
      <c r="I51" s="116" t="s">
        <v>38</v>
      </c>
      <c r="J51" s="326" t="str">
        <f>E21</f>
        <v>Agroprojekce Litomyšl, s.r.o.</v>
      </c>
      <c r="K51" s="42"/>
    </row>
    <row r="52" spans="2:11" s="1" customFormat="1" ht="14.4" customHeight="1">
      <c r="B52" s="38"/>
      <c r="C52" s="34" t="s">
        <v>36</v>
      </c>
      <c r="D52" s="39"/>
      <c r="E52" s="39"/>
      <c r="F52" s="32" t="str">
        <f>IF(E18="","",E18)</f>
        <v/>
      </c>
      <c r="G52" s="39"/>
      <c r="H52" s="39"/>
      <c r="I52" s="115"/>
      <c r="J52" s="350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111</v>
      </c>
      <c r="D54" s="129"/>
      <c r="E54" s="129"/>
      <c r="F54" s="129"/>
      <c r="G54" s="129"/>
      <c r="H54" s="129"/>
      <c r="I54" s="142"/>
      <c r="J54" s="143" t="s">
        <v>112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113</v>
      </c>
      <c r="D56" s="39"/>
      <c r="E56" s="39"/>
      <c r="F56" s="39"/>
      <c r="G56" s="39"/>
      <c r="H56" s="39"/>
      <c r="I56" s="115"/>
      <c r="J56" s="125">
        <f>J80</f>
        <v>0</v>
      </c>
      <c r="K56" s="42"/>
      <c r="AU56" s="21" t="s">
        <v>114</v>
      </c>
    </row>
    <row r="57" spans="2:11" s="7" customFormat="1" ht="24.9" customHeight="1">
      <c r="B57" s="146"/>
      <c r="C57" s="147"/>
      <c r="D57" s="148" t="s">
        <v>115</v>
      </c>
      <c r="E57" s="149"/>
      <c r="F57" s="149"/>
      <c r="G57" s="149"/>
      <c r="H57" s="149"/>
      <c r="I57" s="150"/>
      <c r="J57" s="151">
        <f>J81</f>
        <v>0</v>
      </c>
      <c r="K57" s="152"/>
    </row>
    <row r="58" spans="2:11" s="8" customFormat="1" ht="19.95" customHeight="1">
      <c r="B58" s="153"/>
      <c r="C58" s="154"/>
      <c r="D58" s="155" t="s">
        <v>116</v>
      </c>
      <c r="E58" s="156"/>
      <c r="F58" s="156"/>
      <c r="G58" s="156"/>
      <c r="H58" s="156"/>
      <c r="I58" s="157"/>
      <c r="J58" s="158">
        <f>J82</f>
        <v>0</v>
      </c>
      <c r="K58" s="159"/>
    </row>
    <row r="59" spans="2:11" s="8" customFormat="1" ht="19.95" customHeight="1">
      <c r="B59" s="153"/>
      <c r="C59" s="154"/>
      <c r="D59" s="155" t="s">
        <v>117</v>
      </c>
      <c r="E59" s="156"/>
      <c r="F59" s="156"/>
      <c r="G59" s="156"/>
      <c r="H59" s="156"/>
      <c r="I59" s="157"/>
      <c r="J59" s="158">
        <f>J129</f>
        <v>0</v>
      </c>
      <c r="K59" s="159"/>
    </row>
    <row r="60" spans="2:11" s="8" customFormat="1" ht="19.95" customHeight="1">
      <c r="B60" s="153"/>
      <c r="C60" s="154"/>
      <c r="D60" s="155" t="s">
        <v>118</v>
      </c>
      <c r="E60" s="156"/>
      <c r="F60" s="156"/>
      <c r="G60" s="156"/>
      <c r="H60" s="156"/>
      <c r="I60" s="157"/>
      <c r="J60" s="158">
        <f>J136</f>
        <v>0</v>
      </c>
      <c r="K60" s="159"/>
    </row>
    <row r="61" spans="2:11" s="1" customFormat="1" ht="21.75" customHeight="1">
      <c r="B61" s="38"/>
      <c r="C61" s="39"/>
      <c r="D61" s="39"/>
      <c r="E61" s="39"/>
      <c r="F61" s="39"/>
      <c r="G61" s="39"/>
      <c r="H61" s="39"/>
      <c r="I61" s="115"/>
      <c r="J61" s="39"/>
      <c r="K61" s="42"/>
    </row>
    <row r="62" spans="2:11" s="1" customFormat="1" ht="6.9" customHeight="1">
      <c r="B62" s="53"/>
      <c r="C62" s="54"/>
      <c r="D62" s="54"/>
      <c r="E62" s="54"/>
      <c r="F62" s="54"/>
      <c r="G62" s="54"/>
      <c r="H62" s="54"/>
      <c r="I62" s="136"/>
      <c r="J62" s="54"/>
      <c r="K62" s="55"/>
    </row>
    <row r="66" spans="2:12" s="1" customFormat="1" ht="6.9" customHeight="1">
      <c r="B66" s="56"/>
      <c r="C66" s="57"/>
      <c r="D66" s="57"/>
      <c r="E66" s="57"/>
      <c r="F66" s="57"/>
      <c r="G66" s="57"/>
      <c r="H66" s="57"/>
      <c r="I66" s="139"/>
      <c r="J66" s="57"/>
      <c r="K66" s="57"/>
      <c r="L66" s="58"/>
    </row>
    <row r="67" spans="2:12" s="1" customFormat="1" ht="36.9" customHeight="1">
      <c r="B67" s="38"/>
      <c r="C67" s="59" t="s">
        <v>119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6.9" customHeight="1">
      <c r="B68" s="38"/>
      <c r="C68" s="60"/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" customHeight="1">
      <c r="B69" s="38"/>
      <c r="C69" s="62" t="s">
        <v>18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4.4" customHeight="1">
      <c r="B70" s="38"/>
      <c r="C70" s="60"/>
      <c r="D70" s="60"/>
      <c r="E70" s="351" t="str">
        <f>E7</f>
        <v>Svitava, ř. km 82,916-90,059, Hradec nad Svitavou, oprava koryta</v>
      </c>
      <c r="F70" s="352"/>
      <c r="G70" s="352"/>
      <c r="H70" s="352"/>
      <c r="I70" s="160"/>
      <c r="J70" s="60"/>
      <c r="K70" s="60"/>
      <c r="L70" s="58"/>
    </row>
    <row r="71" spans="2:12" s="1" customFormat="1" ht="14.4" customHeight="1">
      <c r="B71" s="38"/>
      <c r="C71" s="62" t="s">
        <v>108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6.2" customHeight="1">
      <c r="B72" s="38"/>
      <c r="C72" s="60"/>
      <c r="D72" s="60"/>
      <c r="E72" s="334" t="str">
        <f>E9</f>
        <v>SO-01 - I. úsek, ř. km 83,475-84,425</v>
      </c>
      <c r="F72" s="353"/>
      <c r="G72" s="353"/>
      <c r="H72" s="353"/>
      <c r="I72" s="160"/>
      <c r="J72" s="60"/>
      <c r="K72" s="60"/>
      <c r="L72" s="58"/>
    </row>
    <row r="73" spans="2:12" s="1" customFormat="1" ht="6.9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8" customHeight="1">
      <c r="B74" s="38"/>
      <c r="C74" s="62" t="s">
        <v>26</v>
      </c>
      <c r="D74" s="60"/>
      <c r="E74" s="60"/>
      <c r="F74" s="161" t="str">
        <f>F12</f>
        <v xml:space="preserve"> </v>
      </c>
      <c r="G74" s="60"/>
      <c r="H74" s="60"/>
      <c r="I74" s="162" t="s">
        <v>28</v>
      </c>
      <c r="J74" s="70" t="str">
        <f>IF(J12="","",J12)</f>
        <v>19. 12. 2016</v>
      </c>
      <c r="K74" s="60"/>
      <c r="L74" s="58"/>
    </row>
    <row r="75" spans="2:12" s="1" customFormat="1" ht="6.9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3.2">
      <c r="B76" s="38"/>
      <c r="C76" s="62" t="s">
        <v>32</v>
      </c>
      <c r="D76" s="60"/>
      <c r="E76" s="60"/>
      <c r="F76" s="161" t="str">
        <f>E15</f>
        <v>Povodí Moravy, s.p., Brno</v>
      </c>
      <c r="G76" s="60"/>
      <c r="H76" s="60"/>
      <c r="I76" s="162" t="s">
        <v>38</v>
      </c>
      <c r="J76" s="161" t="str">
        <f>E21</f>
        <v>Agroprojekce Litomyšl, s.r.o.</v>
      </c>
      <c r="K76" s="60"/>
      <c r="L76" s="58"/>
    </row>
    <row r="77" spans="2:12" s="1" customFormat="1" ht="14.4" customHeight="1">
      <c r="B77" s="38"/>
      <c r="C77" s="62" t="s">
        <v>36</v>
      </c>
      <c r="D77" s="60"/>
      <c r="E77" s="60"/>
      <c r="F77" s="161" t="str">
        <f>IF(E18="","",E18)</f>
        <v/>
      </c>
      <c r="G77" s="60"/>
      <c r="H77" s="60"/>
      <c r="I77" s="160"/>
      <c r="J77" s="60"/>
      <c r="K77" s="60"/>
      <c r="L77" s="58"/>
    </row>
    <row r="78" spans="2:12" s="1" customFormat="1" ht="10.3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20" s="9" customFormat="1" ht="29.25" customHeight="1">
      <c r="B79" s="163"/>
      <c r="C79" s="164" t="s">
        <v>120</v>
      </c>
      <c r="D79" s="165" t="s">
        <v>62</v>
      </c>
      <c r="E79" s="165" t="s">
        <v>58</v>
      </c>
      <c r="F79" s="165" t="s">
        <v>121</v>
      </c>
      <c r="G79" s="165" t="s">
        <v>122</v>
      </c>
      <c r="H79" s="165" t="s">
        <v>123</v>
      </c>
      <c r="I79" s="166" t="s">
        <v>124</v>
      </c>
      <c r="J79" s="165" t="s">
        <v>112</v>
      </c>
      <c r="K79" s="167" t="s">
        <v>125</v>
      </c>
      <c r="L79" s="168"/>
      <c r="M79" s="78" t="s">
        <v>126</v>
      </c>
      <c r="N79" s="79" t="s">
        <v>47</v>
      </c>
      <c r="O79" s="79" t="s">
        <v>127</v>
      </c>
      <c r="P79" s="79" t="s">
        <v>128</v>
      </c>
      <c r="Q79" s="79" t="s">
        <v>129</v>
      </c>
      <c r="R79" s="79" t="s">
        <v>130</v>
      </c>
      <c r="S79" s="79" t="s">
        <v>131</v>
      </c>
      <c r="T79" s="80" t="s">
        <v>132</v>
      </c>
    </row>
    <row r="80" spans="2:63" s="1" customFormat="1" ht="29.25" customHeight="1">
      <c r="B80" s="38"/>
      <c r="C80" s="84" t="s">
        <v>113</v>
      </c>
      <c r="D80" s="60"/>
      <c r="E80" s="60"/>
      <c r="F80" s="60"/>
      <c r="G80" s="60"/>
      <c r="H80" s="60"/>
      <c r="I80" s="160"/>
      <c r="J80" s="169">
        <f>BK80</f>
        <v>0</v>
      </c>
      <c r="K80" s="60"/>
      <c r="L80" s="58"/>
      <c r="M80" s="81"/>
      <c r="N80" s="82"/>
      <c r="O80" s="82"/>
      <c r="P80" s="170">
        <f>P81</f>
        <v>0</v>
      </c>
      <c r="Q80" s="82"/>
      <c r="R80" s="170">
        <f>R81</f>
        <v>1617.514365</v>
      </c>
      <c r="S80" s="82"/>
      <c r="T80" s="171">
        <f>T81</f>
        <v>0</v>
      </c>
      <c r="AT80" s="21" t="s">
        <v>76</v>
      </c>
      <c r="AU80" s="21" t="s">
        <v>114</v>
      </c>
      <c r="BK80" s="172">
        <f>BK81</f>
        <v>0</v>
      </c>
    </row>
    <row r="81" spans="2:63" s="10" customFormat="1" ht="37.35" customHeight="1">
      <c r="B81" s="173"/>
      <c r="C81" s="174"/>
      <c r="D81" s="175" t="s">
        <v>76</v>
      </c>
      <c r="E81" s="176" t="s">
        <v>133</v>
      </c>
      <c r="F81" s="176" t="s">
        <v>134</v>
      </c>
      <c r="G81" s="174"/>
      <c r="H81" s="174"/>
      <c r="I81" s="177"/>
      <c r="J81" s="178">
        <f>BK81</f>
        <v>0</v>
      </c>
      <c r="K81" s="174"/>
      <c r="L81" s="179"/>
      <c r="M81" s="180"/>
      <c r="N81" s="181"/>
      <c r="O81" s="181"/>
      <c r="P81" s="182">
        <f>P82+P129+P136</f>
        <v>0</v>
      </c>
      <c r="Q81" s="181"/>
      <c r="R81" s="182">
        <f>R82+R129+R136</f>
        <v>1617.514365</v>
      </c>
      <c r="S81" s="181"/>
      <c r="T81" s="183">
        <f>T82+T129+T136</f>
        <v>0</v>
      </c>
      <c r="AR81" s="184" t="s">
        <v>25</v>
      </c>
      <c r="AT81" s="185" t="s">
        <v>76</v>
      </c>
      <c r="AU81" s="185" t="s">
        <v>77</v>
      </c>
      <c r="AY81" s="184" t="s">
        <v>135</v>
      </c>
      <c r="BK81" s="186">
        <f>BK82+BK129+BK136</f>
        <v>0</v>
      </c>
    </row>
    <row r="82" spans="2:63" s="10" customFormat="1" ht="19.95" customHeight="1">
      <c r="B82" s="173"/>
      <c r="C82" s="174"/>
      <c r="D82" s="175" t="s">
        <v>76</v>
      </c>
      <c r="E82" s="187" t="s">
        <v>25</v>
      </c>
      <c r="F82" s="187" t="s">
        <v>136</v>
      </c>
      <c r="G82" s="174"/>
      <c r="H82" s="174"/>
      <c r="I82" s="177"/>
      <c r="J82" s="188">
        <f>BK82</f>
        <v>0</v>
      </c>
      <c r="K82" s="174"/>
      <c r="L82" s="179"/>
      <c r="M82" s="180"/>
      <c r="N82" s="181"/>
      <c r="O82" s="181"/>
      <c r="P82" s="182">
        <f>SUM(P83:P128)</f>
        <v>0</v>
      </c>
      <c r="Q82" s="181"/>
      <c r="R82" s="182">
        <f>SUM(R83:R128)</f>
        <v>0.095133</v>
      </c>
      <c r="S82" s="181"/>
      <c r="T82" s="183">
        <f>SUM(T83:T128)</f>
        <v>0</v>
      </c>
      <c r="AR82" s="184" t="s">
        <v>25</v>
      </c>
      <c r="AT82" s="185" t="s">
        <v>76</v>
      </c>
      <c r="AU82" s="185" t="s">
        <v>25</v>
      </c>
      <c r="AY82" s="184" t="s">
        <v>135</v>
      </c>
      <c r="BK82" s="186">
        <f>SUM(BK83:BK128)</f>
        <v>0</v>
      </c>
    </row>
    <row r="83" spans="2:65" s="1" customFormat="1" ht="14.4" customHeight="1">
      <c r="B83" s="38"/>
      <c r="C83" s="189" t="s">
        <v>25</v>
      </c>
      <c r="D83" s="189" t="s">
        <v>137</v>
      </c>
      <c r="E83" s="190" t="s">
        <v>138</v>
      </c>
      <c r="F83" s="191" t="s">
        <v>139</v>
      </c>
      <c r="G83" s="192" t="s">
        <v>140</v>
      </c>
      <c r="H83" s="193">
        <v>21.675</v>
      </c>
      <c r="I83" s="194"/>
      <c r="J83" s="195">
        <f>ROUND(I83*H83,2)</f>
        <v>0</v>
      </c>
      <c r="K83" s="191" t="s">
        <v>141</v>
      </c>
      <c r="L83" s="58"/>
      <c r="M83" s="196" t="s">
        <v>24</v>
      </c>
      <c r="N83" s="197" t="s">
        <v>48</v>
      </c>
      <c r="O83" s="39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AR83" s="21" t="s">
        <v>142</v>
      </c>
      <c r="AT83" s="21" t="s">
        <v>137</v>
      </c>
      <c r="AU83" s="21" t="s">
        <v>86</v>
      </c>
      <c r="AY83" s="21" t="s">
        <v>135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21" t="s">
        <v>25</v>
      </c>
      <c r="BK83" s="200">
        <f>ROUND(I83*H83,2)</f>
        <v>0</v>
      </c>
      <c r="BL83" s="21" t="s">
        <v>142</v>
      </c>
      <c r="BM83" s="21" t="s">
        <v>143</v>
      </c>
    </row>
    <row r="84" spans="2:47" s="1" customFormat="1" ht="24">
      <c r="B84" s="38"/>
      <c r="C84" s="60"/>
      <c r="D84" s="201" t="s">
        <v>144</v>
      </c>
      <c r="E84" s="60"/>
      <c r="F84" s="202" t="s">
        <v>145</v>
      </c>
      <c r="G84" s="60"/>
      <c r="H84" s="60"/>
      <c r="I84" s="160"/>
      <c r="J84" s="60"/>
      <c r="K84" s="60"/>
      <c r="L84" s="58"/>
      <c r="M84" s="203"/>
      <c r="N84" s="39"/>
      <c r="O84" s="39"/>
      <c r="P84" s="39"/>
      <c r="Q84" s="39"/>
      <c r="R84" s="39"/>
      <c r="S84" s="39"/>
      <c r="T84" s="75"/>
      <c r="AT84" s="21" t="s">
        <v>144</v>
      </c>
      <c r="AU84" s="21" t="s">
        <v>86</v>
      </c>
    </row>
    <row r="85" spans="2:51" s="11" customFormat="1" ht="12">
      <c r="B85" s="204"/>
      <c r="C85" s="205"/>
      <c r="D85" s="201" t="s">
        <v>146</v>
      </c>
      <c r="E85" s="206" t="s">
        <v>24</v>
      </c>
      <c r="F85" s="207" t="s">
        <v>147</v>
      </c>
      <c r="G85" s="205"/>
      <c r="H85" s="208">
        <v>4.8</v>
      </c>
      <c r="I85" s="209"/>
      <c r="J85" s="205"/>
      <c r="K85" s="205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146</v>
      </c>
      <c r="AU85" s="214" t="s">
        <v>86</v>
      </c>
      <c r="AV85" s="11" t="s">
        <v>86</v>
      </c>
      <c r="AW85" s="11" t="s">
        <v>40</v>
      </c>
      <c r="AX85" s="11" t="s">
        <v>77</v>
      </c>
      <c r="AY85" s="214" t="s">
        <v>135</v>
      </c>
    </row>
    <row r="86" spans="2:51" s="11" customFormat="1" ht="12">
      <c r="B86" s="204"/>
      <c r="C86" s="205"/>
      <c r="D86" s="201" t="s">
        <v>146</v>
      </c>
      <c r="E86" s="206" t="s">
        <v>24</v>
      </c>
      <c r="F86" s="207" t="s">
        <v>148</v>
      </c>
      <c r="G86" s="205"/>
      <c r="H86" s="208">
        <v>16.875</v>
      </c>
      <c r="I86" s="209"/>
      <c r="J86" s="205"/>
      <c r="K86" s="205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146</v>
      </c>
      <c r="AU86" s="214" t="s">
        <v>86</v>
      </c>
      <c r="AV86" s="11" t="s">
        <v>86</v>
      </c>
      <c r="AW86" s="11" t="s">
        <v>40</v>
      </c>
      <c r="AX86" s="11" t="s">
        <v>77</v>
      </c>
      <c r="AY86" s="214" t="s">
        <v>135</v>
      </c>
    </row>
    <row r="87" spans="2:65" s="1" customFormat="1" ht="22.8" customHeight="1">
      <c r="B87" s="38"/>
      <c r="C87" s="189" t="s">
        <v>86</v>
      </c>
      <c r="D87" s="189" t="s">
        <v>137</v>
      </c>
      <c r="E87" s="190" t="s">
        <v>149</v>
      </c>
      <c r="F87" s="191" t="s">
        <v>150</v>
      </c>
      <c r="G87" s="192" t="s">
        <v>140</v>
      </c>
      <c r="H87" s="193">
        <v>2633.22</v>
      </c>
      <c r="I87" s="194"/>
      <c r="J87" s="195">
        <f>ROUND(I87*H87,2)</f>
        <v>0</v>
      </c>
      <c r="K87" s="191" t="s">
        <v>141</v>
      </c>
      <c r="L87" s="58"/>
      <c r="M87" s="196" t="s">
        <v>24</v>
      </c>
      <c r="N87" s="197" t="s">
        <v>48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142</v>
      </c>
      <c r="AT87" s="21" t="s">
        <v>137</v>
      </c>
      <c r="AU87" s="21" t="s">
        <v>86</v>
      </c>
      <c r="AY87" s="21" t="s">
        <v>135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25</v>
      </c>
      <c r="BK87" s="200">
        <f>ROUND(I87*H87,2)</f>
        <v>0</v>
      </c>
      <c r="BL87" s="21" t="s">
        <v>142</v>
      </c>
      <c r="BM87" s="21" t="s">
        <v>151</v>
      </c>
    </row>
    <row r="88" spans="2:47" s="1" customFormat="1" ht="36">
      <c r="B88" s="38"/>
      <c r="C88" s="60"/>
      <c r="D88" s="201" t="s">
        <v>144</v>
      </c>
      <c r="E88" s="60"/>
      <c r="F88" s="202" t="s">
        <v>152</v>
      </c>
      <c r="G88" s="60"/>
      <c r="H88" s="60"/>
      <c r="I88" s="160"/>
      <c r="J88" s="60"/>
      <c r="K88" s="60"/>
      <c r="L88" s="58"/>
      <c r="M88" s="203"/>
      <c r="N88" s="39"/>
      <c r="O88" s="39"/>
      <c r="P88" s="39"/>
      <c r="Q88" s="39"/>
      <c r="R88" s="39"/>
      <c r="S88" s="39"/>
      <c r="T88" s="75"/>
      <c r="AT88" s="21" t="s">
        <v>144</v>
      </c>
      <c r="AU88" s="21" t="s">
        <v>86</v>
      </c>
    </row>
    <row r="89" spans="2:51" s="11" customFormat="1" ht="12">
      <c r="B89" s="204"/>
      <c r="C89" s="205"/>
      <c r="D89" s="201" t="s">
        <v>146</v>
      </c>
      <c r="E89" s="206" t="s">
        <v>24</v>
      </c>
      <c r="F89" s="207" t="s">
        <v>153</v>
      </c>
      <c r="G89" s="205"/>
      <c r="H89" s="208">
        <v>2633.22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146</v>
      </c>
      <c r="AU89" s="214" t="s">
        <v>86</v>
      </c>
      <c r="AV89" s="11" t="s">
        <v>86</v>
      </c>
      <c r="AW89" s="11" t="s">
        <v>40</v>
      </c>
      <c r="AX89" s="11" t="s">
        <v>25</v>
      </c>
      <c r="AY89" s="214" t="s">
        <v>135</v>
      </c>
    </row>
    <row r="90" spans="2:65" s="1" customFormat="1" ht="22.8" customHeight="1">
      <c r="B90" s="38"/>
      <c r="C90" s="189" t="s">
        <v>154</v>
      </c>
      <c r="D90" s="189" t="s">
        <v>137</v>
      </c>
      <c r="E90" s="190" t="s">
        <v>155</v>
      </c>
      <c r="F90" s="191" t="s">
        <v>156</v>
      </c>
      <c r="G90" s="192" t="s">
        <v>140</v>
      </c>
      <c r="H90" s="193">
        <v>292.58</v>
      </c>
      <c r="I90" s="194"/>
      <c r="J90" s="195">
        <f>ROUND(I90*H90,2)</f>
        <v>0</v>
      </c>
      <c r="K90" s="191" t="s">
        <v>141</v>
      </c>
      <c r="L90" s="58"/>
      <c r="M90" s="196" t="s">
        <v>24</v>
      </c>
      <c r="N90" s="197" t="s">
        <v>48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142</v>
      </c>
      <c r="AT90" s="21" t="s">
        <v>137</v>
      </c>
      <c r="AU90" s="21" t="s">
        <v>86</v>
      </c>
      <c r="AY90" s="21" t="s">
        <v>135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25</v>
      </c>
      <c r="BK90" s="200">
        <f>ROUND(I90*H90,2)</f>
        <v>0</v>
      </c>
      <c r="BL90" s="21" t="s">
        <v>142</v>
      </c>
      <c r="BM90" s="21" t="s">
        <v>157</v>
      </c>
    </row>
    <row r="91" spans="2:47" s="1" customFormat="1" ht="36">
      <c r="B91" s="38"/>
      <c r="C91" s="60"/>
      <c r="D91" s="201" t="s">
        <v>144</v>
      </c>
      <c r="E91" s="60"/>
      <c r="F91" s="202" t="s">
        <v>158</v>
      </c>
      <c r="G91" s="60"/>
      <c r="H91" s="60"/>
      <c r="I91" s="160"/>
      <c r="J91" s="60"/>
      <c r="K91" s="60"/>
      <c r="L91" s="58"/>
      <c r="M91" s="203"/>
      <c r="N91" s="39"/>
      <c r="O91" s="39"/>
      <c r="P91" s="39"/>
      <c r="Q91" s="39"/>
      <c r="R91" s="39"/>
      <c r="S91" s="39"/>
      <c r="T91" s="75"/>
      <c r="AT91" s="21" t="s">
        <v>144</v>
      </c>
      <c r="AU91" s="21" t="s">
        <v>86</v>
      </c>
    </row>
    <row r="92" spans="2:51" s="11" customFormat="1" ht="12">
      <c r="B92" s="204"/>
      <c r="C92" s="205"/>
      <c r="D92" s="201" t="s">
        <v>146</v>
      </c>
      <c r="E92" s="206" t="s">
        <v>24</v>
      </c>
      <c r="F92" s="207" t="s">
        <v>159</v>
      </c>
      <c r="G92" s="205"/>
      <c r="H92" s="208">
        <v>292.58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146</v>
      </c>
      <c r="AU92" s="214" t="s">
        <v>86</v>
      </c>
      <c r="AV92" s="11" t="s">
        <v>86</v>
      </c>
      <c r="AW92" s="11" t="s">
        <v>40</v>
      </c>
      <c r="AX92" s="11" t="s">
        <v>25</v>
      </c>
      <c r="AY92" s="214" t="s">
        <v>135</v>
      </c>
    </row>
    <row r="93" spans="2:65" s="1" customFormat="1" ht="22.8" customHeight="1">
      <c r="B93" s="38"/>
      <c r="C93" s="189" t="s">
        <v>142</v>
      </c>
      <c r="D93" s="189" t="s">
        <v>137</v>
      </c>
      <c r="E93" s="190" t="s">
        <v>160</v>
      </c>
      <c r="F93" s="191" t="s">
        <v>161</v>
      </c>
      <c r="G93" s="192" t="s">
        <v>140</v>
      </c>
      <c r="H93" s="193">
        <v>661.14</v>
      </c>
      <c r="I93" s="194"/>
      <c r="J93" s="195">
        <f>ROUND(I93*H93,2)</f>
        <v>0</v>
      </c>
      <c r="K93" s="191" t="s">
        <v>141</v>
      </c>
      <c r="L93" s="58"/>
      <c r="M93" s="196" t="s">
        <v>24</v>
      </c>
      <c r="N93" s="197" t="s">
        <v>48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142</v>
      </c>
      <c r="AT93" s="21" t="s">
        <v>137</v>
      </c>
      <c r="AU93" s="21" t="s">
        <v>86</v>
      </c>
      <c r="AY93" s="21" t="s">
        <v>135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25</v>
      </c>
      <c r="BK93" s="200">
        <f>ROUND(I93*H93,2)</f>
        <v>0</v>
      </c>
      <c r="BL93" s="21" t="s">
        <v>142</v>
      </c>
      <c r="BM93" s="21" t="s">
        <v>162</v>
      </c>
    </row>
    <row r="94" spans="2:47" s="1" customFormat="1" ht="24">
      <c r="B94" s="38"/>
      <c r="C94" s="60"/>
      <c r="D94" s="201" t="s">
        <v>144</v>
      </c>
      <c r="E94" s="60"/>
      <c r="F94" s="202" t="s">
        <v>163</v>
      </c>
      <c r="G94" s="60"/>
      <c r="H94" s="60"/>
      <c r="I94" s="160"/>
      <c r="J94" s="60"/>
      <c r="K94" s="60"/>
      <c r="L94" s="58"/>
      <c r="M94" s="203"/>
      <c r="N94" s="39"/>
      <c r="O94" s="39"/>
      <c r="P94" s="39"/>
      <c r="Q94" s="39"/>
      <c r="R94" s="39"/>
      <c r="S94" s="39"/>
      <c r="T94" s="75"/>
      <c r="AT94" s="21" t="s">
        <v>144</v>
      </c>
      <c r="AU94" s="21" t="s">
        <v>86</v>
      </c>
    </row>
    <row r="95" spans="2:51" s="11" customFormat="1" ht="12">
      <c r="B95" s="204"/>
      <c r="C95" s="205"/>
      <c r="D95" s="201" t="s">
        <v>146</v>
      </c>
      <c r="E95" s="206" t="s">
        <v>24</v>
      </c>
      <c r="F95" s="207" t="s">
        <v>164</v>
      </c>
      <c r="G95" s="205"/>
      <c r="H95" s="208">
        <v>661.14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146</v>
      </c>
      <c r="AU95" s="214" t="s">
        <v>86</v>
      </c>
      <c r="AV95" s="11" t="s">
        <v>86</v>
      </c>
      <c r="AW95" s="11" t="s">
        <v>40</v>
      </c>
      <c r="AX95" s="11" t="s">
        <v>25</v>
      </c>
      <c r="AY95" s="214" t="s">
        <v>135</v>
      </c>
    </row>
    <row r="96" spans="2:65" s="1" customFormat="1" ht="22.8" customHeight="1">
      <c r="B96" s="38"/>
      <c r="C96" s="189" t="s">
        <v>165</v>
      </c>
      <c r="D96" s="189" t="s">
        <v>137</v>
      </c>
      <c r="E96" s="190" t="s">
        <v>166</v>
      </c>
      <c r="F96" s="191" t="s">
        <v>167</v>
      </c>
      <c r="G96" s="192" t="s">
        <v>140</v>
      </c>
      <c r="H96" s="193">
        <v>73.46</v>
      </c>
      <c r="I96" s="194"/>
      <c r="J96" s="195">
        <f>ROUND(I96*H96,2)</f>
        <v>0</v>
      </c>
      <c r="K96" s="191" t="s">
        <v>141</v>
      </c>
      <c r="L96" s="58"/>
      <c r="M96" s="196" t="s">
        <v>24</v>
      </c>
      <c r="N96" s="197" t="s">
        <v>48</v>
      </c>
      <c r="O96" s="39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21" t="s">
        <v>142</v>
      </c>
      <c r="AT96" s="21" t="s">
        <v>137</v>
      </c>
      <c r="AU96" s="21" t="s">
        <v>86</v>
      </c>
      <c r="AY96" s="21" t="s">
        <v>135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25</v>
      </c>
      <c r="BK96" s="200">
        <f>ROUND(I96*H96,2)</f>
        <v>0</v>
      </c>
      <c r="BL96" s="21" t="s">
        <v>142</v>
      </c>
      <c r="BM96" s="21" t="s">
        <v>168</v>
      </c>
    </row>
    <row r="97" spans="2:47" s="1" customFormat="1" ht="24">
      <c r="B97" s="38"/>
      <c r="C97" s="60"/>
      <c r="D97" s="201" t="s">
        <v>144</v>
      </c>
      <c r="E97" s="60"/>
      <c r="F97" s="202" t="s">
        <v>169</v>
      </c>
      <c r="G97" s="60"/>
      <c r="H97" s="60"/>
      <c r="I97" s="160"/>
      <c r="J97" s="60"/>
      <c r="K97" s="60"/>
      <c r="L97" s="58"/>
      <c r="M97" s="203"/>
      <c r="N97" s="39"/>
      <c r="O97" s="39"/>
      <c r="P97" s="39"/>
      <c r="Q97" s="39"/>
      <c r="R97" s="39"/>
      <c r="S97" s="39"/>
      <c r="T97" s="75"/>
      <c r="AT97" s="21" t="s">
        <v>144</v>
      </c>
      <c r="AU97" s="21" t="s">
        <v>86</v>
      </c>
    </row>
    <row r="98" spans="2:51" s="11" customFormat="1" ht="12">
      <c r="B98" s="204"/>
      <c r="C98" s="205"/>
      <c r="D98" s="201" t="s">
        <v>146</v>
      </c>
      <c r="E98" s="206" t="s">
        <v>24</v>
      </c>
      <c r="F98" s="207" t="s">
        <v>170</v>
      </c>
      <c r="G98" s="205"/>
      <c r="H98" s="208">
        <v>73.46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146</v>
      </c>
      <c r="AU98" s="214" t="s">
        <v>86</v>
      </c>
      <c r="AV98" s="11" t="s">
        <v>86</v>
      </c>
      <c r="AW98" s="11" t="s">
        <v>40</v>
      </c>
      <c r="AX98" s="11" t="s">
        <v>25</v>
      </c>
      <c r="AY98" s="214" t="s">
        <v>135</v>
      </c>
    </row>
    <row r="99" spans="2:65" s="1" customFormat="1" ht="22.8" customHeight="1">
      <c r="B99" s="38"/>
      <c r="C99" s="189" t="s">
        <v>171</v>
      </c>
      <c r="D99" s="189" t="s">
        <v>137</v>
      </c>
      <c r="E99" s="190" t="s">
        <v>172</v>
      </c>
      <c r="F99" s="191" t="s">
        <v>173</v>
      </c>
      <c r="G99" s="192" t="s">
        <v>140</v>
      </c>
      <c r="H99" s="193">
        <v>3660.4</v>
      </c>
      <c r="I99" s="194"/>
      <c r="J99" s="195">
        <f>ROUND(I99*H99,2)</f>
        <v>0</v>
      </c>
      <c r="K99" s="191" t="s">
        <v>141</v>
      </c>
      <c r="L99" s="58"/>
      <c r="M99" s="196" t="s">
        <v>24</v>
      </c>
      <c r="N99" s="197" t="s">
        <v>48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142</v>
      </c>
      <c r="AT99" s="21" t="s">
        <v>137</v>
      </c>
      <c r="AU99" s="21" t="s">
        <v>86</v>
      </c>
      <c r="AY99" s="21" t="s">
        <v>135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25</v>
      </c>
      <c r="BK99" s="200">
        <f>ROUND(I99*H99,2)</f>
        <v>0</v>
      </c>
      <c r="BL99" s="21" t="s">
        <v>142</v>
      </c>
      <c r="BM99" s="21" t="s">
        <v>174</v>
      </c>
    </row>
    <row r="100" spans="2:47" s="1" customFormat="1" ht="36">
      <c r="B100" s="38"/>
      <c r="C100" s="60"/>
      <c r="D100" s="201" t="s">
        <v>144</v>
      </c>
      <c r="E100" s="60"/>
      <c r="F100" s="202" t="s">
        <v>175</v>
      </c>
      <c r="G100" s="60"/>
      <c r="H100" s="60"/>
      <c r="I100" s="160"/>
      <c r="J100" s="60"/>
      <c r="K100" s="60"/>
      <c r="L100" s="58"/>
      <c r="M100" s="203"/>
      <c r="N100" s="39"/>
      <c r="O100" s="39"/>
      <c r="P100" s="39"/>
      <c r="Q100" s="39"/>
      <c r="R100" s="39"/>
      <c r="S100" s="39"/>
      <c r="T100" s="75"/>
      <c r="AT100" s="21" t="s">
        <v>144</v>
      </c>
      <c r="AU100" s="21" t="s">
        <v>86</v>
      </c>
    </row>
    <row r="101" spans="2:51" s="11" customFormat="1" ht="12">
      <c r="B101" s="204"/>
      <c r="C101" s="205"/>
      <c r="D101" s="201" t="s">
        <v>146</v>
      </c>
      <c r="E101" s="206" t="s">
        <v>24</v>
      </c>
      <c r="F101" s="207" t="s">
        <v>176</v>
      </c>
      <c r="G101" s="205"/>
      <c r="H101" s="208">
        <v>3660.4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146</v>
      </c>
      <c r="AU101" s="214" t="s">
        <v>86</v>
      </c>
      <c r="AV101" s="11" t="s">
        <v>86</v>
      </c>
      <c r="AW101" s="11" t="s">
        <v>40</v>
      </c>
      <c r="AX101" s="11" t="s">
        <v>25</v>
      </c>
      <c r="AY101" s="214" t="s">
        <v>135</v>
      </c>
    </row>
    <row r="102" spans="2:65" s="1" customFormat="1" ht="22.8" customHeight="1">
      <c r="B102" s="38"/>
      <c r="C102" s="189" t="s">
        <v>177</v>
      </c>
      <c r="D102" s="189" t="s">
        <v>137</v>
      </c>
      <c r="E102" s="190" t="s">
        <v>178</v>
      </c>
      <c r="F102" s="191" t="s">
        <v>179</v>
      </c>
      <c r="G102" s="192" t="s">
        <v>140</v>
      </c>
      <c r="H102" s="193">
        <v>3660.4</v>
      </c>
      <c r="I102" s="194"/>
      <c r="J102" s="195">
        <f>ROUND(I102*H102,2)</f>
        <v>0</v>
      </c>
      <c r="K102" s="191" t="s">
        <v>141</v>
      </c>
      <c r="L102" s="58"/>
      <c r="M102" s="196" t="s">
        <v>24</v>
      </c>
      <c r="N102" s="197" t="s">
        <v>48</v>
      </c>
      <c r="O102" s="39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21" t="s">
        <v>142</v>
      </c>
      <c r="AT102" s="21" t="s">
        <v>137</v>
      </c>
      <c r="AU102" s="21" t="s">
        <v>86</v>
      </c>
      <c r="AY102" s="21" t="s">
        <v>135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1" t="s">
        <v>25</v>
      </c>
      <c r="BK102" s="200">
        <f>ROUND(I102*H102,2)</f>
        <v>0</v>
      </c>
      <c r="BL102" s="21" t="s">
        <v>142</v>
      </c>
      <c r="BM102" s="21" t="s">
        <v>180</v>
      </c>
    </row>
    <row r="103" spans="2:47" s="1" customFormat="1" ht="36">
      <c r="B103" s="38"/>
      <c r="C103" s="60"/>
      <c r="D103" s="201" t="s">
        <v>144</v>
      </c>
      <c r="E103" s="60"/>
      <c r="F103" s="202" t="s">
        <v>181</v>
      </c>
      <c r="G103" s="60"/>
      <c r="H103" s="60"/>
      <c r="I103" s="160"/>
      <c r="J103" s="60"/>
      <c r="K103" s="60"/>
      <c r="L103" s="58"/>
      <c r="M103" s="203"/>
      <c r="N103" s="39"/>
      <c r="O103" s="39"/>
      <c r="P103" s="39"/>
      <c r="Q103" s="39"/>
      <c r="R103" s="39"/>
      <c r="S103" s="39"/>
      <c r="T103" s="75"/>
      <c r="AT103" s="21" t="s">
        <v>144</v>
      </c>
      <c r="AU103" s="21" t="s">
        <v>86</v>
      </c>
    </row>
    <row r="104" spans="2:51" s="11" customFormat="1" ht="12">
      <c r="B104" s="204"/>
      <c r="C104" s="205"/>
      <c r="D104" s="201" t="s">
        <v>146</v>
      </c>
      <c r="E104" s="206" t="s">
        <v>24</v>
      </c>
      <c r="F104" s="207" t="s">
        <v>182</v>
      </c>
      <c r="G104" s="205"/>
      <c r="H104" s="208">
        <v>3660.4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146</v>
      </c>
      <c r="AU104" s="214" t="s">
        <v>86</v>
      </c>
      <c r="AV104" s="11" t="s">
        <v>86</v>
      </c>
      <c r="AW104" s="11" t="s">
        <v>40</v>
      </c>
      <c r="AX104" s="11" t="s">
        <v>25</v>
      </c>
      <c r="AY104" s="214" t="s">
        <v>135</v>
      </c>
    </row>
    <row r="105" spans="2:65" s="1" customFormat="1" ht="22.8" customHeight="1">
      <c r="B105" s="38"/>
      <c r="C105" s="189" t="s">
        <v>183</v>
      </c>
      <c r="D105" s="189" t="s">
        <v>137</v>
      </c>
      <c r="E105" s="190" t="s">
        <v>184</v>
      </c>
      <c r="F105" s="191" t="s">
        <v>185</v>
      </c>
      <c r="G105" s="192" t="s">
        <v>140</v>
      </c>
      <c r="H105" s="193">
        <v>54906</v>
      </c>
      <c r="I105" s="194"/>
      <c r="J105" s="195">
        <f>ROUND(I105*H105,2)</f>
        <v>0</v>
      </c>
      <c r="K105" s="191" t="s">
        <v>141</v>
      </c>
      <c r="L105" s="58"/>
      <c r="M105" s="196" t="s">
        <v>24</v>
      </c>
      <c r="N105" s="197" t="s">
        <v>48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142</v>
      </c>
      <c r="AT105" s="21" t="s">
        <v>137</v>
      </c>
      <c r="AU105" s="21" t="s">
        <v>86</v>
      </c>
      <c r="AY105" s="21" t="s">
        <v>135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25</v>
      </c>
      <c r="BK105" s="200">
        <f>ROUND(I105*H105,2)</f>
        <v>0</v>
      </c>
      <c r="BL105" s="21" t="s">
        <v>142</v>
      </c>
      <c r="BM105" s="21" t="s">
        <v>186</v>
      </c>
    </row>
    <row r="106" spans="2:47" s="1" customFormat="1" ht="48">
      <c r="B106" s="38"/>
      <c r="C106" s="60"/>
      <c r="D106" s="201" t="s">
        <v>144</v>
      </c>
      <c r="E106" s="60"/>
      <c r="F106" s="202" t="s">
        <v>187</v>
      </c>
      <c r="G106" s="60"/>
      <c r="H106" s="60"/>
      <c r="I106" s="160"/>
      <c r="J106" s="60"/>
      <c r="K106" s="60"/>
      <c r="L106" s="58"/>
      <c r="M106" s="203"/>
      <c r="N106" s="39"/>
      <c r="O106" s="39"/>
      <c r="P106" s="39"/>
      <c r="Q106" s="39"/>
      <c r="R106" s="39"/>
      <c r="S106" s="39"/>
      <c r="T106" s="75"/>
      <c r="AT106" s="21" t="s">
        <v>144</v>
      </c>
      <c r="AU106" s="21" t="s">
        <v>86</v>
      </c>
    </row>
    <row r="107" spans="2:51" s="11" customFormat="1" ht="12">
      <c r="B107" s="204"/>
      <c r="C107" s="205"/>
      <c r="D107" s="201" t="s">
        <v>146</v>
      </c>
      <c r="E107" s="206" t="s">
        <v>24</v>
      </c>
      <c r="F107" s="207" t="s">
        <v>188</v>
      </c>
      <c r="G107" s="205"/>
      <c r="H107" s="208">
        <v>54906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146</v>
      </c>
      <c r="AU107" s="214" t="s">
        <v>86</v>
      </c>
      <c r="AV107" s="11" t="s">
        <v>86</v>
      </c>
      <c r="AW107" s="11" t="s">
        <v>40</v>
      </c>
      <c r="AX107" s="11" t="s">
        <v>25</v>
      </c>
      <c r="AY107" s="214" t="s">
        <v>135</v>
      </c>
    </row>
    <row r="108" spans="2:65" s="1" customFormat="1" ht="14.4" customHeight="1">
      <c r="B108" s="38"/>
      <c r="C108" s="189" t="s">
        <v>189</v>
      </c>
      <c r="D108" s="189" t="s">
        <v>137</v>
      </c>
      <c r="E108" s="190" t="s">
        <v>190</v>
      </c>
      <c r="F108" s="191" t="s">
        <v>191</v>
      </c>
      <c r="G108" s="192" t="s">
        <v>140</v>
      </c>
      <c r="H108" s="193">
        <v>3660.4</v>
      </c>
      <c r="I108" s="194"/>
      <c r="J108" s="195">
        <f>ROUND(I108*H108,2)</f>
        <v>0</v>
      </c>
      <c r="K108" s="191" t="s">
        <v>141</v>
      </c>
      <c r="L108" s="58"/>
      <c r="M108" s="196" t="s">
        <v>24</v>
      </c>
      <c r="N108" s="197" t="s">
        <v>48</v>
      </c>
      <c r="O108" s="39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21" t="s">
        <v>142</v>
      </c>
      <c r="AT108" s="21" t="s">
        <v>137</v>
      </c>
      <c r="AU108" s="21" t="s">
        <v>86</v>
      </c>
      <c r="AY108" s="21" t="s">
        <v>135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1" t="s">
        <v>25</v>
      </c>
      <c r="BK108" s="200">
        <f>ROUND(I108*H108,2)</f>
        <v>0</v>
      </c>
      <c r="BL108" s="21" t="s">
        <v>142</v>
      </c>
      <c r="BM108" s="21" t="s">
        <v>192</v>
      </c>
    </row>
    <row r="109" spans="2:47" s="1" customFormat="1" ht="24">
      <c r="B109" s="38"/>
      <c r="C109" s="60"/>
      <c r="D109" s="201" t="s">
        <v>144</v>
      </c>
      <c r="E109" s="60"/>
      <c r="F109" s="202" t="s">
        <v>193</v>
      </c>
      <c r="G109" s="60"/>
      <c r="H109" s="60"/>
      <c r="I109" s="160"/>
      <c r="J109" s="60"/>
      <c r="K109" s="60"/>
      <c r="L109" s="58"/>
      <c r="M109" s="203"/>
      <c r="N109" s="39"/>
      <c r="O109" s="39"/>
      <c r="P109" s="39"/>
      <c r="Q109" s="39"/>
      <c r="R109" s="39"/>
      <c r="S109" s="39"/>
      <c r="T109" s="75"/>
      <c r="AT109" s="21" t="s">
        <v>144</v>
      </c>
      <c r="AU109" s="21" t="s">
        <v>86</v>
      </c>
    </row>
    <row r="110" spans="2:51" s="11" customFormat="1" ht="12">
      <c r="B110" s="204"/>
      <c r="C110" s="205"/>
      <c r="D110" s="201" t="s">
        <v>146</v>
      </c>
      <c r="E110" s="206" t="s">
        <v>24</v>
      </c>
      <c r="F110" s="207" t="s">
        <v>194</v>
      </c>
      <c r="G110" s="205"/>
      <c r="H110" s="208">
        <v>3660.4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146</v>
      </c>
      <c r="AU110" s="214" t="s">
        <v>86</v>
      </c>
      <c r="AV110" s="11" t="s">
        <v>86</v>
      </c>
      <c r="AW110" s="11" t="s">
        <v>40</v>
      </c>
      <c r="AX110" s="11" t="s">
        <v>25</v>
      </c>
      <c r="AY110" s="214" t="s">
        <v>135</v>
      </c>
    </row>
    <row r="111" spans="2:65" s="1" customFormat="1" ht="14.4" customHeight="1">
      <c r="B111" s="38"/>
      <c r="C111" s="189" t="s">
        <v>30</v>
      </c>
      <c r="D111" s="189" t="s">
        <v>137</v>
      </c>
      <c r="E111" s="190" t="s">
        <v>195</v>
      </c>
      <c r="F111" s="191" t="s">
        <v>196</v>
      </c>
      <c r="G111" s="192" t="s">
        <v>140</v>
      </c>
      <c r="H111" s="193">
        <v>3660.4</v>
      </c>
      <c r="I111" s="194"/>
      <c r="J111" s="195">
        <f>ROUND(I111*H111,2)</f>
        <v>0</v>
      </c>
      <c r="K111" s="191" t="s">
        <v>141</v>
      </c>
      <c r="L111" s="58"/>
      <c r="M111" s="196" t="s">
        <v>24</v>
      </c>
      <c r="N111" s="197" t="s">
        <v>48</v>
      </c>
      <c r="O111" s="39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21" t="s">
        <v>142</v>
      </c>
      <c r="AT111" s="21" t="s">
        <v>137</v>
      </c>
      <c r="AU111" s="21" t="s">
        <v>86</v>
      </c>
      <c r="AY111" s="21" t="s">
        <v>135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25</v>
      </c>
      <c r="BK111" s="200">
        <f>ROUND(I111*H111,2)</f>
        <v>0</v>
      </c>
      <c r="BL111" s="21" t="s">
        <v>142</v>
      </c>
      <c r="BM111" s="21" t="s">
        <v>197</v>
      </c>
    </row>
    <row r="112" spans="2:47" s="1" customFormat="1" ht="12">
      <c r="B112" s="38"/>
      <c r="C112" s="60"/>
      <c r="D112" s="201" t="s">
        <v>144</v>
      </c>
      <c r="E112" s="60"/>
      <c r="F112" s="202" t="s">
        <v>196</v>
      </c>
      <c r="G112" s="60"/>
      <c r="H112" s="60"/>
      <c r="I112" s="160"/>
      <c r="J112" s="60"/>
      <c r="K112" s="60"/>
      <c r="L112" s="58"/>
      <c r="M112" s="203"/>
      <c r="N112" s="39"/>
      <c r="O112" s="39"/>
      <c r="P112" s="39"/>
      <c r="Q112" s="39"/>
      <c r="R112" s="39"/>
      <c r="S112" s="39"/>
      <c r="T112" s="75"/>
      <c r="AT112" s="21" t="s">
        <v>144</v>
      </c>
      <c r="AU112" s="21" t="s">
        <v>86</v>
      </c>
    </row>
    <row r="113" spans="2:51" s="11" customFormat="1" ht="12">
      <c r="B113" s="204"/>
      <c r="C113" s="205"/>
      <c r="D113" s="201" t="s">
        <v>146</v>
      </c>
      <c r="E113" s="206" t="s">
        <v>24</v>
      </c>
      <c r="F113" s="207" t="s">
        <v>198</v>
      </c>
      <c r="G113" s="205"/>
      <c r="H113" s="208">
        <v>3660.4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146</v>
      </c>
      <c r="AU113" s="214" t="s">
        <v>86</v>
      </c>
      <c r="AV113" s="11" t="s">
        <v>86</v>
      </c>
      <c r="AW113" s="11" t="s">
        <v>40</v>
      </c>
      <c r="AX113" s="11" t="s">
        <v>25</v>
      </c>
      <c r="AY113" s="214" t="s">
        <v>135</v>
      </c>
    </row>
    <row r="114" spans="2:65" s="1" customFormat="1" ht="14.4" customHeight="1">
      <c r="B114" s="38"/>
      <c r="C114" s="189" t="s">
        <v>199</v>
      </c>
      <c r="D114" s="189" t="s">
        <v>137</v>
      </c>
      <c r="E114" s="190" t="s">
        <v>200</v>
      </c>
      <c r="F114" s="191" t="s">
        <v>201</v>
      </c>
      <c r="G114" s="192" t="s">
        <v>202</v>
      </c>
      <c r="H114" s="193">
        <v>6588.72</v>
      </c>
      <c r="I114" s="194"/>
      <c r="J114" s="195">
        <f>ROUND(I114*H114,2)</f>
        <v>0</v>
      </c>
      <c r="K114" s="191" t="s">
        <v>141</v>
      </c>
      <c r="L114" s="58"/>
      <c r="M114" s="196" t="s">
        <v>24</v>
      </c>
      <c r="N114" s="197" t="s">
        <v>48</v>
      </c>
      <c r="O114" s="39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21" t="s">
        <v>142</v>
      </c>
      <c r="AT114" s="21" t="s">
        <v>137</v>
      </c>
      <c r="AU114" s="21" t="s">
        <v>86</v>
      </c>
      <c r="AY114" s="21" t="s">
        <v>135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1" t="s">
        <v>25</v>
      </c>
      <c r="BK114" s="200">
        <f>ROUND(I114*H114,2)</f>
        <v>0</v>
      </c>
      <c r="BL114" s="21" t="s">
        <v>142</v>
      </c>
      <c r="BM114" s="21" t="s">
        <v>203</v>
      </c>
    </row>
    <row r="115" spans="2:47" s="1" customFormat="1" ht="12">
      <c r="B115" s="38"/>
      <c r="C115" s="60"/>
      <c r="D115" s="201" t="s">
        <v>144</v>
      </c>
      <c r="E115" s="60"/>
      <c r="F115" s="202" t="s">
        <v>204</v>
      </c>
      <c r="G115" s="60"/>
      <c r="H115" s="60"/>
      <c r="I115" s="160"/>
      <c r="J115" s="60"/>
      <c r="K115" s="60"/>
      <c r="L115" s="58"/>
      <c r="M115" s="203"/>
      <c r="N115" s="39"/>
      <c r="O115" s="39"/>
      <c r="P115" s="39"/>
      <c r="Q115" s="39"/>
      <c r="R115" s="39"/>
      <c r="S115" s="39"/>
      <c r="T115" s="75"/>
      <c r="AT115" s="21" t="s">
        <v>144</v>
      </c>
      <c r="AU115" s="21" t="s">
        <v>86</v>
      </c>
    </row>
    <row r="116" spans="2:51" s="11" customFormat="1" ht="12">
      <c r="B116" s="204"/>
      <c r="C116" s="205"/>
      <c r="D116" s="201" t="s">
        <v>146</v>
      </c>
      <c r="E116" s="206" t="s">
        <v>24</v>
      </c>
      <c r="F116" s="207" t="s">
        <v>205</v>
      </c>
      <c r="G116" s="205"/>
      <c r="H116" s="208">
        <v>6588.72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146</v>
      </c>
      <c r="AU116" s="214" t="s">
        <v>86</v>
      </c>
      <c r="AV116" s="11" t="s">
        <v>86</v>
      </c>
      <c r="AW116" s="11" t="s">
        <v>40</v>
      </c>
      <c r="AX116" s="11" t="s">
        <v>25</v>
      </c>
      <c r="AY116" s="214" t="s">
        <v>135</v>
      </c>
    </row>
    <row r="117" spans="2:65" s="1" customFormat="1" ht="22.8" customHeight="1">
      <c r="B117" s="38"/>
      <c r="C117" s="189" t="s">
        <v>206</v>
      </c>
      <c r="D117" s="189" t="s">
        <v>137</v>
      </c>
      <c r="E117" s="190" t="s">
        <v>207</v>
      </c>
      <c r="F117" s="191" t="s">
        <v>208</v>
      </c>
      <c r="G117" s="192" t="s">
        <v>209</v>
      </c>
      <c r="H117" s="193">
        <v>4618.1</v>
      </c>
      <c r="I117" s="194"/>
      <c r="J117" s="195">
        <f>ROUND(I117*H117,2)</f>
        <v>0</v>
      </c>
      <c r="K117" s="191" t="s">
        <v>141</v>
      </c>
      <c r="L117" s="58"/>
      <c r="M117" s="196" t="s">
        <v>24</v>
      </c>
      <c r="N117" s="197" t="s">
        <v>48</v>
      </c>
      <c r="O117" s="39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1" t="s">
        <v>142</v>
      </c>
      <c r="AT117" s="21" t="s">
        <v>137</v>
      </c>
      <c r="AU117" s="21" t="s">
        <v>86</v>
      </c>
      <c r="AY117" s="21" t="s">
        <v>135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25</v>
      </c>
      <c r="BK117" s="200">
        <f>ROUND(I117*H117,2)</f>
        <v>0</v>
      </c>
      <c r="BL117" s="21" t="s">
        <v>142</v>
      </c>
      <c r="BM117" s="21" t="s">
        <v>210</v>
      </c>
    </row>
    <row r="118" spans="2:47" s="1" customFormat="1" ht="24">
      <c r="B118" s="38"/>
      <c r="C118" s="60"/>
      <c r="D118" s="201" t="s">
        <v>144</v>
      </c>
      <c r="E118" s="60"/>
      <c r="F118" s="202" t="s">
        <v>211</v>
      </c>
      <c r="G118" s="60"/>
      <c r="H118" s="60"/>
      <c r="I118" s="160"/>
      <c r="J118" s="60"/>
      <c r="K118" s="60"/>
      <c r="L118" s="58"/>
      <c r="M118" s="203"/>
      <c r="N118" s="39"/>
      <c r="O118" s="39"/>
      <c r="P118" s="39"/>
      <c r="Q118" s="39"/>
      <c r="R118" s="39"/>
      <c r="S118" s="39"/>
      <c r="T118" s="75"/>
      <c r="AT118" s="21" t="s">
        <v>144</v>
      </c>
      <c r="AU118" s="21" t="s">
        <v>86</v>
      </c>
    </row>
    <row r="119" spans="2:51" s="11" customFormat="1" ht="12">
      <c r="B119" s="204"/>
      <c r="C119" s="205"/>
      <c r="D119" s="201" t="s">
        <v>146</v>
      </c>
      <c r="E119" s="206" t="s">
        <v>24</v>
      </c>
      <c r="F119" s="207" t="s">
        <v>212</v>
      </c>
      <c r="G119" s="205"/>
      <c r="H119" s="208">
        <v>4618.1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146</v>
      </c>
      <c r="AU119" s="214" t="s">
        <v>86</v>
      </c>
      <c r="AV119" s="11" t="s">
        <v>86</v>
      </c>
      <c r="AW119" s="11" t="s">
        <v>40</v>
      </c>
      <c r="AX119" s="11" t="s">
        <v>25</v>
      </c>
      <c r="AY119" s="214" t="s">
        <v>135</v>
      </c>
    </row>
    <row r="120" spans="2:65" s="1" customFormat="1" ht="14.4" customHeight="1">
      <c r="B120" s="38"/>
      <c r="C120" s="215" t="s">
        <v>213</v>
      </c>
      <c r="D120" s="215" t="s">
        <v>214</v>
      </c>
      <c r="E120" s="216" t="s">
        <v>215</v>
      </c>
      <c r="F120" s="217" t="s">
        <v>216</v>
      </c>
      <c r="G120" s="218" t="s">
        <v>217</v>
      </c>
      <c r="H120" s="219">
        <v>95.133</v>
      </c>
      <c r="I120" s="220"/>
      <c r="J120" s="221">
        <f>ROUND(I120*H120,2)</f>
        <v>0</v>
      </c>
      <c r="K120" s="217" t="s">
        <v>141</v>
      </c>
      <c r="L120" s="222"/>
      <c r="M120" s="223" t="s">
        <v>24</v>
      </c>
      <c r="N120" s="224" t="s">
        <v>48</v>
      </c>
      <c r="O120" s="39"/>
      <c r="P120" s="198">
        <f>O120*H120</f>
        <v>0</v>
      </c>
      <c r="Q120" s="198">
        <v>0.001</v>
      </c>
      <c r="R120" s="198">
        <f>Q120*H120</f>
        <v>0.095133</v>
      </c>
      <c r="S120" s="198">
        <v>0</v>
      </c>
      <c r="T120" s="199">
        <f>S120*H120</f>
        <v>0</v>
      </c>
      <c r="AR120" s="21" t="s">
        <v>183</v>
      </c>
      <c r="AT120" s="21" t="s">
        <v>214</v>
      </c>
      <c r="AU120" s="21" t="s">
        <v>86</v>
      </c>
      <c r="AY120" s="21" t="s">
        <v>135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21" t="s">
        <v>25</v>
      </c>
      <c r="BK120" s="200">
        <f>ROUND(I120*H120,2)</f>
        <v>0</v>
      </c>
      <c r="BL120" s="21" t="s">
        <v>142</v>
      </c>
      <c r="BM120" s="21" t="s">
        <v>218</v>
      </c>
    </row>
    <row r="121" spans="2:47" s="1" customFormat="1" ht="12">
      <c r="B121" s="38"/>
      <c r="C121" s="60"/>
      <c r="D121" s="201" t="s">
        <v>144</v>
      </c>
      <c r="E121" s="60"/>
      <c r="F121" s="202" t="s">
        <v>216</v>
      </c>
      <c r="G121" s="60"/>
      <c r="H121" s="60"/>
      <c r="I121" s="160"/>
      <c r="J121" s="60"/>
      <c r="K121" s="60"/>
      <c r="L121" s="58"/>
      <c r="M121" s="203"/>
      <c r="N121" s="39"/>
      <c r="O121" s="39"/>
      <c r="P121" s="39"/>
      <c r="Q121" s="39"/>
      <c r="R121" s="39"/>
      <c r="S121" s="39"/>
      <c r="T121" s="75"/>
      <c r="AT121" s="21" t="s">
        <v>144</v>
      </c>
      <c r="AU121" s="21" t="s">
        <v>86</v>
      </c>
    </row>
    <row r="122" spans="2:51" s="11" customFormat="1" ht="12">
      <c r="B122" s="204"/>
      <c r="C122" s="205"/>
      <c r="D122" s="201" t="s">
        <v>146</v>
      </c>
      <c r="E122" s="206" t="s">
        <v>24</v>
      </c>
      <c r="F122" s="207" t="s">
        <v>219</v>
      </c>
      <c r="G122" s="205"/>
      <c r="H122" s="208">
        <v>95.133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146</v>
      </c>
      <c r="AU122" s="214" t="s">
        <v>86</v>
      </c>
      <c r="AV122" s="11" t="s">
        <v>86</v>
      </c>
      <c r="AW122" s="11" t="s">
        <v>40</v>
      </c>
      <c r="AX122" s="11" t="s">
        <v>25</v>
      </c>
      <c r="AY122" s="214" t="s">
        <v>135</v>
      </c>
    </row>
    <row r="123" spans="2:65" s="1" customFormat="1" ht="14.4" customHeight="1">
      <c r="B123" s="38"/>
      <c r="C123" s="189" t="s">
        <v>220</v>
      </c>
      <c r="D123" s="189" t="s">
        <v>137</v>
      </c>
      <c r="E123" s="190" t="s">
        <v>221</v>
      </c>
      <c r="F123" s="191" t="s">
        <v>222</v>
      </c>
      <c r="G123" s="192" t="s">
        <v>209</v>
      </c>
      <c r="H123" s="193">
        <v>2326.9</v>
      </c>
      <c r="I123" s="194"/>
      <c r="J123" s="195">
        <f>ROUND(I123*H123,2)</f>
        <v>0</v>
      </c>
      <c r="K123" s="191" t="s">
        <v>141</v>
      </c>
      <c r="L123" s="58"/>
      <c r="M123" s="196" t="s">
        <v>24</v>
      </c>
      <c r="N123" s="197" t="s">
        <v>48</v>
      </c>
      <c r="O123" s="39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1" t="s">
        <v>142</v>
      </c>
      <c r="AT123" s="21" t="s">
        <v>137</v>
      </c>
      <c r="AU123" s="21" t="s">
        <v>86</v>
      </c>
      <c r="AY123" s="21" t="s">
        <v>135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1" t="s">
        <v>25</v>
      </c>
      <c r="BK123" s="200">
        <f>ROUND(I123*H123,2)</f>
        <v>0</v>
      </c>
      <c r="BL123" s="21" t="s">
        <v>142</v>
      </c>
      <c r="BM123" s="21" t="s">
        <v>223</v>
      </c>
    </row>
    <row r="124" spans="2:47" s="1" customFormat="1" ht="12">
      <c r="B124" s="38"/>
      <c r="C124" s="60"/>
      <c r="D124" s="201" t="s">
        <v>144</v>
      </c>
      <c r="E124" s="60"/>
      <c r="F124" s="202" t="s">
        <v>224</v>
      </c>
      <c r="G124" s="60"/>
      <c r="H124" s="60"/>
      <c r="I124" s="160"/>
      <c r="J124" s="60"/>
      <c r="K124" s="60"/>
      <c r="L124" s="58"/>
      <c r="M124" s="203"/>
      <c r="N124" s="39"/>
      <c r="O124" s="39"/>
      <c r="P124" s="39"/>
      <c r="Q124" s="39"/>
      <c r="R124" s="39"/>
      <c r="S124" s="39"/>
      <c r="T124" s="75"/>
      <c r="AT124" s="21" t="s">
        <v>144</v>
      </c>
      <c r="AU124" s="21" t="s">
        <v>86</v>
      </c>
    </row>
    <row r="125" spans="2:51" s="11" customFormat="1" ht="12">
      <c r="B125" s="204"/>
      <c r="C125" s="205"/>
      <c r="D125" s="201" t="s">
        <v>146</v>
      </c>
      <c r="E125" s="206" t="s">
        <v>24</v>
      </c>
      <c r="F125" s="207" t="s">
        <v>225</v>
      </c>
      <c r="G125" s="205"/>
      <c r="H125" s="208">
        <v>2326.9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146</v>
      </c>
      <c r="AU125" s="214" t="s">
        <v>86</v>
      </c>
      <c r="AV125" s="11" t="s">
        <v>86</v>
      </c>
      <c r="AW125" s="11" t="s">
        <v>40</v>
      </c>
      <c r="AX125" s="11" t="s">
        <v>25</v>
      </c>
      <c r="AY125" s="214" t="s">
        <v>135</v>
      </c>
    </row>
    <row r="126" spans="2:65" s="1" customFormat="1" ht="14.4" customHeight="1">
      <c r="B126" s="38"/>
      <c r="C126" s="189" t="s">
        <v>10</v>
      </c>
      <c r="D126" s="189" t="s">
        <v>137</v>
      </c>
      <c r="E126" s="190" t="s">
        <v>226</v>
      </c>
      <c r="F126" s="191" t="s">
        <v>227</v>
      </c>
      <c r="G126" s="192" t="s">
        <v>209</v>
      </c>
      <c r="H126" s="193">
        <v>4900.6</v>
      </c>
      <c r="I126" s="194"/>
      <c r="J126" s="195">
        <f>ROUND(I126*H126,2)</f>
        <v>0</v>
      </c>
      <c r="K126" s="191" t="s">
        <v>141</v>
      </c>
      <c r="L126" s="58"/>
      <c r="M126" s="196" t="s">
        <v>24</v>
      </c>
      <c r="N126" s="197" t="s">
        <v>48</v>
      </c>
      <c r="O126" s="39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21" t="s">
        <v>142</v>
      </c>
      <c r="AT126" s="21" t="s">
        <v>137</v>
      </c>
      <c r="AU126" s="21" t="s">
        <v>86</v>
      </c>
      <c r="AY126" s="21" t="s">
        <v>135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1" t="s">
        <v>25</v>
      </c>
      <c r="BK126" s="200">
        <f>ROUND(I126*H126,2)</f>
        <v>0</v>
      </c>
      <c r="BL126" s="21" t="s">
        <v>142</v>
      </c>
      <c r="BM126" s="21" t="s">
        <v>228</v>
      </c>
    </row>
    <row r="127" spans="2:47" s="1" customFormat="1" ht="24">
      <c r="B127" s="38"/>
      <c r="C127" s="60"/>
      <c r="D127" s="201" t="s">
        <v>144</v>
      </c>
      <c r="E127" s="60"/>
      <c r="F127" s="202" t="s">
        <v>229</v>
      </c>
      <c r="G127" s="60"/>
      <c r="H127" s="60"/>
      <c r="I127" s="160"/>
      <c r="J127" s="60"/>
      <c r="K127" s="60"/>
      <c r="L127" s="58"/>
      <c r="M127" s="203"/>
      <c r="N127" s="39"/>
      <c r="O127" s="39"/>
      <c r="P127" s="39"/>
      <c r="Q127" s="39"/>
      <c r="R127" s="39"/>
      <c r="S127" s="39"/>
      <c r="T127" s="75"/>
      <c r="AT127" s="21" t="s">
        <v>144</v>
      </c>
      <c r="AU127" s="21" t="s">
        <v>86</v>
      </c>
    </row>
    <row r="128" spans="2:51" s="11" customFormat="1" ht="12">
      <c r="B128" s="204"/>
      <c r="C128" s="205"/>
      <c r="D128" s="201" t="s">
        <v>146</v>
      </c>
      <c r="E128" s="206" t="s">
        <v>24</v>
      </c>
      <c r="F128" s="207" t="s">
        <v>230</v>
      </c>
      <c r="G128" s="205"/>
      <c r="H128" s="208">
        <v>4900.6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146</v>
      </c>
      <c r="AU128" s="214" t="s">
        <v>86</v>
      </c>
      <c r="AV128" s="11" t="s">
        <v>86</v>
      </c>
      <c r="AW128" s="11" t="s">
        <v>40</v>
      </c>
      <c r="AX128" s="11" t="s">
        <v>25</v>
      </c>
      <c r="AY128" s="214" t="s">
        <v>135</v>
      </c>
    </row>
    <row r="129" spans="2:63" s="10" customFormat="1" ht="29.85" customHeight="1">
      <c r="B129" s="173"/>
      <c r="C129" s="174"/>
      <c r="D129" s="175" t="s">
        <v>76</v>
      </c>
      <c r="E129" s="187" t="s">
        <v>142</v>
      </c>
      <c r="F129" s="187" t="s">
        <v>231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SUM(P130:P135)</f>
        <v>0</v>
      </c>
      <c r="Q129" s="181"/>
      <c r="R129" s="182">
        <f>SUM(R130:R135)</f>
        <v>1617.419232</v>
      </c>
      <c r="S129" s="181"/>
      <c r="T129" s="183">
        <f>SUM(T130:T135)</f>
        <v>0</v>
      </c>
      <c r="AR129" s="184" t="s">
        <v>25</v>
      </c>
      <c r="AT129" s="185" t="s">
        <v>76</v>
      </c>
      <c r="AU129" s="185" t="s">
        <v>25</v>
      </c>
      <c r="AY129" s="184" t="s">
        <v>135</v>
      </c>
      <c r="BK129" s="186">
        <f>SUM(BK130:BK135)</f>
        <v>0</v>
      </c>
    </row>
    <row r="130" spans="2:65" s="1" customFormat="1" ht="22.8" customHeight="1">
      <c r="B130" s="38"/>
      <c r="C130" s="189" t="s">
        <v>232</v>
      </c>
      <c r="D130" s="189" t="s">
        <v>137</v>
      </c>
      <c r="E130" s="190" t="s">
        <v>233</v>
      </c>
      <c r="F130" s="191" t="s">
        <v>234</v>
      </c>
      <c r="G130" s="192" t="s">
        <v>140</v>
      </c>
      <c r="H130" s="193">
        <v>757.9</v>
      </c>
      <c r="I130" s="194"/>
      <c r="J130" s="195">
        <f>ROUND(I130*H130,2)</f>
        <v>0</v>
      </c>
      <c r="K130" s="191" t="s">
        <v>141</v>
      </c>
      <c r="L130" s="58"/>
      <c r="M130" s="196" t="s">
        <v>24</v>
      </c>
      <c r="N130" s="197" t="s">
        <v>48</v>
      </c>
      <c r="O130" s="39"/>
      <c r="P130" s="198">
        <f>O130*H130</f>
        <v>0</v>
      </c>
      <c r="Q130" s="198">
        <v>2.13408</v>
      </c>
      <c r="R130" s="198">
        <f>Q130*H130</f>
        <v>1617.419232</v>
      </c>
      <c r="S130" s="198">
        <v>0</v>
      </c>
      <c r="T130" s="199">
        <f>S130*H130</f>
        <v>0</v>
      </c>
      <c r="AR130" s="21" t="s">
        <v>142</v>
      </c>
      <c r="AT130" s="21" t="s">
        <v>137</v>
      </c>
      <c r="AU130" s="21" t="s">
        <v>86</v>
      </c>
      <c r="AY130" s="21" t="s">
        <v>135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1" t="s">
        <v>25</v>
      </c>
      <c r="BK130" s="200">
        <f>ROUND(I130*H130,2)</f>
        <v>0</v>
      </c>
      <c r="BL130" s="21" t="s">
        <v>142</v>
      </c>
      <c r="BM130" s="21" t="s">
        <v>235</v>
      </c>
    </row>
    <row r="131" spans="2:47" s="1" customFormat="1" ht="24">
      <c r="B131" s="38"/>
      <c r="C131" s="60"/>
      <c r="D131" s="201" t="s">
        <v>144</v>
      </c>
      <c r="E131" s="60"/>
      <c r="F131" s="202" t="s">
        <v>236</v>
      </c>
      <c r="G131" s="60"/>
      <c r="H131" s="60"/>
      <c r="I131" s="160"/>
      <c r="J131" s="60"/>
      <c r="K131" s="60"/>
      <c r="L131" s="58"/>
      <c r="M131" s="203"/>
      <c r="N131" s="39"/>
      <c r="O131" s="39"/>
      <c r="P131" s="39"/>
      <c r="Q131" s="39"/>
      <c r="R131" s="39"/>
      <c r="S131" s="39"/>
      <c r="T131" s="75"/>
      <c r="AT131" s="21" t="s">
        <v>144</v>
      </c>
      <c r="AU131" s="21" t="s">
        <v>86</v>
      </c>
    </row>
    <row r="132" spans="2:51" s="11" customFormat="1" ht="12">
      <c r="B132" s="204"/>
      <c r="C132" s="205"/>
      <c r="D132" s="201" t="s">
        <v>146</v>
      </c>
      <c r="E132" s="206" t="s">
        <v>24</v>
      </c>
      <c r="F132" s="207" t="s">
        <v>237</v>
      </c>
      <c r="G132" s="205"/>
      <c r="H132" s="208">
        <v>757.9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146</v>
      </c>
      <c r="AU132" s="214" t="s">
        <v>86</v>
      </c>
      <c r="AV132" s="11" t="s">
        <v>86</v>
      </c>
      <c r="AW132" s="11" t="s">
        <v>40</v>
      </c>
      <c r="AX132" s="11" t="s">
        <v>25</v>
      </c>
      <c r="AY132" s="214" t="s">
        <v>135</v>
      </c>
    </row>
    <row r="133" spans="2:65" s="1" customFormat="1" ht="22.8" customHeight="1">
      <c r="B133" s="38"/>
      <c r="C133" s="189" t="s">
        <v>238</v>
      </c>
      <c r="D133" s="189" t="s">
        <v>137</v>
      </c>
      <c r="E133" s="190" t="s">
        <v>239</v>
      </c>
      <c r="F133" s="191" t="s">
        <v>240</v>
      </c>
      <c r="G133" s="192" t="s">
        <v>209</v>
      </c>
      <c r="H133" s="193">
        <v>1349.4</v>
      </c>
      <c r="I133" s="194"/>
      <c r="J133" s="195">
        <f>ROUND(I133*H133,2)</f>
        <v>0</v>
      </c>
      <c r="K133" s="191" t="s">
        <v>141</v>
      </c>
      <c r="L133" s="58"/>
      <c r="M133" s="196" t="s">
        <v>24</v>
      </c>
      <c r="N133" s="197" t="s">
        <v>48</v>
      </c>
      <c r="O133" s="39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21" t="s">
        <v>142</v>
      </c>
      <c r="AT133" s="21" t="s">
        <v>137</v>
      </c>
      <c r="AU133" s="21" t="s">
        <v>86</v>
      </c>
      <c r="AY133" s="21" t="s">
        <v>135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1" t="s">
        <v>25</v>
      </c>
      <c r="BK133" s="200">
        <f>ROUND(I133*H133,2)</f>
        <v>0</v>
      </c>
      <c r="BL133" s="21" t="s">
        <v>142</v>
      </c>
      <c r="BM133" s="21" t="s">
        <v>241</v>
      </c>
    </row>
    <row r="134" spans="2:47" s="1" customFormat="1" ht="36">
      <c r="B134" s="38"/>
      <c r="C134" s="60"/>
      <c r="D134" s="201" t="s">
        <v>144</v>
      </c>
      <c r="E134" s="60"/>
      <c r="F134" s="202" t="s">
        <v>242</v>
      </c>
      <c r="G134" s="60"/>
      <c r="H134" s="60"/>
      <c r="I134" s="160"/>
      <c r="J134" s="60"/>
      <c r="K134" s="60"/>
      <c r="L134" s="58"/>
      <c r="M134" s="203"/>
      <c r="N134" s="39"/>
      <c r="O134" s="39"/>
      <c r="P134" s="39"/>
      <c r="Q134" s="39"/>
      <c r="R134" s="39"/>
      <c r="S134" s="39"/>
      <c r="T134" s="75"/>
      <c r="AT134" s="21" t="s">
        <v>144</v>
      </c>
      <c r="AU134" s="21" t="s">
        <v>86</v>
      </c>
    </row>
    <row r="135" spans="2:51" s="11" customFormat="1" ht="12">
      <c r="B135" s="204"/>
      <c r="C135" s="205"/>
      <c r="D135" s="201" t="s">
        <v>146</v>
      </c>
      <c r="E135" s="206" t="s">
        <v>24</v>
      </c>
      <c r="F135" s="207" t="s">
        <v>243</v>
      </c>
      <c r="G135" s="205"/>
      <c r="H135" s="208">
        <v>1349.4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146</v>
      </c>
      <c r="AU135" s="214" t="s">
        <v>86</v>
      </c>
      <c r="AV135" s="11" t="s">
        <v>86</v>
      </c>
      <c r="AW135" s="11" t="s">
        <v>40</v>
      </c>
      <c r="AX135" s="11" t="s">
        <v>25</v>
      </c>
      <c r="AY135" s="214" t="s">
        <v>135</v>
      </c>
    </row>
    <row r="136" spans="2:63" s="10" customFormat="1" ht="29.85" customHeight="1">
      <c r="B136" s="173"/>
      <c r="C136" s="174"/>
      <c r="D136" s="175" t="s">
        <v>76</v>
      </c>
      <c r="E136" s="187" t="s">
        <v>244</v>
      </c>
      <c r="F136" s="187" t="s">
        <v>245</v>
      </c>
      <c r="G136" s="174"/>
      <c r="H136" s="174"/>
      <c r="I136" s="177"/>
      <c r="J136" s="188">
        <f>BK136</f>
        <v>0</v>
      </c>
      <c r="K136" s="174"/>
      <c r="L136" s="179"/>
      <c r="M136" s="180"/>
      <c r="N136" s="181"/>
      <c r="O136" s="181"/>
      <c r="P136" s="182">
        <f>SUM(P137:P138)</f>
        <v>0</v>
      </c>
      <c r="Q136" s="181"/>
      <c r="R136" s="182">
        <f>SUM(R137:R138)</f>
        <v>0</v>
      </c>
      <c r="S136" s="181"/>
      <c r="T136" s="183">
        <f>SUM(T137:T138)</f>
        <v>0</v>
      </c>
      <c r="AR136" s="184" t="s">
        <v>25</v>
      </c>
      <c r="AT136" s="185" t="s">
        <v>76</v>
      </c>
      <c r="AU136" s="185" t="s">
        <v>25</v>
      </c>
      <c r="AY136" s="184" t="s">
        <v>135</v>
      </c>
      <c r="BK136" s="186">
        <f>SUM(BK137:BK138)</f>
        <v>0</v>
      </c>
    </row>
    <row r="137" spans="2:65" s="1" customFormat="1" ht="14.4" customHeight="1">
      <c r="B137" s="38"/>
      <c r="C137" s="189" t="s">
        <v>246</v>
      </c>
      <c r="D137" s="189" t="s">
        <v>137</v>
      </c>
      <c r="E137" s="190" t="s">
        <v>247</v>
      </c>
      <c r="F137" s="191" t="s">
        <v>248</v>
      </c>
      <c r="G137" s="192" t="s">
        <v>202</v>
      </c>
      <c r="H137" s="193">
        <v>1617.514</v>
      </c>
      <c r="I137" s="194"/>
      <c r="J137" s="195">
        <f>ROUND(I137*H137,2)</f>
        <v>0</v>
      </c>
      <c r="K137" s="191" t="s">
        <v>141</v>
      </c>
      <c r="L137" s="58"/>
      <c r="M137" s="196" t="s">
        <v>24</v>
      </c>
      <c r="N137" s="197" t="s">
        <v>48</v>
      </c>
      <c r="O137" s="39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21" t="s">
        <v>142</v>
      </c>
      <c r="AT137" s="21" t="s">
        <v>137</v>
      </c>
      <c r="AU137" s="21" t="s">
        <v>86</v>
      </c>
      <c r="AY137" s="21" t="s">
        <v>135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1" t="s">
        <v>25</v>
      </c>
      <c r="BK137" s="200">
        <f>ROUND(I137*H137,2)</f>
        <v>0</v>
      </c>
      <c r="BL137" s="21" t="s">
        <v>142</v>
      </c>
      <c r="BM137" s="21" t="s">
        <v>249</v>
      </c>
    </row>
    <row r="138" spans="2:47" s="1" customFormat="1" ht="24">
      <c r="B138" s="38"/>
      <c r="C138" s="60"/>
      <c r="D138" s="201" t="s">
        <v>144</v>
      </c>
      <c r="E138" s="60"/>
      <c r="F138" s="202" t="s">
        <v>250</v>
      </c>
      <c r="G138" s="60"/>
      <c r="H138" s="60"/>
      <c r="I138" s="160"/>
      <c r="J138" s="60"/>
      <c r="K138" s="60"/>
      <c r="L138" s="58"/>
      <c r="M138" s="225"/>
      <c r="N138" s="226"/>
      <c r="O138" s="226"/>
      <c r="P138" s="226"/>
      <c r="Q138" s="226"/>
      <c r="R138" s="226"/>
      <c r="S138" s="226"/>
      <c r="T138" s="227"/>
      <c r="AT138" s="21" t="s">
        <v>144</v>
      </c>
      <c r="AU138" s="21" t="s">
        <v>86</v>
      </c>
    </row>
    <row r="139" spans="2:12" s="1" customFormat="1" ht="6.9" customHeight="1">
      <c r="B139" s="53"/>
      <c r="C139" s="54"/>
      <c r="D139" s="54"/>
      <c r="E139" s="54"/>
      <c r="F139" s="54"/>
      <c r="G139" s="54"/>
      <c r="H139" s="54"/>
      <c r="I139" s="136"/>
      <c r="J139" s="54"/>
      <c r="K139" s="54"/>
      <c r="L139" s="58"/>
    </row>
  </sheetData>
  <sheetProtection algorithmName="SHA-512" hashValue="tV/1tKUrzrsImTCCO45JndbkpWKvBj6/v6CgVpXl5NWVF1wih1eWSndAzUYs4JlM6haHCvJ3bXNWslyAFMTmjA==" saltValue="WgsnrqwQMMFTuUNWa8KymPvgpRV5QyPMjWJHGOY/XOk7PmKQJ+HJs5zXoWd0i/CIUStaBsEP5DXrzeHpLitSfA==" spinCount="100000" sheet="1" objects="1" scenarios="1" formatColumns="0" formatRows="0" autoFilter="0"/>
  <autoFilter ref="C79:K138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0.66015625" style="0" customWidth="1"/>
    <col min="9" max="9" width="10.83203125" style="108" customWidth="1"/>
    <col min="10" max="10" width="20.16015625" style="0" customWidth="1"/>
    <col min="11" max="11" width="14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4" t="s">
        <v>103</v>
      </c>
      <c r="H1" s="354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21" t="s">
        <v>89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6" t="str">
        <f>'Rekapitulace stavby'!K6</f>
        <v>Svitava, ř. km 82,916-90,059, Hradec nad Svitavou, oprava koryta</v>
      </c>
      <c r="F7" s="347"/>
      <c r="G7" s="347"/>
      <c r="H7" s="347"/>
      <c r="I7" s="114"/>
      <c r="J7" s="26"/>
      <c r="K7" s="28"/>
    </row>
    <row r="8" spans="2:11" s="1" customFormat="1" ht="13.2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8" t="s">
        <v>251</v>
      </c>
      <c r="F9" s="349"/>
      <c r="G9" s="349"/>
      <c r="H9" s="349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24</v>
      </c>
      <c r="K11" s="42"/>
    </row>
    <row r="12" spans="2:11" s="1" customFormat="1" ht="14.4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6" t="s">
        <v>28</v>
      </c>
      <c r="J12" s="117" t="str">
        <f>'Rekapitulace stavby'!AN8</f>
        <v>19. 12. 2016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32</v>
      </c>
      <c r="E14" s="39"/>
      <c r="F14" s="39"/>
      <c r="G14" s="39"/>
      <c r="H14" s="39"/>
      <c r="I14" s="116" t="s">
        <v>33</v>
      </c>
      <c r="J14" s="32" t="s">
        <v>24</v>
      </c>
      <c r="K14" s="42"/>
    </row>
    <row r="15" spans="2:11" s="1" customFormat="1" ht="18" customHeight="1">
      <c r="B15" s="38"/>
      <c r="C15" s="39"/>
      <c r="D15" s="39"/>
      <c r="E15" s="32" t="s">
        <v>34</v>
      </c>
      <c r="F15" s="39"/>
      <c r="G15" s="39"/>
      <c r="H15" s="39"/>
      <c r="I15" s="116" t="s">
        <v>35</v>
      </c>
      <c r="J15" s="32" t="s">
        <v>24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36</v>
      </c>
      <c r="E17" s="39"/>
      <c r="F17" s="39"/>
      <c r="G17" s="39"/>
      <c r="H17" s="39"/>
      <c r="I17" s="116" t="s">
        <v>33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35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38</v>
      </c>
      <c r="E20" s="39"/>
      <c r="F20" s="39"/>
      <c r="G20" s="39"/>
      <c r="H20" s="39"/>
      <c r="I20" s="116" t="s">
        <v>33</v>
      </c>
      <c r="J20" s="32" t="s">
        <v>24</v>
      </c>
      <c r="K20" s="42"/>
    </row>
    <row r="21" spans="2:11" s="1" customFormat="1" ht="18" customHeight="1">
      <c r="B21" s="38"/>
      <c r="C21" s="39"/>
      <c r="D21" s="39"/>
      <c r="E21" s="32" t="s">
        <v>39</v>
      </c>
      <c r="F21" s="39"/>
      <c r="G21" s="39"/>
      <c r="H21" s="39"/>
      <c r="I21" s="116" t="s">
        <v>35</v>
      </c>
      <c r="J21" s="32" t="s">
        <v>24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41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26" t="s">
        <v>24</v>
      </c>
      <c r="F24" s="326"/>
      <c r="G24" s="326"/>
      <c r="H24" s="32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43</v>
      </c>
      <c r="E27" s="39"/>
      <c r="F27" s="39"/>
      <c r="G27" s="39"/>
      <c r="H27" s="39"/>
      <c r="I27" s="115"/>
      <c r="J27" s="125">
        <f>ROUND(J81,2)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45</v>
      </c>
      <c r="G29" s="39"/>
      <c r="H29" s="39"/>
      <c r="I29" s="126" t="s">
        <v>44</v>
      </c>
      <c r="J29" s="43" t="s">
        <v>46</v>
      </c>
      <c r="K29" s="42"/>
    </row>
    <row r="30" spans="2:11" s="1" customFormat="1" ht="14.4" customHeight="1">
      <c r="B30" s="38"/>
      <c r="C30" s="39"/>
      <c r="D30" s="46" t="s">
        <v>47</v>
      </c>
      <c r="E30" s="46" t="s">
        <v>48</v>
      </c>
      <c r="F30" s="127">
        <f>ROUND(SUM(BE81:BE158),2)</f>
        <v>0</v>
      </c>
      <c r="G30" s="39"/>
      <c r="H30" s="39"/>
      <c r="I30" s="128">
        <v>0.21</v>
      </c>
      <c r="J30" s="127">
        <f>ROUND(ROUND((SUM(BE81:BE158)),2)*I30,2)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49</v>
      </c>
      <c r="F31" s="127">
        <f>ROUND(SUM(BF81:BF158),2)</f>
        <v>0</v>
      </c>
      <c r="G31" s="39"/>
      <c r="H31" s="39"/>
      <c r="I31" s="128">
        <v>0.15</v>
      </c>
      <c r="J31" s="127">
        <f>ROUND(ROUND((SUM(BF81:BF158)),2)*I31,2)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50</v>
      </c>
      <c r="F32" s="127">
        <f>ROUND(SUM(BG81:BG158),2)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51</v>
      </c>
      <c r="F33" s="127">
        <f>ROUND(SUM(BH81:BH158),2)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52</v>
      </c>
      <c r="F34" s="127">
        <f>ROUND(SUM(BI81:BI158),2)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53</v>
      </c>
      <c r="E36" s="76"/>
      <c r="F36" s="76"/>
      <c r="G36" s="131" t="s">
        <v>54</v>
      </c>
      <c r="H36" s="132" t="s">
        <v>55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6" t="str">
        <f>E7</f>
        <v>Svitava, ř. km 82,916-90,059, Hradec nad Svitavou, oprava koryta</v>
      </c>
      <c r="F45" s="347"/>
      <c r="G45" s="347"/>
      <c r="H45" s="347"/>
      <c r="I45" s="115"/>
      <c r="J45" s="39"/>
      <c r="K45" s="42"/>
    </row>
    <row r="46" spans="2:11" s="1" customFormat="1" ht="14.4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8" t="str">
        <f>E9</f>
        <v>SO-02 - II. úsek, ř. km 84,425-85,491</v>
      </c>
      <c r="F47" s="349"/>
      <c r="G47" s="349"/>
      <c r="H47" s="349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26</v>
      </c>
      <c r="D49" s="39"/>
      <c r="E49" s="39"/>
      <c r="F49" s="32" t="str">
        <f>F12</f>
        <v xml:space="preserve"> </v>
      </c>
      <c r="G49" s="39"/>
      <c r="H49" s="39"/>
      <c r="I49" s="116" t="s">
        <v>28</v>
      </c>
      <c r="J49" s="117" t="str">
        <f>IF(J12="","",J12)</f>
        <v>19. 12. 2016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32</v>
      </c>
      <c r="D51" s="39"/>
      <c r="E51" s="39"/>
      <c r="F51" s="32" t="str">
        <f>E15</f>
        <v>Povodí Moravy, s.p., Brno</v>
      </c>
      <c r="G51" s="39"/>
      <c r="H51" s="39"/>
      <c r="I51" s="116" t="s">
        <v>38</v>
      </c>
      <c r="J51" s="326" t="str">
        <f>E21</f>
        <v>Agroprojekce Litomyšl, s.r.o.</v>
      </c>
      <c r="K51" s="42"/>
    </row>
    <row r="52" spans="2:11" s="1" customFormat="1" ht="14.4" customHeight="1">
      <c r="B52" s="38"/>
      <c r="C52" s="34" t="s">
        <v>36</v>
      </c>
      <c r="D52" s="39"/>
      <c r="E52" s="39"/>
      <c r="F52" s="32" t="str">
        <f>IF(E18="","",E18)</f>
        <v/>
      </c>
      <c r="G52" s="39"/>
      <c r="H52" s="39"/>
      <c r="I52" s="115"/>
      <c r="J52" s="350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111</v>
      </c>
      <c r="D54" s="129"/>
      <c r="E54" s="129"/>
      <c r="F54" s="129"/>
      <c r="G54" s="129"/>
      <c r="H54" s="129"/>
      <c r="I54" s="142"/>
      <c r="J54" s="143" t="s">
        <v>112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113</v>
      </c>
      <c r="D56" s="39"/>
      <c r="E56" s="39"/>
      <c r="F56" s="39"/>
      <c r="G56" s="39"/>
      <c r="H56" s="39"/>
      <c r="I56" s="115"/>
      <c r="J56" s="125">
        <f>J81</f>
        <v>0</v>
      </c>
      <c r="K56" s="42"/>
      <c r="AU56" s="21" t="s">
        <v>114</v>
      </c>
    </row>
    <row r="57" spans="2:11" s="7" customFormat="1" ht="24.9" customHeight="1">
      <c r="B57" s="146"/>
      <c r="C57" s="147"/>
      <c r="D57" s="148" t="s">
        <v>115</v>
      </c>
      <c r="E57" s="149"/>
      <c r="F57" s="149"/>
      <c r="G57" s="149"/>
      <c r="H57" s="149"/>
      <c r="I57" s="150"/>
      <c r="J57" s="151">
        <f>J82</f>
        <v>0</v>
      </c>
      <c r="K57" s="152"/>
    </row>
    <row r="58" spans="2:11" s="8" customFormat="1" ht="19.95" customHeight="1">
      <c r="B58" s="153"/>
      <c r="C58" s="154"/>
      <c r="D58" s="155" t="s">
        <v>116</v>
      </c>
      <c r="E58" s="156"/>
      <c r="F58" s="156"/>
      <c r="G58" s="156"/>
      <c r="H58" s="156"/>
      <c r="I58" s="157"/>
      <c r="J58" s="158">
        <f>J83</f>
        <v>0</v>
      </c>
      <c r="K58" s="159"/>
    </row>
    <row r="59" spans="2:11" s="8" customFormat="1" ht="19.95" customHeight="1">
      <c r="B59" s="153"/>
      <c r="C59" s="154"/>
      <c r="D59" s="155" t="s">
        <v>117</v>
      </c>
      <c r="E59" s="156"/>
      <c r="F59" s="156"/>
      <c r="G59" s="156"/>
      <c r="H59" s="156"/>
      <c r="I59" s="157"/>
      <c r="J59" s="158">
        <f>J121</f>
        <v>0</v>
      </c>
      <c r="K59" s="159"/>
    </row>
    <row r="60" spans="2:11" s="8" customFormat="1" ht="19.95" customHeight="1">
      <c r="B60" s="153"/>
      <c r="C60" s="154"/>
      <c r="D60" s="155" t="s">
        <v>252</v>
      </c>
      <c r="E60" s="156"/>
      <c r="F60" s="156"/>
      <c r="G60" s="156"/>
      <c r="H60" s="156"/>
      <c r="I60" s="157"/>
      <c r="J60" s="158">
        <f>J131</f>
        <v>0</v>
      </c>
      <c r="K60" s="159"/>
    </row>
    <row r="61" spans="2:11" s="8" customFormat="1" ht="19.95" customHeight="1">
      <c r="B61" s="153"/>
      <c r="C61" s="154"/>
      <c r="D61" s="155" t="s">
        <v>118</v>
      </c>
      <c r="E61" s="156"/>
      <c r="F61" s="156"/>
      <c r="G61" s="156"/>
      <c r="H61" s="156"/>
      <c r="I61" s="157"/>
      <c r="J61" s="158">
        <f>J156</f>
        <v>0</v>
      </c>
      <c r="K61" s="159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5"/>
      <c r="J62" s="39"/>
      <c r="K62" s="42"/>
    </row>
    <row r="63" spans="2:11" s="1" customFormat="1" ht="6.9" customHeight="1">
      <c r="B63" s="53"/>
      <c r="C63" s="54"/>
      <c r="D63" s="54"/>
      <c r="E63" s="54"/>
      <c r="F63" s="54"/>
      <c r="G63" s="54"/>
      <c r="H63" s="54"/>
      <c r="I63" s="136"/>
      <c r="J63" s="54"/>
      <c r="K63" s="55"/>
    </row>
    <row r="67" spans="2:12" s="1" customFormat="1" ht="6.9" customHeight="1">
      <c r="B67" s="56"/>
      <c r="C67" s="57"/>
      <c r="D67" s="57"/>
      <c r="E67" s="57"/>
      <c r="F67" s="57"/>
      <c r="G67" s="57"/>
      <c r="H67" s="57"/>
      <c r="I67" s="139"/>
      <c r="J67" s="57"/>
      <c r="K67" s="57"/>
      <c r="L67" s="58"/>
    </row>
    <row r="68" spans="2:12" s="1" customFormat="1" ht="36.9" customHeight="1">
      <c r="B68" s="38"/>
      <c r="C68" s="59" t="s">
        <v>119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6.9" customHeight="1">
      <c r="B69" s="38"/>
      <c r="C69" s="60"/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4.4" customHeight="1">
      <c r="B70" s="38"/>
      <c r="C70" s="62" t="s">
        <v>18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" customHeight="1">
      <c r="B71" s="38"/>
      <c r="C71" s="60"/>
      <c r="D71" s="60"/>
      <c r="E71" s="351" t="str">
        <f>E7</f>
        <v>Svitava, ř. km 82,916-90,059, Hradec nad Svitavou, oprava koryta</v>
      </c>
      <c r="F71" s="352"/>
      <c r="G71" s="352"/>
      <c r="H71" s="352"/>
      <c r="I71" s="160"/>
      <c r="J71" s="60"/>
      <c r="K71" s="60"/>
      <c r="L71" s="58"/>
    </row>
    <row r="72" spans="2:12" s="1" customFormat="1" ht="14.4" customHeight="1">
      <c r="B72" s="38"/>
      <c r="C72" s="62" t="s">
        <v>108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6.2" customHeight="1">
      <c r="B73" s="38"/>
      <c r="C73" s="60"/>
      <c r="D73" s="60"/>
      <c r="E73" s="334" t="str">
        <f>E9</f>
        <v>SO-02 - II. úsek, ř. km 84,425-85,491</v>
      </c>
      <c r="F73" s="353"/>
      <c r="G73" s="353"/>
      <c r="H73" s="353"/>
      <c r="I73" s="160"/>
      <c r="J73" s="60"/>
      <c r="K73" s="60"/>
      <c r="L73" s="58"/>
    </row>
    <row r="74" spans="2:12" s="1" customFormat="1" ht="6.9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8" customHeight="1">
      <c r="B75" s="38"/>
      <c r="C75" s="62" t="s">
        <v>26</v>
      </c>
      <c r="D75" s="60"/>
      <c r="E75" s="60"/>
      <c r="F75" s="161" t="str">
        <f>F12</f>
        <v xml:space="preserve"> </v>
      </c>
      <c r="G75" s="60"/>
      <c r="H75" s="60"/>
      <c r="I75" s="162" t="s">
        <v>28</v>
      </c>
      <c r="J75" s="70" t="str">
        <f>IF(J12="","",J12)</f>
        <v>19. 12. 2016</v>
      </c>
      <c r="K75" s="60"/>
      <c r="L75" s="58"/>
    </row>
    <row r="76" spans="2:12" s="1" customFormat="1" ht="6.9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3.2">
      <c r="B77" s="38"/>
      <c r="C77" s="62" t="s">
        <v>32</v>
      </c>
      <c r="D77" s="60"/>
      <c r="E77" s="60"/>
      <c r="F77" s="161" t="str">
        <f>E15</f>
        <v>Povodí Moravy, s.p., Brno</v>
      </c>
      <c r="G77" s="60"/>
      <c r="H77" s="60"/>
      <c r="I77" s="162" t="s">
        <v>38</v>
      </c>
      <c r="J77" s="161" t="str">
        <f>E21</f>
        <v>Agroprojekce Litomyšl, s.r.o.</v>
      </c>
      <c r="K77" s="60"/>
      <c r="L77" s="58"/>
    </row>
    <row r="78" spans="2:12" s="1" customFormat="1" ht="14.4" customHeight="1">
      <c r="B78" s="38"/>
      <c r="C78" s="62" t="s">
        <v>36</v>
      </c>
      <c r="D78" s="60"/>
      <c r="E78" s="60"/>
      <c r="F78" s="161" t="str">
        <f>IF(E18="","",E18)</f>
        <v/>
      </c>
      <c r="G78" s="60"/>
      <c r="H78" s="60"/>
      <c r="I78" s="160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20" s="9" customFormat="1" ht="29.25" customHeight="1">
      <c r="B80" s="163"/>
      <c r="C80" s="164" t="s">
        <v>120</v>
      </c>
      <c r="D80" s="165" t="s">
        <v>62</v>
      </c>
      <c r="E80" s="165" t="s">
        <v>58</v>
      </c>
      <c r="F80" s="165" t="s">
        <v>121</v>
      </c>
      <c r="G80" s="165" t="s">
        <v>122</v>
      </c>
      <c r="H80" s="165" t="s">
        <v>123</v>
      </c>
      <c r="I80" s="166" t="s">
        <v>124</v>
      </c>
      <c r="J80" s="165" t="s">
        <v>112</v>
      </c>
      <c r="K80" s="167" t="s">
        <v>125</v>
      </c>
      <c r="L80" s="168"/>
      <c r="M80" s="78" t="s">
        <v>126</v>
      </c>
      <c r="N80" s="79" t="s">
        <v>47</v>
      </c>
      <c r="O80" s="79" t="s">
        <v>127</v>
      </c>
      <c r="P80" s="79" t="s">
        <v>128</v>
      </c>
      <c r="Q80" s="79" t="s">
        <v>129</v>
      </c>
      <c r="R80" s="79" t="s">
        <v>130</v>
      </c>
      <c r="S80" s="79" t="s">
        <v>131</v>
      </c>
      <c r="T80" s="80" t="s">
        <v>132</v>
      </c>
    </row>
    <row r="81" spans="2:63" s="1" customFormat="1" ht="29.25" customHeight="1">
      <c r="B81" s="38"/>
      <c r="C81" s="84" t="s">
        <v>113</v>
      </c>
      <c r="D81" s="60"/>
      <c r="E81" s="60"/>
      <c r="F81" s="60"/>
      <c r="G81" s="60"/>
      <c r="H81" s="60"/>
      <c r="I81" s="160"/>
      <c r="J81" s="169">
        <f>BK81</f>
        <v>0</v>
      </c>
      <c r="K81" s="60"/>
      <c r="L81" s="58"/>
      <c r="M81" s="81"/>
      <c r="N81" s="82"/>
      <c r="O81" s="82"/>
      <c r="P81" s="170">
        <f>P82</f>
        <v>0</v>
      </c>
      <c r="Q81" s="82"/>
      <c r="R81" s="170">
        <f>R82</f>
        <v>6996.850848</v>
      </c>
      <c r="S81" s="82"/>
      <c r="T81" s="171">
        <f>T82</f>
        <v>0</v>
      </c>
      <c r="AT81" s="21" t="s">
        <v>76</v>
      </c>
      <c r="AU81" s="21" t="s">
        <v>114</v>
      </c>
      <c r="BK81" s="172">
        <f>BK82</f>
        <v>0</v>
      </c>
    </row>
    <row r="82" spans="2:63" s="10" customFormat="1" ht="37.35" customHeight="1">
      <c r="B82" s="173"/>
      <c r="C82" s="174"/>
      <c r="D82" s="175" t="s">
        <v>76</v>
      </c>
      <c r="E82" s="176" t="s">
        <v>133</v>
      </c>
      <c r="F82" s="176" t="s">
        <v>134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P83+P121+P131+P156</f>
        <v>0</v>
      </c>
      <c r="Q82" s="181"/>
      <c r="R82" s="182">
        <f>R83+R121+R131+R156</f>
        <v>6996.850848</v>
      </c>
      <c r="S82" s="181"/>
      <c r="T82" s="183">
        <f>T83+T121+T131+T156</f>
        <v>0</v>
      </c>
      <c r="AR82" s="184" t="s">
        <v>25</v>
      </c>
      <c r="AT82" s="185" t="s">
        <v>76</v>
      </c>
      <c r="AU82" s="185" t="s">
        <v>77</v>
      </c>
      <c r="AY82" s="184" t="s">
        <v>135</v>
      </c>
      <c r="BK82" s="186">
        <f>BK83+BK121+BK131+BK156</f>
        <v>0</v>
      </c>
    </row>
    <row r="83" spans="2:63" s="10" customFormat="1" ht="19.95" customHeight="1">
      <c r="B83" s="173"/>
      <c r="C83" s="174"/>
      <c r="D83" s="175" t="s">
        <v>76</v>
      </c>
      <c r="E83" s="187" t="s">
        <v>25</v>
      </c>
      <c r="F83" s="187" t="s">
        <v>136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SUM(P84:P120)</f>
        <v>0</v>
      </c>
      <c r="Q83" s="181"/>
      <c r="R83" s="182">
        <f>SUM(R84:R120)</f>
        <v>0</v>
      </c>
      <c r="S83" s="181"/>
      <c r="T83" s="183">
        <f>SUM(T84:T120)</f>
        <v>0</v>
      </c>
      <c r="AR83" s="184" t="s">
        <v>25</v>
      </c>
      <c r="AT83" s="185" t="s">
        <v>76</v>
      </c>
      <c r="AU83" s="185" t="s">
        <v>25</v>
      </c>
      <c r="AY83" s="184" t="s">
        <v>135</v>
      </c>
      <c r="BK83" s="186">
        <f>SUM(BK84:BK120)</f>
        <v>0</v>
      </c>
    </row>
    <row r="84" spans="2:65" s="1" customFormat="1" ht="14.4" customHeight="1">
      <c r="B84" s="38"/>
      <c r="C84" s="189" t="s">
        <v>25</v>
      </c>
      <c r="D84" s="189" t="s">
        <v>137</v>
      </c>
      <c r="E84" s="190" t="s">
        <v>138</v>
      </c>
      <c r="F84" s="191" t="s">
        <v>139</v>
      </c>
      <c r="G84" s="192" t="s">
        <v>140</v>
      </c>
      <c r="H84" s="193">
        <v>17.25</v>
      </c>
      <c r="I84" s="194"/>
      <c r="J84" s="195">
        <f>ROUND(I84*H84,2)</f>
        <v>0</v>
      </c>
      <c r="K84" s="191" t="s">
        <v>141</v>
      </c>
      <c r="L84" s="58"/>
      <c r="M84" s="196" t="s">
        <v>24</v>
      </c>
      <c r="N84" s="197" t="s">
        <v>48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142</v>
      </c>
      <c r="AT84" s="21" t="s">
        <v>137</v>
      </c>
      <c r="AU84" s="21" t="s">
        <v>86</v>
      </c>
      <c r="AY84" s="21" t="s">
        <v>135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25</v>
      </c>
      <c r="BK84" s="200">
        <f>ROUND(I84*H84,2)</f>
        <v>0</v>
      </c>
      <c r="BL84" s="21" t="s">
        <v>142</v>
      </c>
      <c r="BM84" s="21" t="s">
        <v>143</v>
      </c>
    </row>
    <row r="85" spans="2:47" s="1" customFormat="1" ht="24">
      <c r="B85" s="38"/>
      <c r="C85" s="60"/>
      <c r="D85" s="201" t="s">
        <v>144</v>
      </c>
      <c r="E85" s="60"/>
      <c r="F85" s="202" t="s">
        <v>145</v>
      </c>
      <c r="G85" s="60"/>
      <c r="H85" s="60"/>
      <c r="I85" s="160"/>
      <c r="J85" s="60"/>
      <c r="K85" s="60"/>
      <c r="L85" s="58"/>
      <c r="M85" s="203"/>
      <c r="N85" s="39"/>
      <c r="O85" s="39"/>
      <c r="P85" s="39"/>
      <c r="Q85" s="39"/>
      <c r="R85" s="39"/>
      <c r="S85" s="39"/>
      <c r="T85" s="75"/>
      <c r="AT85" s="21" t="s">
        <v>144</v>
      </c>
      <c r="AU85" s="21" t="s">
        <v>86</v>
      </c>
    </row>
    <row r="86" spans="2:51" s="11" customFormat="1" ht="12">
      <c r="B86" s="204"/>
      <c r="C86" s="205"/>
      <c r="D86" s="201" t="s">
        <v>146</v>
      </c>
      <c r="E86" s="206" t="s">
        <v>24</v>
      </c>
      <c r="F86" s="207" t="s">
        <v>253</v>
      </c>
      <c r="G86" s="205"/>
      <c r="H86" s="208">
        <v>6</v>
      </c>
      <c r="I86" s="209"/>
      <c r="J86" s="205"/>
      <c r="K86" s="205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146</v>
      </c>
      <c r="AU86" s="214" t="s">
        <v>86</v>
      </c>
      <c r="AV86" s="11" t="s">
        <v>86</v>
      </c>
      <c r="AW86" s="11" t="s">
        <v>40</v>
      </c>
      <c r="AX86" s="11" t="s">
        <v>77</v>
      </c>
      <c r="AY86" s="214" t="s">
        <v>135</v>
      </c>
    </row>
    <row r="87" spans="2:51" s="11" customFormat="1" ht="12">
      <c r="B87" s="204"/>
      <c r="C87" s="205"/>
      <c r="D87" s="201" t="s">
        <v>146</v>
      </c>
      <c r="E87" s="206" t="s">
        <v>24</v>
      </c>
      <c r="F87" s="207" t="s">
        <v>254</v>
      </c>
      <c r="G87" s="205"/>
      <c r="H87" s="208">
        <v>11.25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146</v>
      </c>
      <c r="AU87" s="214" t="s">
        <v>86</v>
      </c>
      <c r="AV87" s="11" t="s">
        <v>86</v>
      </c>
      <c r="AW87" s="11" t="s">
        <v>40</v>
      </c>
      <c r="AX87" s="11" t="s">
        <v>77</v>
      </c>
      <c r="AY87" s="214" t="s">
        <v>135</v>
      </c>
    </row>
    <row r="88" spans="2:65" s="1" customFormat="1" ht="22.8" customHeight="1">
      <c r="B88" s="38"/>
      <c r="C88" s="189" t="s">
        <v>86</v>
      </c>
      <c r="D88" s="189" t="s">
        <v>137</v>
      </c>
      <c r="E88" s="190" t="s">
        <v>255</v>
      </c>
      <c r="F88" s="191" t="s">
        <v>256</v>
      </c>
      <c r="G88" s="192" t="s">
        <v>140</v>
      </c>
      <c r="H88" s="193">
        <v>964.8</v>
      </c>
      <c r="I88" s="194"/>
      <c r="J88" s="195">
        <f>ROUND(I88*H88,2)</f>
        <v>0</v>
      </c>
      <c r="K88" s="191" t="s">
        <v>141</v>
      </c>
      <c r="L88" s="58"/>
      <c r="M88" s="196" t="s">
        <v>24</v>
      </c>
      <c r="N88" s="197" t="s">
        <v>48</v>
      </c>
      <c r="O88" s="39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21" t="s">
        <v>142</v>
      </c>
      <c r="AT88" s="21" t="s">
        <v>137</v>
      </c>
      <c r="AU88" s="21" t="s">
        <v>86</v>
      </c>
      <c r="AY88" s="21" t="s">
        <v>135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25</v>
      </c>
      <c r="BK88" s="200">
        <f>ROUND(I88*H88,2)</f>
        <v>0</v>
      </c>
      <c r="BL88" s="21" t="s">
        <v>142</v>
      </c>
      <c r="BM88" s="21" t="s">
        <v>257</v>
      </c>
    </row>
    <row r="89" spans="2:47" s="1" customFormat="1" ht="36">
      <c r="B89" s="38"/>
      <c r="C89" s="60"/>
      <c r="D89" s="201" t="s">
        <v>144</v>
      </c>
      <c r="E89" s="60"/>
      <c r="F89" s="202" t="s">
        <v>258</v>
      </c>
      <c r="G89" s="60"/>
      <c r="H89" s="60"/>
      <c r="I89" s="160"/>
      <c r="J89" s="60"/>
      <c r="K89" s="60"/>
      <c r="L89" s="58"/>
      <c r="M89" s="203"/>
      <c r="N89" s="39"/>
      <c r="O89" s="39"/>
      <c r="P89" s="39"/>
      <c r="Q89" s="39"/>
      <c r="R89" s="39"/>
      <c r="S89" s="39"/>
      <c r="T89" s="75"/>
      <c r="AT89" s="21" t="s">
        <v>144</v>
      </c>
      <c r="AU89" s="21" t="s">
        <v>86</v>
      </c>
    </row>
    <row r="90" spans="2:51" s="11" customFormat="1" ht="12">
      <c r="B90" s="204"/>
      <c r="C90" s="205"/>
      <c r="D90" s="201" t="s">
        <v>146</v>
      </c>
      <c r="E90" s="206" t="s">
        <v>24</v>
      </c>
      <c r="F90" s="207" t="s">
        <v>259</v>
      </c>
      <c r="G90" s="205"/>
      <c r="H90" s="208">
        <v>964.8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146</v>
      </c>
      <c r="AU90" s="214" t="s">
        <v>86</v>
      </c>
      <c r="AV90" s="11" t="s">
        <v>86</v>
      </c>
      <c r="AW90" s="11" t="s">
        <v>40</v>
      </c>
      <c r="AX90" s="11" t="s">
        <v>25</v>
      </c>
      <c r="AY90" s="214" t="s">
        <v>135</v>
      </c>
    </row>
    <row r="91" spans="2:65" s="1" customFormat="1" ht="22.8" customHeight="1">
      <c r="B91" s="38"/>
      <c r="C91" s="189" t="s">
        <v>154</v>
      </c>
      <c r="D91" s="189" t="s">
        <v>137</v>
      </c>
      <c r="E91" s="190" t="s">
        <v>260</v>
      </c>
      <c r="F91" s="191" t="s">
        <v>261</v>
      </c>
      <c r="G91" s="192" t="s">
        <v>140</v>
      </c>
      <c r="H91" s="193">
        <v>107.2</v>
      </c>
      <c r="I91" s="194"/>
      <c r="J91" s="195">
        <f>ROUND(I91*H91,2)</f>
        <v>0</v>
      </c>
      <c r="K91" s="191" t="s">
        <v>141</v>
      </c>
      <c r="L91" s="58"/>
      <c r="M91" s="196" t="s">
        <v>24</v>
      </c>
      <c r="N91" s="197" t="s">
        <v>48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142</v>
      </c>
      <c r="AT91" s="21" t="s">
        <v>137</v>
      </c>
      <c r="AU91" s="21" t="s">
        <v>86</v>
      </c>
      <c r="AY91" s="21" t="s">
        <v>135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25</v>
      </c>
      <c r="BK91" s="200">
        <f>ROUND(I91*H91,2)</f>
        <v>0</v>
      </c>
      <c r="BL91" s="21" t="s">
        <v>142</v>
      </c>
      <c r="BM91" s="21" t="s">
        <v>262</v>
      </c>
    </row>
    <row r="92" spans="2:47" s="1" customFormat="1" ht="36">
      <c r="B92" s="38"/>
      <c r="C92" s="60"/>
      <c r="D92" s="201" t="s">
        <v>144</v>
      </c>
      <c r="E92" s="60"/>
      <c r="F92" s="202" t="s">
        <v>263</v>
      </c>
      <c r="G92" s="60"/>
      <c r="H92" s="60"/>
      <c r="I92" s="160"/>
      <c r="J92" s="60"/>
      <c r="K92" s="60"/>
      <c r="L92" s="58"/>
      <c r="M92" s="203"/>
      <c r="N92" s="39"/>
      <c r="O92" s="39"/>
      <c r="P92" s="39"/>
      <c r="Q92" s="39"/>
      <c r="R92" s="39"/>
      <c r="S92" s="39"/>
      <c r="T92" s="75"/>
      <c r="AT92" s="21" t="s">
        <v>144</v>
      </c>
      <c r="AU92" s="21" t="s">
        <v>86</v>
      </c>
    </row>
    <row r="93" spans="2:51" s="11" customFormat="1" ht="12">
      <c r="B93" s="204"/>
      <c r="C93" s="205"/>
      <c r="D93" s="201" t="s">
        <v>146</v>
      </c>
      <c r="E93" s="206" t="s">
        <v>24</v>
      </c>
      <c r="F93" s="207" t="s">
        <v>264</v>
      </c>
      <c r="G93" s="205"/>
      <c r="H93" s="208">
        <v>107.2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146</v>
      </c>
      <c r="AU93" s="214" t="s">
        <v>86</v>
      </c>
      <c r="AV93" s="11" t="s">
        <v>86</v>
      </c>
      <c r="AW93" s="11" t="s">
        <v>40</v>
      </c>
      <c r="AX93" s="11" t="s">
        <v>25</v>
      </c>
      <c r="AY93" s="214" t="s">
        <v>135</v>
      </c>
    </row>
    <row r="94" spans="2:65" s="1" customFormat="1" ht="22.8" customHeight="1">
      <c r="B94" s="38"/>
      <c r="C94" s="189" t="s">
        <v>142</v>
      </c>
      <c r="D94" s="189" t="s">
        <v>137</v>
      </c>
      <c r="E94" s="190" t="s">
        <v>265</v>
      </c>
      <c r="F94" s="191" t="s">
        <v>266</v>
      </c>
      <c r="G94" s="192" t="s">
        <v>140</v>
      </c>
      <c r="H94" s="193">
        <v>2922.12</v>
      </c>
      <c r="I94" s="194"/>
      <c r="J94" s="195">
        <f>ROUND(I94*H94,2)</f>
        <v>0</v>
      </c>
      <c r="K94" s="191" t="s">
        <v>141</v>
      </c>
      <c r="L94" s="58"/>
      <c r="M94" s="196" t="s">
        <v>24</v>
      </c>
      <c r="N94" s="197" t="s">
        <v>48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142</v>
      </c>
      <c r="AT94" s="21" t="s">
        <v>137</v>
      </c>
      <c r="AU94" s="21" t="s">
        <v>86</v>
      </c>
      <c r="AY94" s="21" t="s">
        <v>135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25</v>
      </c>
      <c r="BK94" s="200">
        <f>ROUND(I94*H94,2)</f>
        <v>0</v>
      </c>
      <c r="BL94" s="21" t="s">
        <v>142</v>
      </c>
      <c r="BM94" s="21" t="s">
        <v>267</v>
      </c>
    </row>
    <row r="95" spans="2:47" s="1" customFormat="1" ht="24">
      <c r="B95" s="38"/>
      <c r="C95" s="60"/>
      <c r="D95" s="201" t="s">
        <v>144</v>
      </c>
      <c r="E95" s="60"/>
      <c r="F95" s="202" t="s">
        <v>268</v>
      </c>
      <c r="G95" s="60"/>
      <c r="H95" s="60"/>
      <c r="I95" s="160"/>
      <c r="J95" s="60"/>
      <c r="K95" s="60"/>
      <c r="L95" s="58"/>
      <c r="M95" s="203"/>
      <c r="N95" s="39"/>
      <c r="O95" s="39"/>
      <c r="P95" s="39"/>
      <c r="Q95" s="39"/>
      <c r="R95" s="39"/>
      <c r="S95" s="39"/>
      <c r="T95" s="75"/>
      <c r="AT95" s="21" t="s">
        <v>144</v>
      </c>
      <c r="AU95" s="21" t="s">
        <v>86</v>
      </c>
    </row>
    <row r="96" spans="2:51" s="11" customFormat="1" ht="12">
      <c r="B96" s="204"/>
      <c r="C96" s="205"/>
      <c r="D96" s="201" t="s">
        <v>146</v>
      </c>
      <c r="E96" s="206" t="s">
        <v>24</v>
      </c>
      <c r="F96" s="207" t="s">
        <v>269</v>
      </c>
      <c r="G96" s="205"/>
      <c r="H96" s="208">
        <v>2922.12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146</v>
      </c>
      <c r="AU96" s="214" t="s">
        <v>86</v>
      </c>
      <c r="AV96" s="11" t="s">
        <v>86</v>
      </c>
      <c r="AW96" s="11" t="s">
        <v>40</v>
      </c>
      <c r="AX96" s="11" t="s">
        <v>25</v>
      </c>
      <c r="AY96" s="214" t="s">
        <v>135</v>
      </c>
    </row>
    <row r="97" spans="2:65" s="1" customFormat="1" ht="22.8" customHeight="1">
      <c r="B97" s="38"/>
      <c r="C97" s="189" t="s">
        <v>165</v>
      </c>
      <c r="D97" s="189" t="s">
        <v>137</v>
      </c>
      <c r="E97" s="190" t="s">
        <v>270</v>
      </c>
      <c r="F97" s="191" t="s">
        <v>271</v>
      </c>
      <c r="G97" s="192" t="s">
        <v>140</v>
      </c>
      <c r="H97" s="193">
        <v>324.68</v>
      </c>
      <c r="I97" s="194"/>
      <c r="J97" s="195">
        <f>ROUND(I97*H97,2)</f>
        <v>0</v>
      </c>
      <c r="K97" s="191" t="s">
        <v>141</v>
      </c>
      <c r="L97" s="58"/>
      <c r="M97" s="196" t="s">
        <v>24</v>
      </c>
      <c r="N97" s="197" t="s">
        <v>48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142</v>
      </c>
      <c r="AT97" s="21" t="s">
        <v>137</v>
      </c>
      <c r="AU97" s="21" t="s">
        <v>86</v>
      </c>
      <c r="AY97" s="21" t="s">
        <v>135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25</v>
      </c>
      <c r="BK97" s="200">
        <f>ROUND(I97*H97,2)</f>
        <v>0</v>
      </c>
      <c r="BL97" s="21" t="s">
        <v>142</v>
      </c>
      <c r="BM97" s="21" t="s">
        <v>272</v>
      </c>
    </row>
    <row r="98" spans="2:47" s="1" customFormat="1" ht="24">
      <c r="B98" s="38"/>
      <c r="C98" s="60"/>
      <c r="D98" s="201" t="s">
        <v>144</v>
      </c>
      <c r="E98" s="60"/>
      <c r="F98" s="202" t="s">
        <v>273</v>
      </c>
      <c r="G98" s="60"/>
      <c r="H98" s="60"/>
      <c r="I98" s="160"/>
      <c r="J98" s="60"/>
      <c r="K98" s="60"/>
      <c r="L98" s="58"/>
      <c r="M98" s="203"/>
      <c r="N98" s="39"/>
      <c r="O98" s="39"/>
      <c r="P98" s="39"/>
      <c r="Q98" s="39"/>
      <c r="R98" s="39"/>
      <c r="S98" s="39"/>
      <c r="T98" s="75"/>
      <c r="AT98" s="21" t="s">
        <v>144</v>
      </c>
      <c r="AU98" s="21" t="s">
        <v>86</v>
      </c>
    </row>
    <row r="99" spans="2:51" s="11" customFormat="1" ht="12">
      <c r="B99" s="204"/>
      <c r="C99" s="205"/>
      <c r="D99" s="201" t="s">
        <v>146</v>
      </c>
      <c r="E99" s="206" t="s">
        <v>24</v>
      </c>
      <c r="F99" s="207" t="s">
        <v>274</v>
      </c>
      <c r="G99" s="205"/>
      <c r="H99" s="208">
        <v>324.68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146</v>
      </c>
      <c r="AU99" s="214" t="s">
        <v>86</v>
      </c>
      <c r="AV99" s="11" t="s">
        <v>86</v>
      </c>
      <c r="AW99" s="11" t="s">
        <v>40</v>
      </c>
      <c r="AX99" s="11" t="s">
        <v>25</v>
      </c>
      <c r="AY99" s="214" t="s">
        <v>135</v>
      </c>
    </row>
    <row r="100" spans="2:65" s="1" customFormat="1" ht="22.8" customHeight="1">
      <c r="B100" s="38"/>
      <c r="C100" s="189" t="s">
        <v>171</v>
      </c>
      <c r="D100" s="189" t="s">
        <v>137</v>
      </c>
      <c r="E100" s="190" t="s">
        <v>172</v>
      </c>
      <c r="F100" s="191" t="s">
        <v>173</v>
      </c>
      <c r="G100" s="192" t="s">
        <v>140</v>
      </c>
      <c r="H100" s="193">
        <v>4318.8</v>
      </c>
      <c r="I100" s="194"/>
      <c r="J100" s="195">
        <f>ROUND(I100*H100,2)</f>
        <v>0</v>
      </c>
      <c r="K100" s="191" t="s">
        <v>141</v>
      </c>
      <c r="L100" s="58"/>
      <c r="M100" s="196" t="s">
        <v>24</v>
      </c>
      <c r="N100" s="197" t="s">
        <v>48</v>
      </c>
      <c r="O100" s="39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21" t="s">
        <v>142</v>
      </c>
      <c r="AT100" s="21" t="s">
        <v>137</v>
      </c>
      <c r="AU100" s="21" t="s">
        <v>86</v>
      </c>
      <c r="AY100" s="21" t="s">
        <v>135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1" t="s">
        <v>25</v>
      </c>
      <c r="BK100" s="200">
        <f>ROUND(I100*H100,2)</f>
        <v>0</v>
      </c>
      <c r="BL100" s="21" t="s">
        <v>142</v>
      </c>
      <c r="BM100" s="21" t="s">
        <v>275</v>
      </c>
    </row>
    <row r="101" spans="2:47" s="1" customFormat="1" ht="36">
      <c r="B101" s="38"/>
      <c r="C101" s="60"/>
      <c r="D101" s="201" t="s">
        <v>144</v>
      </c>
      <c r="E101" s="60"/>
      <c r="F101" s="202" t="s">
        <v>175</v>
      </c>
      <c r="G101" s="60"/>
      <c r="H101" s="60"/>
      <c r="I101" s="160"/>
      <c r="J101" s="60"/>
      <c r="K101" s="60"/>
      <c r="L101" s="58"/>
      <c r="M101" s="203"/>
      <c r="N101" s="39"/>
      <c r="O101" s="39"/>
      <c r="P101" s="39"/>
      <c r="Q101" s="39"/>
      <c r="R101" s="39"/>
      <c r="S101" s="39"/>
      <c r="T101" s="75"/>
      <c r="AT101" s="21" t="s">
        <v>144</v>
      </c>
      <c r="AU101" s="21" t="s">
        <v>86</v>
      </c>
    </row>
    <row r="102" spans="2:51" s="11" customFormat="1" ht="12">
      <c r="B102" s="204"/>
      <c r="C102" s="205"/>
      <c r="D102" s="201" t="s">
        <v>146</v>
      </c>
      <c r="E102" s="206" t="s">
        <v>24</v>
      </c>
      <c r="F102" s="207" t="s">
        <v>276</v>
      </c>
      <c r="G102" s="205"/>
      <c r="H102" s="208">
        <v>4318.8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146</v>
      </c>
      <c r="AU102" s="214" t="s">
        <v>86</v>
      </c>
      <c r="AV102" s="11" t="s">
        <v>86</v>
      </c>
      <c r="AW102" s="11" t="s">
        <v>40</v>
      </c>
      <c r="AX102" s="11" t="s">
        <v>25</v>
      </c>
      <c r="AY102" s="214" t="s">
        <v>135</v>
      </c>
    </row>
    <row r="103" spans="2:65" s="1" customFormat="1" ht="22.8" customHeight="1">
      <c r="B103" s="38"/>
      <c r="C103" s="189" t="s">
        <v>177</v>
      </c>
      <c r="D103" s="189" t="s">
        <v>137</v>
      </c>
      <c r="E103" s="190" t="s">
        <v>178</v>
      </c>
      <c r="F103" s="191" t="s">
        <v>179</v>
      </c>
      <c r="G103" s="192" t="s">
        <v>140</v>
      </c>
      <c r="H103" s="193">
        <v>4318.8</v>
      </c>
      <c r="I103" s="194"/>
      <c r="J103" s="195">
        <f>ROUND(I103*H103,2)</f>
        <v>0</v>
      </c>
      <c r="K103" s="191" t="s">
        <v>141</v>
      </c>
      <c r="L103" s="58"/>
      <c r="M103" s="196" t="s">
        <v>24</v>
      </c>
      <c r="N103" s="197" t="s">
        <v>48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142</v>
      </c>
      <c r="AT103" s="21" t="s">
        <v>137</v>
      </c>
      <c r="AU103" s="21" t="s">
        <v>86</v>
      </c>
      <c r="AY103" s="21" t="s">
        <v>135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25</v>
      </c>
      <c r="BK103" s="200">
        <f>ROUND(I103*H103,2)</f>
        <v>0</v>
      </c>
      <c r="BL103" s="21" t="s">
        <v>142</v>
      </c>
      <c r="BM103" s="21" t="s">
        <v>180</v>
      </c>
    </row>
    <row r="104" spans="2:47" s="1" customFormat="1" ht="36">
      <c r="B104" s="38"/>
      <c r="C104" s="60"/>
      <c r="D104" s="201" t="s">
        <v>144</v>
      </c>
      <c r="E104" s="60"/>
      <c r="F104" s="202" t="s">
        <v>181</v>
      </c>
      <c r="G104" s="60"/>
      <c r="H104" s="60"/>
      <c r="I104" s="160"/>
      <c r="J104" s="60"/>
      <c r="K104" s="60"/>
      <c r="L104" s="58"/>
      <c r="M104" s="203"/>
      <c r="N104" s="39"/>
      <c r="O104" s="39"/>
      <c r="P104" s="39"/>
      <c r="Q104" s="39"/>
      <c r="R104" s="39"/>
      <c r="S104" s="39"/>
      <c r="T104" s="75"/>
      <c r="AT104" s="21" t="s">
        <v>144</v>
      </c>
      <c r="AU104" s="21" t="s">
        <v>86</v>
      </c>
    </row>
    <row r="105" spans="2:51" s="11" customFormat="1" ht="12">
      <c r="B105" s="204"/>
      <c r="C105" s="205"/>
      <c r="D105" s="201" t="s">
        <v>146</v>
      </c>
      <c r="E105" s="206" t="s">
        <v>24</v>
      </c>
      <c r="F105" s="207" t="s">
        <v>277</v>
      </c>
      <c r="G105" s="205"/>
      <c r="H105" s="208">
        <v>4318.8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146</v>
      </c>
      <c r="AU105" s="214" t="s">
        <v>86</v>
      </c>
      <c r="AV105" s="11" t="s">
        <v>86</v>
      </c>
      <c r="AW105" s="11" t="s">
        <v>40</v>
      </c>
      <c r="AX105" s="11" t="s">
        <v>25</v>
      </c>
      <c r="AY105" s="214" t="s">
        <v>135</v>
      </c>
    </row>
    <row r="106" spans="2:65" s="1" customFormat="1" ht="22.8" customHeight="1">
      <c r="B106" s="38"/>
      <c r="C106" s="189" t="s">
        <v>183</v>
      </c>
      <c r="D106" s="189" t="s">
        <v>137</v>
      </c>
      <c r="E106" s="190" t="s">
        <v>184</v>
      </c>
      <c r="F106" s="191" t="s">
        <v>185</v>
      </c>
      <c r="G106" s="192" t="s">
        <v>140</v>
      </c>
      <c r="H106" s="193">
        <v>64782</v>
      </c>
      <c r="I106" s="194"/>
      <c r="J106" s="195">
        <f>ROUND(I106*H106,2)</f>
        <v>0</v>
      </c>
      <c r="K106" s="191" t="s">
        <v>141</v>
      </c>
      <c r="L106" s="58"/>
      <c r="M106" s="196" t="s">
        <v>24</v>
      </c>
      <c r="N106" s="197" t="s">
        <v>48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142</v>
      </c>
      <c r="AT106" s="21" t="s">
        <v>137</v>
      </c>
      <c r="AU106" s="21" t="s">
        <v>86</v>
      </c>
      <c r="AY106" s="21" t="s">
        <v>135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25</v>
      </c>
      <c r="BK106" s="200">
        <f>ROUND(I106*H106,2)</f>
        <v>0</v>
      </c>
      <c r="BL106" s="21" t="s">
        <v>142</v>
      </c>
      <c r="BM106" s="21" t="s">
        <v>278</v>
      </c>
    </row>
    <row r="107" spans="2:47" s="1" customFormat="1" ht="48">
      <c r="B107" s="38"/>
      <c r="C107" s="60"/>
      <c r="D107" s="201" t="s">
        <v>144</v>
      </c>
      <c r="E107" s="60"/>
      <c r="F107" s="202" t="s">
        <v>187</v>
      </c>
      <c r="G107" s="60"/>
      <c r="H107" s="60"/>
      <c r="I107" s="160"/>
      <c r="J107" s="60"/>
      <c r="K107" s="60"/>
      <c r="L107" s="58"/>
      <c r="M107" s="203"/>
      <c r="N107" s="39"/>
      <c r="O107" s="39"/>
      <c r="P107" s="39"/>
      <c r="Q107" s="39"/>
      <c r="R107" s="39"/>
      <c r="S107" s="39"/>
      <c r="T107" s="75"/>
      <c r="AT107" s="21" t="s">
        <v>144</v>
      </c>
      <c r="AU107" s="21" t="s">
        <v>86</v>
      </c>
    </row>
    <row r="108" spans="2:51" s="11" customFormat="1" ht="12">
      <c r="B108" s="204"/>
      <c r="C108" s="205"/>
      <c r="D108" s="201" t="s">
        <v>146</v>
      </c>
      <c r="E108" s="206" t="s">
        <v>24</v>
      </c>
      <c r="F108" s="207" t="s">
        <v>279</v>
      </c>
      <c r="G108" s="205"/>
      <c r="H108" s="208">
        <v>64782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146</v>
      </c>
      <c r="AU108" s="214" t="s">
        <v>86</v>
      </c>
      <c r="AV108" s="11" t="s">
        <v>86</v>
      </c>
      <c r="AW108" s="11" t="s">
        <v>40</v>
      </c>
      <c r="AX108" s="11" t="s">
        <v>25</v>
      </c>
      <c r="AY108" s="214" t="s">
        <v>135</v>
      </c>
    </row>
    <row r="109" spans="2:65" s="1" customFormat="1" ht="14.4" customHeight="1">
      <c r="B109" s="38"/>
      <c r="C109" s="189" t="s">
        <v>189</v>
      </c>
      <c r="D109" s="189" t="s">
        <v>137</v>
      </c>
      <c r="E109" s="190" t="s">
        <v>190</v>
      </c>
      <c r="F109" s="191" t="s">
        <v>191</v>
      </c>
      <c r="G109" s="192" t="s">
        <v>140</v>
      </c>
      <c r="H109" s="193">
        <v>4318.8</v>
      </c>
      <c r="I109" s="194"/>
      <c r="J109" s="195">
        <f>ROUND(I109*H109,2)</f>
        <v>0</v>
      </c>
      <c r="K109" s="191" t="s">
        <v>141</v>
      </c>
      <c r="L109" s="58"/>
      <c r="M109" s="196" t="s">
        <v>24</v>
      </c>
      <c r="N109" s="197" t="s">
        <v>48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142</v>
      </c>
      <c r="AT109" s="21" t="s">
        <v>137</v>
      </c>
      <c r="AU109" s="21" t="s">
        <v>86</v>
      </c>
      <c r="AY109" s="21" t="s">
        <v>135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25</v>
      </c>
      <c r="BK109" s="200">
        <f>ROUND(I109*H109,2)</f>
        <v>0</v>
      </c>
      <c r="BL109" s="21" t="s">
        <v>142</v>
      </c>
      <c r="BM109" s="21" t="s">
        <v>280</v>
      </c>
    </row>
    <row r="110" spans="2:47" s="1" customFormat="1" ht="24">
      <c r="B110" s="38"/>
      <c r="C110" s="60"/>
      <c r="D110" s="201" t="s">
        <v>144</v>
      </c>
      <c r="E110" s="60"/>
      <c r="F110" s="202" t="s">
        <v>193</v>
      </c>
      <c r="G110" s="60"/>
      <c r="H110" s="60"/>
      <c r="I110" s="160"/>
      <c r="J110" s="60"/>
      <c r="K110" s="60"/>
      <c r="L110" s="58"/>
      <c r="M110" s="203"/>
      <c r="N110" s="39"/>
      <c r="O110" s="39"/>
      <c r="P110" s="39"/>
      <c r="Q110" s="39"/>
      <c r="R110" s="39"/>
      <c r="S110" s="39"/>
      <c r="T110" s="75"/>
      <c r="AT110" s="21" t="s">
        <v>144</v>
      </c>
      <c r="AU110" s="21" t="s">
        <v>86</v>
      </c>
    </row>
    <row r="111" spans="2:51" s="11" customFormat="1" ht="12">
      <c r="B111" s="204"/>
      <c r="C111" s="205"/>
      <c r="D111" s="201" t="s">
        <v>146</v>
      </c>
      <c r="E111" s="206" t="s">
        <v>24</v>
      </c>
      <c r="F111" s="207" t="s">
        <v>281</v>
      </c>
      <c r="G111" s="205"/>
      <c r="H111" s="208">
        <v>4318.8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146</v>
      </c>
      <c r="AU111" s="214" t="s">
        <v>86</v>
      </c>
      <c r="AV111" s="11" t="s">
        <v>86</v>
      </c>
      <c r="AW111" s="11" t="s">
        <v>40</v>
      </c>
      <c r="AX111" s="11" t="s">
        <v>25</v>
      </c>
      <c r="AY111" s="214" t="s">
        <v>135</v>
      </c>
    </row>
    <row r="112" spans="2:65" s="1" customFormat="1" ht="14.4" customHeight="1">
      <c r="B112" s="38"/>
      <c r="C112" s="189" t="s">
        <v>30</v>
      </c>
      <c r="D112" s="189" t="s">
        <v>137</v>
      </c>
      <c r="E112" s="190" t="s">
        <v>195</v>
      </c>
      <c r="F112" s="191" t="s">
        <v>196</v>
      </c>
      <c r="G112" s="192" t="s">
        <v>140</v>
      </c>
      <c r="H112" s="193">
        <v>4318.8</v>
      </c>
      <c r="I112" s="194"/>
      <c r="J112" s="195">
        <f>ROUND(I112*H112,2)</f>
        <v>0</v>
      </c>
      <c r="K112" s="191" t="s">
        <v>141</v>
      </c>
      <c r="L112" s="58"/>
      <c r="M112" s="196" t="s">
        <v>24</v>
      </c>
      <c r="N112" s="197" t="s">
        <v>48</v>
      </c>
      <c r="O112" s="39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21" t="s">
        <v>142</v>
      </c>
      <c r="AT112" s="21" t="s">
        <v>137</v>
      </c>
      <c r="AU112" s="21" t="s">
        <v>86</v>
      </c>
      <c r="AY112" s="21" t="s">
        <v>135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25</v>
      </c>
      <c r="BK112" s="200">
        <f>ROUND(I112*H112,2)</f>
        <v>0</v>
      </c>
      <c r="BL112" s="21" t="s">
        <v>142</v>
      </c>
      <c r="BM112" s="21" t="s">
        <v>197</v>
      </c>
    </row>
    <row r="113" spans="2:47" s="1" customFormat="1" ht="12">
      <c r="B113" s="38"/>
      <c r="C113" s="60"/>
      <c r="D113" s="201" t="s">
        <v>144</v>
      </c>
      <c r="E113" s="60"/>
      <c r="F113" s="202" t="s">
        <v>196</v>
      </c>
      <c r="G113" s="60"/>
      <c r="H113" s="60"/>
      <c r="I113" s="160"/>
      <c r="J113" s="60"/>
      <c r="K113" s="60"/>
      <c r="L113" s="58"/>
      <c r="M113" s="203"/>
      <c r="N113" s="39"/>
      <c r="O113" s="39"/>
      <c r="P113" s="39"/>
      <c r="Q113" s="39"/>
      <c r="R113" s="39"/>
      <c r="S113" s="39"/>
      <c r="T113" s="75"/>
      <c r="AT113" s="21" t="s">
        <v>144</v>
      </c>
      <c r="AU113" s="21" t="s">
        <v>86</v>
      </c>
    </row>
    <row r="114" spans="2:51" s="11" customFormat="1" ht="12">
      <c r="B114" s="204"/>
      <c r="C114" s="205"/>
      <c r="D114" s="201" t="s">
        <v>146</v>
      </c>
      <c r="E114" s="206" t="s">
        <v>24</v>
      </c>
      <c r="F114" s="207" t="s">
        <v>282</v>
      </c>
      <c r="G114" s="205"/>
      <c r="H114" s="208">
        <v>4318.8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146</v>
      </c>
      <c r="AU114" s="214" t="s">
        <v>86</v>
      </c>
      <c r="AV114" s="11" t="s">
        <v>86</v>
      </c>
      <c r="AW114" s="11" t="s">
        <v>40</v>
      </c>
      <c r="AX114" s="11" t="s">
        <v>25</v>
      </c>
      <c r="AY114" s="214" t="s">
        <v>135</v>
      </c>
    </row>
    <row r="115" spans="2:65" s="1" customFormat="1" ht="14.4" customHeight="1">
      <c r="B115" s="38"/>
      <c r="C115" s="189" t="s">
        <v>199</v>
      </c>
      <c r="D115" s="189" t="s">
        <v>137</v>
      </c>
      <c r="E115" s="190" t="s">
        <v>200</v>
      </c>
      <c r="F115" s="191" t="s">
        <v>201</v>
      </c>
      <c r="G115" s="192" t="s">
        <v>202</v>
      </c>
      <c r="H115" s="193">
        <v>7773.84</v>
      </c>
      <c r="I115" s="194"/>
      <c r="J115" s="195">
        <f>ROUND(I115*H115,2)</f>
        <v>0</v>
      </c>
      <c r="K115" s="191" t="s">
        <v>141</v>
      </c>
      <c r="L115" s="58"/>
      <c r="M115" s="196" t="s">
        <v>24</v>
      </c>
      <c r="N115" s="197" t="s">
        <v>48</v>
      </c>
      <c r="O115" s="39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21" t="s">
        <v>142</v>
      </c>
      <c r="AT115" s="21" t="s">
        <v>137</v>
      </c>
      <c r="AU115" s="21" t="s">
        <v>86</v>
      </c>
      <c r="AY115" s="21" t="s">
        <v>135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25</v>
      </c>
      <c r="BK115" s="200">
        <f>ROUND(I115*H115,2)</f>
        <v>0</v>
      </c>
      <c r="BL115" s="21" t="s">
        <v>142</v>
      </c>
      <c r="BM115" s="21" t="s">
        <v>283</v>
      </c>
    </row>
    <row r="116" spans="2:47" s="1" customFormat="1" ht="12">
      <c r="B116" s="38"/>
      <c r="C116" s="60"/>
      <c r="D116" s="201" t="s">
        <v>144</v>
      </c>
      <c r="E116" s="60"/>
      <c r="F116" s="202" t="s">
        <v>204</v>
      </c>
      <c r="G116" s="60"/>
      <c r="H116" s="60"/>
      <c r="I116" s="160"/>
      <c r="J116" s="60"/>
      <c r="K116" s="60"/>
      <c r="L116" s="58"/>
      <c r="M116" s="203"/>
      <c r="N116" s="39"/>
      <c r="O116" s="39"/>
      <c r="P116" s="39"/>
      <c r="Q116" s="39"/>
      <c r="R116" s="39"/>
      <c r="S116" s="39"/>
      <c r="T116" s="75"/>
      <c r="AT116" s="21" t="s">
        <v>144</v>
      </c>
      <c r="AU116" s="21" t="s">
        <v>86</v>
      </c>
    </row>
    <row r="117" spans="2:51" s="11" customFormat="1" ht="12">
      <c r="B117" s="204"/>
      <c r="C117" s="205"/>
      <c r="D117" s="201" t="s">
        <v>146</v>
      </c>
      <c r="E117" s="206" t="s">
        <v>24</v>
      </c>
      <c r="F117" s="207" t="s">
        <v>284</v>
      </c>
      <c r="G117" s="205"/>
      <c r="H117" s="208">
        <v>7773.84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146</v>
      </c>
      <c r="AU117" s="214" t="s">
        <v>86</v>
      </c>
      <c r="AV117" s="11" t="s">
        <v>86</v>
      </c>
      <c r="AW117" s="11" t="s">
        <v>40</v>
      </c>
      <c r="AX117" s="11" t="s">
        <v>25</v>
      </c>
      <c r="AY117" s="214" t="s">
        <v>135</v>
      </c>
    </row>
    <row r="118" spans="2:65" s="1" customFormat="1" ht="14.4" customHeight="1">
      <c r="B118" s="38"/>
      <c r="C118" s="189" t="s">
        <v>206</v>
      </c>
      <c r="D118" s="189" t="s">
        <v>137</v>
      </c>
      <c r="E118" s="190" t="s">
        <v>221</v>
      </c>
      <c r="F118" s="191" t="s">
        <v>222</v>
      </c>
      <c r="G118" s="192" t="s">
        <v>209</v>
      </c>
      <c r="H118" s="193">
        <v>1925.5</v>
      </c>
      <c r="I118" s="194"/>
      <c r="J118" s="195">
        <f>ROUND(I118*H118,2)</f>
        <v>0</v>
      </c>
      <c r="K118" s="191" t="s">
        <v>141</v>
      </c>
      <c r="L118" s="58"/>
      <c r="M118" s="196" t="s">
        <v>24</v>
      </c>
      <c r="N118" s="197" t="s">
        <v>48</v>
      </c>
      <c r="O118" s="39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AR118" s="21" t="s">
        <v>142</v>
      </c>
      <c r="AT118" s="21" t="s">
        <v>137</v>
      </c>
      <c r="AU118" s="21" t="s">
        <v>86</v>
      </c>
      <c r="AY118" s="21" t="s">
        <v>135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21" t="s">
        <v>25</v>
      </c>
      <c r="BK118" s="200">
        <f>ROUND(I118*H118,2)</f>
        <v>0</v>
      </c>
      <c r="BL118" s="21" t="s">
        <v>142</v>
      </c>
      <c r="BM118" s="21" t="s">
        <v>223</v>
      </c>
    </row>
    <row r="119" spans="2:47" s="1" customFormat="1" ht="12">
      <c r="B119" s="38"/>
      <c r="C119" s="60"/>
      <c r="D119" s="201" t="s">
        <v>144</v>
      </c>
      <c r="E119" s="60"/>
      <c r="F119" s="202" t="s">
        <v>224</v>
      </c>
      <c r="G119" s="60"/>
      <c r="H119" s="60"/>
      <c r="I119" s="160"/>
      <c r="J119" s="60"/>
      <c r="K119" s="60"/>
      <c r="L119" s="58"/>
      <c r="M119" s="203"/>
      <c r="N119" s="39"/>
      <c r="O119" s="39"/>
      <c r="P119" s="39"/>
      <c r="Q119" s="39"/>
      <c r="R119" s="39"/>
      <c r="S119" s="39"/>
      <c r="T119" s="75"/>
      <c r="AT119" s="21" t="s">
        <v>144</v>
      </c>
      <c r="AU119" s="21" t="s">
        <v>86</v>
      </c>
    </row>
    <row r="120" spans="2:51" s="11" customFormat="1" ht="12">
      <c r="B120" s="204"/>
      <c r="C120" s="205"/>
      <c r="D120" s="201" t="s">
        <v>146</v>
      </c>
      <c r="E120" s="206" t="s">
        <v>24</v>
      </c>
      <c r="F120" s="207" t="s">
        <v>285</v>
      </c>
      <c r="G120" s="205"/>
      <c r="H120" s="208">
        <v>1925.5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146</v>
      </c>
      <c r="AU120" s="214" t="s">
        <v>86</v>
      </c>
      <c r="AV120" s="11" t="s">
        <v>86</v>
      </c>
      <c r="AW120" s="11" t="s">
        <v>40</v>
      </c>
      <c r="AX120" s="11" t="s">
        <v>25</v>
      </c>
      <c r="AY120" s="214" t="s">
        <v>135</v>
      </c>
    </row>
    <row r="121" spans="2:63" s="10" customFormat="1" ht="29.85" customHeight="1">
      <c r="B121" s="173"/>
      <c r="C121" s="174"/>
      <c r="D121" s="175" t="s">
        <v>76</v>
      </c>
      <c r="E121" s="187" t="s">
        <v>142</v>
      </c>
      <c r="F121" s="187" t="s">
        <v>231</v>
      </c>
      <c r="G121" s="174"/>
      <c r="H121" s="174"/>
      <c r="I121" s="177"/>
      <c r="J121" s="188">
        <f>BK121</f>
        <v>0</v>
      </c>
      <c r="K121" s="174"/>
      <c r="L121" s="179"/>
      <c r="M121" s="180"/>
      <c r="N121" s="181"/>
      <c r="O121" s="181"/>
      <c r="P121" s="182">
        <f>SUM(P122:P130)</f>
        <v>0</v>
      </c>
      <c r="Q121" s="181"/>
      <c r="R121" s="182">
        <f>SUM(R122:R130)</f>
        <v>6996.850848</v>
      </c>
      <c r="S121" s="181"/>
      <c r="T121" s="183">
        <f>SUM(T122:T130)</f>
        <v>0</v>
      </c>
      <c r="AR121" s="184" t="s">
        <v>25</v>
      </c>
      <c r="AT121" s="185" t="s">
        <v>76</v>
      </c>
      <c r="AU121" s="185" t="s">
        <v>25</v>
      </c>
      <c r="AY121" s="184" t="s">
        <v>135</v>
      </c>
      <c r="BK121" s="186">
        <f>SUM(BK122:BK130)</f>
        <v>0</v>
      </c>
    </row>
    <row r="122" spans="2:65" s="1" customFormat="1" ht="22.8" customHeight="1">
      <c r="B122" s="38"/>
      <c r="C122" s="189" t="s">
        <v>213</v>
      </c>
      <c r="D122" s="189" t="s">
        <v>137</v>
      </c>
      <c r="E122" s="190" t="s">
        <v>233</v>
      </c>
      <c r="F122" s="191" t="s">
        <v>234</v>
      </c>
      <c r="G122" s="192" t="s">
        <v>140</v>
      </c>
      <c r="H122" s="193">
        <v>3272.9</v>
      </c>
      <c r="I122" s="194"/>
      <c r="J122" s="195">
        <f>ROUND(I122*H122,2)</f>
        <v>0</v>
      </c>
      <c r="K122" s="191" t="s">
        <v>141</v>
      </c>
      <c r="L122" s="58"/>
      <c r="M122" s="196" t="s">
        <v>24</v>
      </c>
      <c r="N122" s="197" t="s">
        <v>48</v>
      </c>
      <c r="O122" s="39"/>
      <c r="P122" s="198">
        <f>O122*H122</f>
        <v>0</v>
      </c>
      <c r="Q122" s="198">
        <v>2.13408</v>
      </c>
      <c r="R122" s="198">
        <f>Q122*H122</f>
        <v>6984.630432</v>
      </c>
      <c r="S122" s="198">
        <v>0</v>
      </c>
      <c r="T122" s="199">
        <f>S122*H122</f>
        <v>0</v>
      </c>
      <c r="AR122" s="21" t="s">
        <v>142</v>
      </c>
      <c r="AT122" s="21" t="s">
        <v>137</v>
      </c>
      <c r="AU122" s="21" t="s">
        <v>86</v>
      </c>
      <c r="AY122" s="21" t="s">
        <v>135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1" t="s">
        <v>25</v>
      </c>
      <c r="BK122" s="200">
        <f>ROUND(I122*H122,2)</f>
        <v>0</v>
      </c>
      <c r="BL122" s="21" t="s">
        <v>142</v>
      </c>
      <c r="BM122" s="21" t="s">
        <v>235</v>
      </c>
    </row>
    <row r="123" spans="2:47" s="1" customFormat="1" ht="24">
      <c r="B123" s="38"/>
      <c r="C123" s="60"/>
      <c r="D123" s="201" t="s">
        <v>144</v>
      </c>
      <c r="E123" s="60"/>
      <c r="F123" s="202" t="s">
        <v>236</v>
      </c>
      <c r="G123" s="60"/>
      <c r="H123" s="60"/>
      <c r="I123" s="160"/>
      <c r="J123" s="60"/>
      <c r="K123" s="60"/>
      <c r="L123" s="58"/>
      <c r="M123" s="203"/>
      <c r="N123" s="39"/>
      <c r="O123" s="39"/>
      <c r="P123" s="39"/>
      <c r="Q123" s="39"/>
      <c r="R123" s="39"/>
      <c r="S123" s="39"/>
      <c r="T123" s="75"/>
      <c r="AT123" s="21" t="s">
        <v>144</v>
      </c>
      <c r="AU123" s="21" t="s">
        <v>86</v>
      </c>
    </row>
    <row r="124" spans="2:51" s="11" customFormat="1" ht="12">
      <c r="B124" s="204"/>
      <c r="C124" s="205"/>
      <c r="D124" s="201" t="s">
        <v>146</v>
      </c>
      <c r="E124" s="206" t="s">
        <v>24</v>
      </c>
      <c r="F124" s="207" t="s">
        <v>286</v>
      </c>
      <c r="G124" s="205"/>
      <c r="H124" s="208">
        <v>3272.9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146</v>
      </c>
      <c r="AU124" s="214" t="s">
        <v>86</v>
      </c>
      <c r="AV124" s="11" t="s">
        <v>86</v>
      </c>
      <c r="AW124" s="11" t="s">
        <v>40</v>
      </c>
      <c r="AX124" s="11" t="s">
        <v>25</v>
      </c>
      <c r="AY124" s="214" t="s">
        <v>135</v>
      </c>
    </row>
    <row r="125" spans="2:65" s="1" customFormat="1" ht="22.8" customHeight="1">
      <c r="B125" s="38"/>
      <c r="C125" s="189" t="s">
        <v>220</v>
      </c>
      <c r="D125" s="189" t="s">
        <v>137</v>
      </c>
      <c r="E125" s="190" t="s">
        <v>239</v>
      </c>
      <c r="F125" s="191" t="s">
        <v>240</v>
      </c>
      <c r="G125" s="192" t="s">
        <v>209</v>
      </c>
      <c r="H125" s="193">
        <v>6083.9</v>
      </c>
      <c r="I125" s="194"/>
      <c r="J125" s="195">
        <f>ROUND(I125*H125,2)</f>
        <v>0</v>
      </c>
      <c r="K125" s="191" t="s">
        <v>141</v>
      </c>
      <c r="L125" s="58"/>
      <c r="M125" s="196" t="s">
        <v>24</v>
      </c>
      <c r="N125" s="197" t="s">
        <v>48</v>
      </c>
      <c r="O125" s="3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1" t="s">
        <v>142</v>
      </c>
      <c r="AT125" s="21" t="s">
        <v>137</v>
      </c>
      <c r="AU125" s="21" t="s">
        <v>86</v>
      </c>
      <c r="AY125" s="21" t="s">
        <v>135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1" t="s">
        <v>25</v>
      </c>
      <c r="BK125" s="200">
        <f>ROUND(I125*H125,2)</f>
        <v>0</v>
      </c>
      <c r="BL125" s="21" t="s">
        <v>142</v>
      </c>
      <c r="BM125" s="21" t="s">
        <v>241</v>
      </c>
    </row>
    <row r="126" spans="2:47" s="1" customFormat="1" ht="36">
      <c r="B126" s="38"/>
      <c r="C126" s="60"/>
      <c r="D126" s="201" t="s">
        <v>144</v>
      </c>
      <c r="E126" s="60"/>
      <c r="F126" s="202" t="s">
        <v>242</v>
      </c>
      <c r="G126" s="60"/>
      <c r="H126" s="60"/>
      <c r="I126" s="160"/>
      <c r="J126" s="60"/>
      <c r="K126" s="60"/>
      <c r="L126" s="58"/>
      <c r="M126" s="203"/>
      <c r="N126" s="39"/>
      <c r="O126" s="39"/>
      <c r="P126" s="39"/>
      <c r="Q126" s="39"/>
      <c r="R126" s="39"/>
      <c r="S126" s="39"/>
      <c r="T126" s="75"/>
      <c r="AT126" s="21" t="s">
        <v>144</v>
      </c>
      <c r="AU126" s="21" t="s">
        <v>86</v>
      </c>
    </row>
    <row r="127" spans="2:51" s="11" customFormat="1" ht="12">
      <c r="B127" s="204"/>
      <c r="C127" s="205"/>
      <c r="D127" s="201" t="s">
        <v>146</v>
      </c>
      <c r="E127" s="206" t="s">
        <v>24</v>
      </c>
      <c r="F127" s="207" t="s">
        <v>287</v>
      </c>
      <c r="G127" s="205"/>
      <c r="H127" s="208">
        <v>6083.9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146</v>
      </c>
      <c r="AU127" s="214" t="s">
        <v>86</v>
      </c>
      <c r="AV127" s="11" t="s">
        <v>86</v>
      </c>
      <c r="AW127" s="11" t="s">
        <v>40</v>
      </c>
      <c r="AX127" s="11" t="s">
        <v>25</v>
      </c>
      <c r="AY127" s="214" t="s">
        <v>135</v>
      </c>
    </row>
    <row r="128" spans="2:65" s="1" customFormat="1" ht="22.8" customHeight="1">
      <c r="B128" s="38"/>
      <c r="C128" s="189" t="s">
        <v>10</v>
      </c>
      <c r="D128" s="189" t="s">
        <v>137</v>
      </c>
      <c r="E128" s="190" t="s">
        <v>288</v>
      </c>
      <c r="F128" s="191" t="s">
        <v>289</v>
      </c>
      <c r="G128" s="192" t="s">
        <v>140</v>
      </c>
      <c r="H128" s="193">
        <v>6.12</v>
      </c>
      <c r="I128" s="194"/>
      <c r="J128" s="195">
        <f>ROUND(I128*H128,2)</f>
        <v>0</v>
      </c>
      <c r="K128" s="191" t="s">
        <v>141</v>
      </c>
      <c r="L128" s="58"/>
      <c r="M128" s="196" t="s">
        <v>24</v>
      </c>
      <c r="N128" s="197" t="s">
        <v>48</v>
      </c>
      <c r="O128" s="39"/>
      <c r="P128" s="198">
        <f>O128*H128</f>
        <v>0</v>
      </c>
      <c r="Q128" s="198">
        <v>1.9968</v>
      </c>
      <c r="R128" s="198">
        <f>Q128*H128</f>
        <v>12.220416</v>
      </c>
      <c r="S128" s="198">
        <v>0</v>
      </c>
      <c r="T128" s="199">
        <f>S128*H128</f>
        <v>0</v>
      </c>
      <c r="AR128" s="21" t="s">
        <v>142</v>
      </c>
      <c r="AT128" s="21" t="s">
        <v>137</v>
      </c>
      <c r="AU128" s="21" t="s">
        <v>86</v>
      </c>
      <c r="AY128" s="21" t="s">
        <v>135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25</v>
      </c>
      <c r="BK128" s="200">
        <f>ROUND(I128*H128,2)</f>
        <v>0</v>
      </c>
      <c r="BL128" s="21" t="s">
        <v>142</v>
      </c>
      <c r="BM128" s="21" t="s">
        <v>290</v>
      </c>
    </row>
    <row r="129" spans="2:47" s="1" customFormat="1" ht="24">
      <c r="B129" s="38"/>
      <c r="C129" s="60"/>
      <c r="D129" s="201" t="s">
        <v>144</v>
      </c>
      <c r="E129" s="60"/>
      <c r="F129" s="202" t="s">
        <v>291</v>
      </c>
      <c r="G129" s="60"/>
      <c r="H129" s="60"/>
      <c r="I129" s="160"/>
      <c r="J129" s="60"/>
      <c r="K129" s="60"/>
      <c r="L129" s="58"/>
      <c r="M129" s="203"/>
      <c r="N129" s="39"/>
      <c r="O129" s="39"/>
      <c r="P129" s="39"/>
      <c r="Q129" s="39"/>
      <c r="R129" s="39"/>
      <c r="S129" s="39"/>
      <c r="T129" s="75"/>
      <c r="AT129" s="21" t="s">
        <v>144</v>
      </c>
      <c r="AU129" s="21" t="s">
        <v>86</v>
      </c>
    </row>
    <row r="130" spans="2:51" s="11" customFormat="1" ht="12">
      <c r="B130" s="204"/>
      <c r="C130" s="205"/>
      <c r="D130" s="201" t="s">
        <v>146</v>
      </c>
      <c r="E130" s="206" t="s">
        <v>24</v>
      </c>
      <c r="F130" s="207" t="s">
        <v>292</v>
      </c>
      <c r="G130" s="205"/>
      <c r="H130" s="208">
        <v>6.12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146</v>
      </c>
      <c r="AU130" s="214" t="s">
        <v>86</v>
      </c>
      <c r="AV130" s="11" t="s">
        <v>86</v>
      </c>
      <c r="AW130" s="11" t="s">
        <v>40</v>
      </c>
      <c r="AX130" s="11" t="s">
        <v>25</v>
      </c>
      <c r="AY130" s="214" t="s">
        <v>135</v>
      </c>
    </row>
    <row r="131" spans="2:63" s="10" customFormat="1" ht="29.85" customHeight="1">
      <c r="B131" s="173"/>
      <c r="C131" s="174"/>
      <c r="D131" s="175" t="s">
        <v>76</v>
      </c>
      <c r="E131" s="187" t="s">
        <v>189</v>
      </c>
      <c r="F131" s="187" t="s">
        <v>293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SUM(P132:P155)</f>
        <v>0</v>
      </c>
      <c r="Q131" s="181"/>
      <c r="R131" s="182">
        <f>SUM(R132:R155)</f>
        <v>0</v>
      </c>
      <c r="S131" s="181"/>
      <c r="T131" s="183">
        <f>SUM(T132:T155)</f>
        <v>0</v>
      </c>
      <c r="AR131" s="184" t="s">
        <v>25</v>
      </c>
      <c r="AT131" s="185" t="s">
        <v>76</v>
      </c>
      <c r="AU131" s="185" t="s">
        <v>25</v>
      </c>
      <c r="AY131" s="184" t="s">
        <v>135</v>
      </c>
      <c r="BK131" s="186">
        <f>SUM(BK132:BK155)</f>
        <v>0</v>
      </c>
    </row>
    <row r="132" spans="2:65" s="1" customFormat="1" ht="14.4" customHeight="1">
      <c r="B132" s="38"/>
      <c r="C132" s="189" t="s">
        <v>232</v>
      </c>
      <c r="D132" s="189" t="s">
        <v>137</v>
      </c>
      <c r="E132" s="190" t="s">
        <v>294</v>
      </c>
      <c r="F132" s="191" t="s">
        <v>295</v>
      </c>
      <c r="G132" s="192" t="s">
        <v>296</v>
      </c>
      <c r="H132" s="193">
        <v>7</v>
      </c>
      <c r="I132" s="194"/>
      <c r="J132" s="195">
        <f>ROUND(I132*H132,2)</f>
        <v>0</v>
      </c>
      <c r="K132" s="191" t="s">
        <v>24</v>
      </c>
      <c r="L132" s="58"/>
      <c r="M132" s="196" t="s">
        <v>24</v>
      </c>
      <c r="N132" s="197" t="s">
        <v>48</v>
      </c>
      <c r="O132" s="39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21" t="s">
        <v>142</v>
      </c>
      <c r="AT132" s="21" t="s">
        <v>137</v>
      </c>
      <c r="AU132" s="21" t="s">
        <v>86</v>
      </c>
      <c r="AY132" s="21" t="s">
        <v>135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1" t="s">
        <v>25</v>
      </c>
      <c r="BK132" s="200">
        <f>ROUND(I132*H132,2)</f>
        <v>0</v>
      </c>
      <c r="BL132" s="21" t="s">
        <v>142</v>
      </c>
      <c r="BM132" s="21" t="s">
        <v>297</v>
      </c>
    </row>
    <row r="133" spans="2:47" s="1" customFormat="1" ht="12">
      <c r="B133" s="38"/>
      <c r="C133" s="60"/>
      <c r="D133" s="201" t="s">
        <v>144</v>
      </c>
      <c r="E133" s="60"/>
      <c r="F133" s="202" t="s">
        <v>295</v>
      </c>
      <c r="G133" s="60"/>
      <c r="H133" s="60"/>
      <c r="I133" s="160"/>
      <c r="J133" s="60"/>
      <c r="K133" s="60"/>
      <c r="L133" s="58"/>
      <c r="M133" s="203"/>
      <c r="N133" s="39"/>
      <c r="O133" s="39"/>
      <c r="P133" s="39"/>
      <c r="Q133" s="39"/>
      <c r="R133" s="39"/>
      <c r="S133" s="39"/>
      <c r="T133" s="75"/>
      <c r="AT133" s="21" t="s">
        <v>144</v>
      </c>
      <c r="AU133" s="21" t="s">
        <v>86</v>
      </c>
    </row>
    <row r="134" spans="2:47" s="1" customFormat="1" ht="36">
      <c r="B134" s="38"/>
      <c r="C134" s="60"/>
      <c r="D134" s="201" t="s">
        <v>298</v>
      </c>
      <c r="E134" s="60"/>
      <c r="F134" s="228" t="s">
        <v>299</v>
      </c>
      <c r="G134" s="60"/>
      <c r="H134" s="60"/>
      <c r="I134" s="160"/>
      <c r="J134" s="60"/>
      <c r="K134" s="60"/>
      <c r="L134" s="58"/>
      <c r="M134" s="203"/>
      <c r="N134" s="39"/>
      <c r="O134" s="39"/>
      <c r="P134" s="39"/>
      <c r="Q134" s="39"/>
      <c r="R134" s="39"/>
      <c r="S134" s="39"/>
      <c r="T134" s="75"/>
      <c r="AT134" s="21" t="s">
        <v>298</v>
      </c>
      <c r="AU134" s="21" t="s">
        <v>86</v>
      </c>
    </row>
    <row r="135" spans="2:51" s="11" customFormat="1" ht="12">
      <c r="B135" s="204"/>
      <c r="C135" s="205"/>
      <c r="D135" s="201" t="s">
        <v>146</v>
      </c>
      <c r="E135" s="206" t="s">
        <v>24</v>
      </c>
      <c r="F135" s="207" t="s">
        <v>300</v>
      </c>
      <c r="G135" s="205"/>
      <c r="H135" s="208">
        <v>7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146</v>
      </c>
      <c r="AU135" s="214" t="s">
        <v>86</v>
      </c>
      <c r="AV135" s="11" t="s">
        <v>86</v>
      </c>
      <c r="AW135" s="11" t="s">
        <v>40</v>
      </c>
      <c r="AX135" s="11" t="s">
        <v>25</v>
      </c>
      <c r="AY135" s="214" t="s">
        <v>135</v>
      </c>
    </row>
    <row r="136" spans="2:65" s="1" customFormat="1" ht="14.4" customHeight="1">
      <c r="B136" s="38"/>
      <c r="C136" s="189" t="s">
        <v>238</v>
      </c>
      <c r="D136" s="189" t="s">
        <v>137</v>
      </c>
      <c r="E136" s="190" t="s">
        <v>301</v>
      </c>
      <c r="F136" s="191" t="s">
        <v>302</v>
      </c>
      <c r="G136" s="192" t="s">
        <v>296</v>
      </c>
      <c r="H136" s="193">
        <v>2</v>
      </c>
      <c r="I136" s="194"/>
      <c r="J136" s="195">
        <f>ROUND(I136*H136,2)</f>
        <v>0</v>
      </c>
      <c r="K136" s="191" t="s">
        <v>24</v>
      </c>
      <c r="L136" s="58"/>
      <c r="M136" s="196" t="s">
        <v>24</v>
      </c>
      <c r="N136" s="197" t="s">
        <v>48</v>
      </c>
      <c r="O136" s="39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AR136" s="21" t="s">
        <v>142</v>
      </c>
      <c r="AT136" s="21" t="s">
        <v>137</v>
      </c>
      <c r="AU136" s="21" t="s">
        <v>86</v>
      </c>
      <c r="AY136" s="21" t="s">
        <v>135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1" t="s">
        <v>25</v>
      </c>
      <c r="BK136" s="200">
        <f>ROUND(I136*H136,2)</f>
        <v>0</v>
      </c>
      <c r="BL136" s="21" t="s">
        <v>142</v>
      </c>
      <c r="BM136" s="21" t="s">
        <v>303</v>
      </c>
    </row>
    <row r="137" spans="2:47" s="1" customFormat="1" ht="12">
      <c r="B137" s="38"/>
      <c r="C137" s="60"/>
      <c r="D137" s="201" t="s">
        <v>144</v>
      </c>
      <c r="E137" s="60"/>
      <c r="F137" s="202" t="s">
        <v>302</v>
      </c>
      <c r="G137" s="60"/>
      <c r="H137" s="60"/>
      <c r="I137" s="160"/>
      <c r="J137" s="60"/>
      <c r="K137" s="60"/>
      <c r="L137" s="58"/>
      <c r="M137" s="203"/>
      <c r="N137" s="39"/>
      <c r="O137" s="39"/>
      <c r="P137" s="39"/>
      <c r="Q137" s="39"/>
      <c r="R137" s="39"/>
      <c r="S137" s="39"/>
      <c r="T137" s="75"/>
      <c r="AT137" s="21" t="s">
        <v>144</v>
      </c>
      <c r="AU137" s="21" t="s">
        <v>86</v>
      </c>
    </row>
    <row r="138" spans="2:47" s="1" customFormat="1" ht="36">
      <c r="B138" s="38"/>
      <c r="C138" s="60"/>
      <c r="D138" s="201" t="s">
        <v>298</v>
      </c>
      <c r="E138" s="60"/>
      <c r="F138" s="228" t="s">
        <v>299</v>
      </c>
      <c r="G138" s="60"/>
      <c r="H138" s="60"/>
      <c r="I138" s="160"/>
      <c r="J138" s="60"/>
      <c r="K138" s="60"/>
      <c r="L138" s="58"/>
      <c r="M138" s="203"/>
      <c r="N138" s="39"/>
      <c r="O138" s="39"/>
      <c r="P138" s="39"/>
      <c r="Q138" s="39"/>
      <c r="R138" s="39"/>
      <c r="S138" s="39"/>
      <c r="T138" s="75"/>
      <c r="AT138" s="21" t="s">
        <v>298</v>
      </c>
      <c r="AU138" s="21" t="s">
        <v>86</v>
      </c>
    </row>
    <row r="139" spans="2:51" s="11" customFormat="1" ht="12">
      <c r="B139" s="204"/>
      <c r="C139" s="205"/>
      <c r="D139" s="201" t="s">
        <v>146</v>
      </c>
      <c r="E139" s="206" t="s">
        <v>24</v>
      </c>
      <c r="F139" s="207" t="s">
        <v>304</v>
      </c>
      <c r="G139" s="205"/>
      <c r="H139" s="208">
        <v>2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146</v>
      </c>
      <c r="AU139" s="214" t="s">
        <v>86</v>
      </c>
      <c r="AV139" s="11" t="s">
        <v>86</v>
      </c>
      <c r="AW139" s="11" t="s">
        <v>40</v>
      </c>
      <c r="AX139" s="11" t="s">
        <v>25</v>
      </c>
      <c r="AY139" s="214" t="s">
        <v>135</v>
      </c>
    </row>
    <row r="140" spans="2:65" s="1" customFormat="1" ht="14.4" customHeight="1">
      <c r="B140" s="38"/>
      <c r="C140" s="189" t="s">
        <v>246</v>
      </c>
      <c r="D140" s="189" t="s">
        <v>137</v>
      </c>
      <c r="E140" s="190" t="s">
        <v>305</v>
      </c>
      <c r="F140" s="191" t="s">
        <v>306</v>
      </c>
      <c r="G140" s="192" t="s">
        <v>296</v>
      </c>
      <c r="H140" s="193">
        <v>2</v>
      </c>
      <c r="I140" s="194"/>
      <c r="J140" s="195">
        <f>ROUND(I140*H140,2)</f>
        <v>0</v>
      </c>
      <c r="K140" s="191" t="s">
        <v>24</v>
      </c>
      <c r="L140" s="58"/>
      <c r="M140" s="196" t="s">
        <v>24</v>
      </c>
      <c r="N140" s="197" t="s">
        <v>48</v>
      </c>
      <c r="O140" s="39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AR140" s="21" t="s">
        <v>142</v>
      </c>
      <c r="AT140" s="21" t="s">
        <v>137</v>
      </c>
      <c r="AU140" s="21" t="s">
        <v>86</v>
      </c>
      <c r="AY140" s="21" t="s">
        <v>135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1" t="s">
        <v>25</v>
      </c>
      <c r="BK140" s="200">
        <f>ROUND(I140*H140,2)</f>
        <v>0</v>
      </c>
      <c r="BL140" s="21" t="s">
        <v>142</v>
      </c>
      <c r="BM140" s="21" t="s">
        <v>307</v>
      </c>
    </row>
    <row r="141" spans="2:47" s="1" customFormat="1" ht="12">
      <c r="B141" s="38"/>
      <c r="C141" s="60"/>
      <c r="D141" s="201" t="s">
        <v>144</v>
      </c>
      <c r="E141" s="60"/>
      <c r="F141" s="202" t="s">
        <v>306</v>
      </c>
      <c r="G141" s="60"/>
      <c r="H141" s="60"/>
      <c r="I141" s="160"/>
      <c r="J141" s="60"/>
      <c r="K141" s="60"/>
      <c r="L141" s="58"/>
      <c r="M141" s="203"/>
      <c r="N141" s="39"/>
      <c r="O141" s="39"/>
      <c r="P141" s="39"/>
      <c r="Q141" s="39"/>
      <c r="R141" s="39"/>
      <c r="S141" s="39"/>
      <c r="T141" s="75"/>
      <c r="AT141" s="21" t="s">
        <v>144</v>
      </c>
      <c r="AU141" s="21" t="s">
        <v>86</v>
      </c>
    </row>
    <row r="142" spans="2:47" s="1" customFormat="1" ht="36">
      <c r="B142" s="38"/>
      <c r="C142" s="60"/>
      <c r="D142" s="201" t="s">
        <v>298</v>
      </c>
      <c r="E142" s="60"/>
      <c r="F142" s="228" t="s">
        <v>299</v>
      </c>
      <c r="G142" s="60"/>
      <c r="H142" s="60"/>
      <c r="I142" s="160"/>
      <c r="J142" s="60"/>
      <c r="K142" s="60"/>
      <c r="L142" s="58"/>
      <c r="M142" s="203"/>
      <c r="N142" s="39"/>
      <c r="O142" s="39"/>
      <c r="P142" s="39"/>
      <c r="Q142" s="39"/>
      <c r="R142" s="39"/>
      <c r="S142" s="39"/>
      <c r="T142" s="75"/>
      <c r="AT142" s="21" t="s">
        <v>298</v>
      </c>
      <c r="AU142" s="21" t="s">
        <v>86</v>
      </c>
    </row>
    <row r="143" spans="2:51" s="11" customFormat="1" ht="12">
      <c r="B143" s="204"/>
      <c r="C143" s="205"/>
      <c r="D143" s="201" t="s">
        <v>146</v>
      </c>
      <c r="E143" s="206" t="s">
        <v>24</v>
      </c>
      <c r="F143" s="207" t="s">
        <v>304</v>
      </c>
      <c r="G143" s="205"/>
      <c r="H143" s="208">
        <v>2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146</v>
      </c>
      <c r="AU143" s="214" t="s">
        <v>86</v>
      </c>
      <c r="AV143" s="11" t="s">
        <v>86</v>
      </c>
      <c r="AW143" s="11" t="s">
        <v>40</v>
      </c>
      <c r="AX143" s="11" t="s">
        <v>25</v>
      </c>
      <c r="AY143" s="214" t="s">
        <v>135</v>
      </c>
    </row>
    <row r="144" spans="2:65" s="1" customFormat="1" ht="14.4" customHeight="1">
      <c r="B144" s="38"/>
      <c r="C144" s="189" t="s">
        <v>308</v>
      </c>
      <c r="D144" s="189" t="s">
        <v>137</v>
      </c>
      <c r="E144" s="190" t="s">
        <v>309</v>
      </c>
      <c r="F144" s="191" t="s">
        <v>310</v>
      </c>
      <c r="G144" s="192" t="s">
        <v>296</v>
      </c>
      <c r="H144" s="193">
        <v>1</v>
      </c>
      <c r="I144" s="194"/>
      <c r="J144" s="195">
        <f>ROUND(I144*H144,2)</f>
        <v>0</v>
      </c>
      <c r="K144" s="191" t="s">
        <v>24</v>
      </c>
      <c r="L144" s="58"/>
      <c r="M144" s="196" t="s">
        <v>24</v>
      </c>
      <c r="N144" s="197" t="s">
        <v>48</v>
      </c>
      <c r="O144" s="39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AR144" s="21" t="s">
        <v>142</v>
      </c>
      <c r="AT144" s="21" t="s">
        <v>137</v>
      </c>
      <c r="AU144" s="21" t="s">
        <v>86</v>
      </c>
      <c r="AY144" s="21" t="s">
        <v>135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21" t="s">
        <v>25</v>
      </c>
      <c r="BK144" s="200">
        <f>ROUND(I144*H144,2)</f>
        <v>0</v>
      </c>
      <c r="BL144" s="21" t="s">
        <v>142</v>
      </c>
      <c r="BM144" s="21" t="s">
        <v>311</v>
      </c>
    </row>
    <row r="145" spans="2:47" s="1" customFormat="1" ht="12">
      <c r="B145" s="38"/>
      <c r="C145" s="60"/>
      <c r="D145" s="201" t="s">
        <v>144</v>
      </c>
      <c r="E145" s="60"/>
      <c r="F145" s="202" t="s">
        <v>310</v>
      </c>
      <c r="G145" s="60"/>
      <c r="H145" s="60"/>
      <c r="I145" s="160"/>
      <c r="J145" s="60"/>
      <c r="K145" s="60"/>
      <c r="L145" s="58"/>
      <c r="M145" s="203"/>
      <c r="N145" s="39"/>
      <c r="O145" s="39"/>
      <c r="P145" s="39"/>
      <c r="Q145" s="39"/>
      <c r="R145" s="39"/>
      <c r="S145" s="39"/>
      <c r="T145" s="75"/>
      <c r="AT145" s="21" t="s">
        <v>144</v>
      </c>
      <c r="AU145" s="21" t="s">
        <v>86</v>
      </c>
    </row>
    <row r="146" spans="2:47" s="1" customFormat="1" ht="36">
      <c r="B146" s="38"/>
      <c r="C146" s="60"/>
      <c r="D146" s="201" t="s">
        <v>298</v>
      </c>
      <c r="E146" s="60"/>
      <c r="F146" s="228" t="s">
        <v>299</v>
      </c>
      <c r="G146" s="60"/>
      <c r="H146" s="60"/>
      <c r="I146" s="160"/>
      <c r="J146" s="60"/>
      <c r="K146" s="60"/>
      <c r="L146" s="58"/>
      <c r="M146" s="203"/>
      <c r="N146" s="39"/>
      <c r="O146" s="39"/>
      <c r="P146" s="39"/>
      <c r="Q146" s="39"/>
      <c r="R146" s="39"/>
      <c r="S146" s="39"/>
      <c r="T146" s="75"/>
      <c r="AT146" s="21" t="s">
        <v>298</v>
      </c>
      <c r="AU146" s="21" t="s">
        <v>86</v>
      </c>
    </row>
    <row r="147" spans="2:51" s="11" customFormat="1" ht="12">
      <c r="B147" s="204"/>
      <c r="C147" s="205"/>
      <c r="D147" s="201" t="s">
        <v>146</v>
      </c>
      <c r="E147" s="206" t="s">
        <v>24</v>
      </c>
      <c r="F147" s="207" t="s">
        <v>312</v>
      </c>
      <c r="G147" s="205"/>
      <c r="H147" s="208">
        <v>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146</v>
      </c>
      <c r="AU147" s="214" t="s">
        <v>86</v>
      </c>
      <c r="AV147" s="11" t="s">
        <v>86</v>
      </c>
      <c r="AW147" s="11" t="s">
        <v>40</v>
      </c>
      <c r="AX147" s="11" t="s">
        <v>25</v>
      </c>
      <c r="AY147" s="214" t="s">
        <v>135</v>
      </c>
    </row>
    <row r="148" spans="2:65" s="1" customFormat="1" ht="14.4" customHeight="1">
      <c r="B148" s="38"/>
      <c r="C148" s="189" t="s">
        <v>313</v>
      </c>
      <c r="D148" s="189" t="s">
        <v>137</v>
      </c>
      <c r="E148" s="190" t="s">
        <v>314</v>
      </c>
      <c r="F148" s="191" t="s">
        <v>315</v>
      </c>
      <c r="G148" s="192" t="s">
        <v>296</v>
      </c>
      <c r="H148" s="193">
        <v>1</v>
      </c>
      <c r="I148" s="194"/>
      <c r="J148" s="195">
        <f>ROUND(I148*H148,2)</f>
        <v>0</v>
      </c>
      <c r="K148" s="191" t="s">
        <v>24</v>
      </c>
      <c r="L148" s="58"/>
      <c r="M148" s="196" t="s">
        <v>24</v>
      </c>
      <c r="N148" s="197" t="s">
        <v>48</v>
      </c>
      <c r="O148" s="3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AR148" s="21" t="s">
        <v>142</v>
      </c>
      <c r="AT148" s="21" t="s">
        <v>137</v>
      </c>
      <c r="AU148" s="21" t="s">
        <v>86</v>
      </c>
      <c r="AY148" s="21" t="s">
        <v>135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21" t="s">
        <v>25</v>
      </c>
      <c r="BK148" s="200">
        <f>ROUND(I148*H148,2)</f>
        <v>0</v>
      </c>
      <c r="BL148" s="21" t="s">
        <v>142</v>
      </c>
      <c r="BM148" s="21" t="s">
        <v>316</v>
      </c>
    </row>
    <row r="149" spans="2:47" s="1" customFormat="1" ht="12">
      <c r="B149" s="38"/>
      <c r="C149" s="60"/>
      <c r="D149" s="201" t="s">
        <v>144</v>
      </c>
      <c r="E149" s="60"/>
      <c r="F149" s="202" t="s">
        <v>315</v>
      </c>
      <c r="G149" s="60"/>
      <c r="H149" s="60"/>
      <c r="I149" s="160"/>
      <c r="J149" s="60"/>
      <c r="K149" s="60"/>
      <c r="L149" s="58"/>
      <c r="M149" s="203"/>
      <c r="N149" s="39"/>
      <c r="O149" s="39"/>
      <c r="P149" s="39"/>
      <c r="Q149" s="39"/>
      <c r="R149" s="39"/>
      <c r="S149" s="39"/>
      <c r="T149" s="75"/>
      <c r="AT149" s="21" t="s">
        <v>144</v>
      </c>
      <c r="AU149" s="21" t="s">
        <v>86</v>
      </c>
    </row>
    <row r="150" spans="2:47" s="1" customFormat="1" ht="36">
      <c r="B150" s="38"/>
      <c r="C150" s="60"/>
      <c r="D150" s="201" t="s">
        <v>298</v>
      </c>
      <c r="E150" s="60"/>
      <c r="F150" s="228" t="s">
        <v>299</v>
      </c>
      <c r="G150" s="60"/>
      <c r="H150" s="60"/>
      <c r="I150" s="160"/>
      <c r="J150" s="60"/>
      <c r="K150" s="60"/>
      <c r="L150" s="58"/>
      <c r="M150" s="203"/>
      <c r="N150" s="39"/>
      <c r="O150" s="39"/>
      <c r="P150" s="39"/>
      <c r="Q150" s="39"/>
      <c r="R150" s="39"/>
      <c r="S150" s="39"/>
      <c r="T150" s="75"/>
      <c r="AT150" s="21" t="s">
        <v>298</v>
      </c>
      <c r="AU150" s="21" t="s">
        <v>86</v>
      </c>
    </row>
    <row r="151" spans="2:51" s="11" customFormat="1" ht="12">
      <c r="B151" s="204"/>
      <c r="C151" s="205"/>
      <c r="D151" s="201" t="s">
        <v>146</v>
      </c>
      <c r="E151" s="206" t="s">
        <v>24</v>
      </c>
      <c r="F151" s="207" t="s">
        <v>312</v>
      </c>
      <c r="G151" s="205"/>
      <c r="H151" s="208">
        <v>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146</v>
      </c>
      <c r="AU151" s="214" t="s">
        <v>86</v>
      </c>
      <c r="AV151" s="11" t="s">
        <v>86</v>
      </c>
      <c r="AW151" s="11" t="s">
        <v>40</v>
      </c>
      <c r="AX151" s="11" t="s">
        <v>25</v>
      </c>
      <c r="AY151" s="214" t="s">
        <v>135</v>
      </c>
    </row>
    <row r="152" spans="2:65" s="1" customFormat="1" ht="14.4" customHeight="1">
      <c r="B152" s="38"/>
      <c r="C152" s="189" t="s">
        <v>9</v>
      </c>
      <c r="D152" s="189" t="s">
        <v>137</v>
      </c>
      <c r="E152" s="190" t="s">
        <v>317</v>
      </c>
      <c r="F152" s="191" t="s">
        <v>318</v>
      </c>
      <c r="G152" s="192" t="s">
        <v>296</v>
      </c>
      <c r="H152" s="193">
        <v>1</v>
      </c>
      <c r="I152" s="194"/>
      <c r="J152" s="195">
        <f>ROUND(I152*H152,2)</f>
        <v>0</v>
      </c>
      <c r="K152" s="191" t="s">
        <v>24</v>
      </c>
      <c r="L152" s="58"/>
      <c r="M152" s="196" t="s">
        <v>24</v>
      </c>
      <c r="N152" s="197" t="s">
        <v>48</v>
      </c>
      <c r="O152" s="3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AR152" s="21" t="s">
        <v>142</v>
      </c>
      <c r="AT152" s="21" t="s">
        <v>137</v>
      </c>
      <c r="AU152" s="21" t="s">
        <v>86</v>
      </c>
      <c r="AY152" s="21" t="s">
        <v>135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1" t="s">
        <v>25</v>
      </c>
      <c r="BK152" s="200">
        <f>ROUND(I152*H152,2)</f>
        <v>0</v>
      </c>
      <c r="BL152" s="21" t="s">
        <v>142</v>
      </c>
      <c r="BM152" s="21" t="s">
        <v>319</v>
      </c>
    </row>
    <row r="153" spans="2:47" s="1" customFormat="1" ht="12">
      <c r="B153" s="38"/>
      <c r="C153" s="60"/>
      <c r="D153" s="201" t="s">
        <v>144</v>
      </c>
      <c r="E153" s="60"/>
      <c r="F153" s="202" t="s">
        <v>318</v>
      </c>
      <c r="G153" s="60"/>
      <c r="H153" s="60"/>
      <c r="I153" s="160"/>
      <c r="J153" s="60"/>
      <c r="K153" s="60"/>
      <c r="L153" s="58"/>
      <c r="M153" s="203"/>
      <c r="N153" s="39"/>
      <c r="O153" s="39"/>
      <c r="P153" s="39"/>
      <c r="Q153" s="39"/>
      <c r="R153" s="39"/>
      <c r="S153" s="39"/>
      <c r="T153" s="75"/>
      <c r="AT153" s="21" t="s">
        <v>144</v>
      </c>
      <c r="AU153" s="21" t="s">
        <v>86</v>
      </c>
    </row>
    <row r="154" spans="2:47" s="1" customFormat="1" ht="36">
      <c r="B154" s="38"/>
      <c r="C154" s="60"/>
      <c r="D154" s="201" t="s">
        <v>298</v>
      </c>
      <c r="E154" s="60"/>
      <c r="F154" s="228" t="s">
        <v>299</v>
      </c>
      <c r="G154" s="60"/>
      <c r="H154" s="60"/>
      <c r="I154" s="160"/>
      <c r="J154" s="60"/>
      <c r="K154" s="60"/>
      <c r="L154" s="58"/>
      <c r="M154" s="203"/>
      <c r="N154" s="39"/>
      <c r="O154" s="39"/>
      <c r="P154" s="39"/>
      <c r="Q154" s="39"/>
      <c r="R154" s="39"/>
      <c r="S154" s="39"/>
      <c r="T154" s="75"/>
      <c r="AT154" s="21" t="s">
        <v>298</v>
      </c>
      <c r="AU154" s="21" t="s">
        <v>86</v>
      </c>
    </row>
    <row r="155" spans="2:51" s="11" customFormat="1" ht="12">
      <c r="B155" s="204"/>
      <c r="C155" s="205"/>
      <c r="D155" s="201" t="s">
        <v>146</v>
      </c>
      <c r="E155" s="206" t="s">
        <v>24</v>
      </c>
      <c r="F155" s="207" t="s">
        <v>312</v>
      </c>
      <c r="G155" s="205"/>
      <c r="H155" s="208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146</v>
      </c>
      <c r="AU155" s="214" t="s">
        <v>86</v>
      </c>
      <c r="AV155" s="11" t="s">
        <v>86</v>
      </c>
      <c r="AW155" s="11" t="s">
        <v>40</v>
      </c>
      <c r="AX155" s="11" t="s">
        <v>25</v>
      </c>
      <c r="AY155" s="214" t="s">
        <v>135</v>
      </c>
    </row>
    <row r="156" spans="2:63" s="10" customFormat="1" ht="29.85" customHeight="1">
      <c r="B156" s="173"/>
      <c r="C156" s="174"/>
      <c r="D156" s="175" t="s">
        <v>76</v>
      </c>
      <c r="E156" s="187" t="s">
        <v>244</v>
      </c>
      <c r="F156" s="187" t="s">
        <v>245</v>
      </c>
      <c r="G156" s="174"/>
      <c r="H156" s="174"/>
      <c r="I156" s="177"/>
      <c r="J156" s="188">
        <f>BK156</f>
        <v>0</v>
      </c>
      <c r="K156" s="174"/>
      <c r="L156" s="179"/>
      <c r="M156" s="180"/>
      <c r="N156" s="181"/>
      <c r="O156" s="181"/>
      <c r="P156" s="182">
        <f>SUM(P157:P158)</f>
        <v>0</v>
      </c>
      <c r="Q156" s="181"/>
      <c r="R156" s="182">
        <f>SUM(R157:R158)</f>
        <v>0</v>
      </c>
      <c r="S156" s="181"/>
      <c r="T156" s="183">
        <f>SUM(T157:T158)</f>
        <v>0</v>
      </c>
      <c r="AR156" s="184" t="s">
        <v>25</v>
      </c>
      <c r="AT156" s="185" t="s">
        <v>76</v>
      </c>
      <c r="AU156" s="185" t="s">
        <v>25</v>
      </c>
      <c r="AY156" s="184" t="s">
        <v>135</v>
      </c>
      <c r="BK156" s="186">
        <f>SUM(BK157:BK158)</f>
        <v>0</v>
      </c>
    </row>
    <row r="157" spans="2:65" s="1" customFormat="1" ht="14.4" customHeight="1">
      <c r="B157" s="38"/>
      <c r="C157" s="189" t="s">
        <v>320</v>
      </c>
      <c r="D157" s="189" t="s">
        <v>137</v>
      </c>
      <c r="E157" s="190" t="s">
        <v>247</v>
      </c>
      <c r="F157" s="191" t="s">
        <v>248</v>
      </c>
      <c r="G157" s="192" t="s">
        <v>202</v>
      </c>
      <c r="H157" s="193">
        <v>6996.851</v>
      </c>
      <c r="I157" s="194"/>
      <c r="J157" s="195">
        <f>ROUND(I157*H157,2)</f>
        <v>0</v>
      </c>
      <c r="K157" s="191" t="s">
        <v>141</v>
      </c>
      <c r="L157" s="58"/>
      <c r="M157" s="196" t="s">
        <v>24</v>
      </c>
      <c r="N157" s="197" t="s">
        <v>48</v>
      </c>
      <c r="O157" s="3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AR157" s="21" t="s">
        <v>142</v>
      </c>
      <c r="AT157" s="21" t="s">
        <v>137</v>
      </c>
      <c r="AU157" s="21" t="s">
        <v>86</v>
      </c>
      <c r="AY157" s="21" t="s">
        <v>135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21" t="s">
        <v>25</v>
      </c>
      <c r="BK157" s="200">
        <f>ROUND(I157*H157,2)</f>
        <v>0</v>
      </c>
      <c r="BL157" s="21" t="s">
        <v>142</v>
      </c>
      <c r="BM157" s="21" t="s">
        <v>249</v>
      </c>
    </row>
    <row r="158" spans="2:47" s="1" customFormat="1" ht="24">
      <c r="B158" s="38"/>
      <c r="C158" s="60"/>
      <c r="D158" s="201" t="s">
        <v>144</v>
      </c>
      <c r="E158" s="60"/>
      <c r="F158" s="202" t="s">
        <v>250</v>
      </c>
      <c r="G158" s="60"/>
      <c r="H158" s="60"/>
      <c r="I158" s="160"/>
      <c r="J158" s="60"/>
      <c r="K158" s="60"/>
      <c r="L158" s="58"/>
      <c r="M158" s="225"/>
      <c r="N158" s="226"/>
      <c r="O158" s="226"/>
      <c r="P158" s="226"/>
      <c r="Q158" s="226"/>
      <c r="R158" s="226"/>
      <c r="S158" s="226"/>
      <c r="T158" s="227"/>
      <c r="AT158" s="21" t="s">
        <v>144</v>
      </c>
      <c r="AU158" s="21" t="s">
        <v>86</v>
      </c>
    </row>
    <row r="159" spans="2:12" s="1" customFormat="1" ht="6.9" customHeight="1">
      <c r="B159" s="53"/>
      <c r="C159" s="54"/>
      <c r="D159" s="54"/>
      <c r="E159" s="54"/>
      <c r="F159" s="54"/>
      <c r="G159" s="54"/>
      <c r="H159" s="54"/>
      <c r="I159" s="136"/>
      <c r="J159" s="54"/>
      <c r="K159" s="54"/>
      <c r="L159" s="58"/>
    </row>
  </sheetData>
  <sheetProtection algorithmName="SHA-512" hashValue="j+pSZab4npf5w7fi6ecCvQrlOPN5e/jEmEbN1Zv7JodlD4nwGqG47WneGZUCBxfOIIe0uSzSi5ClGaoHj/X98w==" saltValue="HAYrsYHDPzeIObJGhWRCgf+7CuOlJS1NyDmb9xVPcDq8Vsq+f1ordeOJn8QtiasePPlD8jOhd94PsKlE++h0yg==" spinCount="100000" sheet="1" objects="1" scenarios="1" formatColumns="0" formatRows="0" autoFilter="0"/>
  <autoFilter ref="C80:K158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1.66015625" style="0" customWidth="1"/>
    <col min="9" max="9" width="10.83203125" style="108" customWidth="1"/>
    <col min="10" max="10" width="20.16015625" style="0" customWidth="1"/>
    <col min="11" max="11" width="14.660156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4" t="s">
        <v>103</v>
      </c>
      <c r="H1" s="354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21" t="s">
        <v>92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6" t="str">
        <f>'Rekapitulace stavby'!K6</f>
        <v>Svitava, ř. km 82,916-90,059, Hradec nad Svitavou, oprava koryta</v>
      </c>
      <c r="F7" s="347"/>
      <c r="G7" s="347"/>
      <c r="H7" s="347"/>
      <c r="I7" s="114"/>
      <c r="J7" s="26"/>
      <c r="K7" s="28"/>
    </row>
    <row r="8" spans="2:11" s="1" customFormat="1" ht="13.2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8" t="s">
        <v>321</v>
      </c>
      <c r="F9" s="349"/>
      <c r="G9" s="349"/>
      <c r="H9" s="349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24</v>
      </c>
      <c r="K11" s="42"/>
    </row>
    <row r="12" spans="2:11" s="1" customFormat="1" ht="14.4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6" t="s">
        <v>28</v>
      </c>
      <c r="J12" s="117" t="str">
        <f>'Rekapitulace stavby'!AN8</f>
        <v>19. 12. 2016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32</v>
      </c>
      <c r="E14" s="39"/>
      <c r="F14" s="39"/>
      <c r="G14" s="39"/>
      <c r="H14" s="39"/>
      <c r="I14" s="116" t="s">
        <v>33</v>
      </c>
      <c r="J14" s="32" t="s">
        <v>24</v>
      </c>
      <c r="K14" s="42"/>
    </row>
    <row r="15" spans="2:11" s="1" customFormat="1" ht="18" customHeight="1">
      <c r="B15" s="38"/>
      <c r="C15" s="39"/>
      <c r="D15" s="39"/>
      <c r="E15" s="32" t="s">
        <v>34</v>
      </c>
      <c r="F15" s="39"/>
      <c r="G15" s="39"/>
      <c r="H15" s="39"/>
      <c r="I15" s="116" t="s">
        <v>35</v>
      </c>
      <c r="J15" s="32" t="s">
        <v>24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36</v>
      </c>
      <c r="E17" s="39"/>
      <c r="F17" s="39"/>
      <c r="G17" s="39"/>
      <c r="H17" s="39"/>
      <c r="I17" s="116" t="s">
        <v>33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35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38</v>
      </c>
      <c r="E20" s="39"/>
      <c r="F20" s="39"/>
      <c r="G20" s="39"/>
      <c r="H20" s="39"/>
      <c r="I20" s="116" t="s">
        <v>33</v>
      </c>
      <c r="J20" s="32" t="s">
        <v>24</v>
      </c>
      <c r="K20" s="42"/>
    </row>
    <row r="21" spans="2:11" s="1" customFormat="1" ht="18" customHeight="1">
      <c r="B21" s="38"/>
      <c r="C21" s="39"/>
      <c r="D21" s="39"/>
      <c r="E21" s="32" t="s">
        <v>39</v>
      </c>
      <c r="F21" s="39"/>
      <c r="G21" s="39"/>
      <c r="H21" s="39"/>
      <c r="I21" s="116" t="s">
        <v>35</v>
      </c>
      <c r="J21" s="32" t="s">
        <v>24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41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26" t="s">
        <v>24</v>
      </c>
      <c r="F24" s="326"/>
      <c r="G24" s="326"/>
      <c r="H24" s="32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43</v>
      </c>
      <c r="E27" s="39"/>
      <c r="F27" s="39"/>
      <c r="G27" s="39"/>
      <c r="H27" s="39"/>
      <c r="I27" s="115"/>
      <c r="J27" s="125">
        <f>ROUND(J81,2)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45</v>
      </c>
      <c r="G29" s="39"/>
      <c r="H29" s="39"/>
      <c r="I29" s="126" t="s">
        <v>44</v>
      </c>
      <c r="J29" s="43" t="s">
        <v>46</v>
      </c>
      <c r="K29" s="42"/>
    </row>
    <row r="30" spans="2:11" s="1" customFormat="1" ht="14.4" customHeight="1">
      <c r="B30" s="38"/>
      <c r="C30" s="39"/>
      <c r="D30" s="46" t="s">
        <v>47</v>
      </c>
      <c r="E30" s="46" t="s">
        <v>48</v>
      </c>
      <c r="F30" s="127">
        <f>ROUND(SUM(BE81:BE163),2)</f>
        <v>0</v>
      </c>
      <c r="G30" s="39"/>
      <c r="H30" s="39"/>
      <c r="I30" s="128">
        <v>0.21</v>
      </c>
      <c r="J30" s="127">
        <f>ROUND(ROUND((SUM(BE81:BE163)),2)*I30,2)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49</v>
      </c>
      <c r="F31" s="127">
        <f>ROUND(SUM(BF81:BF163),2)</f>
        <v>0</v>
      </c>
      <c r="G31" s="39"/>
      <c r="H31" s="39"/>
      <c r="I31" s="128">
        <v>0.15</v>
      </c>
      <c r="J31" s="127">
        <f>ROUND(ROUND((SUM(BF81:BF163)),2)*I31,2)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50</v>
      </c>
      <c r="F32" s="127">
        <f>ROUND(SUM(BG81:BG163),2)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51</v>
      </c>
      <c r="F33" s="127">
        <f>ROUND(SUM(BH81:BH163),2)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52</v>
      </c>
      <c r="F34" s="127">
        <f>ROUND(SUM(BI81:BI163),2)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53</v>
      </c>
      <c r="E36" s="76"/>
      <c r="F36" s="76"/>
      <c r="G36" s="131" t="s">
        <v>54</v>
      </c>
      <c r="H36" s="132" t="s">
        <v>55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6" t="str">
        <f>E7</f>
        <v>Svitava, ř. km 82,916-90,059, Hradec nad Svitavou, oprava koryta</v>
      </c>
      <c r="F45" s="347"/>
      <c r="G45" s="347"/>
      <c r="H45" s="347"/>
      <c r="I45" s="115"/>
      <c r="J45" s="39"/>
      <c r="K45" s="42"/>
    </row>
    <row r="46" spans="2:11" s="1" customFormat="1" ht="14.4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8" t="str">
        <f>E9</f>
        <v>SO-03 - III. úsek, ř. km 85,491-87,230</v>
      </c>
      <c r="F47" s="349"/>
      <c r="G47" s="349"/>
      <c r="H47" s="349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26</v>
      </c>
      <c r="D49" s="39"/>
      <c r="E49" s="39"/>
      <c r="F49" s="32" t="str">
        <f>F12</f>
        <v xml:space="preserve"> </v>
      </c>
      <c r="G49" s="39"/>
      <c r="H49" s="39"/>
      <c r="I49" s="116" t="s">
        <v>28</v>
      </c>
      <c r="J49" s="117" t="str">
        <f>IF(J12="","",J12)</f>
        <v>19. 12. 2016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32</v>
      </c>
      <c r="D51" s="39"/>
      <c r="E51" s="39"/>
      <c r="F51" s="32" t="str">
        <f>E15</f>
        <v>Povodí Moravy, s.p., Brno</v>
      </c>
      <c r="G51" s="39"/>
      <c r="H51" s="39"/>
      <c r="I51" s="116" t="s">
        <v>38</v>
      </c>
      <c r="J51" s="326" t="str">
        <f>E21</f>
        <v>Agroprojekce Litomyšl, s.r.o.</v>
      </c>
      <c r="K51" s="42"/>
    </row>
    <row r="52" spans="2:11" s="1" customFormat="1" ht="14.4" customHeight="1">
      <c r="B52" s="38"/>
      <c r="C52" s="34" t="s">
        <v>36</v>
      </c>
      <c r="D52" s="39"/>
      <c r="E52" s="39"/>
      <c r="F52" s="32" t="str">
        <f>IF(E18="","",E18)</f>
        <v/>
      </c>
      <c r="G52" s="39"/>
      <c r="H52" s="39"/>
      <c r="I52" s="115"/>
      <c r="J52" s="350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111</v>
      </c>
      <c r="D54" s="129"/>
      <c r="E54" s="129"/>
      <c r="F54" s="129"/>
      <c r="G54" s="129"/>
      <c r="H54" s="129"/>
      <c r="I54" s="142"/>
      <c r="J54" s="143" t="s">
        <v>112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113</v>
      </c>
      <c r="D56" s="39"/>
      <c r="E56" s="39"/>
      <c r="F56" s="39"/>
      <c r="G56" s="39"/>
      <c r="H56" s="39"/>
      <c r="I56" s="115"/>
      <c r="J56" s="125">
        <f>J81</f>
        <v>0</v>
      </c>
      <c r="K56" s="42"/>
      <c r="AU56" s="21" t="s">
        <v>114</v>
      </c>
    </row>
    <row r="57" spans="2:11" s="7" customFormat="1" ht="24.9" customHeight="1">
      <c r="B57" s="146"/>
      <c r="C57" s="147"/>
      <c r="D57" s="148" t="s">
        <v>115</v>
      </c>
      <c r="E57" s="149"/>
      <c r="F57" s="149"/>
      <c r="G57" s="149"/>
      <c r="H57" s="149"/>
      <c r="I57" s="150"/>
      <c r="J57" s="151">
        <f>J82</f>
        <v>0</v>
      </c>
      <c r="K57" s="152"/>
    </row>
    <row r="58" spans="2:11" s="8" customFormat="1" ht="19.95" customHeight="1">
      <c r="B58" s="153"/>
      <c r="C58" s="154"/>
      <c r="D58" s="155" t="s">
        <v>116</v>
      </c>
      <c r="E58" s="156"/>
      <c r="F58" s="156"/>
      <c r="G58" s="156"/>
      <c r="H58" s="156"/>
      <c r="I58" s="157"/>
      <c r="J58" s="158">
        <f>J83</f>
        <v>0</v>
      </c>
      <c r="K58" s="159"/>
    </row>
    <row r="59" spans="2:11" s="8" customFormat="1" ht="19.95" customHeight="1">
      <c r="B59" s="153"/>
      <c r="C59" s="154"/>
      <c r="D59" s="155" t="s">
        <v>117</v>
      </c>
      <c r="E59" s="156"/>
      <c r="F59" s="156"/>
      <c r="G59" s="156"/>
      <c r="H59" s="156"/>
      <c r="I59" s="157"/>
      <c r="J59" s="158">
        <f>J130</f>
        <v>0</v>
      </c>
      <c r="K59" s="159"/>
    </row>
    <row r="60" spans="2:11" s="8" customFormat="1" ht="19.95" customHeight="1">
      <c r="B60" s="153"/>
      <c r="C60" s="154"/>
      <c r="D60" s="155" t="s">
        <v>252</v>
      </c>
      <c r="E60" s="156"/>
      <c r="F60" s="156"/>
      <c r="G60" s="156"/>
      <c r="H60" s="156"/>
      <c r="I60" s="157"/>
      <c r="J60" s="158">
        <f>J140</f>
        <v>0</v>
      </c>
      <c r="K60" s="159"/>
    </row>
    <row r="61" spans="2:11" s="8" customFormat="1" ht="19.95" customHeight="1">
      <c r="B61" s="153"/>
      <c r="C61" s="154"/>
      <c r="D61" s="155" t="s">
        <v>118</v>
      </c>
      <c r="E61" s="156"/>
      <c r="F61" s="156"/>
      <c r="G61" s="156"/>
      <c r="H61" s="156"/>
      <c r="I61" s="157"/>
      <c r="J61" s="158">
        <f>J161</f>
        <v>0</v>
      </c>
      <c r="K61" s="159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5"/>
      <c r="J62" s="39"/>
      <c r="K62" s="42"/>
    </row>
    <row r="63" spans="2:11" s="1" customFormat="1" ht="6.9" customHeight="1">
      <c r="B63" s="53"/>
      <c r="C63" s="54"/>
      <c r="D63" s="54"/>
      <c r="E63" s="54"/>
      <c r="F63" s="54"/>
      <c r="G63" s="54"/>
      <c r="H63" s="54"/>
      <c r="I63" s="136"/>
      <c r="J63" s="54"/>
      <c r="K63" s="55"/>
    </row>
    <row r="67" spans="2:12" s="1" customFormat="1" ht="6.9" customHeight="1">
      <c r="B67" s="56"/>
      <c r="C67" s="57"/>
      <c r="D67" s="57"/>
      <c r="E67" s="57"/>
      <c r="F67" s="57"/>
      <c r="G67" s="57"/>
      <c r="H67" s="57"/>
      <c r="I67" s="139"/>
      <c r="J67" s="57"/>
      <c r="K67" s="57"/>
      <c r="L67" s="58"/>
    </row>
    <row r="68" spans="2:12" s="1" customFormat="1" ht="36.9" customHeight="1">
      <c r="B68" s="38"/>
      <c r="C68" s="59" t="s">
        <v>119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6.9" customHeight="1">
      <c r="B69" s="38"/>
      <c r="C69" s="60"/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4.4" customHeight="1">
      <c r="B70" s="38"/>
      <c r="C70" s="62" t="s">
        <v>18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" customHeight="1">
      <c r="B71" s="38"/>
      <c r="C71" s="60"/>
      <c r="D71" s="60"/>
      <c r="E71" s="351" t="str">
        <f>E7</f>
        <v>Svitava, ř. km 82,916-90,059, Hradec nad Svitavou, oprava koryta</v>
      </c>
      <c r="F71" s="352"/>
      <c r="G71" s="352"/>
      <c r="H71" s="352"/>
      <c r="I71" s="160"/>
      <c r="J71" s="60"/>
      <c r="K71" s="60"/>
      <c r="L71" s="58"/>
    </row>
    <row r="72" spans="2:12" s="1" customFormat="1" ht="14.4" customHeight="1">
      <c r="B72" s="38"/>
      <c r="C72" s="62" t="s">
        <v>108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6.2" customHeight="1">
      <c r="B73" s="38"/>
      <c r="C73" s="60"/>
      <c r="D73" s="60"/>
      <c r="E73" s="334" t="str">
        <f>E9</f>
        <v>SO-03 - III. úsek, ř. km 85,491-87,230</v>
      </c>
      <c r="F73" s="353"/>
      <c r="G73" s="353"/>
      <c r="H73" s="353"/>
      <c r="I73" s="160"/>
      <c r="J73" s="60"/>
      <c r="K73" s="60"/>
      <c r="L73" s="58"/>
    </row>
    <row r="74" spans="2:12" s="1" customFormat="1" ht="6.9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8" customHeight="1">
      <c r="B75" s="38"/>
      <c r="C75" s="62" t="s">
        <v>26</v>
      </c>
      <c r="D75" s="60"/>
      <c r="E75" s="60"/>
      <c r="F75" s="161" t="str">
        <f>F12</f>
        <v xml:space="preserve"> </v>
      </c>
      <c r="G75" s="60"/>
      <c r="H75" s="60"/>
      <c r="I75" s="162" t="s">
        <v>28</v>
      </c>
      <c r="J75" s="70" t="str">
        <f>IF(J12="","",J12)</f>
        <v>19. 12. 2016</v>
      </c>
      <c r="K75" s="60"/>
      <c r="L75" s="58"/>
    </row>
    <row r="76" spans="2:12" s="1" customFormat="1" ht="6.9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3.2">
      <c r="B77" s="38"/>
      <c r="C77" s="62" t="s">
        <v>32</v>
      </c>
      <c r="D77" s="60"/>
      <c r="E77" s="60"/>
      <c r="F77" s="161" t="str">
        <f>E15</f>
        <v>Povodí Moravy, s.p., Brno</v>
      </c>
      <c r="G77" s="60"/>
      <c r="H77" s="60"/>
      <c r="I77" s="162" t="s">
        <v>38</v>
      </c>
      <c r="J77" s="161" t="str">
        <f>E21</f>
        <v>Agroprojekce Litomyšl, s.r.o.</v>
      </c>
      <c r="K77" s="60"/>
      <c r="L77" s="58"/>
    </row>
    <row r="78" spans="2:12" s="1" customFormat="1" ht="14.4" customHeight="1">
      <c r="B78" s="38"/>
      <c r="C78" s="62" t="s">
        <v>36</v>
      </c>
      <c r="D78" s="60"/>
      <c r="E78" s="60"/>
      <c r="F78" s="161" t="str">
        <f>IF(E18="","",E18)</f>
        <v/>
      </c>
      <c r="G78" s="60"/>
      <c r="H78" s="60"/>
      <c r="I78" s="160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20" s="9" customFormat="1" ht="29.25" customHeight="1">
      <c r="B80" s="163"/>
      <c r="C80" s="164" t="s">
        <v>120</v>
      </c>
      <c r="D80" s="165" t="s">
        <v>62</v>
      </c>
      <c r="E80" s="165" t="s">
        <v>58</v>
      </c>
      <c r="F80" s="165" t="s">
        <v>121</v>
      </c>
      <c r="G80" s="165" t="s">
        <v>122</v>
      </c>
      <c r="H80" s="165" t="s">
        <v>123</v>
      </c>
      <c r="I80" s="166" t="s">
        <v>124</v>
      </c>
      <c r="J80" s="165" t="s">
        <v>112</v>
      </c>
      <c r="K80" s="167" t="s">
        <v>125</v>
      </c>
      <c r="L80" s="168"/>
      <c r="M80" s="78" t="s">
        <v>126</v>
      </c>
      <c r="N80" s="79" t="s">
        <v>47</v>
      </c>
      <c r="O80" s="79" t="s">
        <v>127</v>
      </c>
      <c r="P80" s="79" t="s">
        <v>128</v>
      </c>
      <c r="Q80" s="79" t="s">
        <v>129</v>
      </c>
      <c r="R80" s="79" t="s">
        <v>130</v>
      </c>
      <c r="S80" s="79" t="s">
        <v>131</v>
      </c>
      <c r="T80" s="80" t="s">
        <v>132</v>
      </c>
    </row>
    <row r="81" spans="2:63" s="1" customFormat="1" ht="29.25" customHeight="1">
      <c r="B81" s="38"/>
      <c r="C81" s="84" t="s">
        <v>113</v>
      </c>
      <c r="D81" s="60"/>
      <c r="E81" s="60"/>
      <c r="F81" s="60"/>
      <c r="G81" s="60"/>
      <c r="H81" s="60"/>
      <c r="I81" s="160"/>
      <c r="J81" s="169">
        <f>BK81</f>
        <v>0</v>
      </c>
      <c r="K81" s="60"/>
      <c r="L81" s="58"/>
      <c r="M81" s="81"/>
      <c r="N81" s="82"/>
      <c r="O81" s="82"/>
      <c r="P81" s="170">
        <f>P82</f>
        <v>0</v>
      </c>
      <c r="Q81" s="82"/>
      <c r="R81" s="170">
        <f>R82</f>
        <v>9971.724348</v>
      </c>
      <c r="S81" s="82"/>
      <c r="T81" s="171">
        <f>T82</f>
        <v>0</v>
      </c>
      <c r="AT81" s="21" t="s">
        <v>76</v>
      </c>
      <c r="AU81" s="21" t="s">
        <v>114</v>
      </c>
      <c r="BK81" s="172">
        <f>BK82</f>
        <v>0</v>
      </c>
    </row>
    <row r="82" spans="2:63" s="10" customFormat="1" ht="37.35" customHeight="1">
      <c r="B82" s="173"/>
      <c r="C82" s="174"/>
      <c r="D82" s="175" t="s">
        <v>76</v>
      </c>
      <c r="E82" s="176" t="s">
        <v>133</v>
      </c>
      <c r="F82" s="176" t="s">
        <v>134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P83+P130+P140+P161</f>
        <v>0</v>
      </c>
      <c r="Q82" s="181"/>
      <c r="R82" s="182">
        <f>R83+R130+R140+R161</f>
        <v>9971.724348</v>
      </c>
      <c r="S82" s="181"/>
      <c r="T82" s="183">
        <f>T83+T130+T140+T161</f>
        <v>0</v>
      </c>
      <c r="AR82" s="184" t="s">
        <v>25</v>
      </c>
      <c r="AT82" s="185" t="s">
        <v>76</v>
      </c>
      <c r="AU82" s="185" t="s">
        <v>77</v>
      </c>
      <c r="AY82" s="184" t="s">
        <v>135</v>
      </c>
      <c r="BK82" s="186">
        <f>BK83+BK130+BK140+BK161</f>
        <v>0</v>
      </c>
    </row>
    <row r="83" spans="2:63" s="10" customFormat="1" ht="19.95" customHeight="1">
      <c r="B83" s="173"/>
      <c r="C83" s="174"/>
      <c r="D83" s="175" t="s">
        <v>76</v>
      </c>
      <c r="E83" s="187" t="s">
        <v>25</v>
      </c>
      <c r="F83" s="187" t="s">
        <v>136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SUM(P84:P129)</f>
        <v>0</v>
      </c>
      <c r="Q83" s="181"/>
      <c r="R83" s="182">
        <f>SUM(R84:R129)</f>
        <v>0.027132000000000003</v>
      </c>
      <c r="S83" s="181"/>
      <c r="T83" s="183">
        <f>SUM(T84:T129)</f>
        <v>0</v>
      </c>
      <c r="AR83" s="184" t="s">
        <v>25</v>
      </c>
      <c r="AT83" s="185" t="s">
        <v>76</v>
      </c>
      <c r="AU83" s="185" t="s">
        <v>25</v>
      </c>
      <c r="AY83" s="184" t="s">
        <v>135</v>
      </c>
      <c r="BK83" s="186">
        <f>SUM(BK84:BK129)</f>
        <v>0</v>
      </c>
    </row>
    <row r="84" spans="2:65" s="1" customFormat="1" ht="14.4" customHeight="1">
      <c r="B84" s="38"/>
      <c r="C84" s="189" t="s">
        <v>25</v>
      </c>
      <c r="D84" s="189" t="s">
        <v>137</v>
      </c>
      <c r="E84" s="190" t="s">
        <v>138</v>
      </c>
      <c r="F84" s="191" t="s">
        <v>139</v>
      </c>
      <c r="G84" s="192" t="s">
        <v>140</v>
      </c>
      <c r="H84" s="193">
        <v>14.025</v>
      </c>
      <c r="I84" s="194"/>
      <c r="J84" s="195">
        <f>ROUND(I84*H84,2)</f>
        <v>0</v>
      </c>
      <c r="K84" s="191" t="s">
        <v>141</v>
      </c>
      <c r="L84" s="58"/>
      <c r="M84" s="196" t="s">
        <v>24</v>
      </c>
      <c r="N84" s="197" t="s">
        <v>48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142</v>
      </c>
      <c r="AT84" s="21" t="s">
        <v>137</v>
      </c>
      <c r="AU84" s="21" t="s">
        <v>86</v>
      </c>
      <c r="AY84" s="21" t="s">
        <v>135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25</v>
      </c>
      <c r="BK84" s="200">
        <f>ROUND(I84*H84,2)</f>
        <v>0</v>
      </c>
      <c r="BL84" s="21" t="s">
        <v>142</v>
      </c>
      <c r="BM84" s="21" t="s">
        <v>143</v>
      </c>
    </row>
    <row r="85" spans="2:47" s="1" customFormat="1" ht="24">
      <c r="B85" s="38"/>
      <c r="C85" s="60"/>
      <c r="D85" s="201" t="s">
        <v>144</v>
      </c>
      <c r="E85" s="60"/>
      <c r="F85" s="202" t="s">
        <v>145</v>
      </c>
      <c r="G85" s="60"/>
      <c r="H85" s="60"/>
      <c r="I85" s="160"/>
      <c r="J85" s="60"/>
      <c r="K85" s="60"/>
      <c r="L85" s="58"/>
      <c r="M85" s="203"/>
      <c r="N85" s="39"/>
      <c r="O85" s="39"/>
      <c r="P85" s="39"/>
      <c r="Q85" s="39"/>
      <c r="R85" s="39"/>
      <c r="S85" s="39"/>
      <c r="T85" s="75"/>
      <c r="AT85" s="21" t="s">
        <v>144</v>
      </c>
      <c r="AU85" s="21" t="s">
        <v>86</v>
      </c>
    </row>
    <row r="86" spans="2:51" s="11" customFormat="1" ht="12">
      <c r="B86" s="204"/>
      <c r="C86" s="205"/>
      <c r="D86" s="201" t="s">
        <v>146</v>
      </c>
      <c r="E86" s="206" t="s">
        <v>24</v>
      </c>
      <c r="F86" s="207" t="s">
        <v>322</v>
      </c>
      <c r="G86" s="205"/>
      <c r="H86" s="208">
        <v>5.55</v>
      </c>
      <c r="I86" s="209"/>
      <c r="J86" s="205"/>
      <c r="K86" s="205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146</v>
      </c>
      <c r="AU86" s="214" t="s">
        <v>86</v>
      </c>
      <c r="AV86" s="11" t="s">
        <v>86</v>
      </c>
      <c r="AW86" s="11" t="s">
        <v>40</v>
      </c>
      <c r="AX86" s="11" t="s">
        <v>77</v>
      </c>
      <c r="AY86" s="214" t="s">
        <v>135</v>
      </c>
    </row>
    <row r="87" spans="2:51" s="11" customFormat="1" ht="12">
      <c r="B87" s="204"/>
      <c r="C87" s="205"/>
      <c r="D87" s="201" t="s">
        <v>146</v>
      </c>
      <c r="E87" s="206" t="s">
        <v>24</v>
      </c>
      <c r="F87" s="207" t="s">
        <v>323</v>
      </c>
      <c r="G87" s="205"/>
      <c r="H87" s="208">
        <v>8.475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146</v>
      </c>
      <c r="AU87" s="214" t="s">
        <v>86</v>
      </c>
      <c r="AV87" s="11" t="s">
        <v>86</v>
      </c>
      <c r="AW87" s="11" t="s">
        <v>40</v>
      </c>
      <c r="AX87" s="11" t="s">
        <v>77</v>
      </c>
      <c r="AY87" s="214" t="s">
        <v>135</v>
      </c>
    </row>
    <row r="88" spans="2:65" s="1" customFormat="1" ht="22.8" customHeight="1">
      <c r="B88" s="38"/>
      <c r="C88" s="189" t="s">
        <v>86</v>
      </c>
      <c r="D88" s="189" t="s">
        <v>137</v>
      </c>
      <c r="E88" s="190" t="s">
        <v>255</v>
      </c>
      <c r="F88" s="191" t="s">
        <v>256</v>
      </c>
      <c r="G88" s="192" t="s">
        <v>140</v>
      </c>
      <c r="H88" s="193">
        <v>1868.58</v>
      </c>
      <c r="I88" s="194"/>
      <c r="J88" s="195">
        <f>ROUND(I88*H88,2)</f>
        <v>0</v>
      </c>
      <c r="K88" s="191" t="s">
        <v>141</v>
      </c>
      <c r="L88" s="58"/>
      <c r="M88" s="196" t="s">
        <v>24</v>
      </c>
      <c r="N88" s="197" t="s">
        <v>48</v>
      </c>
      <c r="O88" s="39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21" t="s">
        <v>142</v>
      </c>
      <c r="AT88" s="21" t="s">
        <v>137</v>
      </c>
      <c r="AU88" s="21" t="s">
        <v>86</v>
      </c>
      <c r="AY88" s="21" t="s">
        <v>135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25</v>
      </c>
      <c r="BK88" s="200">
        <f>ROUND(I88*H88,2)</f>
        <v>0</v>
      </c>
      <c r="BL88" s="21" t="s">
        <v>142</v>
      </c>
      <c r="BM88" s="21" t="s">
        <v>257</v>
      </c>
    </row>
    <row r="89" spans="2:47" s="1" customFormat="1" ht="36">
      <c r="B89" s="38"/>
      <c r="C89" s="60"/>
      <c r="D89" s="201" t="s">
        <v>144</v>
      </c>
      <c r="E89" s="60"/>
      <c r="F89" s="202" t="s">
        <v>258</v>
      </c>
      <c r="G89" s="60"/>
      <c r="H89" s="60"/>
      <c r="I89" s="160"/>
      <c r="J89" s="60"/>
      <c r="K89" s="60"/>
      <c r="L89" s="58"/>
      <c r="M89" s="203"/>
      <c r="N89" s="39"/>
      <c r="O89" s="39"/>
      <c r="P89" s="39"/>
      <c r="Q89" s="39"/>
      <c r="R89" s="39"/>
      <c r="S89" s="39"/>
      <c r="T89" s="75"/>
      <c r="AT89" s="21" t="s">
        <v>144</v>
      </c>
      <c r="AU89" s="21" t="s">
        <v>86</v>
      </c>
    </row>
    <row r="90" spans="2:51" s="11" customFormat="1" ht="12">
      <c r="B90" s="204"/>
      <c r="C90" s="205"/>
      <c r="D90" s="201" t="s">
        <v>146</v>
      </c>
      <c r="E90" s="206" t="s">
        <v>24</v>
      </c>
      <c r="F90" s="207" t="s">
        <v>324</v>
      </c>
      <c r="G90" s="205"/>
      <c r="H90" s="208">
        <v>1868.58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146</v>
      </c>
      <c r="AU90" s="214" t="s">
        <v>86</v>
      </c>
      <c r="AV90" s="11" t="s">
        <v>86</v>
      </c>
      <c r="AW90" s="11" t="s">
        <v>40</v>
      </c>
      <c r="AX90" s="11" t="s">
        <v>25</v>
      </c>
      <c r="AY90" s="214" t="s">
        <v>135</v>
      </c>
    </row>
    <row r="91" spans="2:65" s="1" customFormat="1" ht="22.8" customHeight="1">
      <c r="B91" s="38"/>
      <c r="C91" s="189" t="s">
        <v>154</v>
      </c>
      <c r="D91" s="189" t="s">
        <v>137</v>
      </c>
      <c r="E91" s="190" t="s">
        <v>260</v>
      </c>
      <c r="F91" s="191" t="s">
        <v>261</v>
      </c>
      <c r="G91" s="192" t="s">
        <v>140</v>
      </c>
      <c r="H91" s="193">
        <v>207.62</v>
      </c>
      <c r="I91" s="194"/>
      <c r="J91" s="195">
        <f>ROUND(I91*H91,2)</f>
        <v>0</v>
      </c>
      <c r="K91" s="191" t="s">
        <v>141</v>
      </c>
      <c r="L91" s="58"/>
      <c r="M91" s="196" t="s">
        <v>24</v>
      </c>
      <c r="N91" s="197" t="s">
        <v>48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142</v>
      </c>
      <c r="AT91" s="21" t="s">
        <v>137</v>
      </c>
      <c r="AU91" s="21" t="s">
        <v>86</v>
      </c>
      <c r="AY91" s="21" t="s">
        <v>135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25</v>
      </c>
      <c r="BK91" s="200">
        <f>ROUND(I91*H91,2)</f>
        <v>0</v>
      </c>
      <c r="BL91" s="21" t="s">
        <v>142</v>
      </c>
      <c r="BM91" s="21" t="s">
        <v>262</v>
      </c>
    </row>
    <row r="92" spans="2:47" s="1" customFormat="1" ht="36">
      <c r="B92" s="38"/>
      <c r="C92" s="60"/>
      <c r="D92" s="201" t="s">
        <v>144</v>
      </c>
      <c r="E92" s="60"/>
      <c r="F92" s="202" t="s">
        <v>263</v>
      </c>
      <c r="G92" s="60"/>
      <c r="H92" s="60"/>
      <c r="I92" s="160"/>
      <c r="J92" s="60"/>
      <c r="K92" s="60"/>
      <c r="L92" s="58"/>
      <c r="M92" s="203"/>
      <c r="N92" s="39"/>
      <c r="O92" s="39"/>
      <c r="P92" s="39"/>
      <c r="Q92" s="39"/>
      <c r="R92" s="39"/>
      <c r="S92" s="39"/>
      <c r="T92" s="75"/>
      <c r="AT92" s="21" t="s">
        <v>144</v>
      </c>
      <c r="AU92" s="21" t="s">
        <v>86</v>
      </c>
    </row>
    <row r="93" spans="2:51" s="11" customFormat="1" ht="12">
      <c r="B93" s="204"/>
      <c r="C93" s="205"/>
      <c r="D93" s="201" t="s">
        <v>146</v>
      </c>
      <c r="E93" s="206" t="s">
        <v>24</v>
      </c>
      <c r="F93" s="207" t="s">
        <v>325</v>
      </c>
      <c r="G93" s="205"/>
      <c r="H93" s="208">
        <v>207.62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146</v>
      </c>
      <c r="AU93" s="214" t="s">
        <v>86</v>
      </c>
      <c r="AV93" s="11" t="s">
        <v>86</v>
      </c>
      <c r="AW93" s="11" t="s">
        <v>40</v>
      </c>
      <c r="AX93" s="11" t="s">
        <v>25</v>
      </c>
      <c r="AY93" s="214" t="s">
        <v>135</v>
      </c>
    </row>
    <row r="94" spans="2:65" s="1" customFormat="1" ht="22.8" customHeight="1">
      <c r="B94" s="38"/>
      <c r="C94" s="189" t="s">
        <v>142</v>
      </c>
      <c r="D94" s="189" t="s">
        <v>137</v>
      </c>
      <c r="E94" s="190" t="s">
        <v>265</v>
      </c>
      <c r="F94" s="191" t="s">
        <v>266</v>
      </c>
      <c r="G94" s="192" t="s">
        <v>140</v>
      </c>
      <c r="H94" s="193">
        <v>4038.93</v>
      </c>
      <c r="I94" s="194"/>
      <c r="J94" s="195">
        <f>ROUND(I94*H94,2)</f>
        <v>0</v>
      </c>
      <c r="K94" s="191" t="s">
        <v>141</v>
      </c>
      <c r="L94" s="58"/>
      <c r="M94" s="196" t="s">
        <v>24</v>
      </c>
      <c r="N94" s="197" t="s">
        <v>48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142</v>
      </c>
      <c r="AT94" s="21" t="s">
        <v>137</v>
      </c>
      <c r="AU94" s="21" t="s">
        <v>86</v>
      </c>
      <c r="AY94" s="21" t="s">
        <v>135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25</v>
      </c>
      <c r="BK94" s="200">
        <f>ROUND(I94*H94,2)</f>
        <v>0</v>
      </c>
      <c r="BL94" s="21" t="s">
        <v>142</v>
      </c>
      <c r="BM94" s="21" t="s">
        <v>267</v>
      </c>
    </row>
    <row r="95" spans="2:47" s="1" customFormat="1" ht="24">
      <c r="B95" s="38"/>
      <c r="C95" s="60"/>
      <c r="D95" s="201" t="s">
        <v>144</v>
      </c>
      <c r="E95" s="60"/>
      <c r="F95" s="202" t="s">
        <v>268</v>
      </c>
      <c r="G95" s="60"/>
      <c r="H95" s="60"/>
      <c r="I95" s="160"/>
      <c r="J95" s="60"/>
      <c r="K95" s="60"/>
      <c r="L95" s="58"/>
      <c r="M95" s="203"/>
      <c r="N95" s="39"/>
      <c r="O95" s="39"/>
      <c r="P95" s="39"/>
      <c r="Q95" s="39"/>
      <c r="R95" s="39"/>
      <c r="S95" s="39"/>
      <c r="T95" s="75"/>
      <c r="AT95" s="21" t="s">
        <v>144</v>
      </c>
      <c r="AU95" s="21" t="s">
        <v>86</v>
      </c>
    </row>
    <row r="96" spans="2:51" s="11" customFormat="1" ht="12">
      <c r="B96" s="204"/>
      <c r="C96" s="205"/>
      <c r="D96" s="201" t="s">
        <v>146</v>
      </c>
      <c r="E96" s="206" t="s">
        <v>24</v>
      </c>
      <c r="F96" s="207" t="s">
        <v>326</v>
      </c>
      <c r="G96" s="205"/>
      <c r="H96" s="208">
        <v>4038.93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146</v>
      </c>
      <c r="AU96" s="214" t="s">
        <v>86</v>
      </c>
      <c r="AV96" s="11" t="s">
        <v>86</v>
      </c>
      <c r="AW96" s="11" t="s">
        <v>40</v>
      </c>
      <c r="AX96" s="11" t="s">
        <v>25</v>
      </c>
      <c r="AY96" s="214" t="s">
        <v>135</v>
      </c>
    </row>
    <row r="97" spans="2:65" s="1" customFormat="1" ht="22.8" customHeight="1">
      <c r="B97" s="38"/>
      <c r="C97" s="189" t="s">
        <v>165</v>
      </c>
      <c r="D97" s="189" t="s">
        <v>137</v>
      </c>
      <c r="E97" s="190" t="s">
        <v>270</v>
      </c>
      <c r="F97" s="191" t="s">
        <v>271</v>
      </c>
      <c r="G97" s="192" t="s">
        <v>140</v>
      </c>
      <c r="H97" s="193">
        <v>448.77</v>
      </c>
      <c r="I97" s="194"/>
      <c r="J97" s="195">
        <f>ROUND(I97*H97,2)</f>
        <v>0</v>
      </c>
      <c r="K97" s="191" t="s">
        <v>141</v>
      </c>
      <c r="L97" s="58"/>
      <c r="M97" s="196" t="s">
        <v>24</v>
      </c>
      <c r="N97" s="197" t="s">
        <v>48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142</v>
      </c>
      <c r="AT97" s="21" t="s">
        <v>137</v>
      </c>
      <c r="AU97" s="21" t="s">
        <v>86</v>
      </c>
      <c r="AY97" s="21" t="s">
        <v>135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25</v>
      </c>
      <c r="BK97" s="200">
        <f>ROUND(I97*H97,2)</f>
        <v>0</v>
      </c>
      <c r="BL97" s="21" t="s">
        <v>142</v>
      </c>
      <c r="BM97" s="21" t="s">
        <v>327</v>
      </c>
    </row>
    <row r="98" spans="2:47" s="1" customFormat="1" ht="24">
      <c r="B98" s="38"/>
      <c r="C98" s="60"/>
      <c r="D98" s="201" t="s">
        <v>144</v>
      </c>
      <c r="E98" s="60"/>
      <c r="F98" s="202" t="s">
        <v>273</v>
      </c>
      <c r="G98" s="60"/>
      <c r="H98" s="60"/>
      <c r="I98" s="160"/>
      <c r="J98" s="60"/>
      <c r="K98" s="60"/>
      <c r="L98" s="58"/>
      <c r="M98" s="203"/>
      <c r="N98" s="39"/>
      <c r="O98" s="39"/>
      <c r="P98" s="39"/>
      <c r="Q98" s="39"/>
      <c r="R98" s="39"/>
      <c r="S98" s="39"/>
      <c r="T98" s="75"/>
      <c r="AT98" s="21" t="s">
        <v>144</v>
      </c>
      <c r="AU98" s="21" t="s">
        <v>86</v>
      </c>
    </row>
    <row r="99" spans="2:51" s="11" customFormat="1" ht="12">
      <c r="B99" s="204"/>
      <c r="C99" s="205"/>
      <c r="D99" s="201" t="s">
        <v>146</v>
      </c>
      <c r="E99" s="206" t="s">
        <v>24</v>
      </c>
      <c r="F99" s="207" t="s">
        <v>328</v>
      </c>
      <c r="G99" s="205"/>
      <c r="H99" s="208">
        <v>448.77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146</v>
      </c>
      <c r="AU99" s="214" t="s">
        <v>86</v>
      </c>
      <c r="AV99" s="11" t="s">
        <v>86</v>
      </c>
      <c r="AW99" s="11" t="s">
        <v>40</v>
      </c>
      <c r="AX99" s="11" t="s">
        <v>25</v>
      </c>
      <c r="AY99" s="214" t="s">
        <v>135</v>
      </c>
    </row>
    <row r="100" spans="2:65" s="1" customFormat="1" ht="22.8" customHeight="1">
      <c r="B100" s="38"/>
      <c r="C100" s="189" t="s">
        <v>171</v>
      </c>
      <c r="D100" s="189" t="s">
        <v>137</v>
      </c>
      <c r="E100" s="190" t="s">
        <v>172</v>
      </c>
      <c r="F100" s="191" t="s">
        <v>173</v>
      </c>
      <c r="G100" s="192" t="s">
        <v>140</v>
      </c>
      <c r="H100" s="193">
        <v>6563.9</v>
      </c>
      <c r="I100" s="194"/>
      <c r="J100" s="195">
        <f>ROUND(I100*H100,2)</f>
        <v>0</v>
      </c>
      <c r="K100" s="191" t="s">
        <v>141</v>
      </c>
      <c r="L100" s="58"/>
      <c r="M100" s="196" t="s">
        <v>24</v>
      </c>
      <c r="N100" s="197" t="s">
        <v>48</v>
      </c>
      <c r="O100" s="39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21" t="s">
        <v>142</v>
      </c>
      <c r="AT100" s="21" t="s">
        <v>137</v>
      </c>
      <c r="AU100" s="21" t="s">
        <v>86</v>
      </c>
      <c r="AY100" s="21" t="s">
        <v>135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1" t="s">
        <v>25</v>
      </c>
      <c r="BK100" s="200">
        <f>ROUND(I100*H100,2)</f>
        <v>0</v>
      </c>
      <c r="BL100" s="21" t="s">
        <v>142</v>
      </c>
      <c r="BM100" s="21" t="s">
        <v>329</v>
      </c>
    </row>
    <row r="101" spans="2:47" s="1" customFormat="1" ht="36">
      <c r="B101" s="38"/>
      <c r="C101" s="60"/>
      <c r="D101" s="201" t="s">
        <v>144</v>
      </c>
      <c r="E101" s="60"/>
      <c r="F101" s="202" t="s">
        <v>175</v>
      </c>
      <c r="G101" s="60"/>
      <c r="H101" s="60"/>
      <c r="I101" s="160"/>
      <c r="J101" s="60"/>
      <c r="K101" s="60"/>
      <c r="L101" s="58"/>
      <c r="M101" s="203"/>
      <c r="N101" s="39"/>
      <c r="O101" s="39"/>
      <c r="P101" s="39"/>
      <c r="Q101" s="39"/>
      <c r="R101" s="39"/>
      <c r="S101" s="39"/>
      <c r="T101" s="75"/>
      <c r="AT101" s="21" t="s">
        <v>144</v>
      </c>
      <c r="AU101" s="21" t="s">
        <v>86</v>
      </c>
    </row>
    <row r="102" spans="2:51" s="11" customFormat="1" ht="24">
      <c r="B102" s="204"/>
      <c r="C102" s="205"/>
      <c r="D102" s="201" t="s">
        <v>146</v>
      </c>
      <c r="E102" s="206" t="s">
        <v>24</v>
      </c>
      <c r="F102" s="207" t="s">
        <v>330</v>
      </c>
      <c r="G102" s="205"/>
      <c r="H102" s="208">
        <v>6563.9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146</v>
      </c>
      <c r="AU102" s="214" t="s">
        <v>86</v>
      </c>
      <c r="AV102" s="11" t="s">
        <v>86</v>
      </c>
      <c r="AW102" s="11" t="s">
        <v>40</v>
      </c>
      <c r="AX102" s="11" t="s">
        <v>25</v>
      </c>
      <c r="AY102" s="214" t="s">
        <v>135</v>
      </c>
    </row>
    <row r="103" spans="2:65" s="1" customFormat="1" ht="22.8" customHeight="1">
      <c r="B103" s="38"/>
      <c r="C103" s="189" t="s">
        <v>177</v>
      </c>
      <c r="D103" s="189" t="s">
        <v>137</v>
      </c>
      <c r="E103" s="190" t="s">
        <v>178</v>
      </c>
      <c r="F103" s="191" t="s">
        <v>179</v>
      </c>
      <c r="G103" s="192" t="s">
        <v>140</v>
      </c>
      <c r="H103" s="193">
        <v>6563.9</v>
      </c>
      <c r="I103" s="194"/>
      <c r="J103" s="195">
        <f>ROUND(I103*H103,2)</f>
        <v>0</v>
      </c>
      <c r="K103" s="191" t="s">
        <v>141</v>
      </c>
      <c r="L103" s="58"/>
      <c r="M103" s="196" t="s">
        <v>24</v>
      </c>
      <c r="N103" s="197" t="s">
        <v>48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142</v>
      </c>
      <c r="AT103" s="21" t="s">
        <v>137</v>
      </c>
      <c r="AU103" s="21" t="s">
        <v>86</v>
      </c>
      <c r="AY103" s="21" t="s">
        <v>135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25</v>
      </c>
      <c r="BK103" s="200">
        <f>ROUND(I103*H103,2)</f>
        <v>0</v>
      </c>
      <c r="BL103" s="21" t="s">
        <v>142</v>
      </c>
      <c r="BM103" s="21" t="s">
        <v>180</v>
      </c>
    </row>
    <row r="104" spans="2:47" s="1" customFormat="1" ht="36">
      <c r="B104" s="38"/>
      <c r="C104" s="60"/>
      <c r="D104" s="201" t="s">
        <v>144</v>
      </c>
      <c r="E104" s="60"/>
      <c r="F104" s="202" t="s">
        <v>181</v>
      </c>
      <c r="G104" s="60"/>
      <c r="H104" s="60"/>
      <c r="I104" s="160"/>
      <c r="J104" s="60"/>
      <c r="K104" s="60"/>
      <c r="L104" s="58"/>
      <c r="M104" s="203"/>
      <c r="N104" s="39"/>
      <c r="O104" s="39"/>
      <c r="P104" s="39"/>
      <c r="Q104" s="39"/>
      <c r="R104" s="39"/>
      <c r="S104" s="39"/>
      <c r="T104" s="75"/>
      <c r="AT104" s="21" t="s">
        <v>144</v>
      </c>
      <c r="AU104" s="21" t="s">
        <v>86</v>
      </c>
    </row>
    <row r="105" spans="2:51" s="11" customFormat="1" ht="12">
      <c r="B105" s="204"/>
      <c r="C105" s="205"/>
      <c r="D105" s="201" t="s">
        <v>146</v>
      </c>
      <c r="E105" s="206" t="s">
        <v>24</v>
      </c>
      <c r="F105" s="207" t="s">
        <v>331</v>
      </c>
      <c r="G105" s="205"/>
      <c r="H105" s="208">
        <v>6563.9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146</v>
      </c>
      <c r="AU105" s="214" t="s">
        <v>86</v>
      </c>
      <c r="AV105" s="11" t="s">
        <v>86</v>
      </c>
      <c r="AW105" s="11" t="s">
        <v>40</v>
      </c>
      <c r="AX105" s="11" t="s">
        <v>25</v>
      </c>
      <c r="AY105" s="214" t="s">
        <v>135</v>
      </c>
    </row>
    <row r="106" spans="2:65" s="1" customFormat="1" ht="22.8" customHeight="1">
      <c r="B106" s="38"/>
      <c r="C106" s="189" t="s">
        <v>183</v>
      </c>
      <c r="D106" s="189" t="s">
        <v>137</v>
      </c>
      <c r="E106" s="190" t="s">
        <v>184</v>
      </c>
      <c r="F106" s="191" t="s">
        <v>185</v>
      </c>
      <c r="G106" s="192" t="s">
        <v>140</v>
      </c>
      <c r="H106" s="193">
        <v>98458.5</v>
      </c>
      <c r="I106" s="194"/>
      <c r="J106" s="195">
        <f>ROUND(I106*H106,2)</f>
        <v>0</v>
      </c>
      <c r="K106" s="191" t="s">
        <v>141</v>
      </c>
      <c r="L106" s="58"/>
      <c r="M106" s="196" t="s">
        <v>24</v>
      </c>
      <c r="N106" s="197" t="s">
        <v>48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142</v>
      </c>
      <c r="AT106" s="21" t="s">
        <v>137</v>
      </c>
      <c r="AU106" s="21" t="s">
        <v>86</v>
      </c>
      <c r="AY106" s="21" t="s">
        <v>135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25</v>
      </c>
      <c r="BK106" s="200">
        <f>ROUND(I106*H106,2)</f>
        <v>0</v>
      </c>
      <c r="BL106" s="21" t="s">
        <v>142</v>
      </c>
      <c r="BM106" s="21" t="s">
        <v>332</v>
      </c>
    </row>
    <row r="107" spans="2:47" s="1" customFormat="1" ht="48">
      <c r="B107" s="38"/>
      <c r="C107" s="60"/>
      <c r="D107" s="201" t="s">
        <v>144</v>
      </c>
      <c r="E107" s="60"/>
      <c r="F107" s="202" t="s">
        <v>187</v>
      </c>
      <c r="G107" s="60"/>
      <c r="H107" s="60"/>
      <c r="I107" s="160"/>
      <c r="J107" s="60"/>
      <c r="K107" s="60"/>
      <c r="L107" s="58"/>
      <c r="M107" s="203"/>
      <c r="N107" s="39"/>
      <c r="O107" s="39"/>
      <c r="P107" s="39"/>
      <c r="Q107" s="39"/>
      <c r="R107" s="39"/>
      <c r="S107" s="39"/>
      <c r="T107" s="75"/>
      <c r="AT107" s="21" t="s">
        <v>144</v>
      </c>
      <c r="AU107" s="21" t="s">
        <v>86</v>
      </c>
    </row>
    <row r="108" spans="2:51" s="11" customFormat="1" ht="12">
      <c r="B108" s="204"/>
      <c r="C108" s="205"/>
      <c r="D108" s="201" t="s">
        <v>146</v>
      </c>
      <c r="E108" s="206" t="s">
        <v>24</v>
      </c>
      <c r="F108" s="207" t="s">
        <v>333</v>
      </c>
      <c r="G108" s="205"/>
      <c r="H108" s="208">
        <v>98458.5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146</v>
      </c>
      <c r="AU108" s="214" t="s">
        <v>86</v>
      </c>
      <c r="AV108" s="11" t="s">
        <v>86</v>
      </c>
      <c r="AW108" s="11" t="s">
        <v>40</v>
      </c>
      <c r="AX108" s="11" t="s">
        <v>25</v>
      </c>
      <c r="AY108" s="214" t="s">
        <v>135</v>
      </c>
    </row>
    <row r="109" spans="2:65" s="1" customFormat="1" ht="14.4" customHeight="1">
      <c r="B109" s="38"/>
      <c r="C109" s="189" t="s">
        <v>189</v>
      </c>
      <c r="D109" s="189" t="s">
        <v>137</v>
      </c>
      <c r="E109" s="190" t="s">
        <v>190</v>
      </c>
      <c r="F109" s="191" t="s">
        <v>191</v>
      </c>
      <c r="G109" s="192" t="s">
        <v>140</v>
      </c>
      <c r="H109" s="193">
        <v>6563.9</v>
      </c>
      <c r="I109" s="194"/>
      <c r="J109" s="195">
        <f>ROUND(I109*H109,2)</f>
        <v>0</v>
      </c>
      <c r="K109" s="191" t="s">
        <v>141</v>
      </c>
      <c r="L109" s="58"/>
      <c r="M109" s="196" t="s">
        <v>24</v>
      </c>
      <c r="N109" s="197" t="s">
        <v>48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142</v>
      </c>
      <c r="AT109" s="21" t="s">
        <v>137</v>
      </c>
      <c r="AU109" s="21" t="s">
        <v>86</v>
      </c>
      <c r="AY109" s="21" t="s">
        <v>135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25</v>
      </c>
      <c r="BK109" s="200">
        <f>ROUND(I109*H109,2)</f>
        <v>0</v>
      </c>
      <c r="BL109" s="21" t="s">
        <v>142</v>
      </c>
      <c r="BM109" s="21" t="s">
        <v>334</v>
      </c>
    </row>
    <row r="110" spans="2:47" s="1" customFormat="1" ht="24">
      <c r="B110" s="38"/>
      <c r="C110" s="60"/>
      <c r="D110" s="201" t="s">
        <v>144</v>
      </c>
      <c r="E110" s="60"/>
      <c r="F110" s="202" t="s">
        <v>193</v>
      </c>
      <c r="G110" s="60"/>
      <c r="H110" s="60"/>
      <c r="I110" s="160"/>
      <c r="J110" s="60"/>
      <c r="K110" s="60"/>
      <c r="L110" s="58"/>
      <c r="M110" s="203"/>
      <c r="N110" s="39"/>
      <c r="O110" s="39"/>
      <c r="P110" s="39"/>
      <c r="Q110" s="39"/>
      <c r="R110" s="39"/>
      <c r="S110" s="39"/>
      <c r="T110" s="75"/>
      <c r="AT110" s="21" t="s">
        <v>144</v>
      </c>
      <c r="AU110" s="21" t="s">
        <v>86</v>
      </c>
    </row>
    <row r="111" spans="2:51" s="11" customFormat="1" ht="12">
      <c r="B111" s="204"/>
      <c r="C111" s="205"/>
      <c r="D111" s="201" t="s">
        <v>146</v>
      </c>
      <c r="E111" s="206" t="s">
        <v>24</v>
      </c>
      <c r="F111" s="207" t="s">
        <v>335</v>
      </c>
      <c r="G111" s="205"/>
      <c r="H111" s="208">
        <v>6563.9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146</v>
      </c>
      <c r="AU111" s="214" t="s">
        <v>86</v>
      </c>
      <c r="AV111" s="11" t="s">
        <v>86</v>
      </c>
      <c r="AW111" s="11" t="s">
        <v>40</v>
      </c>
      <c r="AX111" s="11" t="s">
        <v>25</v>
      </c>
      <c r="AY111" s="214" t="s">
        <v>135</v>
      </c>
    </row>
    <row r="112" spans="2:65" s="1" customFormat="1" ht="14.4" customHeight="1">
      <c r="B112" s="38"/>
      <c r="C112" s="189" t="s">
        <v>30</v>
      </c>
      <c r="D112" s="189" t="s">
        <v>137</v>
      </c>
      <c r="E112" s="190" t="s">
        <v>195</v>
      </c>
      <c r="F112" s="191" t="s">
        <v>196</v>
      </c>
      <c r="G112" s="192" t="s">
        <v>140</v>
      </c>
      <c r="H112" s="193">
        <v>6563.9</v>
      </c>
      <c r="I112" s="194"/>
      <c r="J112" s="195">
        <f>ROUND(I112*H112,2)</f>
        <v>0</v>
      </c>
      <c r="K112" s="191" t="s">
        <v>141</v>
      </c>
      <c r="L112" s="58"/>
      <c r="M112" s="196" t="s">
        <v>24</v>
      </c>
      <c r="N112" s="197" t="s">
        <v>48</v>
      </c>
      <c r="O112" s="39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21" t="s">
        <v>142</v>
      </c>
      <c r="AT112" s="21" t="s">
        <v>137</v>
      </c>
      <c r="AU112" s="21" t="s">
        <v>86</v>
      </c>
      <c r="AY112" s="21" t="s">
        <v>135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25</v>
      </c>
      <c r="BK112" s="200">
        <f>ROUND(I112*H112,2)</f>
        <v>0</v>
      </c>
      <c r="BL112" s="21" t="s">
        <v>142</v>
      </c>
      <c r="BM112" s="21" t="s">
        <v>197</v>
      </c>
    </row>
    <row r="113" spans="2:47" s="1" customFormat="1" ht="12">
      <c r="B113" s="38"/>
      <c r="C113" s="60"/>
      <c r="D113" s="201" t="s">
        <v>144</v>
      </c>
      <c r="E113" s="60"/>
      <c r="F113" s="202" t="s">
        <v>196</v>
      </c>
      <c r="G113" s="60"/>
      <c r="H113" s="60"/>
      <c r="I113" s="160"/>
      <c r="J113" s="60"/>
      <c r="K113" s="60"/>
      <c r="L113" s="58"/>
      <c r="M113" s="203"/>
      <c r="N113" s="39"/>
      <c r="O113" s="39"/>
      <c r="P113" s="39"/>
      <c r="Q113" s="39"/>
      <c r="R113" s="39"/>
      <c r="S113" s="39"/>
      <c r="T113" s="75"/>
      <c r="AT113" s="21" t="s">
        <v>144</v>
      </c>
      <c r="AU113" s="21" t="s">
        <v>86</v>
      </c>
    </row>
    <row r="114" spans="2:51" s="11" customFormat="1" ht="12">
      <c r="B114" s="204"/>
      <c r="C114" s="205"/>
      <c r="D114" s="201" t="s">
        <v>146</v>
      </c>
      <c r="E114" s="206" t="s">
        <v>24</v>
      </c>
      <c r="F114" s="207" t="s">
        <v>336</v>
      </c>
      <c r="G114" s="205"/>
      <c r="H114" s="208">
        <v>6563.9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146</v>
      </c>
      <c r="AU114" s="214" t="s">
        <v>86</v>
      </c>
      <c r="AV114" s="11" t="s">
        <v>86</v>
      </c>
      <c r="AW114" s="11" t="s">
        <v>40</v>
      </c>
      <c r="AX114" s="11" t="s">
        <v>25</v>
      </c>
      <c r="AY114" s="214" t="s">
        <v>135</v>
      </c>
    </row>
    <row r="115" spans="2:65" s="1" customFormat="1" ht="14.4" customHeight="1">
      <c r="B115" s="38"/>
      <c r="C115" s="189" t="s">
        <v>199</v>
      </c>
      <c r="D115" s="189" t="s">
        <v>137</v>
      </c>
      <c r="E115" s="190" t="s">
        <v>200</v>
      </c>
      <c r="F115" s="191" t="s">
        <v>201</v>
      </c>
      <c r="G115" s="192" t="s">
        <v>202</v>
      </c>
      <c r="H115" s="193">
        <v>11815.02</v>
      </c>
      <c r="I115" s="194"/>
      <c r="J115" s="195">
        <f>ROUND(I115*H115,2)</f>
        <v>0</v>
      </c>
      <c r="K115" s="191" t="s">
        <v>141</v>
      </c>
      <c r="L115" s="58"/>
      <c r="M115" s="196" t="s">
        <v>24</v>
      </c>
      <c r="N115" s="197" t="s">
        <v>48</v>
      </c>
      <c r="O115" s="39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21" t="s">
        <v>142</v>
      </c>
      <c r="AT115" s="21" t="s">
        <v>137</v>
      </c>
      <c r="AU115" s="21" t="s">
        <v>86</v>
      </c>
      <c r="AY115" s="21" t="s">
        <v>135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25</v>
      </c>
      <c r="BK115" s="200">
        <f>ROUND(I115*H115,2)</f>
        <v>0</v>
      </c>
      <c r="BL115" s="21" t="s">
        <v>142</v>
      </c>
      <c r="BM115" s="21" t="s">
        <v>337</v>
      </c>
    </row>
    <row r="116" spans="2:47" s="1" customFormat="1" ht="12">
      <c r="B116" s="38"/>
      <c r="C116" s="60"/>
      <c r="D116" s="201" t="s">
        <v>144</v>
      </c>
      <c r="E116" s="60"/>
      <c r="F116" s="202" t="s">
        <v>204</v>
      </c>
      <c r="G116" s="60"/>
      <c r="H116" s="60"/>
      <c r="I116" s="160"/>
      <c r="J116" s="60"/>
      <c r="K116" s="60"/>
      <c r="L116" s="58"/>
      <c r="M116" s="203"/>
      <c r="N116" s="39"/>
      <c r="O116" s="39"/>
      <c r="P116" s="39"/>
      <c r="Q116" s="39"/>
      <c r="R116" s="39"/>
      <c r="S116" s="39"/>
      <c r="T116" s="75"/>
      <c r="AT116" s="21" t="s">
        <v>144</v>
      </c>
      <c r="AU116" s="21" t="s">
        <v>86</v>
      </c>
    </row>
    <row r="117" spans="2:51" s="11" customFormat="1" ht="12">
      <c r="B117" s="204"/>
      <c r="C117" s="205"/>
      <c r="D117" s="201" t="s">
        <v>146</v>
      </c>
      <c r="E117" s="206" t="s">
        <v>24</v>
      </c>
      <c r="F117" s="207" t="s">
        <v>338</v>
      </c>
      <c r="G117" s="205"/>
      <c r="H117" s="208">
        <v>11815.02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146</v>
      </c>
      <c r="AU117" s="214" t="s">
        <v>86</v>
      </c>
      <c r="AV117" s="11" t="s">
        <v>86</v>
      </c>
      <c r="AW117" s="11" t="s">
        <v>40</v>
      </c>
      <c r="AX117" s="11" t="s">
        <v>25</v>
      </c>
      <c r="AY117" s="214" t="s">
        <v>135</v>
      </c>
    </row>
    <row r="118" spans="2:65" s="1" customFormat="1" ht="22.8" customHeight="1">
      <c r="B118" s="38"/>
      <c r="C118" s="189" t="s">
        <v>206</v>
      </c>
      <c r="D118" s="189" t="s">
        <v>137</v>
      </c>
      <c r="E118" s="190" t="s">
        <v>207</v>
      </c>
      <c r="F118" s="191" t="s">
        <v>208</v>
      </c>
      <c r="G118" s="192" t="s">
        <v>209</v>
      </c>
      <c r="H118" s="193">
        <v>1317.1</v>
      </c>
      <c r="I118" s="194"/>
      <c r="J118" s="195">
        <f>ROUND(I118*H118,2)</f>
        <v>0</v>
      </c>
      <c r="K118" s="191" t="s">
        <v>141</v>
      </c>
      <c r="L118" s="58"/>
      <c r="M118" s="196" t="s">
        <v>24</v>
      </c>
      <c r="N118" s="197" t="s">
        <v>48</v>
      </c>
      <c r="O118" s="39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AR118" s="21" t="s">
        <v>142</v>
      </c>
      <c r="AT118" s="21" t="s">
        <v>137</v>
      </c>
      <c r="AU118" s="21" t="s">
        <v>86</v>
      </c>
      <c r="AY118" s="21" t="s">
        <v>135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21" t="s">
        <v>25</v>
      </c>
      <c r="BK118" s="200">
        <f>ROUND(I118*H118,2)</f>
        <v>0</v>
      </c>
      <c r="BL118" s="21" t="s">
        <v>142</v>
      </c>
      <c r="BM118" s="21" t="s">
        <v>339</v>
      </c>
    </row>
    <row r="119" spans="2:47" s="1" customFormat="1" ht="24">
      <c r="B119" s="38"/>
      <c r="C119" s="60"/>
      <c r="D119" s="201" t="s">
        <v>144</v>
      </c>
      <c r="E119" s="60"/>
      <c r="F119" s="202" t="s">
        <v>211</v>
      </c>
      <c r="G119" s="60"/>
      <c r="H119" s="60"/>
      <c r="I119" s="160"/>
      <c r="J119" s="60"/>
      <c r="K119" s="60"/>
      <c r="L119" s="58"/>
      <c r="M119" s="203"/>
      <c r="N119" s="39"/>
      <c r="O119" s="39"/>
      <c r="P119" s="39"/>
      <c r="Q119" s="39"/>
      <c r="R119" s="39"/>
      <c r="S119" s="39"/>
      <c r="T119" s="75"/>
      <c r="AT119" s="21" t="s">
        <v>144</v>
      </c>
      <c r="AU119" s="21" t="s">
        <v>86</v>
      </c>
    </row>
    <row r="120" spans="2:51" s="11" customFormat="1" ht="12">
      <c r="B120" s="204"/>
      <c r="C120" s="205"/>
      <c r="D120" s="201" t="s">
        <v>146</v>
      </c>
      <c r="E120" s="206" t="s">
        <v>24</v>
      </c>
      <c r="F120" s="207" t="s">
        <v>340</v>
      </c>
      <c r="G120" s="205"/>
      <c r="H120" s="208">
        <v>1317.1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146</v>
      </c>
      <c r="AU120" s="214" t="s">
        <v>86</v>
      </c>
      <c r="AV120" s="11" t="s">
        <v>86</v>
      </c>
      <c r="AW120" s="11" t="s">
        <v>40</v>
      </c>
      <c r="AX120" s="11" t="s">
        <v>25</v>
      </c>
      <c r="AY120" s="214" t="s">
        <v>135</v>
      </c>
    </row>
    <row r="121" spans="2:65" s="1" customFormat="1" ht="14.4" customHeight="1">
      <c r="B121" s="38"/>
      <c r="C121" s="215" t="s">
        <v>213</v>
      </c>
      <c r="D121" s="215" t="s">
        <v>214</v>
      </c>
      <c r="E121" s="216" t="s">
        <v>215</v>
      </c>
      <c r="F121" s="217" t="s">
        <v>216</v>
      </c>
      <c r="G121" s="218" t="s">
        <v>217</v>
      </c>
      <c r="H121" s="219">
        <v>27.132</v>
      </c>
      <c r="I121" s="220"/>
      <c r="J121" s="221">
        <f>ROUND(I121*H121,2)</f>
        <v>0</v>
      </c>
      <c r="K121" s="217" t="s">
        <v>141</v>
      </c>
      <c r="L121" s="222"/>
      <c r="M121" s="223" t="s">
        <v>24</v>
      </c>
      <c r="N121" s="224" t="s">
        <v>48</v>
      </c>
      <c r="O121" s="39"/>
      <c r="P121" s="198">
        <f>O121*H121</f>
        <v>0</v>
      </c>
      <c r="Q121" s="198">
        <v>0.001</v>
      </c>
      <c r="R121" s="198">
        <f>Q121*H121</f>
        <v>0.027132000000000003</v>
      </c>
      <c r="S121" s="198">
        <v>0</v>
      </c>
      <c r="T121" s="199">
        <f>S121*H121</f>
        <v>0</v>
      </c>
      <c r="AR121" s="21" t="s">
        <v>183</v>
      </c>
      <c r="AT121" s="21" t="s">
        <v>214</v>
      </c>
      <c r="AU121" s="21" t="s">
        <v>86</v>
      </c>
      <c r="AY121" s="21" t="s">
        <v>135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25</v>
      </c>
      <c r="BK121" s="200">
        <f>ROUND(I121*H121,2)</f>
        <v>0</v>
      </c>
      <c r="BL121" s="21" t="s">
        <v>142</v>
      </c>
      <c r="BM121" s="21" t="s">
        <v>341</v>
      </c>
    </row>
    <row r="122" spans="2:47" s="1" customFormat="1" ht="12">
      <c r="B122" s="38"/>
      <c r="C122" s="60"/>
      <c r="D122" s="201" t="s">
        <v>144</v>
      </c>
      <c r="E122" s="60"/>
      <c r="F122" s="202" t="s">
        <v>216</v>
      </c>
      <c r="G122" s="60"/>
      <c r="H122" s="60"/>
      <c r="I122" s="160"/>
      <c r="J122" s="60"/>
      <c r="K122" s="60"/>
      <c r="L122" s="58"/>
      <c r="M122" s="203"/>
      <c r="N122" s="39"/>
      <c r="O122" s="39"/>
      <c r="P122" s="39"/>
      <c r="Q122" s="39"/>
      <c r="R122" s="39"/>
      <c r="S122" s="39"/>
      <c r="T122" s="75"/>
      <c r="AT122" s="21" t="s">
        <v>144</v>
      </c>
      <c r="AU122" s="21" t="s">
        <v>86</v>
      </c>
    </row>
    <row r="123" spans="2:51" s="11" customFormat="1" ht="12">
      <c r="B123" s="204"/>
      <c r="C123" s="205"/>
      <c r="D123" s="201" t="s">
        <v>146</v>
      </c>
      <c r="E123" s="206" t="s">
        <v>24</v>
      </c>
      <c r="F123" s="207" t="s">
        <v>342</v>
      </c>
      <c r="G123" s="205"/>
      <c r="H123" s="208">
        <v>27.132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146</v>
      </c>
      <c r="AU123" s="214" t="s">
        <v>86</v>
      </c>
      <c r="AV123" s="11" t="s">
        <v>86</v>
      </c>
      <c r="AW123" s="11" t="s">
        <v>40</v>
      </c>
      <c r="AX123" s="11" t="s">
        <v>25</v>
      </c>
      <c r="AY123" s="214" t="s">
        <v>135</v>
      </c>
    </row>
    <row r="124" spans="2:65" s="1" customFormat="1" ht="14.4" customHeight="1">
      <c r="B124" s="38"/>
      <c r="C124" s="189" t="s">
        <v>220</v>
      </c>
      <c r="D124" s="189" t="s">
        <v>137</v>
      </c>
      <c r="E124" s="190" t="s">
        <v>221</v>
      </c>
      <c r="F124" s="191" t="s">
        <v>222</v>
      </c>
      <c r="G124" s="192" t="s">
        <v>209</v>
      </c>
      <c r="H124" s="193">
        <v>3995.4</v>
      </c>
      <c r="I124" s="194"/>
      <c r="J124" s="195">
        <f>ROUND(I124*H124,2)</f>
        <v>0</v>
      </c>
      <c r="K124" s="191" t="s">
        <v>141</v>
      </c>
      <c r="L124" s="58"/>
      <c r="M124" s="196" t="s">
        <v>24</v>
      </c>
      <c r="N124" s="197" t="s">
        <v>48</v>
      </c>
      <c r="O124" s="39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AR124" s="21" t="s">
        <v>142</v>
      </c>
      <c r="AT124" s="21" t="s">
        <v>137</v>
      </c>
      <c r="AU124" s="21" t="s">
        <v>86</v>
      </c>
      <c r="AY124" s="21" t="s">
        <v>135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21" t="s">
        <v>25</v>
      </c>
      <c r="BK124" s="200">
        <f>ROUND(I124*H124,2)</f>
        <v>0</v>
      </c>
      <c r="BL124" s="21" t="s">
        <v>142</v>
      </c>
      <c r="BM124" s="21" t="s">
        <v>223</v>
      </c>
    </row>
    <row r="125" spans="2:47" s="1" customFormat="1" ht="12">
      <c r="B125" s="38"/>
      <c r="C125" s="60"/>
      <c r="D125" s="201" t="s">
        <v>144</v>
      </c>
      <c r="E125" s="60"/>
      <c r="F125" s="202" t="s">
        <v>224</v>
      </c>
      <c r="G125" s="60"/>
      <c r="H125" s="60"/>
      <c r="I125" s="160"/>
      <c r="J125" s="60"/>
      <c r="K125" s="60"/>
      <c r="L125" s="58"/>
      <c r="M125" s="203"/>
      <c r="N125" s="39"/>
      <c r="O125" s="39"/>
      <c r="P125" s="39"/>
      <c r="Q125" s="39"/>
      <c r="R125" s="39"/>
      <c r="S125" s="39"/>
      <c r="T125" s="75"/>
      <c r="AT125" s="21" t="s">
        <v>144</v>
      </c>
      <c r="AU125" s="21" t="s">
        <v>86</v>
      </c>
    </row>
    <row r="126" spans="2:51" s="11" customFormat="1" ht="12">
      <c r="B126" s="204"/>
      <c r="C126" s="205"/>
      <c r="D126" s="201" t="s">
        <v>146</v>
      </c>
      <c r="E126" s="206" t="s">
        <v>24</v>
      </c>
      <c r="F126" s="207" t="s">
        <v>343</v>
      </c>
      <c r="G126" s="205"/>
      <c r="H126" s="208">
        <v>3995.4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146</v>
      </c>
      <c r="AU126" s="214" t="s">
        <v>86</v>
      </c>
      <c r="AV126" s="11" t="s">
        <v>86</v>
      </c>
      <c r="AW126" s="11" t="s">
        <v>40</v>
      </c>
      <c r="AX126" s="11" t="s">
        <v>25</v>
      </c>
      <c r="AY126" s="214" t="s">
        <v>135</v>
      </c>
    </row>
    <row r="127" spans="2:65" s="1" customFormat="1" ht="14.4" customHeight="1">
      <c r="B127" s="38"/>
      <c r="C127" s="189" t="s">
        <v>10</v>
      </c>
      <c r="D127" s="189" t="s">
        <v>137</v>
      </c>
      <c r="E127" s="190" t="s">
        <v>226</v>
      </c>
      <c r="F127" s="191" t="s">
        <v>227</v>
      </c>
      <c r="G127" s="192" t="s">
        <v>209</v>
      </c>
      <c r="H127" s="193">
        <v>1463.4</v>
      </c>
      <c r="I127" s="194"/>
      <c r="J127" s="195">
        <f>ROUND(I127*H127,2)</f>
        <v>0</v>
      </c>
      <c r="K127" s="191" t="s">
        <v>141</v>
      </c>
      <c r="L127" s="58"/>
      <c r="M127" s="196" t="s">
        <v>24</v>
      </c>
      <c r="N127" s="197" t="s">
        <v>48</v>
      </c>
      <c r="O127" s="39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1" t="s">
        <v>142</v>
      </c>
      <c r="AT127" s="21" t="s">
        <v>137</v>
      </c>
      <c r="AU127" s="21" t="s">
        <v>86</v>
      </c>
      <c r="AY127" s="21" t="s">
        <v>135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1" t="s">
        <v>25</v>
      </c>
      <c r="BK127" s="200">
        <f>ROUND(I127*H127,2)</f>
        <v>0</v>
      </c>
      <c r="BL127" s="21" t="s">
        <v>142</v>
      </c>
      <c r="BM127" s="21" t="s">
        <v>344</v>
      </c>
    </row>
    <row r="128" spans="2:47" s="1" customFormat="1" ht="24">
      <c r="B128" s="38"/>
      <c r="C128" s="60"/>
      <c r="D128" s="201" t="s">
        <v>144</v>
      </c>
      <c r="E128" s="60"/>
      <c r="F128" s="202" t="s">
        <v>229</v>
      </c>
      <c r="G128" s="60"/>
      <c r="H128" s="60"/>
      <c r="I128" s="160"/>
      <c r="J128" s="60"/>
      <c r="K128" s="60"/>
      <c r="L128" s="58"/>
      <c r="M128" s="203"/>
      <c r="N128" s="39"/>
      <c r="O128" s="39"/>
      <c r="P128" s="39"/>
      <c r="Q128" s="39"/>
      <c r="R128" s="39"/>
      <c r="S128" s="39"/>
      <c r="T128" s="75"/>
      <c r="AT128" s="21" t="s">
        <v>144</v>
      </c>
      <c r="AU128" s="21" t="s">
        <v>86</v>
      </c>
    </row>
    <row r="129" spans="2:51" s="11" customFormat="1" ht="12">
      <c r="B129" s="204"/>
      <c r="C129" s="205"/>
      <c r="D129" s="201" t="s">
        <v>146</v>
      </c>
      <c r="E129" s="206" t="s">
        <v>24</v>
      </c>
      <c r="F129" s="207" t="s">
        <v>345</v>
      </c>
      <c r="G129" s="205"/>
      <c r="H129" s="208">
        <v>1463.4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146</v>
      </c>
      <c r="AU129" s="214" t="s">
        <v>86</v>
      </c>
      <c r="AV129" s="11" t="s">
        <v>86</v>
      </c>
      <c r="AW129" s="11" t="s">
        <v>40</v>
      </c>
      <c r="AX129" s="11" t="s">
        <v>25</v>
      </c>
      <c r="AY129" s="214" t="s">
        <v>135</v>
      </c>
    </row>
    <row r="130" spans="2:63" s="10" customFormat="1" ht="29.85" customHeight="1">
      <c r="B130" s="173"/>
      <c r="C130" s="174"/>
      <c r="D130" s="175" t="s">
        <v>76</v>
      </c>
      <c r="E130" s="187" t="s">
        <v>142</v>
      </c>
      <c r="F130" s="187" t="s">
        <v>231</v>
      </c>
      <c r="G130" s="174"/>
      <c r="H130" s="174"/>
      <c r="I130" s="177"/>
      <c r="J130" s="188">
        <f>BK130</f>
        <v>0</v>
      </c>
      <c r="K130" s="174"/>
      <c r="L130" s="179"/>
      <c r="M130" s="180"/>
      <c r="N130" s="181"/>
      <c r="O130" s="181"/>
      <c r="P130" s="182">
        <f>SUM(P131:P139)</f>
        <v>0</v>
      </c>
      <c r="Q130" s="181"/>
      <c r="R130" s="182">
        <f>SUM(R131:R139)</f>
        <v>9971.697216</v>
      </c>
      <c r="S130" s="181"/>
      <c r="T130" s="183">
        <f>SUM(T131:T139)</f>
        <v>0</v>
      </c>
      <c r="AR130" s="184" t="s">
        <v>25</v>
      </c>
      <c r="AT130" s="185" t="s">
        <v>76</v>
      </c>
      <c r="AU130" s="185" t="s">
        <v>25</v>
      </c>
      <c r="AY130" s="184" t="s">
        <v>135</v>
      </c>
      <c r="BK130" s="186">
        <f>SUM(BK131:BK139)</f>
        <v>0</v>
      </c>
    </row>
    <row r="131" spans="2:65" s="1" customFormat="1" ht="22.8" customHeight="1">
      <c r="B131" s="38"/>
      <c r="C131" s="189" t="s">
        <v>232</v>
      </c>
      <c r="D131" s="189" t="s">
        <v>137</v>
      </c>
      <c r="E131" s="190" t="s">
        <v>233</v>
      </c>
      <c r="F131" s="191" t="s">
        <v>234</v>
      </c>
      <c r="G131" s="192" t="s">
        <v>140</v>
      </c>
      <c r="H131" s="193">
        <v>4665</v>
      </c>
      <c r="I131" s="194"/>
      <c r="J131" s="195">
        <f>ROUND(I131*H131,2)</f>
        <v>0</v>
      </c>
      <c r="K131" s="191" t="s">
        <v>141</v>
      </c>
      <c r="L131" s="58"/>
      <c r="M131" s="196" t="s">
        <v>24</v>
      </c>
      <c r="N131" s="197" t="s">
        <v>48</v>
      </c>
      <c r="O131" s="39"/>
      <c r="P131" s="198">
        <f>O131*H131</f>
        <v>0</v>
      </c>
      <c r="Q131" s="198">
        <v>2.13408</v>
      </c>
      <c r="R131" s="198">
        <f>Q131*H131</f>
        <v>9955.4832</v>
      </c>
      <c r="S131" s="198">
        <v>0</v>
      </c>
      <c r="T131" s="199">
        <f>S131*H131</f>
        <v>0</v>
      </c>
      <c r="AR131" s="21" t="s">
        <v>142</v>
      </c>
      <c r="AT131" s="21" t="s">
        <v>137</v>
      </c>
      <c r="AU131" s="21" t="s">
        <v>86</v>
      </c>
      <c r="AY131" s="21" t="s">
        <v>135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21" t="s">
        <v>25</v>
      </c>
      <c r="BK131" s="200">
        <f>ROUND(I131*H131,2)</f>
        <v>0</v>
      </c>
      <c r="BL131" s="21" t="s">
        <v>142</v>
      </c>
      <c r="BM131" s="21" t="s">
        <v>235</v>
      </c>
    </row>
    <row r="132" spans="2:47" s="1" customFormat="1" ht="24">
      <c r="B132" s="38"/>
      <c r="C132" s="60"/>
      <c r="D132" s="201" t="s">
        <v>144</v>
      </c>
      <c r="E132" s="60"/>
      <c r="F132" s="202" t="s">
        <v>236</v>
      </c>
      <c r="G132" s="60"/>
      <c r="H132" s="60"/>
      <c r="I132" s="160"/>
      <c r="J132" s="60"/>
      <c r="K132" s="60"/>
      <c r="L132" s="58"/>
      <c r="M132" s="203"/>
      <c r="N132" s="39"/>
      <c r="O132" s="39"/>
      <c r="P132" s="39"/>
      <c r="Q132" s="39"/>
      <c r="R132" s="39"/>
      <c r="S132" s="39"/>
      <c r="T132" s="75"/>
      <c r="AT132" s="21" t="s">
        <v>144</v>
      </c>
      <c r="AU132" s="21" t="s">
        <v>86</v>
      </c>
    </row>
    <row r="133" spans="2:51" s="11" customFormat="1" ht="12">
      <c r="B133" s="204"/>
      <c r="C133" s="205"/>
      <c r="D133" s="201" t="s">
        <v>146</v>
      </c>
      <c r="E133" s="206" t="s">
        <v>24</v>
      </c>
      <c r="F133" s="207" t="s">
        <v>346</v>
      </c>
      <c r="G133" s="205"/>
      <c r="H133" s="208">
        <v>4665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146</v>
      </c>
      <c r="AU133" s="214" t="s">
        <v>86</v>
      </c>
      <c r="AV133" s="11" t="s">
        <v>86</v>
      </c>
      <c r="AW133" s="11" t="s">
        <v>40</v>
      </c>
      <c r="AX133" s="11" t="s">
        <v>25</v>
      </c>
      <c r="AY133" s="214" t="s">
        <v>135</v>
      </c>
    </row>
    <row r="134" spans="2:65" s="1" customFormat="1" ht="22.8" customHeight="1">
      <c r="B134" s="38"/>
      <c r="C134" s="189" t="s">
        <v>238</v>
      </c>
      <c r="D134" s="189" t="s">
        <v>137</v>
      </c>
      <c r="E134" s="190" t="s">
        <v>239</v>
      </c>
      <c r="F134" s="191" t="s">
        <v>240</v>
      </c>
      <c r="G134" s="192" t="s">
        <v>209</v>
      </c>
      <c r="H134" s="193">
        <v>8616.1</v>
      </c>
      <c r="I134" s="194"/>
      <c r="J134" s="195">
        <f>ROUND(I134*H134,2)</f>
        <v>0</v>
      </c>
      <c r="K134" s="191" t="s">
        <v>141</v>
      </c>
      <c r="L134" s="58"/>
      <c r="M134" s="196" t="s">
        <v>24</v>
      </c>
      <c r="N134" s="197" t="s">
        <v>48</v>
      </c>
      <c r="O134" s="39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21" t="s">
        <v>142</v>
      </c>
      <c r="AT134" s="21" t="s">
        <v>137</v>
      </c>
      <c r="AU134" s="21" t="s">
        <v>86</v>
      </c>
      <c r="AY134" s="21" t="s">
        <v>135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1" t="s">
        <v>25</v>
      </c>
      <c r="BK134" s="200">
        <f>ROUND(I134*H134,2)</f>
        <v>0</v>
      </c>
      <c r="BL134" s="21" t="s">
        <v>142</v>
      </c>
      <c r="BM134" s="21" t="s">
        <v>241</v>
      </c>
    </row>
    <row r="135" spans="2:47" s="1" customFormat="1" ht="36">
      <c r="B135" s="38"/>
      <c r="C135" s="60"/>
      <c r="D135" s="201" t="s">
        <v>144</v>
      </c>
      <c r="E135" s="60"/>
      <c r="F135" s="202" t="s">
        <v>242</v>
      </c>
      <c r="G135" s="60"/>
      <c r="H135" s="60"/>
      <c r="I135" s="160"/>
      <c r="J135" s="60"/>
      <c r="K135" s="60"/>
      <c r="L135" s="58"/>
      <c r="M135" s="203"/>
      <c r="N135" s="39"/>
      <c r="O135" s="39"/>
      <c r="P135" s="39"/>
      <c r="Q135" s="39"/>
      <c r="R135" s="39"/>
      <c r="S135" s="39"/>
      <c r="T135" s="75"/>
      <c r="AT135" s="21" t="s">
        <v>144</v>
      </c>
      <c r="AU135" s="21" t="s">
        <v>86</v>
      </c>
    </row>
    <row r="136" spans="2:51" s="11" customFormat="1" ht="12">
      <c r="B136" s="204"/>
      <c r="C136" s="205"/>
      <c r="D136" s="201" t="s">
        <v>146</v>
      </c>
      <c r="E136" s="206" t="s">
        <v>24</v>
      </c>
      <c r="F136" s="207" t="s">
        <v>347</v>
      </c>
      <c r="G136" s="205"/>
      <c r="H136" s="208">
        <v>8616.1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146</v>
      </c>
      <c r="AU136" s="214" t="s">
        <v>86</v>
      </c>
      <c r="AV136" s="11" t="s">
        <v>86</v>
      </c>
      <c r="AW136" s="11" t="s">
        <v>40</v>
      </c>
      <c r="AX136" s="11" t="s">
        <v>25</v>
      </c>
      <c r="AY136" s="214" t="s">
        <v>135</v>
      </c>
    </row>
    <row r="137" spans="2:65" s="1" customFormat="1" ht="22.8" customHeight="1">
      <c r="B137" s="38"/>
      <c r="C137" s="189" t="s">
        <v>246</v>
      </c>
      <c r="D137" s="189" t="s">
        <v>137</v>
      </c>
      <c r="E137" s="190" t="s">
        <v>288</v>
      </c>
      <c r="F137" s="191" t="s">
        <v>289</v>
      </c>
      <c r="G137" s="192" t="s">
        <v>140</v>
      </c>
      <c r="H137" s="193">
        <v>8.12</v>
      </c>
      <c r="I137" s="194"/>
      <c r="J137" s="195">
        <f>ROUND(I137*H137,2)</f>
        <v>0</v>
      </c>
      <c r="K137" s="191" t="s">
        <v>141</v>
      </c>
      <c r="L137" s="58"/>
      <c r="M137" s="196" t="s">
        <v>24</v>
      </c>
      <c r="N137" s="197" t="s">
        <v>48</v>
      </c>
      <c r="O137" s="39"/>
      <c r="P137" s="198">
        <f>O137*H137</f>
        <v>0</v>
      </c>
      <c r="Q137" s="198">
        <v>1.9968</v>
      </c>
      <c r="R137" s="198">
        <f>Q137*H137</f>
        <v>16.214015999999997</v>
      </c>
      <c r="S137" s="198">
        <v>0</v>
      </c>
      <c r="T137" s="199">
        <f>S137*H137</f>
        <v>0</v>
      </c>
      <c r="AR137" s="21" t="s">
        <v>142</v>
      </c>
      <c r="AT137" s="21" t="s">
        <v>137</v>
      </c>
      <c r="AU137" s="21" t="s">
        <v>86</v>
      </c>
      <c r="AY137" s="21" t="s">
        <v>135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1" t="s">
        <v>25</v>
      </c>
      <c r="BK137" s="200">
        <f>ROUND(I137*H137,2)</f>
        <v>0</v>
      </c>
      <c r="BL137" s="21" t="s">
        <v>142</v>
      </c>
      <c r="BM137" s="21" t="s">
        <v>290</v>
      </c>
    </row>
    <row r="138" spans="2:47" s="1" customFormat="1" ht="24">
      <c r="B138" s="38"/>
      <c r="C138" s="60"/>
      <c r="D138" s="201" t="s">
        <v>144</v>
      </c>
      <c r="E138" s="60"/>
      <c r="F138" s="202" t="s">
        <v>291</v>
      </c>
      <c r="G138" s="60"/>
      <c r="H138" s="60"/>
      <c r="I138" s="160"/>
      <c r="J138" s="60"/>
      <c r="K138" s="60"/>
      <c r="L138" s="58"/>
      <c r="M138" s="203"/>
      <c r="N138" s="39"/>
      <c r="O138" s="39"/>
      <c r="P138" s="39"/>
      <c r="Q138" s="39"/>
      <c r="R138" s="39"/>
      <c r="S138" s="39"/>
      <c r="T138" s="75"/>
      <c r="AT138" s="21" t="s">
        <v>144</v>
      </c>
      <c r="AU138" s="21" t="s">
        <v>86</v>
      </c>
    </row>
    <row r="139" spans="2:51" s="11" customFormat="1" ht="12">
      <c r="B139" s="204"/>
      <c r="C139" s="205"/>
      <c r="D139" s="201" t="s">
        <v>146</v>
      </c>
      <c r="E139" s="206" t="s">
        <v>24</v>
      </c>
      <c r="F139" s="207" t="s">
        <v>348</v>
      </c>
      <c r="G139" s="205"/>
      <c r="H139" s="208">
        <v>8.12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146</v>
      </c>
      <c r="AU139" s="214" t="s">
        <v>86</v>
      </c>
      <c r="AV139" s="11" t="s">
        <v>86</v>
      </c>
      <c r="AW139" s="11" t="s">
        <v>40</v>
      </c>
      <c r="AX139" s="11" t="s">
        <v>25</v>
      </c>
      <c r="AY139" s="214" t="s">
        <v>135</v>
      </c>
    </row>
    <row r="140" spans="2:63" s="10" customFormat="1" ht="29.85" customHeight="1">
      <c r="B140" s="173"/>
      <c r="C140" s="174"/>
      <c r="D140" s="175" t="s">
        <v>76</v>
      </c>
      <c r="E140" s="187" t="s">
        <v>189</v>
      </c>
      <c r="F140" s="187" t="s">
        <v>293</v>
      </c>
      <c r="G140" s="174"/>
      <c r="H140" s="174"/>
      <c r="I140" s="177"/>
      <c r="J140" s="188">
        <f>BK140</f>
        <v>0</v>
      </c>
      <c r="K140" s="174"/>
      <c r="L140" s="179"/>
      <c r="M140" s="180"/>
      <c r="N140" s="181"/>
      <c r="O140" s="181"/>
      <c r="P140" s="182">
        <f>SUM(P141:P160)</f>
        <v>0</v>
      </c>
      <c r="Q140" s="181"/>
      <c r="R140" s="182">
        <f>SUM(R141:R160)</f>
        <v>0</v>
      </c>
      <c r="S140" s="181"/>
      <c r="T140" s="183">
        <f>SUM(T141:T160)</f>
        <v>0</v>
      </c>
      <c r="AR140" s="184" t="s">
        <v>25</v>
      </c>
      <c r="AT140" s="185" t="s">
        <v>76</v>
      </c>
      <c r="AU140" s="185" t="s">
        <v>25</v>
      </c>
      <c r="AY140" s="184" t="s">
        <v>135</v>
      </c>
      <c r="BK140" s="186">
        <f>SUM(BK141:BK160)</f>
        <v>0</v>
      </c>
    </row>
    <row r="141" spans="2:65" s="1" customFormat="1" ht="14.4" customHeight="1">
      <c r="B141" s="38"/>
      <c r="C141" s="189" t="s">
        <v>308</v>
      </c>
      <c r="D141" s="189" t="s">
        <v>137</v>
      </c>
      <c r="E141" s="190" t="s">
        <v>294</v>
      </c>
      <c r="F141" s="191" t="s">
        <v>295</v>
      </c>
      <c r="G141" s="192" t="s">
        <v>296</v>
      </c>
      <c r="H141" s="193">
        <v>13</v>
      </c>
      <c r="I141" s="194"/>
      <c r="J141" s="195">
        <f>ROUND(I141*H141,2)</f>
        <v>0</v>
      </c>
      <c r="K141" s="191" t="s">
        <v>24</v>
      </c>
      <c r="L141" s="58"/>
      <c r="M141" s="196" t="s">
        <v>24</v>
      </c>
      <c r="N141" s="197" t="s">
        <v>48</v>
      </c>
      <c r="O141" s="39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AR141" s="21" t="s">
        <v>142</v>
      </c>
      <c r="AT141" s="21" t="s">
        <v>137</v>
      </c>
      <c r="AU141" s="21" t="s">
        <v>86</v>
      </c>
      <c r="AY141" s="21" t="s">
        <v>135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21" t="s">
        <v>25</v>
      </c>
      <c r="BK141" s="200">
        <f>ROUND(I141*H141,2)</f>
        <v>0</v>
      </c>
      <c r="BL141" s="21" t="s">
        <v>142</v>
      </c>
      <c r="BM141" s="21" t="s">
        <v>297</v>
      </c>
    </row>
    <row r="142" spans="2:47" s="1" customFormat="1" ht="12">
      <c r="B142" s="38"/>
      <c r="C142" s="60"/>
      <c r="D142" s="201" t="s">
        <v>144</v>
      </c>
      <c r="E142" s="60"/>
      <c r="F142" s="202" t="s">
        <v>295</v>
      </c>
      <c r="G142" s="60"/>
      <c r="H142" s="60"/>
      <c r="I142" s="160"/>
      <c r="J142" s="60"/>
      <c r="K142" s="60"/>
      <c r="L142" s="58"/>
      <c r="M142" s="203"/>
      <c r="N142" s="39"/>
      <c r="O142" s="39"/>
      <c r="P142" s="39"/>
      <c r="Q142" s="39"/>
      <c r="R142" s="39"/>
      <c r="S142" s="39"/>
      <c r="T142" s="75"/>
      <c r="AT142" s="21" t="s">
        <v>144</v>
      </c>
      <c r="AU142" s="21" t="s">
        <v>86</v>
      </c>
    </row>
    <row r="143" spans="2:47" s="1" customFormat="1" ht="36">
      <c r="B143" s="38"/>
      <c r="C143" s="60"/>
      <c r="D143" s="201" t="s">
        <v>298</v>
      </c>
      <c r="E143" s="60"/>
      <c r="F143" s="228" t="s">
        <v>299</v>
      </c>
      <c r="G143" s="60"/>
      <c r="H143" s="60"/>
      <c r="I143" s="160"/>
      <c r="J143" s="60"/>
      <c r="K143" s="60"/>
      <c r="L143" s="58"/>
      <c r="M143" s="203"/>
      <c r="N143" s="39"/>
      <c r="O143" s="39"/>
      <c r="P143" s="39"/>
      <c r="Q143" s="39"/>
      <c r="R143" s="39"/>
      <c r="S143" s="39"/>
      <c r="T143" s="75"/>
      <c r="AT143" s="21" t="s">
        <v>298</v>
      </c>
      <c r="AU143" s="21" t="s">
        <v>86</v>
      </c>
    </row>
    <row r="144" spans="2:51" s="11" customFormat="1" ht="12">
      <c r="B144" s="204"/>
      <c r="C144" s="205"/>
      <c r="D144" s="201" t="s">
        <v>146</v>
      </c>
      <c r="E144" s="206" t="s">
        <v>24</v>
      </c>
      <c r="F144" s="207" t="s">
        <v>349</v>
      </c>
      <c r="G144" s="205"/>
      <c r="H144" s="208">
        <v>13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146</v>
      </c>
      <c r="AU144" s="214" t="s">
        <v>86</v>
      </c>
      <c r="AV144" s="11" t="s">
        <v>86</v>
      </c>
      <c r="AW144" s="11" t="s">
        <v>40</v>
      </c>
      <c r="AX144" s="11" t="s">
        <v>25</v>
      </c>
      <c r="AY144" s="214" t="s">
        <v>135</v>
      </c>
    </row>
    <row r="145" spans="2:65" s="1" customFormat="1" ht="14.4" customHeight="1">
      <c r="B145" s="38"/>
      <c r="C145" s="189" t="s">
        <v>313</v>
      </c>
      <c r="D145" s="189" t="s">
        <v>137</v>
      </c>
      <c r="E145" s="190" t="s">
        <v>301</v>
      </c>
      <c r="F145" s="191" t="s">
        <v>302</v>
      </c>
      <c r="G145" s="192" t="s">
        <v>296</v>
      </c>
      <c r="H145" s="193">
        <v>8</v>
      </c>
      <c r="I145" s="194"/>
      <c r="J145" s="195">
        <f>ROUND(I145*H145,2)</f>
        <v>0</v>
      </c>
      <c r="K145" s="191" t="s">
        <v>24</v>
      </c>
      <c r="L145" s="58"/>
      <c r="M145" s="196" t="s">
        <v>24</v>
      </c>
      <c r="N145" s="197" t="s">
        <v>48</v>
      </c>
      <c r="O145" s="3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AR145" s="21" t="s">
        <v>142</v>
      </c>
      <c r="AT145" s="21" t="s">
        <v>137</v>
      </c>
      <c r="AU145" s="21" t="s">
        <v>86</v>
      </c>
      <c r="AY145" s="21" t="s">
        <v>135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1" t="s">
        <v>25</v>
      </c>
      <c r="BK145" s="200">
        <f>ROUND(I145*H145,2)</f>
        <v>0</v>
      </c>
      <c r="BL145" s="21" t="s">
        <v>142</v>
      </c>
      <c r="BM145" s="21" t="s">
        <v>303</v>
      </c>
    </row>
    <row r="146" spans="2:47" s="1" customFormat="1" ht="12">
      <c r="B146" s="38"/>
      <c r="C146" s="60"/>
      <c r="D146" s="201" t="s">
        <v>144</v>
      </c>
      <c r="E146" s="60"/>
      <c r="F146" s="202" t="s">
        <v>302</v>
      </c>
      <c r="G146" s="60"/>
      <c r="H146" s="60"/>
      <c r="I146" s="160"/>
      <c r="J146" s="60"/>
      <c r="K146" s="60"/>
      <c r="L146" s="58"/>
      <c r="M146" s="203"/>
      <c r="N146" s="39"/>
      <c r="O146" s="39"/>
      <c r="P146" s="39"/>
      <c r="Q146" s="39"/>
      <c r="R146" s="39"/>
      <c r="S146" s="39"/>
      <c r="T146" s="75"/>
      <c r="AT146" s="21" t="s">
        <v>144</v>
      </c>
      <c r="AU146" s="21" t="s">
        <v>86</v>
      </c>
    </row>
    <row r="147" spans="2:47" s="1" customFormat="1" ht="36">
      <c r="B147" s="38"/>
      <c r="C147" s="60"/>
      <c r="D147" s="201" t="s">
        <v>298</v>
      </c>
      <c r="E147" s="60"/>
      <c r="F147" s="228" t="s">
        <v>299</v>
      </c>
      <c r="G147" s="60"/>
      <c r="H147" s="60"/>
      <c r="I147" s="160"/>
      <c r="J147" s="60"/>
      <c r="K147" s="60"/>
      <c r="L147" s="58"/>
      <c r="M147" s="203"/>
      <c r="N147" s="39"/>
      <c r="O147" s="39"/>
      <c r="P147" s="39"/>
      <c r="Q147" s="39"/>
      <c r="R147" s="39"/>
      <c r="S147" s="39"/>
      <c r="T147" s="75"/>
      <c r="AT147" s="21" t="s">
        <v>298</v>
      </c>
      <c r="AU147" s="21" t="s">
        <v>86</v>
      </c>
    </row>
    <row r="148" spans="2:51" s="11" customFormat="1" ht="12">
      <c r="B148" s="204"/>
      <c r="C148" s="205"/>
      <c r="D148" s="201" t="s">
        <v>146</v>
      </c>
      <c r="E148" s="206" t="s">
        <v>24</v>
      </c>
      <c r="F148" s="207" t="s">
        <v>350</v>
      </c>
      <c r="G148" s="205"/>
      <c r="H148" s="208">
        <v>8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146</v>
      </c>
      <c r="AU148" s="214" t="s">
        <v>86</v>
      </c>
      <c r="AV148" s="11" t="s">
        <v>86</v>
      </c>
      <c r="AW148" s="11" t="s">
        <v>40</v>
      </c>
      <c r="AX148" s="11" t="s">
        <v>25</v>
      </c>
      <c r="AY148" s="214" t="s">
        <v>135</v>
      </c>
    </row>
    <row r="149" spans="2:65" s="1" customFormat="1" ht="14.4" customHeight="1">
      <c r="B149" s="38"/>
      <c r="C149" s="189" t="s">
        <v>9</v>
      </c>
      <c r="D149" s="189" t="s">
        <v>137</v>
      </c>
      <c r="E149" s="190" t="s">
        <v>305</v>
      </c>
      <c r="F149" s="191" t="s">
        <v>351</v>
      </c>
      <c r="G149" s="192" t="s">
        <v>296</v>
      </c>
      <c r="H149" s="193">
        <v>2</v>
      </c>
      <c r="I149" s="194"/>
      <c r="J149" s="195">
        <f>ROUND(I149*H149,2)</f>
        <v>0</v>
      </c>
      <c r="K149" s="191" t="s">
        <v>24</v>
      </c>
      <c r="L149" s="58"/>
      <c r="M149" s="196" t="s">
        <v>24</v>
      </c>
      <c r="N149" s="197" t="s">
        <v>48</v>
      </c>
      <c r="O149" s="39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AR149" s="21" t="s">
        <v>142</v>
      </c>
      <c r="AT149" s="21" t="s">
        <v>137</v>
      </c>
      <c r="AU149" s="21" t="s">
        <v>86</v>
      </c>
      <c r="AY149" s="21" t="s">
        <v>135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21" t="s">
        <v>25</v>
      </c>
      <c r="BK149" s="200">
        <f>ROUND(I149*H149,2)</f>
        <v>0</v>
      </c>
      <c r="BL149" s="21" t="s">
        <v>142</v>
      </c>
      <c r="BM149" s="21" t="s">
        <v>307</v>
      </c>
    </row>
    <row r="150" spans="2:47" s="1" customFormat="1" ht="12">
      <c r="B150" s="38"/>
      <c r="C150" s="60"/>
      <c r="D150" s="201" t="s">
        <v>144</v>
      </c>
      <c r="E150" s="60"/>
      <c r="F150" s="202" t="s">
        <v>351</v>
      </c>
      <c r="G150" s="60"/>
      <c r="H150" s="60"/>
      <c r="I150" s="160"/>
      <c r="J150" s="60"/>
      <c r="K150" s="60"/>
      <c r="L150" s="58"/>
      <c r="M150" s="203"/>
      <c r="N150" s="39"/>
      <c r="O150" s="39"/>
      <c r="P150" s="39"/>
      <c r="Q150" s="39"/>
      <c r="R150" s="39"/>
      <c r="S150" s="39"/>
      <c r="T150" s="75"/>
      <c r="AT150" s="21" t="s">
        <v>144</v>
      </c>
      <c r="AU150" s="21" t="s">
        <v>86</v>
      </c>
    </row>
    <row r="151" spans="2:47" s="1" customFormat="1" ht="36">
      <c r="B151" s="38"/>
      <c r="C151" s="60"/>
      <c r="D151" s="201" t="s">
        <v>298</v>
      </c>
      <c r="E151" s="60"/>
      <c r="F151" s="228" t="s">
        <v>299</v>
      </c>
      <c r="G151" s="60"/>
      <c r="H151" s="60"/>
      <c r="I151" s="160"/>
      <c r="J151" s="60"/>
      <c r="K151" s="60"/>
      <c r="L151" s="58"/>
      <c r="M151" s="203"/>
      <c r="N151" s="39"/>
      <c r="O151" s="39"/>
      <c r="P151" s="39"/>
      <c r="Q151" s="39"/>
      <c r="R151" s="39"/>
      <c r="S151" s="39"/>
      <c r="T151" s="75"/>
      <c r="AT151" s="21" t="s">
        <v>298</v>
      </c>
      <c r="AU151" s="21" t="s">
        <v>86</v>
      </c>
    </row>
    <row r="152" spans="2:51" s="11" customFormat="1" ht="12">
      <c r="B152" s="204"/>
      <c r="C152" s="205"/>
      <c r="D152" s="201" t="s">
        <v>146</v>
      </c>
      <c r="E152" s="206" t="s">
        <v>24</v>
      </c>
      <c r="F152" s="207" t="s">
        <v>352</v>
      </c>
      <c r="G152" s="205"/>
      <c r="H152" s="208">
        <v>2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146</v>
      </c>
      <c r="AU152" s="214" t="s">
        <v>86</v>
      </c>
      <c r="AV152" s="11" t="s">
        <v>86</v>
      </c>
      <c r="AW152" s="11" t="s">
        <v>40</v>
      </c>
      <c r="AX152" s="11" t="s">
        <v>25</v>
      </c>
      <c r="AY152" s="214" t="s">
        <v>135</v>
      </c>
    </row>
    <row r="153" spans="2:65" s="1" customFormat="1" ht="14.4" customHeight="1">
      <c r="B153" s="38"/>
      <c r="C153" s="189" t="s">
        <v>320</v>
      </c>
      <c r="D153" s="189" t="s">
        <v>137</v>
      </c>
      <c r="E153" s="190" t="s">
        <v>353</v>
      </c>
      <c r="F153" s="191" t="s">
        <v>354</v>
      </c>
      <c r="G153" s="192" t="s">
        <v>296</v>
      </c>
      <c r="H153" s="193">
        <v>1</v>
      </c>
      <c r="I153" s="194"/>
      <c r="J153" s="195">
        <f>ROUND(I153*H153,2)</f>
        <v>0</v>
      </c>
      <c r="K153" s="191" t="s">
        <v>24</v>
      </c>
      <c r="L153" s="58"/>
      <c r="M153" s="196" t="s">
        <v>24</v>
      </c>
      <c r="N153" s="197" t="s">
        <v>48</v>
      </c>
      <c r="O153" s="39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AR153" s="21" t="s">
        <v>142</v>
      </c>
      <c r="AT153" s="21" t="s">
        <v>137</v>
      </c>
      <c r="AU153" s="21" t="s">
        <v>86</v>
      </c>
      <c r="AY153" s="21" t="s">
        <v>135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21" t="s">
        <v>25</v>
      </c>
      <c r="BK153" s="200">
        <f>ROUND(I153*H153,2)</f>
        <v>0</v>
      </c>
      <c r="BL153" s="21" t="s">
        <v>142</v>
      </c>
      <c r="BM153" s="21" t="s">
        <v>355</v>
      </c>
    </row>
    <row r="154" spans="2:47" s="1" customFormat="1" ht="12">
      <c r="B154" s="38"/>
      <c r="C154" s="60"/>
      <c r="D154" s="201" t="s">
        <v>144</v>
      </c>
      <c r="E154" s="60"/>
      <c r="F154" s="202" t="s">
        <v>354</v>
      </c>
      <c r="G154" s="60"/>
      <c r="H154" s="60"/>
      <c r="I154" s="160"/>
      <c r="J154" s="60"/>
      <c r="K154" s="60"/>
      <c r="L154" s="58"/>
      <c r="M154" s="203"/>
      <c r="N154" s="39"/>
      <c r="O154" s="39"/>
      <c r="P154" s="39"/>
      <c r="Q154" s="39"/>
      <c r="R154" s="39"/>
      <c r="S154" s="39"/>
      <c r="T154" s="75"/>
      <c r="AT154" s="21" t="s">
        <v>144</v>
      </c>
      <c r="AU154" s="21" t="s">
        <v>86</v>
      </c>
    </row>
    <row r="155" spans="2:47" s="1" customFormat="1" ht="36">
      <c r="B155" s="38"/>
      <c r="C155" s="60"/>
      <c r="D155" s="201" t="s">
        <v>298</v>
      </c>
      <c r="E155" s="60"/>
      <c r="F155" s="228" t="s">
        <v>299</v>
      </c>
      <c r="G155" s="60"/>
      <c r="H155" s="60"/>
      <c r="I155" s="160"/>
      <c r="J155" s="60"/>
      <c r="K155" s="60"/>
      <c r="L155" s="58"/>
      <c r="M155" s="203"/>
      <c r="N155" s="39"/>
      <c r="O155" s="39"/>
      <c r="P155" s="39"/>
      <c r="Q155" s="39"/>
      <c r="R155" s="39"/>
      <c r="S155" s="39"/>
      <c r="T155" s="75"/>
      <c r="AT155" s="21" t="s">
        <v>298</v>
      </c>
      <c r="AU155" s="21" t="s">
        <v>86</v>
      </c>
    </row>
    <row r="156" spans="2:51" s="11" customFormat="1" ht="12">
      <c r="B156" s="204"/>
      <c r="C156" s="205"/>
      <c r="D156" s="201" t="s">
        <v>146</v>
      </c>
      <c r="E156" s="206" t="s">
        <v>24</v>
      </c>
      <c r="F156" s="207" t="s">
        <v>312</v>
      </c>
      <c r="G156" s="205"/>
      <c r="H156" s="208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146</v>
      </c>
      <c r="AU156" s="214" t="s">
        <v>86</v>
      </c>
      <c r="AV156" s="11" t="s">
        <v>86</v>
      </c>
      <c r="AW156" s="11" t="s">
        <v>40</v>
      </c>
      <c r="AX156" s="11" t="s">
        <v>25</v>
      </c>
      <c r="AY156" s="214" t="s">
        <v>135</v>
      </c>
    </row>
    <row r="157" spans="2:65" s="1" customFormat="1" ht="14.4" customHeight="1">
      <c r="B157" s="38"/>
      <c r="C157" s="189" t="s">
        <v>356</v>
      </c>
      <c r="D157" s="189" t="s">
        <v>137</v>
      </c>
      <c r="E157" s="190" t="s">
        <v>309</v>
      </c>
      <c r="F157" s="191" t="s">
        <v>310</v>
      </c>
      <c r="G157" s="192" t="s">
        <v>296</v>
      </c>
      <c r="H157" s="193">
        <v>1</v>
      </c>
      <c r="I157" s="194"/>
      <c r="J157" s="195">
        <f>ROUND(I157*H157,2)</f>
        <v>0</v>
      </c>
      <c r="K157" s="191" t="s">
        <v>24</v>
      </c>
      <c r="L157" s="58"/>
      <c r="M157" s="196" t="s">
        <v>24</v>
      </c>
      <c r="N157" s="197" t="s">
        <v>48</v>
      </c>
      <c r="O157" s="3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AR157" s="21" t="s">
        <v>142</v>
      </c>
      <c r="AT157" s="21" t="s">
        <v>137</v>
      </c>
      <c r="AU157" s="21" t="s">
        <v>86</v>
      </c>
      <c r="AY157" s="21" t="s">
        <v>135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21" t="s">
        <v>25</v>
      </c>
      <c r="BK157" s="200">
        <f>ROUND(I157*H157,2)</f>
        <v>0</v>
      </c>
      <c r="BL157" s="21" t="s">
        <v>142</v>
      </c>
      <c r="BM157" s="21" t="s">
        <v>311</v>
      </c>
    </row>
    <row r="158" spans="2:47" s="1" customFormat="1" ht="12">
      <c r="B158" s="38"/>
      <c r="C158" s="60"/>
      <c r="D158" s="201" t="s">
        <v>144</v>
      </c>
      <c r="E158" s="60"/>
      <c r="F158" s="202" t="s">
        <v>310</v>
      </c>
      <c r="G158" s="60"/>
      <c r="H158" s="60"/>
      <c r="I158" s="160"/>
      <c r="J158" s="60"/>
      <c r="K158" s="60"/>
      <c r="L158" s="58"/>
      <c r="M158" s="203"/>
      <c r="N158" s="39"/>
      <c r="O158" s="39"/>
      <c r="P158" s="39"/>
      <c r="Q158" s="39"/>
      <c r="R158" s="39"/>
      <c r="S158" s="39"/>
      <c r="T158" s="75"/>
      <c r="AT158" s="21" t="s">
        <v>144</v>
      </c>
      <c r="AU158" s="21" t="s">
        <v>86</v>
      </c>
    </row>
    <row r="159" spans="2:47" s="1" customFormat="1" ht="36">
      <c r="B159" s="38"/>
      <c r="C159" s="60"/>
      <c r="D159" s="201" t="s">
        <v>298</v>
      </c>
      <c r="E159" s="60"/>
      <c r="F159" s="228" t="s">
        <v>299</v>
      </c>
      <c r="G159" s="60"/>
      <c r="H159" s="60"/>
      <c r="I159" s="160"/>
      <c r="J159" s="60"/>
      <c r="K159" s="60"/>
      <c r="L159" s="58"/>
      <c r="M159" s="203"/>
      <c r="N159" s="39"/>
      <c r="O159" s="39"/>
      <c r="P159" s="39"/>
      <c r="Q159" s="39"/>
      <c r="R159" s="39"/>
      <c r="S159" s="39"/>
      <c r="T159" s="75"/>
      <c r="AT159" s="21" t="s">
        <v>298</v>
      </c>
      <c r="AU159" s="21" t="s">
        <v>86</v>
      </c>
    </row>
    <row r="160" spans="2:51" s="11" customFormat="1" ht="12">
      <c r="B160" s="204"/>
      <c r="C160" s="205"/>
      <c r="D160" s="201" t="s">
        <v>146</v>
      </c>
      <c r="E160" s="206" t="s">
        <v>24</v>
      </c>
      <c r="F160" s="207" t="s">
        <v>312</v>
      </c>
      <c r="G160" s="205"/>
      <c r="H160" s="208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146</v>
      </c>
      <c r="AU160" s="214" t="s">
        <v>86</v>
      </c>
      <c r="AV160" s="11" t="s">
        <v>86</v>
      </c>
      <c r="AW160" s="11" t="s">
        <v>40</v>
      </c>
      <c r="AX160" s="11" t="s">
        <v>25</v>
      </c>
      <c r="AY160" s="214" t="s">
        <v>135</v>
      </c>
    </row>
    <row r="161" spans="2:63" s="10" customFormat="1" ht="29.85" customHeight="1">
      <c r="B161" s="173"/>
      <c r="C161" s="174"/>
      <c r="D161" s="175" t="s">
        <v>76</v>
      </c>
      <c r="E161" s="187" t="s">
        <v>244</v>
      </c>
      <c r="F161" s="187" t="s">
        <v>245</v>
      </c>
      <c r="G161" s="174"/>
      <c r="H161" s="174"/>
      <c r="I161" s="177"/>
      <c r="J161" s="188">
        <f>BK161</f>
        <v>0</v>
      </c>
      <c r="K161" s="174"/>
      <c r="L161" s="179"/>
      <c r="M161" s="180"/>
      <c r="N161" s="181"/>
      <c r="O161" s="181"/>
      <c r="P161" s="182">
        <f>SUM(P162:P163)</f>
        <v>0</v>
      </c>
      <c r="Q161" s="181"/>
      <c r="R161" s="182">
        <f>SUM(R162:R163)</f>
        <v>0</v>
      </c>
      <c r="S161" s="181"/>
      <c r="T161" s="183">
        <f>SUM(T162:T163)</f>
        <v>0</v>
      </c>
      <c r="AR161" s="184" t="s">
        <v>25</v>
      </c>
      <c r="AT161" s="185" t="s">
        <v>76</v>
      </c>
      <c r="AU161" s="185" t="s">
        <v>25</v>
      </c>
      <c r="AY161" s="184" t="s">
        <v>135</v>
      </c>
      <c r="BK161" s="186">
        <f>SUM(BK162:BK163)</f>
        <v>0</v>
      </c>
    </row>
    <row r="162" spans="2:65" s="1" customFormat="1" ht="14.4" customHeight="1">
      <c r="B162" s="38"/>
      <c r="C162" s="189" t="s">
        <v>357</v>
      </c>
      <c r="D162" s="189" t="s">
        <v>137</v>
      </c>
      <c r="E162" s="190" t="s">
        <v>247</v>
      </c>
      <c r="F162" s="191" t="s">
        <v>248</v>
      </c>
      <c r="G162" s="192" t="s">
        <v>202</v>
      </c>
      <c r="H162" s="193">
        <v>9971.724</v>
      </c>
      <c r="I162" s="194"/>
      <c r="J162" s="195">
        <f>ROUND(I162*H162,2)</f>
        <v>0</v>
      </c>
      <c r="K162" s="191" t="s">
        <v>141</v>
      </c>
      <c r="L162" s="58"/>
      <c r="M162" s="196" t="s">
        <v>24</v>
      </c>
      <c r="N162" s="197" t="s">
        <v>48</v>
      </c>
      <c r="O162" s="39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AR162" s="21" t="s">
        <v>142</v>
      </c>
      <c r="AT162" s="21" t="s">
        <v>137</v>
      </c>
      <c r="AU162" s="21" t="s">
        <v>86</v>
      </c>
      <c r="AY162" s="21" t="s">
        <v>135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1" t="s">
        <v>25</v>
      </c>
      <c r="BK162" s="200">
        <f>ROUND(I162*H162,2)</f>
        <v>0</v>
      </c>
      <c r="BL162" s="21" t="s">
        <v>142</v>
      </c>
      <c r="BM162" s="21" t="s">
        <v>249</v>
      </c>
    </row>
    <row r="163" spans="2:47" s="1" customFormat="1" ht="24">
      <c r="B163" s="38"/>
      <c r="C163" s="60"/>
      <c r="D163" s="201" t="s">
        <v>144</v>
      </c>
      <c r="E163" s="60"/>
      <c r="F163" s="202" t="s">
        <v>250</v>
      </c>
      <c r="G163" s="60"/>
      <c r="H163" s="60"/>
      <c r="I163" s="160"/>
      <c r="J163" s="60"/>
      <c r="K163" s="60"/>
      <c r="L163" s="58"/>
      <c r="M163" s="225"/>
      <c r="N163" s="226"/>
      <c r="O163" s="226"/>
      <c r="P163" s="226"/>
      <c r="Q163" s="226"/>
      <c r="R163" s="226"/>
      <c r="S163" s="226"/>
      <c r="T163" s="227"/>
      <c r="AT163" s="21" t="s">
        <v>144</v>
      </c>
      <c r="AU163" s="21" t="s">
        <v>86</v>
      </c>
    </row>
    <row r="164" spans="2:12" s="1" customFormat="1" ht="6.9" customHeight="1">
      <c r="B164" s="53"/>
      <c r="C164" s="54"/>
      <c r="D164" s="54"/>
      <c r="E164" s="54"/>
      <c r="F164" s="54"/>
      <c r="G164" s="54"/>
      <c r="H164" s="54"/>
      <c r="I164" s="136"/>
      <c r="J164" s="54"/>
      <c r="K164" s="54"/>
      <c r="L164" s="58"/>
    </row>
  </sheetData>
  <sheetProtection algorithmName="SHA-512" hashValue="L57S0Xsur0WNvlrdtpY3lcixk6L0IJvIOyit9xEWna+e9DHzX5Aa8VMJvVdTC6OO62dP2wlxzqvizW5zuOA0sA==" saltValue="PTKHh8hRjVyhZjfbHcZLFyh0gPYXh8NgbiL0Pz9iTFvLPtekQgfQZ7CPyM6kXlFnouLIOAsYd407/MKJtgI0/w==" spinCount="100000" sheet="1" objects="1" scenarios="1" formatColumns="0" formatRows="0" autoFilter="0"/>
  <autoFilter ref="C80:K163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1.16015625" style="0" customWidth="1"/>
    <col min="9" max="9" width="10.83203125" style="108" customWidth="1"/>
    <col min="10" max="10" width="20.16015625" style="0" customWidth="1"/>
    <col min="11" max="11" width="14.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4" t="s">
        <v>103</v>
      </c>
      <c r="H1" s="354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21" t="s">
        <v>95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6" t="str">
        <f>'Rekapitulace stavby'!K6</f>
        <v>Svitava, ř. km 82,916-90,059, Hradec nad Svitavou, oprava koryta</v>
      </c>
      <c r="F7" s="347"/>
      <c r="G7" s="347"/>
      <c r="H7" s="347"/>
      <c r="I7" s="114"/>
      <c r="J7" s="26"/>
      <c r="K7" s="28"/>
    </row>
    <row r="8" spans="2:11" s="1" customFormat="1" ht="13.2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8" t="s">
        <v>358</v>
      </c>
      <c r="F9" s="349"/>
      <c r="G9" s="349"/>
      <c r="H9" s="349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24</v>
      </c>
      <c r="K11" s="42"/>
    </row>
    <row r="12" spans="2:11" s="1" customFormat="1" ht="14.4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6" t="s">
        <v>28</v>
      </c>
      <c r="J12" s="117" t="str">
        <f>'Rekapitulace stavby'!AN8</f>
        <v>19. 12. 2016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32</v>
      </c>
      <c r="E14" s="39"/>
      <c r="F14" s="39"/>
      <c r="G14" s="39"/>
      <c r="H14" s="39"/>
      <c r="I14" s="116" t="s">
        <v>33</v>
      </c>
      <c r="J14" s="32" t="s">
        <v>24</v>
      </c>
      <c r="K14" s="42"/>
    </row>
    <row r="15" spans="2:11" s="1" customFormat="1" ht="18" customHeight="1">
      <c r="B15" s="38"/>
      <c r="C15" s="39"/>
      <c r="D15" s="39"/>
      <c r="E15" s="32" t="s">
        <v>34</v>
      </c>
      <c r="F15" s="39"/>
      <c r="G15" s="39"/>
      <c r="H15" s="39"/>
      <c r="I15" s="116" t="s">
        <v>35</v>
      </c>
      <c r="J15" s="32" t="s">
        <v>24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36</v>
      </c>
      <c r="E17" s="39"/>
      <c r="F17" s="39"/>
      <c r="G17" s="39"/>
      <c r="H17" s="39"/>
      <c r="I17" s="116" t="s">
        <v>33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35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38</v>
      </c>
      <c r="E20" s="39"/>
      <c r="F20" s="39"/>
      <c r="G20" s="39"/>
      <c r="H20" s="39"/>
      <c r="I20" s="116" t="s">
        <v>33</v>
      </c>
      <c r="J20" s="32" t="s">
        <v>24</v>
      </c>
      <c r="K20" s="42"/>
    </row>
    <row r="21" spans="2:11" s="1" customFormat="1" ht="18" customHeight="1">
      <c r="B21" s="38"/>
      <c r="C21" s="39"/>
      <c r="D21" s="39"/>
      <c r="E21" s="32" t="s">
        <v>39</v>
      </c>
      <c r="F21" s="39"/>
      <c r="G21" s="39"/>
      <c r="H21" s="39"/>
      <c r="I21" s="116" t="s">
        <v>35</v>
      </c>
      <c r="J21" s="32" t="s">
        <v>24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41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26" t="s">
        <v>24</v>
      </c>
      <c r="F24" s="326"/>
      <c r="G24" s="326"/>
      <c r="H24" s="32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43</v>
      </c>
      <c r="E27" s="39"/>
      <c r="F27" s="39"/>
      <c r="G27" s="39"/>
      <c r="H27" s="39"/>
      <c r="I27" s="115"/>
      <c r="J27" s="125">
        <f>ROUND(J81,2)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45</v>
      </c>
      <c r="G29" s="39"/>
      <c r="H29" s="39"/>
      <c r="I29" s="126" t="s">
        <v>44</v>
      </c>
      <c r="J29" s="43" t="s">
        <v>46</v>
      </c>
      <c r="K29" s="42"/>
    </row>
    <row r="30" spans="2:11" s="1" customFormat="1" ht="14.4" customHeight="1">
      <c r="B30" s="38"/>
      <c r="C30" s="39"/>
      <c r="D30" s="46" t="s">
        <v>47</v>
      </c>
      <c r="E30" s="46" t="s">
        <v>48</v>
      </c>
      <c r="F30" s="127">
        <f>ROUND(SUM(BE81:BE162),2)</f>
        <v>0</v>
      </c>
      <c r="G30" s="39"/>
      <c r="H30" s="39"/>
      <c r="I30" s="128">
        <v>0.21</v>
      </c>
      <c r="J30" s="127">
        <f>ROUND(ROUND((SUM(BE81:BE162)),2)*I30,2)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49</v>
      </c>
      <c r="F31" s="127">
        <f>ROUND(SUM(BF81:BF162),2)</f>
        <v>0</v>
      </c>
      <c r="G31" s="39"/>
      <c r="H31" s="39"/>
      <c r="I31" s="128">
        <v>0.15</v>
      </c>
      <c r="J31" s="127">
        <f>ROUND(ROUND((SUM(BF81:BF162)),2)*I31,2)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50</v>
      </c>
      <c r="F32" s="127">
        <f>ROUND(SUM(BG81:BG162),2)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51</v>
      </c>
      <c r="F33" s="127">
        <f>ROUND(SUM(BH81:BH162),2)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52</v>
      </c>
      <c r="F34" s="127">
        <f>ROUND(SUM(BI81:BI162),2)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53</v>
      </c>
      <c r="E36" s="76"/>
      <c r="F36" s="76"/>
      <c r="G36" s="131" t="s">
        <v>54</v>
      </c>
      <c r="H36" s="132" t="s">
        <v>55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6" t="str">
        <f>E7</f>
        <v>Svitava, ř. km 82,916-90,059, Hradec nad Svitavou, oprava koryta</v>
      </c>
      <c r="F45" s="347"/>
      <c r="G45" s="347"/>
      <c r="H45" s="347"/>
      <c r="I45" s="115"/>
      <c r="J45" s="39"/>
      <c r="K45" s="42"/>
    </row>
    <row r="46" spans="2:11" s="1" customFormat="1" ht="14.4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8" t="str">
        <f>E9</f>
        <v>SO-04 - IV. úsek, ř. km 87,230-89,029</v>
      </c>
      <c r="F47" s="349"/>
      <c r="G47" s="349"/>
      <c r="H47" s="349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26</v>
      </c>
      <c r="D49" s="39"/>
      <c r="E49" s="39"/>
      <c r="F49" s="32" t="str">
        <f>F12</f>
        <v xml:space="preserve"> </v>
      </c>
      <c r="G49" s="39"/>
      <c r="H49" s="39"/>
      <c r="I49" s="116" t="s">
        <v>28</v>
      </c>
      <c r="J49" s="117" t="str">
        <f>IF(J12="","",J12)</f>
        <v>19. 12. 2016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32</v>
      </c>
      <c r="D51" s="39"/>
      <c r="E51" s="39"/>
      <c r="F51" s="32" t="str">
        <f>E15</f>
        <v>Povodí Moravy, s.p., Brno</v>
      </c>
      <c r="G51" s="39"/>
      <c r="H51" s="39"/>
      <c r="I51" s="116" t="s">
        <v>38</v>
      </c>
      <c r="J51" s="326" t="str">
        <f>E21</f>
        <v>Agroprojekce Litomyšl, s.r.o.</v>
      </c>
      <c r="K51" s="42"/>
    </row>
    <row r="52" spans="2:11" s="1" customFormat="1" ht="14.4" customHeight="1">
      <c r="B52" s="38"/>
      <c r="C52" s="34" t="s">
        <v>36</v>
      </c>
      <c r="D52" s="39"/>
      <c r="E52" s="39"/>
      <c r="F52" s="32" t="str">
        <f>IF(E18="","",E18)</f>
        <v/>
      </c>
      <c r="G52" s="39"/>
      <c r="H52" s="39"/>
      <c r="I52" s="115"/>
      <c r="J52" s="350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111</v>
      </c>
      <c r="D54" s="129"/>
      <c r="E54" s="129"/>
      <c r="F54" s="129"/>
      <c r="G54" s="129"/>
      <c r="H54" s="129"/>
      <c r="I54" s="142"/>
      <c r="J54" s="143" t="s">
        <v>112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113</v>
      </c>
      <c r="D56" s="39"/>
      <c r="E56" s="39"/>
      <c r="F56" s="39"/>
      <c r="G56" s="39"/>
      <c r="H56" s="39"/>
      <c r="I56" s="115"/>
      <c r="J56" s="125">
        <f>J81</f>
        <v>0</v>
      </c>
      <c r="K56" s="42"/>
      <c r="AU56" s="21" t="s">
        <v>114</v>
      </c>
    </row>
    <row r="57" spans="2:11" s="7" customFormat="1" ht="24.9" customHeight="1">
      <c r="B57" s="146"/>
      <c r="C57" s="147"/>
      <c r="D57" s="148" t="s">
        <v>115</v>
      </c>
      <c r="E57" s="149"/>
      <c r="F57" s="149"/>
      <c r="G57" s="149"/>
      <c r="H57" s="149"/>
      <c r="I57" s="150"/>
      <c r="J57" s="151">
        <f>J82</f>
        <v>0</v>
      </c>
      <c r="K57" s="152"/>
    </row>
    <row r="58" spans="2:11" s="8" customFormat="1" ht="19.95" customHeight="1">
      <c r="B58" s="153"/>
      <c r="C58" s="154"/>
      <c r="D58" s="155" t="s">
        <v>116</v>
      </c>
      <c r="E58" s="156"/>
      <c r="F58" s="156"/>
      <c r="G58" s="156"/>
      <c r="H58" s="156"/>
      <c r="I58" s="157"/>
      <c r="J58" s="158">
        <f>J83</f>
        <v>0</v>
      </c>
      <c r="K58" s="159"/>
    </row>
    <row r="59" spans="2:11" s="8" customFormat="1" ht="19.95" customHeight="1">
      <c r="B59" s="153"/>
      <c r="C59" s="154"/>
      <c r="D59" s="155" t="s">
        <v>117</v>
      </c>
      <c r="E59" s="156"/>
      <c r="F59" s="156"/>
      <c r="G59" s="156"/>
      <c r="H59" s="156"/>
      <c r="I59" s="157"/>
      <c r="J59" s="158">
        <f>J129</f>
        <v>0</v>
      </c>
      <c r="K59" s="159"/>
    </row>
    <row r="60" spans="2:11" s="8" customFormat="1" ht="19.95" customHeight="1">
      <c r="B60" s="153"/>
      <c r="C60" s="154"/>
      <c r="D60" s="155" t="s">
        <v>252</v>
      </c>
      <c r="E60" s="156"/>
      <c r="F60" s="156"/>
      <c r="G60" s="156"/>
      <c r="H60" s="156"/>
      <c r="I60" s="157"/>
      <c r="J60" s="158">
        <f>J139</f>
        <v>0</v>
      </c>
      <c r="K60" s="159"/>
    </row>
    <row r="61" spans="2:11" s="8" customFormat="1" ht="19.95" customHeight="1">
      <c r="B61" s="153"/>
      <c r="C61" s="154"/>
      <c r="D61" s="155" t="s">
        <v>118</v>
      </c>
      <c r="E61" s="156"/>
      <c r="F61" s="156"/>
      <c r="G61" s="156"/>
      <c r="H61" s="156"/>
      <c r="I61" s="157"/>
      <c r="J61" s="158">
        <f>J160</f>
        <v>0</v>
      </c>
      <c r="K61" s="159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5"/>
      <c r="J62" s="39"/>
      <c r="K62" s="42"/>
    </row>
    <row r="63" spans="2:11" s="1" customFormat="1" ht="6.9" customHeight="1">
      <c r="B63" s="53"/>
      <c r="C63" s="54"/>
      <c r="D63" s="54"/>
      <c r="E63" s="54"/>
      <c r="F63" s="54"/>
      <c r="G63" s="54"/>
      <c r="H63" s="54"/>
      <c r="I63" s="136"/>
      <c r="J63" s="54"/>
      <c r="K63" s="55"/>
    </row>
    <row r="67" spans="2:12" s="1" customFormat="1" ht="6.9" customHeight="1">
      <c r="B67" s="56"/>
      <c r="C67" s="57"/>
      <c r="D67" s="57"/>
      <c r="E67" s="57"/>
      <c r="F67" s="57"/>
      <c r="G67" s="57"/>
      <c r="H67" s="57"/>
      <c r="I67" s="139"/>
      <c r="J67" s="57"/>
      <c r="K67" s="57"/>
      <c r="L67" s="58"/>
    </row>
    <row r="68" spans="2:12" s="1" customFormat="1" ht="36.9" customHeight="1">
      <c r="B68" s="38"/>
      <c r="C68" s="59" t="s">
        <v>119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6.9" customHeight="1">
      <c r="B69" s="38"/>
      <c r="C69" s="60"/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4.4" customHeight="1">
      <c r="B70" s="38"/>
      <c r="C70" s="62" t="s">
        <v>18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" customHeight="1">
      <c r="B71" s="38"/>
      <c r="C71" s="60"/>
      <c r="D71" s="60"/>
      <c r="E71" s="351" t="str">
        <f>E7</f>
        <v>Svitava, ř. km 82,916-90,059, Hradec nad Svitavou, oprava koryta</v>
      </c>
      <c r="F71" s="352"/>
      <c r="G71" s="352"/>
      <c r="H71" s="352"/>
      <c r="I71" s="160"/>
      <c r="J71" s="60"/>
      <c r="K71" s="60"/>
      <c r="L71" s="58"/>
    </row>
    <row r="72" spans="2:12" s="1" customFormat="1" ht="14.4" customHeight="1">
      <c r="B72" s="38"/>
      <c r="C72" s="62" t="s">
        <v>108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6.2" customHeight="1">
      <c r="B73" s="38"/>
      <c r="C73" s="60"/>
      <c r="D73" s="60"/>
      <c r="E73" s="334" t="str">
        <f>E9</f>
        <v>SO-04 - IV. úsek, ř. km 87,230-89,029</v>
      </c>
      <c r="F73" s="353"/>
      <c r="G73" s="353"/>
      <c r="H73" s="353"/>
      <c r="I73" s="160"/>
      <c r="J73" s="60"/>
      <c r="K73" s="60"/>
      <c r="L73" s="58"/>
    </row>
    <row r="74" spans="2:12" s="1" customFormat="1" ht="6.9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8" customHeight="1">
      <c r="B75" s="38"/>
      <c r="C75" s="62" t="s">
        <v>26</v>
      </c>
      <c r="D75" s="60"/>
      <c r="E75" s="60"/>
      <c r="F75" s="161" t="str">
        <f>F12</f>
        <v xml:space="preserve"> </v>
      </c>
      <c r="G75" s="60"/>
      <c r="H75" s="60"/>
      <c r="I75" s="162" t="s">
        <v>28</v>
      </c>
      <c r="J75" s="70" t="str">
        <f>IF(J12="","",J12)</f>
        <v>19. 12. 2016</v>
      </c>
      <c r="K75" s="60"/>
      <c r="L75" s="58"/>
    </row>
    <row r="76" spans="2:12" s="1" customFormat="1" ht="6.9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3.2">
      <c r="B77" s="38"/>
      <c r="C77" s="62" t="s">
        <v>32</v>
      </c>
      <c r="D77" s="60"/>
      <c r="E77" s="60"/>
      <c r="F77" s="161" t="str">
        <f>E15</f>
        <v>Povodí Moravy, s.p., Brno</v>
      </c>
      <c r="G77" s="60"/>
      <c r="H77" s="60"/>
      <c r="I77" s="162" t="s">
        <v>38</v>
      </c>
      <c r="J77" s="161" t="str">
        <f>E21</f>
        <v>Agroprojekce Litomyšl, s.r.o.</v>
      </c>
      <c r="K77" s="60"/>
      <c r="L77" s="58"/>
    </row>
    <row r="78" spans="2:12" s="1" customFormat="1" ht="14.4" customHeight="1">
      <c r="B78" s="38"/>
      <c r="C78" s="62" t="s">
        <v>36</v>
      </c>
      <c r="D78" s="60"/>
      <c r="E78" s="60"/>
      <c r="F78" s="161" t="str">
        <f>IF(E18="","",E18)</f>
        <v/>
      </c>
      <c r="G78" s="60"/>
      <c r="H78" s="60"/>
      <c r="I78" s="160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20" s="9" customFormat="1" ht="29.25" customHeight="1">
      <c r="B80" s="163"/>
      <c r="C80" s="164" t="s">
        <v>120</v>
      </c>
      <c r="D80" s="165" t="s">
        <v>62</v>
      </c>
      <c r="E80" s="165" t="s">
        <v>58</v>
      </c>
      <c r="F80" s="165" t="s">
        <v>121</v>
      </c>
      <c r="G80" s="165" t="s">
        <v>122</v>
      </c>
      <c r="H80" s="165" t="s">
        <v>123</v>
      </c>
      <c r="I80" s="166" t="s">
        <v>124</v>
      </c>
      <c r="J80" s="165" t="s">
        <v>112</v>
      </c>
      <c r="K80" s="167" t="s">
        <v>125</v>
      </c>
      <c r="L80" s="168"/>
      <c r="M80" s="78" t="s">
        <v>126</v>
      </c>
      <c r="N80" s="79" t="s">
        <v>47</v>
      </c>
      <c r="O80" s="79" t="s">
        <v>127</v>
      </c>
      <c r="P80" s="79" t="s">
        <v>128</v>
      </c>
      <c r="Q80" s="79" t="s">
        <v>129</v>
      </c>
      <c r="R80" s="79" t="s">
        <v>130</v>
      </c>
      <c r="S80" s="79" t="s">
        <v>131</v>
      </c>
      <c r="T80" s="80" t="s">
        <v>132</v>
      </c>
    </row>
    <row r="81" spans="2:63" s="1" customFormat="1" ht="29.25" customHeight="1">
      <c r="B81" s="38"/>
      <c r="C81" s="84" t="s">
        <v>113</v>
      </c>
      <c r="D81" s="60"/>
      <c r="E81" s="60"/>
      <c r="F81" s="60"/>
      <c r="G81" s="60"/>
      <c r="H81" s="60"/>
      <c r="I81" s="160"/>
      <c r="J81" s="169">
        <f>BK81</f>
        <v>0</v>
      </c>
      <c r="K81" s="60"/>
      <c r="L81" s="58"/>
      <c r="M81" s="81"/>
      <c r="N81" s="82"/>
      <c r="O81" s="82"/>
      <c r="P81" s="170">
        <f>P82</f>
        <v>0</v>
      </c>
      <c r="Q81" s="82"/>
      <c r="R81" s="170">
        <f>R82</f>
        <v>5005.92265</v>
      </c>
      <c r="S81" s="82"/>
      <c r="T81" s="171">
        <f>T82</f>
        <v>0</v>
      </c>
      <c r="AT81" s="21" t="s">
        <v>76</v>
      </c>
      <c r="AU81" s="21" t="s">
        <v>114</v>
      </c>
      <c r="BK81" s="172">
        <f>BK82</f>
        <v>0</v>
      </c>
    </row>
    <row r="82" spans="2:63" s="10" customFormat="1" ht="37.35" customHeight="1">
      <c r="B82" s="173"/>
      <c r="C82" s="174"/>
      <c r="D82" s="175" t="s">
        <v>76</v>
      </c>
      <c r="E82" s="176" t="s">
        <v>133</v>
      </c>
      <c r="F82" s="176" t="s">
        <v>134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P83+P129+P139+P160</f>
        <v>0</v>
      </c>
      <c r="Q82" s="181"/>
      <c r="R82" s="182">
        <f>R83+R129+R139+R160</f>
        <v>5005.92265</v>
      </c>
      <c r="S82" s="181"/>
      <c r="T82" s="183">
        <f>T83+T129+T139+T160</f>
        <v>0</v>
      </c>
      <c r="AR82" s="184" t="s">
        <v>25</v>
      </c>
      <c r="AT82" s="185" t="s">
        <v>76</v>
      </c>
      <c r="AU82" s="185" t="s">
        <v>77</v>
      </c>
      <c r="AY82" s="184" t="s">
        <v>135</v>
      </c>
      <c r="BK82" s="186">
        <f>BK83+BK129+BK139+BK160</f>
        <v>0</v>
      </c>
    </row>
    <row r="83" spans="2:63" s="10" customFormat="1" ht="19.95" customHeight="1">
      <c r="B83" s="173"/>
      <c r="C83" s="174"/>
      <c r="D83" s="175" t="s">
        <v>76</v>
      </c>
      <c r="E83" s="187" t="s">
        <v>25</v>
      </c>
      <c r="F83" s="187" t="s">
        <v>136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SUM(P84:P128)</f>
        <v>0</v>
      </c>
      <c r="Q83" s="181"/>
      <c r="R83" s="182">
        <f>SUM(R84:R128)</f>
        <v>0.11977</v>
      </c>
      <c r="S83" s="181"/>
      <c r="T83" s="183">
        <f>SUM(T84:T128)</f>
        <v>0</v>
      </c>
      <c r="AR83" s="184" t="s">
        <v>25</v>
      </c>
      <c r="AT83" s="185" t="s">
        <v>76</v>
      </c>
      <c r="AU83" s="185" t="s">
        <v>25</v>
      </c>
      <c r="AY83" s="184" t="s">
        <v>135</v>
      </c>
      <c r="BK83" s="186">
        <f>SUM(BK84:BK128)</f>
        <v>0</v>
      </c>
    </row>
    <row r="84" spans="2:65" s="1" customFormat="1" ht="14.4" customHeight="1">
      <c r="B84" s="38"/>
      <c r="C84" s="189" t="s">
        <v>25</v>
      </c>
      <c r="D84" s="189" t="s">
        <v>137</v>
      </c>
      <c r="E84" s="190" t="s">
        <v>138</v>
      </c>
      <c r="F84" s="191" t="s">
        <v>139</v>
      </c>
      <c r="G84" s="192" t="s">
        <v>140</v>
      </c>
      <c r="H84" s="193">
        <v>12.9</v>
      </c>
      <c r="I84" s="194"/>
      <c r="J84" s="195">
        <f>ROUND(I84*H84,2)</f>
        <v>0</v>
      </c>
      <c r="K84" s="191" t="s">
        <v>141</v>
      </c>
      <c r="L84" s="58"/>
      <c r="M84" s="196" t="s">
        <v>24</v>
      </c>
      <c r="N84" s="197" t="s">
        <v>48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142</v>
      </c>
      <c r="AT84" s="21" t="s">
        <v>137</v>
      </c>
      <c r="AU84" s="21" t="s">
        <v>86</v>
      </c>
      <c r="AY84" s="21" t="s">
        <v>135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25</v>
      </c>
      <c r="BK84" s="200">
        <f>ROUND(I84*H84,2)</f>
        <v>0</v>
      </c>
      <c r="BL84" s="21" t="s">
        <v>142</v>
      </c>
      <c r="BM84" s="21" t="s">
        <v>143</v>
      </c>
    </row>
    <row r="85" spans="2:47" s="1" customFormat="1" ht="24">
      <c r="B85" s="38"/>
      <c r="C85" s="60"/>
      <c r="D85" s="201" t="s">
        <v>144</v>
      </c>
      <c r="E85" s="60"/>
      <c r="F85" s="202" t="s">
        <v>145</v>
      </c>
      <c r="G85" s="60"/>
      <c r="H85" s="60"/>
      <c r="I85" s="160"/>
      <c r="J85" s="60"/>
      <c r="K85" s="60"/>
      <c r="L85" s="58"/>
      <c r="M85" s="203"/>
      <c r="N85" s="39"/>
      <c r="O85" s="39"/>
      <c r="P85" s="39"/>
      <c r="Q85" s="39"/>
      <c r="R85" s="39"/>
      <c r="S85" s="39"/>
      <c r="T85" s="75"/>
      <c r="AT85" s="21" t="s">
        <v>144</v>
      </c>
      <c r="AU85" s="21" t="s">
        <v>86</v>
      </c>
    </row>
    <row r="86" spans="2:51" s="11" customFormat="1" ht="12">
      <c r="B86" s="204"/>
      <c r="C86" s="205"/>
      <c r="D86" s="201" t="s">
        <v>146</v>
      </c>
      <c r="E86" s="206" t="s">
        <v>24</v>
      </c>
      <c r="F86" s="207" t="s">
        <v>359</v>
      </c>
      <c r="G86" s="205"/>
      <c r="H86" s="208">
        <v>12.9</v>
      </c>
      <c r="I86" s="209"/>
      <c r="J86" s="205"/>
      <c r="K86" s="205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146</v>
      </c>
      <c r="AU86" s="214" t="s">
        <v>86</v>
      </c>
      <c r="AV86" s="11" t="s">
        <v>86</v>
      </c>
      <c r="AW86" s="11" t="s">
        <v>40</v>
      </c>
      <c r="AX86" s="11" t="s">
        <v>77</v>
      </c>
      <c r="AY86" s="214" t="s">
        <v>135</v>
      </c>
    </row>
    <row r="87" spans="2:65" s="1" customFormat="1" ht="22.8" customHeight="1">
      <c r="B87" s="38"/>
      <c r="C87" s="189" t="s">
        <v>86</v>
      </c>
      <c r="D87" s="189" t="s">
        <v>137</v>
      </c>
      <c r="E87" s="190" t="s">
        <v>255</v>
      </c>
      <c r="F87" s="191" t="s">
        <v>256</v>
      </c>
      <c r="G87" s="192" t="s">
        <v>140</v>
      </c>
      <c r="H87" s="193">
        <v>2668.68</v>
      </c>
      <c r="I87" s="194"/>
      <c r="J87" s="195">
        <f>ROUND(I87*H87,2)</f>
        <v>0</v>
      </c>
      <c r="K87" s="191" t="s">
        <v>141</v>
      </c>
      <c r="L87" s="58"/>
      <c r="M87" s="196" t="s">
        <v>24</v>
      </c>
      <c r="N87" s="197" t="s">
        <v>48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142</v>
      </c>
      <c r="AT87" s="21" t="s">
        <v>137</v>
      </c>
      <c r="AU87" s="21" t="s">
        <v>86</v>
      </c>
      <c r="AY87" s="21" t="s">
        <v>135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25</v>
      </c>
      <c r="BK87" s="200">
        <f>ROUND(I87*H87,2)</f>
        <v>0</v>
      </c>
      <c r="BL87" s="21" t="s">
        <v>142</v>
      </c>
      <c r="BM87" s="21" t="s">
        <v>257</v>
      </c>
    </row>
    <row r="88" spans="2:47" s="1" customFormat="1" ht="36">
      <c r="B88" s="38"/>
      <c r="C88" s="60"/>
      <c r="D88" s="201" t="s">
        <v>144</v>
      </c>
      <c r="E88" s="60"/>
      <c r="F88" s="202" t="s">
        <v>258</v>
      </c>
      <c r="G88" s="60"/>
      <c r="H88" s="60"/>
      <c r="I88" s="160"/>
      <c r="J88" s="60"/>
      <c r="K88" s="60"/>
      <c r="L88" s="58"/>
      <c r="M88" s="203"/>
      <c r="N88" s="39"/>
      <c r="O88" s="39"/>
      <c r="P88" s="39"/>
      <c r="Q88" s="39"/>
      <c r="R88" s="39"/>
      <c r="S88" s="39"/>
      <c r="T88" s="75"/>
      <c r="AT88" s="21" t="s">
        <v>144</v>
      </c>
      <c r="AU88" s="21" t="s">
        <v>86</v>
      </c>
    </row>
    <row r="89" spans="2:51" s="11" customFormat="1" ht="12">
      <c r="B89" s="204"/>
      <c r="C89" s="205"/>
      <c r="D89" s="201" t="s">
        <v>146</v>
      </c>
      <c r="E89" s="206" t="s">
        <v>24</v>
      </c>
      <c r="F89" s="207" t="s">
        <v>360</v>
      </c>
      <c r="G89" s="205"/>
      <c r="H89" s="208">
        <v>2668.68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146</v>
      </c>
      <c r="AU89" s="214" t="s">
        <v>86</v>
      </c>
      <c r="AV89" s="11" t="s">
        <v>86</v>
      </c>
      <c r="AW89" s="11" t="s">
        <v>40</v>
      </c>
      <c r="AX89" s="11" t="s">
        <v>25</v>
      </c>
      <c r="AY89" s="214" t="s">
        <v>135</v>
      </c>
    </row>
    <row r="90" spans="2:65" s="1" customFormat="1" ht="22.8" customHeight="1">
      <c r="B90" s="38"/>
      <c r="C90" s="189" t="s">
        <v>154</v>
      </c>
      <c r="D90" s="189" t="s">
        <v>137</v>
      </c>
      <c r="E90" s="190" t="s">
        <v>260</v>
      </c>
      <c r="F90" s="191" t="s">
        <v>261</v>
      </c>
      <c r="G90" s="192" t="s">
        <v>140</v>
      </c>
      <c r="H90" s="193">
        <v>296.52</v>
      </c>
      <c r="I90" s="194"/>
      <c r="J90" s="195">
        <f>ROUND(I90*H90,2)</f>
        <v>0</v>
      </c>
      <c r="K90" s="191" t="s">
        <v>141</v>
      </c>
      <c r="L90" s="58"/>
      <c r="M90" s="196" t="s">
        <v>24</v>
      </c>
      <c r="N90" s="197" t="s">
        <v>48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142</v>
      </c>
      <c r="AT90" s="21" t="s">
        <v>137</v>
      </c>
      <c r="AU90" s="21" t="s">
        <v>86</v>
      </c>
      <c r="AY90" s="21" t="s">
        <v>135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25</v>
      </c>
      <c r="BK90" s="200">
        <f>ROUND(I90*H90,2)</f>
        <v>0</v>
      </c>
      <c r="BL90" s="21" t="s">
        <v>142</v>
      </c>
      <c r="BM90" s="21" t="s">
        <v>262</v>
      </c>
    </row>
    <row r="91" spans="2:47" s="1" customFormat="1" ht="36">
      <c r="B91" s="38"/>
      <c r="C91" s="60"/>
      <c r="D91" s="201" t="s">
        <v>144</v>
      </c>
      <c r="E91" s="60"/>
      <c r="F91" s="202" t="s">
        <v>263</v>
      </c>
      <c r="G91" s="60"/>
      <c r="H91" s="60"/>
      <c r="I91" s="160"/>
      <c r="J91" s="60"/>
      <c r="K91" s="60"/>
      <c r="L91" s="58"/>
      <c r="M91" s="203"/>
      <c r="N91" s="39"/>
      <c r="O91" s="39"/>
      <c r="P91" s="39"/>
      <c r="Q91" s="39"/>
      <c r="R91" s="39"/>
      <c r="S91" s="39"/>
      <c r="T91" s="75"/>
      <c r="AT91" s="21" t="s">
        <v>144</v>
      </c>
      <c r="AU91" s="21" t="s">
        <v>86</v>
      </c>
    </row>
    <row r="92" spans="2:51" s="11" customFormat="1" ht="12">
      <c r="B92" s="204"/>
      <c r="C92" s="205"/>
      <c r="D92" s="201" t="s">
        <v>146</v>
      </c>
      <c r="E92" s="206" t="s">
        <v>24</v>
      </c>
      <c r="F92" s="207" t="s">
        <v>361</v>
      </c>
      <c r="G92" s="205"/>
      <c r="H92" s="208">
        <v>296.52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146</v>
      </c>
      <c r="AU92" s="214" t="s">
        <v>86</v>
      </c>
      <c r="AV92" s="11" t="s">
        <v>86</v>
      </c>
      <c r="AW92" s="11" t="s">
        <v>40</v>
      </c>
      <c r="AX92" s="11" t="s">
        <v>25</v>
      </c>
      <c r="AY92" s="214" t="s">
        <v>135</v>
      </c>
    </row>
    <row r="93" spans="2:65" s="1" customFormat="1" ht="22.8" customHeight="1">
      <c r="B93" s="38"/>
      <c r="C93" s="189" t="s">
        <v>142</v>
      </c>
      <c r="D93" s="189" t="s">
        <v>137</v>
      </c>
      <c r="E93" s="190" t="s">
        <v>265</v>
      </c>
      <c r="F93" s="191" t="s">
        <v>266</v>
      </c>
      <c r="G93" s="192" t="s">
        <v>140</v>
      </c>
      <c r="H93" s="193">
        <v>2000.07</v>
      </c>
      <c r="I93" s="194"/>
      <c r="J93" s="195">
        <f>ROUND(I93*H93,2)</f>
        <v>0</v>
      </c>
      <c r="K93" s="191" t="s">
        <v>141</v>
      </c>
      <c r="L93" s="58"/>
      <c r="M93" s="196" t="s">
        <v>24</v>
      </c>
      <c r="N93" s="197" t="s">
        <v>48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142</v>
      </c>
      <c r="AT93" s="21" t="s">
        <v>137</v>
      </c>
      <c r="AU93" s="21" t="s">
        <v>86</v>
      </c>
      <c r="AY93" s="21" t="s">
        <v>135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25</v>
      </c>
      <c r="BK93" s="200">
        <f>ROUND(I93*H93,2)</f>
        <v>0</v>
      </c>
      <c r="BL93" s="21" t="s">
        <v>142</v>
      </c>
      <c r="BM93" s="21" t="s">
        <v>267</v>
      </c>
    </row>
    <row r="94" spans="2:47" s="1" customFormat="1" ht="24">
      <c r="B94" s="38"/>
      <c r="C94" s="60"/>
      <c r="D94" s="201" t="s">
        <v>144</v>
      </c>
      <c r="E94" s="60"/>
      <c r="F94" s="202" t="s">
        <v>268</v>
      </c>
      <c r="G94" s="60"/>
      <c r="H94" s="60"/>
      <c r="I94" s="160"/>
      <c r="J94" s="60"/>
      <c r="K94" s="60"/>
      <c r="L94" s="58"/>
      <c r="M94" s="203"/>
      <c r="N94" s="39"/>
      <c r="O94" s="39"/>
      <c r="P94" s="39"/>
      <c r="Q94" s="39"/>
      <c r="R94" s="39"/>
      <c r="S94" s="39"/>
      <c r="T94" s="75"/>
      <c r="AT94" s="21" t="s">
        <v>144</v>
      </c>
      <c r="AU94" s="21" t="s">
        <v>86</v>
      </c>
    </row>
    <row r="95" spans="2:51" s="11" customFormat="1" ht="12">
      <c r="B95" s="204"/>
      <c r="C95" s="205"/>
      <c r="D95" s="201" t="s">
        <v>146</v>
      </c>
      <c r="E95" s="206" t="s">
        <v>24</v>
      </c>
      <c r="F95" s="207" t="s">
        <v>362</v>
      </c>
      <c r="G95" s="205"/>
      <c r="H95" s="208">
        <v>2000.07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146</v>
      </c>
      <c r="AU95" s="214" t="s">
        <v>86</v>
      </c>
      <c r="AV95" s="11" t="s">
        <v>86</v>
      </c>
      <c r="AW95" s="11" t="s">
        <v>40</v>
      </c>
      <c r="AX95" s="11" t="s">
        <v>25</v>
      </c>
      <c r="AY95" s="214" t="s">
        <v>135</v>
      </c>
    </row>
    <row r="96" spans="2:65" s="1" customFormat="1" ht="22.8" customHeight="1">
      <c r="B96" s="38"/>
      <c r="C96" s="189" t="s">
        <v>165</v>
      </c>
      <c r="D96" s="189" t="s">
        <v>137</v>
      </c>
      <c r="E96" s="190" t="s">
        <v>270</v>
      </c>
      <c r="F96" s="191" t="s">
        <v>271</v>
      </c>
      <c r="G96" s="192" t="s">
        <v>140</v>
      </c>
      <c r="H96" s="193">
        <v>222.23</v>
      </c>
      <c r="I96" s="194"/>
      <c r="J96" s="195">
        <f>ROUND(I96*H96,2)</f>
        <v>0</v>
      </c>
      <c r="K96" s="191" t="s">
        <v>141</v>
      </c>
      <c r="L96" s="58"/>
      <c r="M96" s="196" t="s">
        <v>24</v>
      </c>
      <c r="N96" s="197" t="s">
        <v>48</v>
      </c>
      <c r="O96" s="39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21" t="s">
        <v>142</v>
      </c>
      <c r="AT96" s="21" t="s">
        <v>137</v>
      </c>
      <c r="AU96" s="21" t="s">
        <v>86</v>
      </c>
      <c r="AY96" s="21" t="s">
        <v>135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25</v>
      </c>
      <c r="BK96" s="200">
        <f>ROUND(I96*H96,2)</f>
        <v>0</v>
      </c>
      <c r="BL96" s="21" t="s">
        <v>142</v>
      </c>
      <c r="BM96" s="21" t="s">
        <v>327</v>
      </c>
    </row>
    <row r="97" spans="2:47" s="1" customFormat="1" ht="24">
      <c r="B97" s="38"/>
      <c r="C97" s="60"/>
      <c r="D97" s="201" t="s">
        <v>144</v>
      </c>
      <c r="E97" s="60"/>
      <c r="F97" s="202" t="s">
        <v>273</v>
      </c>
      <c r="G97" s="60"/>
      <c r="H97" s="60"/>
      <c r="I97" s="160"/>
      <c r="J97" s="60"/>
      <c r="K97" s="60"/>
      <c r="L97" s="58"/>
      <c r="M97" s="203"/>
      <c r="N97" s="39"/>
      <c r="O97" s="39"/>
      <c r="P97" s="39"/>
      <c r="Q97" s="39"/>
      <c r="R97" s="39"/>
      <c r="S97" s="39"/>
      <c r="T97" s="75"/>
      <c r="AT97" s="21" t="s">
        <v>144</v>
      </c>
      <c r="AU97" s="21" t="s">
        <v>86</v>
      </c>
    </row>
    <row r="98" spans="2:51" s="11" customFormat="1" ht="12">
      <c r="B98" s="204"/>
      <c r="C98" s="205"/>
      <c r="D98" s="201" t="s">
        <v>146</v>
      </c>
      <c r="E98" s="206" t="s">
        <v>24</v>
      </c>
      <c r="F98" s="207" t="s">
        <v>363</v>
      </c>
      <c r="G98" s="205"/>
      <c r="H98" s="208">
        <v>222.23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146</v>
      </c>
      <c r="AU98" s="214" t="s">
        <v>86</v>
      </c>
      <c r="AV98" s="11" t="s">
        <v>86</v>
      </c>
      <c r="AW98" s="11" t="s">
        <v>40</v>
      </c>
      <c r="AX98" s="11" t="s">
        <v>25</v>
      </c>
      <c r="AY98" s="214" t="s">
        <v>135</v>
      </c>
    </row>
    <row r="99" spans="2:65" s="1" customFormat="1" ht="22.8" customHeight="1">
      <c r="B99" s="38"/>
      <c r="C99" s="189" t="s">
        <v>171</v>
      </c>
      <c r="D99" s="189" t="s">
        <v>137</v>
      </c>
      <c r="E99" s="190" t="s">
        <v>172</v>
      </c>
      <c r="F99" s="191" t="s">
        <v>173</v>
      </c>
      <c r="G99" s="192" t="s">
        <v>140</v>
      </c>
      <c r="H99" s="193">
        <v>5187.5</v>
      </c>
      <c r="I99" s="194"/>
      <c r="J99" s="195">
        <f>ROUND(I99*H99,2)</f>
        <v>0</v>
      </c>
      <c r="K99" s="191" t="s">
        <v>141</v>
      </c>
      <c r="L99" s="58"/>
      <c r="M99" s="196" t="s">
        <v>24</v>
      </c>
      <c r="N99" s="197" t="s">
        <v>48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142</v>
      </c>
      <c r="AT99" s="21" t="s">
        <v>137</v>
      </c>
      <c r="AU99" s="21" t="s">
        <v>86</v>
      </c>
      <c r="AY99" s="21" t="s">
        <v>135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25</v>
      </c>
      <c r="BK99" s="200">
        <f>ROUND(I99*H99,2)</f>
        <v>0</v>
      </c>
      <c r="BL99" s="21" t="s">
        <v>142</v>
      </c>
      <c r="BM99" s="21" t="s">
        <v>364</v>
      </c>
    </row>
    <row r="100" spans="2:47" s="1" customFormat="1" ht="36">
      <c r="B100" s="38"/>
      <c r="C100" s="60"/>
      <c r="D100" s="201" t="s">
        <v>144</v>
      </c>
      <c r="E100" s="60"/>
      <c r="F100" s="202" t="s">
        <v>175</v>
      </c>
      <c r="G100" s="60"/>
      <c r="H100" s="60"/>
      <c r="I100" s="160"/>
      <c r="J100" s="60"/>
      <c r="K100" s="60"/>
      <c r="L100" s="58"/>
      <c r="M100" s="203"/>
      <c r="N100" s="39"/>
      <c r="O100" s="39"/>
      <c r="P100" s="39"/>
      <c r="Q100" s="39"/>
      <c r="R100" s="39"/>
      <c r="S100" s="39"/>
      <c r="T100" s="75"/>
      <c r="AT100" s="21" t="s">
        <v>144</v>
      </c>
      <c r="AU100" s="21" t="s">
        <v>86</v>
      </c>
    </row>
    <row r="101" spans="2:51" s="11" customFormat="1" ht="24">
      <c r="B101" s="204"/>
      <c r="C101" s="205"/>
      <c r="D101" s="201" t="s">
        <v>146</v>
      </c>
      <c r="E101" s="206" t="s">
        <v>24</v>
      </c>
      <c r="F101" s="207" t="s">
        <v>365</v>
      </c>
      <c r="G101" s="205"/>
      <c r="H101" s="208">
        <v>5187.5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146</v>
      </c>
      <c r="AU101" s="214" t="s">
        <v>86</v>
      </c>
      <c r="AV101" s="11" t="s">
        <v>86</v>
      </c>
      <c r="AW101" s="11" t="s">
        <v>40</v>
      </c>
      <c r="AX101" s="11" t="s">
        <v>25</v>
      </c>
      <c r="AY101" s="214" t="s">
        <v>135</v>
      </c>
    </row>
    <row r="102" spans="2:65" s="1" customFormat="1" ht="22.8" customHeight="1">
      <c r="B102" s="38"/>
      <c r="C102" s="189" t="s">
        <v>177</v>
      </c>
      <c r="D102" s="189" t="s">
        <v>137</v>
      </c>
      <c r="E102" s="190" t="s">
        <v>178</v>
      </c>
      <c r="F102" s="191" t="s">
        <v>179</v>
      </c>
      <c r="G102" s="192" t="s">
        <v>140</v>
      </c>
      <c r="H102" s="193">
        <v>5187.5</v>
      </c>
      <c r="I102" s="194"/>
      <c r="J102" s="195">
        <f>ROUND(I102*H102,2)</f>
        <v>0</v>
      </c>
      <c r="K102" s="191" t="s">
        <v>141</v>
      </c>
      <c r="L102" s="58"/>
      <c r="M102" s="196" t="s">
        <v>24</v>
      </c>
      <c r="N102" s="197" t="s">
        <v>48</v>
      </c>
      <c r="O102" s="39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21" t="s">
        <v>142</v>
      </c>
      <c r="AT102" s="21" t="s">
        <v>137</v>
      </c>
      <c r="AU102" s="21" t="s">
        <v>86</v>
      </c>
      <c r="AY102" s="21" t="s">
        <v>135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1" t="s">
        <v>25</v>
      </c>
      <c r="BK102" s="200">
        <f>ROUND(I102*H102,2)</f>
        <v>0</v>
      </c>
      <c r="BL102" s="21" t="s">
        <v>142</v>
      </c>
      <c r="BM102" s="21" t="s">
        <v>180</v>
      </c>
    </row>
    <row r="103" spans="2:47" s="1" customFormat="1" ht="36">
      <c r="B103" s="38"/>
      <c r="C103" s="60"/>
      <c r="D103" s="201" t="s">
        <v>144</v>
      </c>
      <c r="E103" s="60"/>
      <c r="F103" s="202" t="s">
        <v>181</v>
      </c>
      <c r="G103" s="60"/>
      <c r="H103" s="60"/>
      <c r="I103" s="160"/>
      <c r="J103" s="60"/>
      <c r="K103" s="60"/>
      <c r="L103" s="58"/>
      <c r="M103" s="203"/>
      <c r="N103" s="39"/>
      <c r="O103" s="39"/>
      <c r="P103" s="39"/>
      <c r="Q103" s="39"/>
      <c r="R103" s="39"/>
      <c r="S103" s="39"/>
      <c r="T103" s="75"/>
      <c r="AT103" s="21" t="s">
        <v>144</v>
      </c>
      <c r="AU103" s="21" t="s">
        <v>86</v>
      </c>
    </row>
    <row r="104" spans="2:51" s="11" customFormat="1" ht="12">
      <c r="B104" s="204"/>
      <c r="C104" s="205"/>
      <c r="D104" s="201" t="s">
        <v>146</v>
      </c>
      <c r="E104" s="206" t="s">
        <v>24</v>
      </c>
      <c r="F104" s="207" t="s">
        <v>366</v>
      </c>
      <c r="G104" s="205"/>
      <c r="H104" s="208">
        <v>5187.5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146</v>
      </c>
      <c r="AU104" s="214" t="s">
        <v>86</v>
      </c>
      <c r="AV104" s="11" t="s">
        <v>86</v>
      </c>
      <c r="AW104" s="11" t="s">
        <v>40</v>
      </c>
      <c r="AX104" s="11" t="s">
        <v>25</v>
      </c>
      <c r="AY104" s="214" t="s">
        <v>135</v>
      </c>
    </row>
    <row r="105" spans="2:65" s="1" customFormat="1" ht="22.8" customHeight="1">
      <c r="B105" s="38"/>
      <c r="C105" s="189" t="s">
        <v>183</v>
      </c>
      <c r="D105" s="189" t="s">
        <v>137</v>
      </c>
      <c r="E105" s="190" t="s">
        <v>184</v>
      </c>
      <c r="F105" s="191" t="s">
        <v>185</v>
      </c>
      <c r="G105" s="192" t="s">
        <v>140</v>
      </c>
      <c r="H105" s="193">
        <v>77812.5</v>
      </c>
      <c r="I105" s="194"/>
      <c r="J105" s="195">
        <f>ROUND(I105*H105,2)</f>
        <v>0</v>
      </c>
      <c r="K105" s="191" t="s">
        <v>141</v>
      </c>
      <c r="L105" s="58"/>
      <c r="M105" s="196" t="s">
        <v>24</v>
      </c>
      <c r="N105" s="197" t="s">
        <v>48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142</v>
      </c>
      <c r="AT105" s="21" t="s">
        <v>137</v>
      </c>
      <c r="AU105" s="21" t="s">
        <v>86</v>
      </c>
      <c r="AY105" s="21" t="s">
        <v>135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25</v>
      </c>
      <c r="BK105" s="200">
        <f>ROUND(I105*H105,2)</f>
        <v>0</v>
      </c>
      <c r="BL105" s="21" t="s">
        <v>142</v>
      </c>
      <c r="BM105" s="21" t="s">
        <v>367</v>
      </c>
    </row>
    <row r="106" spans="2:47" s="1" customFormat="1" ht="48">
      <c r="B106" s="38"/>
      <c r="C106" s="60"/>
      <c r="D106" s="201" t="s">
        <v>144</v>
      </c>
      <c r="E106" s="60"/>
      <c r="F106" s="202" t="s">
        <v>187</v>
      </c>
      <c r="G106" s="60"/>
      <c r="H106" s="60"/>
      <c r="I106" s="160"/>
      <c r="J106" s="60"/>
      <c r="K106" s="60"/>
      <c r="L106" s="58"/>
      <c r="M106" s="203"/>
      <c r="N106" s="39"/>
      <c r="O106" s="39"/>
      <c r="P106" s="39"/>
      <c r="Q106" s="39"/>
      <c r="R106" s="39"/>
      <c r="S106" s="39"/>
      <c r="T106" s="75"/>
      <c r="AT106" s="21" t="s">
        <v>144</v>
      </c>
      <c r="AU106" s="21" t="s">
        <v>86</v>
      </c>
    </row>
    <row r="107" spans="2:51" s="11" customFormat="1" ht="12">
      <c r="B107" s="204"/>
      <c r="C107" s="205"/>
      <c r="D107" s="201" t="s">
        <v>146</v>
      </c>
      <c r="E107" s="206" t="s">
        <v>24</v>
      </c>
      <c r="F107" s="207" t="s">
        <v>368</v>
      </c>
      <c r="G107" s="205"/>
      <c r="H107" s="208">
        <v>77812.5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146</v>
      </c>
      <c r="AU107" s="214" t="s">
        <v>86</v>
      </c>
      <c r="AV107" s="11" t="s">
        <v>86</v>
      </c>
      <c r="AW107" s="11" t="s">
        <v>40</v>
      </c>
      <c r="AX107" s="11" t="s">
        <v>25</v>
      </c>
      <c r="AY107" s="214" t="s">
        <v>135</v>
      </c>
    </row>
    <row r="108" spans="2:65" s="1" customFormat="1" ht="14.4" customHeight="1">
      <c r="B108" s="38"/>
      <c r="C108" s="189" t="s">
        <v>189</v>
      </c>
      <c r="D108" s="189" t="s">
        <v>137</v>
      </c>
      <c r="E108" s="190" t="s">
        <v>190</v>
      </c>
      <c r="F108" s="191" t="s">
        <v>191</v>
      </c>
      <c r="G108" s="192" t="s">
        <v>140</v>
      </c>
      <c r="H108" s="193">
        <v>5187.5</v>
      </c>
      <c r="I108" s="194"/>
      <c r="J108" s="195">
        <f>ROUND(I108*H108,2)</f>
        <v>0</v>
      </c>
      <c r="K108" s="191" t="s">
        <v>141</v>
      </c>
      <c r="L108" s="58"/>
      <c r="M108" s="196" t="s">
        <v>24</v>
      </c>
      <c r="N108" s="197" t="s">
        <v>48</v>
      </c>
      <c r="O108" s="39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21" t="s">
        <v>142</v>
      </c>
      <c r="AT108" s="21" t="s">
        <v>137</v>
      </c>
      <c r="AU108" s="21" t="s">
        <v>86</v>
      </c>
      <c r="AY108" s="21" t="s">
        <v>135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1" t="s">
        <v>25</v>
      </c>
      <c r="BK108" s="200">
        <f>ROUND(I108*H108,2)</f>
        <v>0</v>
      </c>
      <c r="BL108" s="21" t="s">
        <v>142</v>
      </c>
      <c r="BM108" s="21" t="s">
        <v>369</v>
      </c>
    </row>
    <row r="109" spans="2:47" s="1" customFormat="1" ht="24">
      <c r="B109" s="38"/>
      <c r="C109" s="60"/>
      <c r="D109" s="201" t="s">
        <v>144</v>
      </c>
      <c r="E109" s="60"/>
      <c r="F109" s="202" t="s">
        <v>193</v>
      </c>
      <c r="G109" s="60"/>
      <c r="H109" s="60"/>
      <c r="I109" s="160"/>
      <c r="J109" s="60"/>
      <c r="K109" s="60"/>
      <c r="L109" s="58"/>
      <c r="M109" s="203"/>
      <c r="N109" s="39"/>
      <c r="O109" s="39"/>
      <c r="P109" s="39"/>
      <c r="Q109" s="39"/>
      <c r="R109" s="39"/>
      <c r="S109" s="39"/>
      <c r="T109" s="75"/>
      <c r="AT109" s="21" t="s">
        <v>144</v>
      </c>
      <c r="AU109" s="21" t="s">
        <v>86</v>
      </c>
    </row>
    <row r="110" spans="2:51" s="11" customFormat="1" ht="12">
      <c r="B110" s="204"/>
      <c r="C110" s="205"/>
      <c r="D110" s="201" t="s">
        <v>146</v>
      </c>
      <c r="E110" s="206" t="s">
        <v>24</v>
      </c>
      <c r="F110" s="207" t="s">
        <v>370</v>
      </c>
      <c r="G110" s="205"/>
      <c r="H110" s="208">
        <v>5187.5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146</v>
      </c>
      <c r="AU110" s="214" t="s">
        <v>86</v>
      </c>
      <c r="AV110" s="11" t="s">
        <v>86</v>
      </c>
      <c r="AW110" s="11" t="s">
        <v>40</v>
      </c>
      <c r="AX110" s="11" t="s">
        <v>25</v>
      </c>
      <c r="AY110" s="214" t="s">
        <v>135</v>
      </c>
    </row>
    <row r="111" spans="2:65" s="1" customFormat="1" ht="14.4" customHeight="1">
      <c r="B111" s="38"/>
      <c r="C111" s="189" t="s">
        <v>30</v>
      </c>
      <c r="D111" s="189" t="s">
        <v>137</v>
      </c>
      <c r="E111" s="190" t="s">
        <v>195</v>
      </c>
      <c r="F111" s="191" t="s">
        <v>196</v>
      </c>
      <c r="G111" s="192" t="s">
        <v>140</v>
      </c>
      <c r="H111" s="193">
        <v>5187.5</v>
      </c>
      <c r="I111" s="194"/>
      <c r="J111" s="195">
        <f>ROUND(I111*H111,2)</f>
        <v>0</v>
      </c>
      <c r="K111" s="191" t="s">
        <v>141</v>
      </c>
      <c r="L111" s="58"/>
      <c r="M111" s="196" t="s">
        <v>24</v>
      </c>
      <c r="N111" s="197" t="s">
        <v>48</v>
      </c>
      <c r="O111" s="39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21" t="s">
        <v>142</v>
      </c>
      <c r="AT111" s="21" t="s">
        <v>137</v>
      </c>
      <c r="AU111" s="21" t="s">
        <v>86</v>
      </c>
      <c r="AY111" s="21" t="s">
        <v>135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25</v>
      </c>
      <c r="BK111" s="200">
        <f>ROUND(I111*H111,2)</f>
        <v>0</v>
      </c>
      <c r="BL111" s="21" t="s">
        <v>142</v>
      </c>
      <c r="BM111" s="21" t="s">
        <v>197</v>
      </c>
    </row>
    <row r="112" spans="2:47" s="1" customFormat="1" ht="12">
      <c r="B112" s="38"/>
      <c r="C112" s="60"/>
      <c r="D112" s="201" t="s">
        <v>144</v>
      </c>
      <c r="E112" s="60"/>
      <c r="F112" s="202" t="s">
        <v>196</v>
      </c>
      <c r="G112" s="60"/>
      <c r="H112" s="60"/>
      <c r="I112" s="160"/>
      <c r="J112" s="60"/>
      <c r="K112" s="60"/>
      <c r="L112" s="58"/>
      <c r="M112" s="203"/>
      <c r="N112" s="39"/>
      <c r="O112" s="39"/>
      <c r="P112" s="39"/>
      <c r="Q112" s="39"/>
      <c r="R112" s="39"/>
      <c r="S112" s="39"/>
      <c r="T112" s="75"/>
      <c r="AT112" s="21" t="s">
        <v>144</v>
      </c>
      <c r="AU112" s="21" t="s">
        <v>86</v>
      </c>
    </row>
    <row r="113" spans="2:51" s="11" customFormat="1" ht="12">
      <c r="B113" s="204"/>
      <c r="C113" s="205"/>
      <c r="D113" s="201" t="s">
        <v>146</v>
      </c>
      <c r="E113" s="206" t="s">
        <v>24</v>
      </c>
      <c r="F113" s="207" t="s">
        <v>371</v>
      </c>
      <c r="G113" s="205"/>
      <c r="H113" s="208">
        <v>5187.5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146</v>
      </c>
      <c r="AU113" s="214" t="s">
        <v>86</v>
      </c>
      <c r="AV113" s="11" t="s">
        <v>86</v>
      </c>
      <c r="AW113" s="11" t="s">
        <v>40</v>
      </c>
      <c r="AX113" s="11" t="s">
        <v>25</v>
      </c>
      <c r="AY113" s="214" t="s">
        <v>135</v>
      </c>
    </row>
    <row r="114" spans="2:65" s="1" customFormat="1" ht="14.4" customHeight="1">
      <c r="B114" s="38"/>
      <c r="C114" s="189" t="s">
        <v>199</v>
      </c>
      <c r="D114" s="189" t="s">
        <v>137</v>
      </c>
      <c r="E114" s="190" t="s">
        <v>200</v>
      </c>
      <c r="F114" s="191" t="s">
        <v>201</v>
      </c>
      <c r="G114" s="192" t="s">
        <v>202</v>
      </c>
      <c r="H114" s="193">
        <v>9337.5</v>
      </c>
      <c r="I114" s="194"/>
      <c r="J114" s="195">
        <f>ROUND(I114*H114,2)</f>
        <v>0</v>
      </c>
      <c r="K114" s="191" t="s">
        <v>141</v>
      </c>
      <c r="L114" s="58"/>
      <c r="M114" s="196" t="s">
        <v>24</v>
      </c>
      <c r="N114" s="197" t="s">
        <v>48</v>
      </c>
      <c r="O114" s="39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21" t="s">
        <v>142</v>
      </c>
      <c r="AT114" s="21" t="s">
        <v>137</v>
      </c>
      <c r="AU114" s="21" t="s">
        <v>86</v>
      </c>
      <c r="AY114" s="21" t="s">
        <v>135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1" t="s">
        <v>25</v>
      </c>
      <c r="BK114" s="200">
        <f>ROUND(I114*H114,2)</f>
        <v>0</v>
      </c>
      <c r="BL114" s="21" t="s">
        <v>142</v>
      </c>
      <c r="BM114" s="21" t="s">
        <v>372</v>
      </c>
    </row>
    <row r="115" spans="2:47" s="1" customFormat="1" ht="12">
      <c r="B115" s="38"/>
      <c r="C115" s="60"/>
      <c r="D115" s="201" t="s">
        <v>144</v>
      </c>
      <c r="E115" s="60"/>
      <c r="F115" s="202" t="s">
        <v>204</v>
      </c>
      <c r="G115" s="60"/>
      <c r="H115" s="60"/>
      <c r="I115" s="160"/>
      <c r="J115" s="60"/>
      <c r="K115" s="60"/>
      <c r="L115" s="58"/>
      <c r="M115" s="203"/>
      <c r="N115" s="39"/>
      <c r="O115" s="39"/>
      <c r="P115" s="39"/>
      <c r="Q115" s="39"/>
      <c r="R115" s="39"/>
      <c r="S115" s="39"/>
      <c r="T115" s="75"/>
      <c r="AT115" s="21" t="s">
        <v>144</v>
      </c>
      <c r="AU115" s="21" t="s">
        <v>86</v>
      </c>
    </row>
    <row r="116" spans="2:51" s="11" customFormat="1" ht="12">
      <c r="B116" s="204"/>
      <c r="C116" s="205"/>
      <c r="D116" s="201" t="s">
        <v>146</v>
      </c>
      <c r="E116" s="206" t="s">
        <v>24</v>
      </c>
      <c r="F116" s="207" t="s">
        <v>373</v>
      </c>
      <c r="G116" s="205"/>
      <c r="H116" s="208">
        <v>9337.5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146</v>
      </c>
      <c r="AU116" s="214" t="s">
        <v>86</v>
      </c>
      <c r="AV116" s="11" t="s">
        <v>86</v>
      </c>
      <c r="AW116" s="11" t="s">
        <v>40</v>
      </c>
      <c r="AX116" s="11" t="s">
        <v>25</v>
      </c>
      <c r="AY116" s="214" t="s">
        <v>135</v>
      </c>
    </row>
    <row r="117" spans="2:65" s="1" customFormat="1" ht="22.8" customHeight="1">
      <c r="B117" s="38"/>
      <c r="C117" s="189" t="s">
        <v>206</v>
      </c>
      <c r="D117" s="189" t="s">
        <v>137</v>
      </c>
      <c r="E117" s="190" t="s">
        <v>207</v>
      </c>
      <c r="F117" s="191" t="s">
        <v>208</v>
      </c>
      <c r="G117" s="192" t="s">
        <v>209</v>
      </c>
      <c r="H117" s="193">
        <v>5814.1</v>
      </c>
      <c r="I117" s="194"/>
      <c r="J117" s="195">
        <f>ROUND(I117*H117,2)</f>
        <v>0</v>
      </c>
      <c r="K117" s="191" t="s">
        <v>141</v>
      </c>
      <c r="L117" s="58"/>
      <c r="M117" s="196" t="s">
        <v>24</v>
      </c>
      <c r="N117" s="197" t="s">
        <v>48</v>
      </c>
      <c r="O117" s="39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1" t="s">
        <v>142</v>
      </c>
      <c r="AT117" s="21" t="s">
        <v>137</v>
      </c>
      <c r="AU117" s="21" t="s">
        <v>86</v>
      </c>
      <c r="AY117" s="21" t="s">
        <v>135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25</v>
      </c>
      <c r="BK117" s="200">
        <f>ROUND(I117*H117,2)</f>
        <v>0</v>
      </c>
      <c r="BL117" s="21" t="s">
        <v>142</v>
      </c>
      <c r="BM117" s="21" t="s">
        <v>339</v>
      </c>
    </row>
    <row r="118" spans="2:47" s="1" customFormat="1" ht="24">
      <c r="B118" s="38"/>
      <c r="C118" s="60"/>
      <c r="D118" s="201" t="s">
        <v>144</v>
      </c>
      <c r="E118" s="60"/>
      <c r="F118" s="202" t="s">
        <v>211</v>
      </c>
      <c r="G118" s="60"/>
      <c r="H118" s="60"/>
      <c r="I118" s="160"/>
      <c r="J118" s="60"/>
      <c r="K118" s="60"/>
      <c r="L118" s="58"/>
      <c r="M118" s="203"/>
      <c r="N118" s="39"/>
      <c r="O118" s="39"/>
      <c r="P118" s="39"/>
      <c r="Q118" s="39"/>
      <c r="R118" s="39"/>
      <c r="S118" s="39"/>
      <c r="T118" s="75"/>
      <c r="AT118" s="21" t="s">
        <v>144</v>
      </c>
      <c r="AU118" s="21" t="s">
        <v>86</v>
      </c>
    </row>
    <row r="119" spans="2:51" s="11" customFormat="1" ht="12">
      <c r="B119" s="204"/>
      <c r="C119" s="205"/>
      <c r="D119" s="201" t="s">
        <v>146</v>
      </c>
      <c r="E119" s="206" t="s">
        <v>24</v>
      </c>
      <c r="F119" s="207" t="s">
        <v>374</v>
      </c>
      <c r="G119" s="205"/>
      <c r="H119" s="208">
        <v>5814.1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146</v>
      </c>
      <c r="AU119" s="214" t="s">
        <v>86</v>
      </c>
      <c r="AV119" s="11" t="s">
        <v>86</v>
      </c>
      <c r="AW119" s="11" t="s">
        <v>40</v>
      </c>
      <c r="AX119" s="11" t="s">
        <v>25</v>
      </c>
      <c r="AY119" s="214" t="s">
        <v>135</v>
      </c>
    </row>
    <row r="120" spans="2:65" s="1" customFormat="1" ht="14.4" customHeight="1">
      <c r="B120" s="38"/>
      <c r="C120" s="215" t="s">
        <v>213</v>
      </c>
      <c r="D120" s="215" t="s">
        <v>214</v>
      </c>
      <c r="E120" s="216" t="s">
        <v>215</v>
      </c>
      <c r="F120" s="217" t="s">
        <v>216</v>
      </c>
      <c r="G120" s="218" t="s">
        <v>217</v>
      </c>
      <c r="H120" s="219">
        <v>119.77</v>
      </c>
      <c r="I120" s="220"/>
      <c r="J120" s="221">
        <f>ROUND(I120*H120,2)</f>
        <v>0</v>
      </c>
      <c r="K120" s="217" t="s">
        <v>141</v>
      </c>
      <c r="L120" s="222"/>
      <c r="M120" s="223" t="s">
        <v>24</v>
      </c>
      <c r="N120" s="224" t="s">
        <v>48</v>
      </c>
      <c r="O120" s="39"/>
      <c r="P120" s="198">
        <f>O120*H120</f>
        <v>0</v>
      </c>
      <c r="Q120" s="198">
        <v>0.001</v>
      </c>
      <c r="R120" s="198">
        <f>Q120*H120</f>
        <v>0.11977</v>
      </c>
      <c r="S120" s="198">
        <v>0</v>
      </c>
      <c r="T120" s="199">
        <f>S120*H120</f>
        <v>0</v>
      </c>
      <c r="AR120" s="21" t="s">
        <v>183</v>
      </c>
      <c r="AT120" s="21" t="s">
        <v>214</v>
      </c>
      <c r="AU120" s="21" t="s">
        <v>86</v>
      </c>
      <c r="AY120" s="21" t="s">
        <v>135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21" t="s">
        <v>25</v>
      </c>
      <c r="BK120" s="200">
        <f>ROUND(I120*H120,2)</f>
        <v>0</v>
      </c>
      <c r="BL120" s="21" t="s">
        <v>142</v>
      </c>
      <c r="BM120" s="21" t="s">
        <v>341</v>
      </c>
    </row>
    <row r="121" spans="2:47" s="1" customFormat="1" ht="12">
      <c r="B121" s="38"/>
      <c r="C121" s="60"/>
      <c r="D121" s="201" t="s">
        <v>144</v>
      </c>
      <c r="E121" s="60"/>
      <c r="F121" s="202" t="s">
        <v>216</v>
      </c>
      <c r="G121" s="60"/>
      <c r="H121" s="60"/>
      <c r="I121" s="160"/>
      <c r="J121" s="60"/>
      <c r="K121" s="60"/>
      <c r="L121" s="58"/>
      <c r="M121" s="203"/>
      <c r="N121" s="39"/>
      <c r="O121" s="39"/>
      <c r="P121" s="39"/>
      <c r="Q121" s="39"/>
      <c r="R121" s="39"/>
      <c r="S121" s="39"/>
      <c r="T121" s="75"/>
      <c r="AT121" s="21" t="s">
        <v>144</v>
      </c>
      <c r="AU121" s="21" t="s">
        <v>86</v>
      </c>
    </row>
    <row r="122" spans="2:51" s="11" customFormat="1" ht="12">
      <c r="B122" s="204"/>
      <c r="C122" s="205"/>
      <c r="D122" s="201" t="s">
        <v>146</v>
      </c>
      <c r="E122" s="206" t="s">
        <v>24</v>
      </c>
      <c r="F122" s="207" t="s">
        <v>375</v>
      </c>
      <c r="G122" s="205"/>
      <c r="H122" s="208">
        <v>119.77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146</v>
      </c>
      <c r="AU122" s="214" t="s">
        <v>86</v>
      </c>
      <c r="AV122" s="11" t="s">
        <v>86</v>
      </c>
      <c r="AW122" s="11" t="s">
        <v>40</v>
      </c>
      <c r="AX122" s="11" t="s">
        <v>25</v>
      </c>
      <c r="AY122" s="214" t="s">
        <v>135</v>
      </c>
    </row>
    <row r="123" spans="2:65" s="1" customFormat="1" ht="14.4" customHeight="1">
      <c r="B123" s="38"/>
      <c r="C123" s="189" t="s">
        <v>220</v>
      </c>
      <c r="D123" s="189" t="s">
        <v>137</v>
      </c>
      <c r="E123" s="190" t="s">
        <v>221</v>
      </c>
      <c r="F123" s="191" t="s">
        <v>222</v>
      </c>
      <c r="G123" s="192" t="s">
        <v>209</v>
      </c>
      <c r="H123" s="193">
        <v>5995.3</v>
      </c>
      <c r="I123" s="194"/>
      <c r="J123" s="195">
        <f>ROUND(I123*H123,2)</f>
        <v>0</v>
      </c>
      <c r="K123" s="191" t="s">
        <v>141</v>
      </c>
      <c r="L123" s="58"/>
      <c r="M123" s="196" t="s">
        <v>24</v>
      </c>
      <c r="N123" s="197" t="s">
        <v>48</v>
      </c>
      <c r="O123" s="39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1" t="s">
        <v>142</v>
      </c>
      <c r="AT123" s="21" t="s">
        <v>137</v>
      </c>
      <c r="AU123" s="21" t="s">
        <v>86</v>
      </c>
      <c r="AY123" s="21" t="s">
        <v>135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1" t="s">
        <v>25</v>
      </c>
      <c r="BK123" s="200">
        <f>ROUND(I123*H123,2)</f>
        <v>0</v>
      </c>
      <c r="BL123" s="21" t="s">
        <v>142</v>
      </c>
      <c r="BM123" s="21" t="s">
        <v>223</v>
      </c>
    </row>
    <row r="124" spans="2:47" s="1" customFormat="1" ht="12">
      <c r="B124" s="38"/>
      <c r="C124" s="60"/>
      <c r="D124" s="201" t="s">
        <v>144</v>
      </c>
      <c r="E124" s="60"/>
      <c r="F124" s="202" t="s">
        <v>224</v>
      </c>
      <c r="G124" s="60"/>
      <c r="H124" s="60"/>
      <c r="I124" s="160"/>
      <c r="J124" s="60"/>
      <c r="K124" s="60"/>
      <c r="L124" s="58"/>
      <c r="M124" s="203"/>
      <c r="N124" s="39"/>
      <c r="O124" s="39"/>
      <c r="P124" s="39"/>
      <c r="Q124" s="39"/>
      <c r="R124" s="39"/>
      <c r="S124" s="39"/>
      <c r="T124" s="75"/>
      <c r="AT124" s="21" t="s">
        <v>144</v>
      </c>
      <c r="AU124" s="21" t="s">
        <v>86</v>
      </c>
    </row>
    <row r="125" spans="2:51" s="11" customFormat="1" ht="12">
      <c r="B125" s="204"/>
      <c r="C125" s="205"/>
      <c r="D125" s="201" t="s">
        <v>146</v>
      </c>
      <c r="E125" s="206" t="s">
        <v>24</v>
      </c>
      <c r="F125" s="207" t="s">
        <v>376</v>
      </c>
      <c r="G125" s="205"/>
      <c r="H125" s="208">
        <v>5995.3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146</v>
      </c>
      <c r="AU125" s="214" t="s">
        <v>86</v>
      </c>
      <c r="AV125" s="11" t="s">
        <v>86</v>
      </c>
      <c r="AW125" s="11" t="s">
        <v>40</v>
      </c>
      <c r="AX125" s="11" t="s">
        <v>25</v>
      </c>
      <c r="AY125" s="214" t="s">
        <v>135</v>
      </c>
    </row>
    <row r="126" spans="2:65" s="1" customFormat="1" ht="14.4" customHeight="1">
      <c r="B126" s="38"/>
      <c r="C126" s="189" t="s">
        <v>10</v>
      </c>
      <c r="D126" s="189" t="s">
        <v>137</v>
      </c>
      <c r="E126" s="190" t="s">
        <v>226</v>
      </c>
      <c r="F126" s="191" t="s">
        <v>227</v>
      </c>
      <c r="G126" s="192" t="s">
        <v>209</v>
      </c>
      <c r="H126" s="193">
        <v>6344.7</v>
      </c>
      <c r="I126" s="194"/>
      <c r="J126" s="195">
        <f>ROUND(I126*H126,2)</f>
        <v>0</v>
      </c>
      <c r="K126" s="191" t="s">
        <v>141</v>
      </c>
      <c r="L126" s="58"/>
      <c r="M126" s="196" t="s">
        <v>24</v>
      </c>
      <c r="N126" s="197" t="s">
        <v>48</v>
      </c>
      <c r="O126" s="39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21" t="s">
        <v>142</v>
      </c>
      <c r="AT126" s="21" t="s">
        <v>137</v>
      </c>
      <c r="AU126" s="21" t="s">
        <v>86</v>
      </c>
      <c r="AY126" s="21" t="s">
        <v>135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1" t="s">
        <v>25</v>
      </c>
      <c r="BK126" s="200">
        <f>ROUND(I126*H126,2)</f>
        <v>0</v>
      </c>
      <c r="BL126" s="21" t="s">
        <v>142</v>
      </c>
      <c r="BM126" s="21" t="s">
        <v>344</v>
      </c>
    </row>
    <row r="127" spans="2:47" s="1" customFormat="1" ht="24">
      <c r="B127" s="38"/>
      <c r="C127" s="60"/>
      <c r="D127" s="201" t="s">
        <v>144</v>
      </c>
      <c r="E127" s="60"/>
      <c r="F127" s="202" t="s">
        <v>229</v>
      </c>
      <c r="G127" s="60"/>
      <c r="H127" s="60"/>
      <c r="I127" s="160"/>
      <c r="J127" s="60"/>
      <c r="K127" s="60"/>
      <c r="L127" s="58"/>
      <c r="M127" s="203"/>
      <c r="N127" s="39"/>
      <c r="O127" s="39"/>
      <c r="P127" s="39"/>
      <c r="Q127" s="39"/>
      <c r="R127" s="39"/>
      <c r="S127" s="39"/>
      <c r="T127" s="75"/>
      <c r="AT127" s="21" t="s">
        <v>144</v>
      </c>
      <c r="AU127" s="21" t="s">
        <v>86</v>
      </c>
    </row>
    <row r="128" spans="2:51" s="11" customFormat="1" ht="12">
      <c r="B128" s="204"/>
      <c r="C128" s="205"/>
      <c r="D128" s="201" t="s">
        <v>146</v>
      </c>
      <c r="E128" s="206" t="s">
        <v>24</v>
      </c>
      <c r="F128" s="207" t="s">
        <v>377</v>
      </c>
      <c r="G128" s="205"/>
      <c r="H128" s="208">
        <v>6344.7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146</v>
      </c>
      <c r="AU128" s="214" t="s">
        <v>86</v>
      </c>
      <c r="AV128" s="11" t="s">
        <v>86</v>
      </c>
      <c r="AW128" s="11" t="s">
        <v>40</v>
      </c>
      <c r="AX128" s="11" t="s">
        <v>25</v>
      </c>
      <c r="AY128" s="214" t="s">
        <v>135</v>
      </c>
    </row>
    <row r="129" spans="2:63" s="10" customFormat="1" ht="29.85" customHeight="1">
      <c r="B129" s="173"/>
      <c r="C129" s="174"/>
      <c r="D129" s="175" t="s">
        <v>76</v>
      </c>
      <c r="E129" s="187" t="s">
        <v>142</v>
      </c>
      <c r="F129" s="187" t="s">
        <v>231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SUM(P130:P138)</f>
        <v>0</v>
      </c>
      <c r="Q129" s="181"/>
      <c r="R129" s="182">
        <f>SUM(R130:R138)</f>
        <v>5005.80288</v>
      </c>
      <c r="S129" s="181"/>
      <c r="T129" s="183">
        <f>SUM(T130:T138)</f>
        <v>0</v>
      </c>
      <c r="AR129" s="184" t="s">
        <v>25</v>
      </c>
      <c r="AT129" s="185" t="s">
        <v>76</v>
      </c>
      <c r="AU129" s="185" t="s">
        <v>25</v>
      </c>
      <c r="AY129" s="184" t="s">
        <v>135</v>
      </c>
      <c r="BK129" s="186">
        <f>SUM(BK130:BK138)</f>
        <v>0</v>
      </c>
    </row>
    <row r="130" spans="2:65" s="1" customFormat="1" ht="22.8" customHeight="1">
      <c r="B130" s="38"/>
      <c r="C130" s="189" t="s">
        <v>232</v>
      </c>
      <c r="D130" s="189" t="s">
        <v>137</v>
      </c>
      <c r="E130" s="190" t="s">
        <v>233</v>
      </c>
      <c r="F130" s="191" t="s">
        <v>234</v>
      </c>
      <c r="G130" s="192" t="s">
        <v>140</v>
      </c>
      <c r="H130" s="193">
        <v>2332.4</v>
      </c>
      <c r="I130" s="194"/>
      <c r="J130" s="195">
        <f>ROUND(I130*H130,2)</f>
        <v>0</v>
      </c>
      <c r="K130" s="191" t="s">
        <v>141</v>
      </c>
      <c r="L130" s="58"/>
      <c r="M130" s="196" t="s">
        <v>24</v>
      </c>
      <c r="N130" s="197" t="s">
        <v>48</v>
      </c>
      <c r="O130" s="39"/>
      <c r="P130" s="198">
        <f>O130*H130</f>
        <v>0</v>
      </c>
      <c r="Q130" s="198">
        <v>2.13408</v>
      </c>
      <c r="R130" s="198">
        <f>Q130*H130</f>
        <v>4977.528192</v>
      </c>
      <c r="S130" s="198">
        <v>0</v>
      </c>
      <c r="T130" s="199">
        <f>S130*H130</f>
        <v>0</v>
      </c>
      <c r="AR130" s="21" t="s">
        <v>142</v>
      </c>
      <c r="AT130" s="21" t="s">
        <v>137</v>
      </c>
      <c r="AU130" s="21" t="s">
        <v>86</v>
      </c>
      <c r="AY130" s="21" t="s">
        <v>135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1" t="s">
        <v>25</v>
      </c>
      <c r="BK130" s="200">
        <f>ROUND(I130*H130,2)</f>
        <v>0</v>
      </c>
      <c r="BL130" s="21" t="s">
        <v>142</v>
      </c>
      <c r="BM130" s="21" t="s">
        <v>235</v>
      </c>
    </row>
    <row r="131" spans="2:47" s="1" customFormat="1" ht="24">
      <c r="B131" s="38"/>
      <c r="C131" s="60"/>
      <c r="D131" s="201" t="s">
        <v>144</v>
      </c>
      <c r="E131" s="60"/>
      <c r="F131" s="202" t="s">
        <v>236</v>
      </c>
      <c r="G131" s="60"/>
      <c r="H131" s="60"/>
      <c r="I131" s="160"/>
      <c r="J131" s="60"/>
      <c r="K131" s="60"/>
      <c r="L131" s="58"/>
      <c r="M131" s="203"/>
      <c r="N131" s="39"/>
      <c r="O131" s="39"/>
      <c r="P131" s="39"/>
      <c r="Q131" s="39"/>
      <c r="R131" s="39"/>
      <c r="S131" s="39"/>
      <c r="T131" s="75"/>
      <c r="AT131" s="21" t="s">
        <v>144</v>
      </c>
      <c r="AU131" s="21" t="s">
        <v>86</v>
      </c>
    </row>
    <row r="132" spans="2:51" s="11" customFormat="1" ht="12">
      <c r="B132" s="204"/>
      <c r="C132" s="205"/>
      <c r="D132" s="201" t="s">
        <v>146</v>
      </c>
      <c r="E132" s="206" t="s">
        <v>24</v>
      </c>
      <c r="F132" s="207" t="s">
        <v>378</v>
      </c>
      <c r="G132" s="205"/>
      <c r="H132" s="208">
        <v>2332.4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146</v>
      </c>
      <c r="AU132" s="214" t="s">
        <v>86</v>
      </c>
      <c r="AV132" s="11" t="s">
        <v>86</v>
      </c>
      <c r="AW132" s="11" t="s">
        <v>40</v>
      </c>
      <c r="AX132" s="11" t="s">
        <v>25</v>
      </c>
      <c r="AY132" s="214" t="s">
        <v>135</v>
      </c>
    </row>
    <row r="133" spans="2:65" s="1" customFormat="1" ht="22.8" customHeight="1">
      <c r="B133" s="38"/>
      <c r="C133" s="189" t="s">
        <v>238</v>
      </c>
      <c r="D133" s="189" t="s">
        <v>137</v>
      </c>
      <c r="E133" s="190" t="s">
        <v>239</v>
      </c>
      <c r="F133" s="191" t="s">
        <v>240</v>
      </c>
      <c r="G133" s="192" t="s">
        <v>209</v>
      </c>
      <c r="H133" s="193">
        <v>4202.4</v>
      </c>
      <c r="I133" s="194"/>
      <c r="J133" s="195">
        <f>ROUND(I133*H133,2)</f>
        <v>0</v>
      </c>
      <c r="K133" s="191" t="s">
        <v>141</v>
      </c>
      <c r="L133" s="58"/>
      <c r="M133" s="196" t="s">
        <v>24</v>
      </c>
      <c r="N133" s="197" t="s">
        <v>48</v>
      </c>
      <c r="O133" s="39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21" t="s">
        <v>142</v>
      </c>
      <c r="AT133" s="21" t="s">
        <v>137</v>
      </c>
      <c r="AU133" s="21" t="s">
        <v>86</v>
      </c>
      <c r="AY133" s="21" t="s">
        <v>135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1" t="s">
        <v>25</v>
      </c>
      <c r="BK133" s="200">
        <f>ROUND(I133*H133,2)</f>
        <v>0</v>
      </c>
      <c r="BL133" s="21" t="s">
        <v>142</v>
      </c>
      <c r="BM133" s="21" t="s">
        <v>241</v>
      </c>
    </row>
    <row r="134" spans="2:47" s="1" customFormat="1" ht="36">
      <c r="B134" s="38"/>
      <c r="C134" s="60"/>
      <c r="D134" s="201" t="s">
        <v>144</v>
      </c>
      <c r="E134" s="60"/>
      <c r="F134" s="202" t="s">
        <v>242</v>
      </c>
      <c r="G134" s="60"/>
      <c r="H134" s="60"/>
      <c r="I134" s="160"/>
      <c r="J134" s="60"/>
      <c r="K134" s="60"/>
      <c r="L134" s="58"/>
      <c r="M134" s="203"/>
      <c r="N134" s="39"/>
      <c r="O134" s="39"/>
      <c r="P134" s="39"/>
      <c r="Q134" s="39"/>
      <c r="R134" s="39"/>
      <c r="S134" s="39"/>
      <c r="T134" s="75"/>
      <c r="AT134" s="21" t="s">
        <v>144</v>
      </c>
      <c r="AU134" s="21" t="s">
        <v>86</v>
      </c>
    </row>
    <row r="135" spans="2:51" s="11" customFormat="1" ht="12">
      <c r="B135" s="204"/>
      <c r="C135" s="205"/>
      <c r="D135" s="201" t="s">
        <v>146</v>
      </c>
      <c r="E135" s="206" t="s">
        <v>24</v>
      </c>
      <c r="F135" s="207" t="s">
        <v>379</v>
      </c>
      <c r="G135" s="205"/>
      <c r="H135" s="208">
        <v>4202.4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146</v>
      </c>
      <c r="AU135" s="214" t="s">
        <v>86</v>
      </c>
      <c r="AV135" s="11" t="s">
        <v>86</v>
      </c>
      <c r="AW135" s="11" t="s">
        <v>40</v>
      </c>
      <c r="AX135" s="11" t="s">
        <v>25</v>
      </c>
      <c r="AY135" s="214" t="s">
        <v>135</v>
      </c>
    </row>
    <row r="136" spans="2:65" s="1" customFormat="1" ht="22.8" customHeight="1">
      <c r="B136" s="38"/>
      <c r="C136" s="189" t="s">
        <v>246</v>
      </c>
      <c r="D136" s="189" t="s">
        <v>137</v>
      </c>
      <c r="E136" s="190" t="s">
        <v>288</v>
      </c>
      <c r="F136" s="191" t="s">
        <v>289</v>
      </c>
      <c r="G136" s="192" t="s">
        <v>140</v>
      </c>
      <c r="H136" s="193">
        <v>14.16</v>
      </c>
      <c r="I136" s="194"/>
      <c r="J136" s="195">
        <f>ROUND(I136*H136,2)</f>
        <v>0</v>
      </c>
      <c r="K136" s="191" t="s">
        <v>141</v>
      </c>
      <c r="L136" s="58"/>
      <c r="M136" s="196" t="s">
        <v>24</v>
      </c>
      <c r="N136" s="197" t="s">
        <v>48</v>
      </c>
      <c r="O136" s="39"/>
      <c r="P136" s="198">
        <f>O136*H136</f>
        <v>0</v>
      </c>
      <c r="Q136" s="198">
        <v>1.9968</v>
      </c>
      <c r="R136" s="198">
        <f>Q136*H136</f>
        <v>28.274687999999998</v>
      </c>
      <c r="S136" s="198">
        <v>0</v>
      </c>
      <c r="T136" s="199">
        <f>S136*H136</f>
        <v>0</v>
      </c>
      <c r="AR136" s="21" t="s">
        <v>142</v>
      </c>
      <c r="AT136" s="21" t="s">
        <v>137</v>
      </c>
      <c r="AU136" s="21" t="s">
        <v>86</v>
      </c>
      <c r="AY136" s="21" t="s">
        <v>135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1" t="s">
        <v>25</v>
      </c>
      <c r="BK136" s="200">
        <f>ROUND(I136*H136,2)</f>
        <v>0</v>
      </c>
      <c r="BL136" s="21" t="s">
        <v>142</v>
      </c>
      <c r="BM136" s="21" t="s">
        <v>290</v>
      </c>
    </row>
    <row r="137" spans="2:47" s="1" customFormat="1" ht="24">
      <c r="B137" s="38"/>
      <c r="C137" s="60"/>
      <c r="D137" s="201" t="s">
        <v>144</v>
      </c>
      <c r="E137" s="60"/>
      <c r="F137" s="202" t="s">
        <v>291</v>
      </c>
      <c r="G137" s="60"/>
      <c r="H137" s="60"/>
      <c r="I137" s="160"/>
      <c r="J137" s="60"/>
      <c r="K137" s="60"/>
      <c r="L137" s="58"/>
      <c r="M137" s="203"/>
      <c r="N137" s="39"/>
      <c r="O137" s="39"/>
      <c r="P137" s="39"/>
      <c r="Q137" s="39"/>
      <c r="R137" s="39"/>
      <c r="S137" s="39"/>
      <c r="T137" s="75"/>
      <c r="AT137" s="21" t="s">
        <v>144</v>
      </c>
      <c r="AU137" s="21" t="s">
        <v>86</v>
      </c>
    </row>
    <row r="138" spans="2:51" s="11" customFormat="1" ht="12">
      <c r="B138" s="204"/>
      <c r="C138" s="205"/>
      <c r="D138" s="201" t="s">
        <v>146</v>
      </c>
      <c r="E138" s="206" t="s">
        <v>24</v>
      </c>
      <c r="F138" s="207" t="s">
        <v>380</v>
      </c>
      <c r="G138" s="205"/>
      <c r="H138" s="208">
        <v>14.16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146</v>
      </c>
      <c r="AU138" s="214" t="s">
        <v>86</v>
      </c>
      <c r="AV138" s="11" t="s">
        <v>86</v>
      </c>
      <c r="AW138" s="11" t="s">
        <v>40</v>
      </c>
      <c r="AX138" s="11" t="s">
        <v>25</v>
      </c>
      <c r="AY138" s="214" t="s">
        <v>135</v>
      </c>
    </row>
    <row r="139" spans="2:63" s="10" customFormat="1" ht="29.85" customHeight="1">
      <c r="B139" s="173"/>
      <c r="C139" s="174"/>
      <c r="D139" s="175" t="s">
        <v>76</v>
      </c>
      <c r="E139" s="187" t="s">
        <v>189</v>
      </c>
      <c r="F139" s="187" t="s">
        <v>293</v>
      </c>
      <c r="G139" s="174"/>
      <c r="H139" s="174"/>
      <c r="I139" s="177"/>
      <c r="J139" s="188">
        <f>BK139</f>
        <v>0</v>
      </c>
      <c r="K139" s="174"/>
      <c r="L139" s="179"/>
      <c r="M139" s="180"/>
      <c r="N139" s="181"/>
      <c r="O139" s="181"/>
      <c r="P139" s="182">
        <f>SUM(P140:P159)</f>
        <v>0</v>
      </c>
      <c r="Q139" s="181"/>
      <c r="R139" s="182">
        <f>SUM(R140:R159)</f>
        <v>0</v>
      </c>
      <c r="S139" s="181"/>
      <c r="T139" s="183">
        <f>SUM(T140:T159)</f>
        <v>0</v>
      </c>
      <c r="AR139" s="184" t="s">
        <v>25</v>
      </c>
      <c r="AT139" s="185" t="s">
        <v>76</v>
      </c>
      <c r="AU139" s="185" t="s">
        <v>25</v>
      </c>
      <c r="AY139" s="184" t="s">
        <v>135</v>
      </c>
      <c r="BK139" s="186">
        <f>SUM(BK140:BK159)</f>
        <v>0</v>
      </c>
    </row>
    <row r="140" spans="2:65" s="1" customFormat="1" ht="14.4" customHeight="1">
      <c r="B140" s="38"/>
      <c r="C140" s="189" t="s">
        <v>308</v>
      </c>
      <c r="D140" s="189" t="s">
        <v>137</v>
      </c>
      <c r="E140" s="190" t="s">
        <v>294</v>
      </c>
      <c r="F140" s="191" t="s">
        <v>295</v>
      </c>
      <c r="G140" s="192" t="s">
        <v>296</v>
      </c>
      <c r="H140" s="193">
        <v>12</v>
      </c>
      <c r="I140" s="194"/>
      <c r="J140" s="195">
        <f>ROUND(I140*H140,2)</f>
        <v>0</v>
      </c>
      <c r="K140" s="191" t="s">
        <v>24</v>
      </c>
      <c r="L140" s="58"/>
      <c r="M140" s="196" t="s">
        <v>24</v>
      </c>
      <c r="N140" s="197" t="s">
        <v>48</v>
      </c>
      <c r="O140" s="39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AR140" s="21" t="s">
        <v>142</v>
      </c>
      <c r="AT140" s="21" t="s">
        <v>137</v>
      </c>
      <c r="AU140" s="21" t="s">
        <v>86</v>
      </c>
      <c r="AY140" s="21" t="s">
        <v>135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1" t="s">
        <v>25</v>
      </c>
      <c r="BK140" s="200">
        <f>ROUND(I140*H140,2)</f>
        <v>0</v>
      </c>
      <c r="BL140" s="21" t="s">
        <v>142</v>
      </c>
      <c r="BM140" s="21" t="s">
        <v>297</v>
      </c>
    </row>
    <row r="141" spans="2:47" s="1" customFormat="1" ht="12">
      <c r="B141" s="38"/>
      <c r="C141" s="60"/>
      <c r="D141" s="201" t="s">
        <v>144</v>
      </c>
      <c r="E141" s="60"/>
      <c r="F141" s="202" t="s">
        <v>295</v>
      </c>
      <c r="G141" s="60"/>
      <c r="H141" s="60"/>
      <c r="I141" s="160"/>
      <c r="J141" s="60"/>
      <c r="K141" s="60"/>
      <c r="L141" s="58"/>
      <c r="M141" s="203"/>
      <c r="N141" s="39"/>
      <c r="O141" s="39"/>
      <c r="P141" s="39"/>
      <c r="Q141" s="39"/>
      <c r="R141" s="39"/>
      <c r="S141" s="39"/>
      <c r="T141" s="75"/>
      <c r="AT141" s="21" t="s">
        <v>144</v>
      </c>
      <c r="AU141" s="21" t="s">
        <v>86</v>
      </c>
    </row>
    <row r="142" spans="2:47" s="1" customFormat="1" ht="36">
      <c r="B142" s="38"/>
      <c r="C142" s="60"/>
      <c r="D142" s="201" t="s">
        <v>298</v>
      </c>
      <c r="E142" s="60"/>
      <c r="F142" s="228" t="s">
        <v>299</v>
      </c>
      <c r="G142" s="60"/>
      <c r="H142" s="60"/>
      <c r="I142" s="160"/>
      <c r="J142" s="60"/>
      <c r="K142" s="60"/>
      <c r="L142" s="58"/>
      <c r="M142" s="203"/>
      <c r="N142" s="39"/>
      <c r="O142" s="39"/>
      <c r="P142" s="39"/>
      <c r="Q142" s="39"/>
      <c r="R142" s="39"/>
      <c r="S142" s="39"/>
      <c r="T142" s="75"/>
      <c r="AT142" s="21" t="s">
        <v>298</v>
      </c>
      <c r="AU142" s="21" t="s">
        <v>86</v>
      </c>
    </row>
    <row r="143" spans="2:51" s="11" customFormat="1" ht="12">
      <c r="B143" s="204"/>
      <c r="C143" s="205"/>
      <c r="D143" s="201" t="s">
        <v>146</v>
      </c>
      <c r="E143" s="206" t="s">
        <v>24</v>
      </c>
      <c r="F143" s="207" t="s">
        <v>381</v>
      </c>
      <c r="G143" s="205"/>
      <c r="H143" s="208">
        <v>12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146</v>
      </c>
      <c r="AU143" s="214" t="s">
        <v>86</v>
      </c>
      <c r="AV143" s="11" t="s">
        <v>86</v>
      </c>
      <c r="AW143" s="11" t="s">
        <v>40</v>
      </c>
      <c r="AX143" s="11" t="s">
        <v>25</v>
      </c>
      <c r="AY143" s="214" t="s">
        <v>135</v>
      </c>
    </row>
    <row r="144" spans="2:65" s="1" customFormat="1" ht="14.4" customHeight="1">
      <c r="B144" s="38"/>
      <c r="C144" s="189" t="s">
        <v>313</v>
      </c>
      <c r="D144" s="189" t="s">
        <v>137</v>
      </c>
      <c r="E144" s="190" t="s">
        <v>301</v>
      </c>
      <c r="F144" s="191" t="s">
        <v>302</v>
      </c>
      <c r="G144" s="192" t="s">
        <v>296</v>
      </c>
      <c r="H144" s="193">
        <v>12</v>
      </c>
      <c r="I144" s="194"/>
      <c r="J144" s="195">
        <f>ROUND(I144*H144,2)</f>
        <v>0</v>
      </c>
      <c r="K144" s="191" t="s">
        <v>24</v>
      </c>
      <c r="L144" s="58"/>
      <c r="M144" s="196" t="s">
        <v>24</v>
      </c>
      <c r="N144" s="197" t="s">
        <v>48</v>
      </c>
      <c r="O144" s="39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AR144" s="21" t="s">
        <v>142</v>
      </c>
      <c r="AT144" s="21" t="s">
        <v>137</v>
      </c>
      <c r="AU144" s="21" t="s">
        <v>86</v>
      </c>
      <c r="AY144" s="21" t="s">
        <v>135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21" t="s">
        <v>25</v>
      </c>
      <c r="BK144" s="200">
        <f>ROUND(I144*H144,2)</f>
        <v>0</v>
      </c>
      <c r="BL144" s="21" t="s">
        <v>142</v>
      </c>
      <c r="BM144" s="21" t="s">
        <v>303</v>
      </c>
    </row>
    <row r="145" spans="2:47" s="1" customFormat="1" ht="12">
      <c r="B145" s="38"/>
      <c r="C145" s="60"/>
      <c r="D145" s="201" t="s">
        <v>144</v>
      </c>
      <c r="E145" s="60"/>
      <c r="F145" s="202" t="s">
        <v>302</v>
      </c>
      <c r="G145" s="60"/>
      <c r="H145" s="60"/>
      <c r="I145" s="160"/>
      <c r="J145" s="60"/>
      <c r="K145" s="60"/>
      <c r="L145" s="58"/>
      <c r="M145" s="203"/>
      <c r="N145" s="39"/>
      <c r="O145" s="39"/>
      <c r="P145" s="39"/>
      <c r="Q145" s="39"/>
      <c r="R145" s="39"/>
      <c r="S145" s="39"/>
      <c r="T145" s="75"/>
      <c r="AT145" s="21" t="s">
        <v>144</v>
      </c>
      <c r="AU145" s="21" t="s">
        <v>86</v>
      </c>
    </row>
    <row r="146" spans="2:47" s="1" customFormat="1" ht="36">
      <c r="B146" s="38"/>
      <c r="C146" s="60"/>
      <c r="D146" s="201" t="s">
        <v>298</v>
      </c>
      <c r="E146" s="60"/>
      <c r="F146" s="228" t="s">
        <v>299</v>
      </c>
      <c r="G146" s="60"/>
      <c r="H146" s="60"/>
      <c r="I146" s="160"/>
      <c r="J146" s="60"/>
      <c r="K146" s="60"/>
      <c r="L146" s="58"/>
      <c r="M146" s="203"/>
      <c r="N146" s="39"/>
      <c r="O146" s="39"/>
      <c r="P146" s="39"/>
      <c r="Q146" s="39"/>
      <c r="R146" s="39"/>
      <c r="S146" s="39"/>
      <c r="T146" s="75"/>
      <c r="AT146" s="21" t="s">
        <v>298</v>
      </c>
      <c r="AU146" s="21" t="s">
        <v>86</v>
      </c>
    </row>
    <row r="147" spans="2:51" s="11" customFormat="1" ht="12">
      <c r="B147" s="204"/>
      <c r="C147" s="205"/>
      <c r="D147" s="201" t="s">
        <v>146</v>
      </c>
      <c r="E147" s="206" t="s">
        <v>24</v>
      </c>
      <c r="F147" s="207" t="s">
        <v>382</v>
      </c>
      <c r="G147" s="205"/>
      <c r="H147" s="208">
        <v>12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146</v>
      </c>
      <c r="AU147" s="214" t="s">
        <v>86</v>
      </c>
      <c r="AV147" s="11" t="s">
        <v>86</v>
      </c>
      <c r="AW147" s="11" t="s">
        <v>40</v>
      </c>
      <c r="AX147" s="11" t="s">
        <v>25</v>
      </c>
      <c r="AY147" s="214" t="s">
        <v>135</v>
      </c>
    </row>
    <row r="148" spans="2:65" s="1" customFormat="1" ht="14.4" customHeight="1">
      <c r="B148" s="38"/>
      <c r="C148" s="189" t="s">
        <v>9</v>
      </c>
      <c r="D148" s="189" t="s">
        <v>137</v>
      </c>
      <c r="E148" s="190" t="s">
        <v>305</v>
      </c>
      <c r="F148" s="191" t="s">
        <v>351</v>
      </c>
      <c r="G148" s="192" t="s">
        <v>296</v>
      </c>
      <c r="H148" s="193">
        <v>5</v>
      </c>
      <c r="I148" s="194"/>
      <c r="J148" s="195">
        <f>ROUND(I148*H148,2)</f>
        <v>0</v>
      </c>
      <c r="K148" s="191" t="s">
        <v>24</v>
      </c>
      <c r="L148" s="58"/>
      <c r="M148" s="196" t="s">
        <v>24</v>
      </c>
      <c r="N148" s="197" t="s">
        <v>48</v>
      </c>
      <c r="O148" s="3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AR148" s="21" t="s">
        <v>142</v>
      </c>
      <c r="AT148" s="21" t="s">
        <v>137</v>
      </c>
      <c r="AU148" s="21" t="s">
        <v>86</v>
      </c>
      <c r="AY148" s="21" t="s">
        <v>135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21" t="s">
        <v>25</v>
      </c>
      <c r="BK148" s="200">
        <f>ROUND(I148*H148,2)</f>
        <v>0</v>
      </c>
      <c r="BL148" s="21" t="s">
        <v>142</v>
      </c>
      <c r="BM148" s="21" t="s">
        <v>307</v>
      </c>
    </row>
    <row r="149" spans="2:47" s="1" customFormat="1" ht="12">
      <c r="B149" s="38"/>
      <c r="C149" s="60"/>
      <c r="D149" s="201" t="s">
        <v>144</v>
      </c>
      <c r="E149" s="60"/>
      <c r="F149" s="202" t="s">
        <v>351</v>
      </c>
      <c r="G149" s="60"/>
      <c r="H149" s="60"/>
      <c r="I149" s="160"/>
      <c r="J149" s="60"/>
      <c r="K149" s="60"/>
      <c r="L149" s="58"/>
      <c r="M149" s="203"/>
      <c r="N149" s="39"/>
      <c r="O149" s="39"/>
      <c r="P149" s="39"/>
      <c r="Q149" s="39"/>
      <c r="R149" s="39"/>
      <c r="S149" s="39"/>
      <c r="T149" s="75"/>
      <c r="AT149" s="21" t="s">
        <v>144</v>
      </c>
      <c r="AU149" s="21" t="s">
        <v>86</v>
      </c>
    </row>
    <row r="150" spans="2:47" s="1" customFormat="1" ht="36">
      <c r="B150" s="38"/>
      <c r="C150" s="60"/>
      <c r="D150" s="201" t="s">
        <v>298</v>
      </c>
      <c r="E150" s="60"/>
      <c r="F150" s="228" t="s">
        <v>299</v>
      </c>
      <c r="G150" s="60"/>
      <c r="H150" s="60"/>
      <c r="I150" s="160"/>
      <c r="J150" s="60"/>
      <c r="K150" s="60"/>
      <c r="L150" s="58"/>
      <c r="M150" s="203"/>
      <c r="N150" s="39"/>
      <c r="O150" s="39"/>
      <c r="P150" s="39"/>
      <c r="Q150" s="39"/>
      <c r="R150" s="39"/>
      <c r="S150" s="39"/>
      <c r="T150" s="75"/>
      <c r="AT150" s="21" t="s">
        <v>298</v>
      </c>
      <c r="AU150" s="21" t="s">
        <v>86</v>
      </c>
    </row>
    <row r="151" spans="2:51" s="11" customFormat="1" ht="12">
      <c r="B151" s="204"/>
      <c r="C151" s="205"/>
      <c r="D151" s="201" t="s">
        <v>146</v>
      </c>
      <c r="E151" s="206" t="s">
        <v>24</v>
      </c>
      <c r="F151" s="207" t="s">
        <v>383</v>
      </c>
      <c r="G151" s="205"/>
      <c r="H151" s="208">
        <v>5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146</v>
      </c>
      <c r="AU151" s="214" t="s">
        <v>86</v>
      </c>
      <c r="AV151" s="11" t="s">
        <v>86</v>
      </c>
      <c r="AW151" s="11" t="s">
        <v>40</v>
      </c>
      <c r="AX151" s="11" t="s">
        <v>25</v>
      </c>
      <c r="AY151" s="214" t="s">
        <v>135</v>
      </c>
    </row>
    <row r="152" spans="2:65" s="1" customFormat="1" ht="14.4" customHeight="1">
      <c r="B152" s="38"/>
      <c r="C152" s="189" t="s">
        <v>320</v>
      </c>
      <c r="D152" s="189" t="s">
        <v>137</v>
      </c>
      <c r="E152" s="190" t="s">
        <v>317</v>
      </c>
      <c r="F152" s="191" t="s">
        <v>318</v>
      </c>
      <c r="G152" s="192" t="s">
        <v>296</v>
      </c>
      <c r="H152" s="193">
        <v>3</v>
      </c>
      <c r="I152" s="194"/>
      <c r="J152" s="195">
        <f>ROUND(I152*H152,2)</f>
        <v>0</v>
      </c>
      <c r="K152" s="191" t="s">
        <v>24</v>
      </c>
      <c r="L152" s="58"/>
      <c r="M152" s="196" t="s">
        <v>24</v>
      </c>
      <c r="N152" s="197" t="s">
        <v>48</v>
      </c>
      <c r="O152" s="3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AR152" s="21" t="s">
        <v>142</v>
      </c>
      <c r="AT152" s="21" t="s">
        <v>137</v>
      </c>
      <c r="AU152" s="21" t="s">
        <v>86</v>
      </c>
      <c r="AY152" s="21" t="s">
        <v>135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1" t="s">
        <v>25</v>
      </c>
      <c r="BK152" s="200">
        <f>ROUND(I152*H152,2)</f>
        <v>0</v>
      </c>
      <c r="BL152" s="21" t="s">
        <v>142</v>
      </c>
      <c r="BM152" s="21" t="s">
        <v>384</v>
      </c>
    </row>
    <row r="153" spans="2:47" s="1" customFormat="1" ht="12">
      <c r="B153" s="38"/>
      <c r="C153" s="60"/>
      <c r="D153" s="201" t="s">
        <v>144</v>
      </c>
      <c r="E153" s="60"/>
      <c r="F153" s="202" t="s">
        <v>318</v>
      </c>
      <c r="G153" s="60"/>
      <c r="H153" s="60"/>
      <c r="I153" s="160"/>
      <c r="J153" s="60"/>
      <c r="K153" s="60"/>
      <c r="L153" s="58"/>
      <c r="M153" s="203"/>
      <c r="N153" s="39"/>
      <c r="O153" s="39"/>
      <c r="P153" s="39"/>
      <c r="Q153" s="39"/>
      <c r="R153" s="39"/>
      <c r="S153" s="39"/>
      <c r="T153" s="75"/>
      <c r="AT153" s="21" t="s">
        <v>144</v>
      </c>
      <c r="AU153" s="21" t="s">
        <v>86</v>
      </c>
    </row>
    <row r="154" spans="2:47" s="1" customFormat="1" ht="36">
      <c r="B154" s="38"/>
      <c r="C154" s="60"/>
      <c r="D154" s="201" t="s">
        <v>298</v>
      </c>
      <c r="E154" s="60"/>
      <c r="F154" s="228" t="s">
        <v>299</v>
      </c>
      <c r="G154" s="60"/>
      <c r="H154" s="60"/>
      <c r="I154" s="160"/>
      <c r="J154" s="60"/>
      <c r="K154" s="60"/>
      <c r="L154" s="58"/>
      <c r="M154" s="203"/>
      <c r="N154" s="39"/>
      <c r="O154" s="39"/>
      <c r="P154" s="39"/>
      <c r="Q154" s="39"/>
      <c r="R154" s="39"/>
      <c r="S154" s="39"/>
      <c r="T154" s="75"/>
      <c r="AT154" s="21" t="s">
        <v>298</v>
      </c>
      <c r="AU154" s="21" t="s">
        <v>86</v>
      </c>
    </row>
    <row r="155" spans="2:51" s="11" customFormat="1" ht="12">
      <c r="B155" s="204"/>
      <c r="C155" s="205"/>
      <c r="D155" s="201" t="s">
        <v>146</v>
      </c>
      <c r="E155" s="206" t="s">
        <v>24</v>
      </c>
      <c r="F155" s="207" t="s">
        <v>385</v>
      </c>
      <c r="G155" s="205"/>
      <c r="H155" s="208">
        <v>3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146</v>
      </c>
      <c r="AU155" s="214" t="s">
        <v>86</v>
      </c>
      <c r="AV155" s="11" t="s">
        <v>86</v>
      </c>
      <c r="AW155" s="11" t="s">
        <v>40</v>
      </c>
      <c r="AX155" s="11" t="s">
        <v>25</v>
      </c>
      <c r="AY155" s="214" t="s">
        <v>135</v>
      </c>
    </row>
    <row r="156" spans="2:65" s="1" customFormat="1" ht="14.4" customHeight="1">
      <c r="B156" s="38"/>
      <c r="C156" s="189" t="s">
        <v>356</v>
      </c>
      <c r="D156" s="189" t="s">
        <v>137</v>
      </c>
      <c r="E156" s="190" t="s">
        <v>309</v>
      </c>
      <c r="F156" s="191" t="s">
        <v>310</v>
      </c>
      <c r="G156" s="192" t="s">
        <v>296</v>
      </c>
      <c r="H156" s="193">
        <v>3</v>
      </c>
      <c r="I156" s="194"/>
      <c r="J156" s="195">
        <f>ROUND(I156*H156,2)</f>
        <v>0</v>
      </c>
      <c r="K156" s="191" t="s">
        <v>24</v>
      </c>
      <c r="L156" s="58"/>
      <c r="M156" s="196" t="s">
        <v>24</v>
      </c>
      <c r="N156" s="197" t="s">
        <v>48</v>
      </c>
      <c r="O156" s="39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AR156" s="21" t="s">
        <v>142</v>
      </c>
      <c r="AT156" s="21" t="s">
        <v>137</v>
      </c>
      <c r="AU156" s="21" t="s">
        <v>86</v>
      </c>
      <c r="AY156" s="21" t="s">
        <v>135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21" t="s">
        <v>25</v>
      </c>
      <c r="BK156" s="200">
        <f>ROUND(I156*H156,2)</f>
        <v>0</v>
      </c>
      <c r="BL156" s="21" t="s">
        <v>142</v>
      </c>
      <c r="BM156" s="21" t="s">
        <v>311</v>
      </c>
    </row>
    <row r="157" spans="2:47" s="1" customFormat="1" ht="12">
      <c r="B157" s="38"/>
      <c r="C157" s="60"/>
      <c r="D157" s="201" t="s">
        <v>144</v>
      </c>
      <c r="E157" s="60"/>
      <c r="F157" s="202" t="s">
        <v>310</v>
      </c>
      <c r="G157" s="60"/>
      <c r="H157" s="60"/>
      <c r="I157" s="160"/>
      <c r="J157" s="60"/>
      <c r="K157" s="60"/>
      <c r="L157" s="58"/>
      <c r="M157" s="203"/>
      <c r="N157" s="39"/>
      <c r="O157" s="39"/>
      <c r="P157" s="39"/>
      <c r="Q157" s="39"/>
      <c r="R157" s="39"/>
      <c r="S157" s="39"/>
      <c r="T157" s="75"/>
      <c r="AT157" s="21" t="s">
        <v>144</v>
      </c>
      <c r="AU157" s="21" t="s">
        <v>86</v>
      </c>
    </row>
    <row r="158" spans="2:47" s="1" customFormat="1" ht="36">
      <c r="B158" s="38"/>
      <c r="C158" s="60"/>
      <c r="D158" s="201" t="s">
        <v>298</v>
      </c>
      <c r="E158" s="60"/>
      <c r="F158" s="228" t="s">
        <v>299</v>
      </c>
      <c r="G158" s="60"/>
      <c r="H158" s="60"/>
      <c r="I158" s="160"/>
      <c r="J158" s="60"/>
      <c r="K158" s="60"/>
      <c r="L158" s="58"/>
      <c r="M158" s="203"/>
      <c r="N158" s="39"/>
      <c r="O158" s="39"/>
      <c r="P158" s="39"/>
      <c r="Q158" s="39"/>
      <c r="R158" s="39"/>
      <c r="S158" s="39"/>
      <c r="T158" s="75"/>
      <c r="AT158" s="21" t="s">
        <v>298</v>
      </c>
      <c r="AU158" s="21" t="s">
        <v>86</v>
      </c>
    </row>
    <row r="159" spans="2:51" s="11" customFormat="1" ht="12">
      <c r="B159" s="204"/>
      <c r="C159" s="205"/>
      <c r="D159" s="201" t="s">
        <v>146</v>
      </c>
      <c r="E159" s="206" t="s">
        <v>24</v>
      </c>
      <c r="F159" s="207" t="s">
        <v>385</v>
      </c>
      <c r="G159" s="205"/>
      <c r="H159" s="208">
        <v>3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146</v>
      </c>
      <c r="AU159" s="214" t="s">
        <v>86</v>
      </c>
      <c r="AV159" s="11" t="s">
        <v>86</v>
      </c>
      <c r="AW159" s="11" t="s">
        <v>40</v>
      </c>
      <c r="AX159" s="11" t="s">
        <v>25</v>
      </c>
      <c r="AY159" s="214" t="s">
        <v>135</v>
      </c>
    </row>
    <row r="160" spans="2:63" s="10" customFormat="1" ht="29.85" customHeight="1">
      <c r="B160" s="173"/>
      <c r="C160" s="174"/>
      <c r="D160" s="175" t="s">
        <v>76</v>
      </c>
      <c r="E160" s="187" t="s">
        <v>244</v>
      </c>
      <c r="F160" s="187" t="s">
        <v>245</v>
      </c>
      <c r="G160" s="174"/>
      <c r="H160" s="174"/>
      <c r="I160" s="177"/>
      <c r="J160" s="188">
        <f>BK160</f>
        <v>0</v>
      </c>
      <c r="K160" s="174"/>
      <c r="L160" s="179"/>
      <c r="M160" s="180"/>
      <c r="N160" s="181"/>
      <c r="O160" s="181"/>
      <c r="P160" s="182">
        <f>SUM(P161:P162)</f>
        <v>0</v>
      </c>
      <c r="Q160" s="181"/>
      <c r="R160" s="182">
        <f>SUM(R161:R162)</f>
        <v>0</v>
      </c>
      <c r="S160" s="181"/>
      <c r="T160" s="183">
        <f>SUM(T161:T162)</f>
        <v>0</v>
      </c>
      <c r="AR160" s="184" t="s">
        <v>25</v>
      </c>
      <c r="AT160" s="185" t="s">
        <v>76</v>
      </c>
      <c r="AU160" s="185" t="s">
        <v>25</v>
      </c>
      <c r="AY160" s="184" t="s">
        <v>135</v>
      </c>
      <c r="BK160" s="186">
        <f>SUM(BK161:BK162)</f>
        <v>0</v>
      </c>
    </row>
    <row r="161" spans="2:65" s="1" customFormat="1" ht="14.4" customHeight="1">
      <c r="B161" s="38"/>
      <c r="C161" s="189" t="s">
        <v>357</v>
      </c>
      <c r="D161" s="189" t="s">
        <v>137</v>
      </c>
      <c r="E161" s="190" t="s">
        <v>247</v>
      </c>
      <c r="F161" s="191" t="s">
        <v>248</v>
      </c>
      <c r="G161" s="192" t="s">
        <v>202</v>
      </c>
      <c r="H161" s="193">
        <v>5005.923</v>
      </c>
      <c r="I161" s="194"/>
      <c r="J161" s="195">
        <f>ROUND(I161*H161,2)</f>
        <v>0</v>
      </c>
      <c r="K161" s="191" t="s">
        <v>141</v>
      </c>
      <c r="L161" s="58"/>
      <c r="M161" s="196" t="s">
        <v>24</v>
      </c>
      <c r="N161" s="197" t="s">
        <v>48</v>
      </c>
      <c r="O161" s="39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AR161" s="21" t="s">
        <v>142</v>
      </c>
      <c r="AT161" s="21" t="s">
        <v>137</v>
      </c>
      <c r="AU161" s="21" t="s">
        <v>86</v>
      </c>
      <c r="AY161" s="21" t="s">
        <v>135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21" t="s">
        <v>25</v>
      </c>
      <c r="BK161" s="200">
        <f>ROUND(I161*H161,2)</f>
        <v>0</v>
      </c>
      <c r="BL161" s="21" t="s">
        <v>142</v>
      </c>
      <c r="BM161" s="21" t="s">
        <v>249</v>
      </c>
    </row>
    <row r="162" spans="2:47" s="1" customFormat="1" ht="24">
      <c r="B162" s="38"/>
      <c r="C162" s="60"/>
      <c r="D162" s="201" t="s">
        <v>144</v>
      </c>
      <c r="E162" s="60"/>
      <c r="F162" s="202" t="s">
        <v>250</v>
      </c>
      <c r="G162" s="60"/>
      <c r="H162" s="60"/>
      <c r="I162" s="160"/>
      <c r="J162" s="60"/>
      <c r="K162" s="60"/>
      <c r="L162" s="58"/>
      <c r="M162" s="225"/>
      <c r="N162" s="226"/>
      <c r="O162" s="226"/>
      <c r="P162" s="226"/>
      <c r="Q162" s="226"/>
      <c r="R162" s="226"/>
      <c r="S162" s="226"/>
      <c r="T162" s="227"/>
      <c r="AT162" s="21" t="s">
        <v>144</v>
      </c>
      <c r="AU162" s="21" t="s">
        <v>86</v>
      </c>
    </row>
    <row r="163" spans="2:12" s="1" customFormat="1" ht="6.9" customHeight="1">
      <c r="B163" s="53"/>
      <c r="C163" s="54"/>
      <c r="D163" s="54"/>
      <c r="E163" s="54"/>
      <c r="F163" s="54"/>
      <c r="G163" s="54"/>
      <c r="H163" s="54"/>
      <c r="I163" s="136"/>
      <c r="J163" s="54"/>
      <c r="K163" s="54"/>
      <c r="L163" s="58"/>
    </row>
  </sheetData>
  <sheetProtection algorithmName="SHA-512" hashValue="MtxHJX6Lnzcf7AlA/yzV6/EkgThEbL6ks3TcNBpA4oA+DWjr4RK5Upk5XZwfEM3i+H94tCetBebVP2wgp8q3VA==" saltValue="cwiiqGJnZJoXW4VXPDCi59SWc0Eg7E10SaRHBPW8J1pnKr9mJmjwTg3K1D8Q7Ov9XGCKb1AzZq8JYpoFGKS45Q==" spinCount="100000" sheet="1" objects="1" scenarios="1" formatColumns="0" formatRows="0" autoFilter="0"/>
  <autoFilter ref="C80:K16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0.66015625" style="0" customWidth="1"/>
    <col min="9" max="9" width="10.83203125" style="108" customWidth="1"/>
    <col min="10" max="10" width="20.16015625" style="0" customWidth="1"/>
    <col min="11" max="11" width="14.8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4" t="s">
        <v>103</v>
      </c>
      <c r="H1" s="354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21" t="s">
        <v>98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6" t="str">
        <f>'Rekapitulace stavby'!K6</f>
        <v>Svitava, ř. km 82,916-90,059, Hradec nad Svitavou, oprava koryta</v>
      </c>
      <c r="F7" s="347"/>
      <c r="G7" s="347"/>
      <c r="H7" s="347"/>
      <c r="I7" s="114"/>
      <c r="J7" s="26"/>
      <c r="K7" s="28"/>
    </row>
    <row r="8" spans="2:11" s="1" customFormat="1" ht="13.2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8" t="s">
        <v>386</v>
      </c>
      <c r="F9" s="349"/>
      <c r="G9" s="349"/>
      <c r="H9" s="349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24</v>
      </c>
      <c r="K11" s="42"/>
    </row>
    <row r="12" spans="2:11" s="1" customFormat="1" ht="14.4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6" t="s">
        <v>28</v>
      </c>
      <c r="J12" s="117" t="str">
        <f>'Rekapitulace stavby'!AN8</f>
        <v>19. 12. 2016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32</v>
      </c>
      <c r="E14" s="39"/>
      <c r="F14" s="39"/>
      <c r="G14" s="39"/>
      <c r="H14" s="39"/>
      <c r="I14" s="116" t="s">
        <v>33</v>
      </c>
      <c r="J14" s="32" t="s">
        <v>24</v>
      </c>
      <c r="K14" s="42"/>
    </row>
    <row r="15" spans="2:11" s="1" customFormat="1" ht="18" customHeight="1">
      <c r="B15" s="38"/>
      <c r="C15" s="39"/>
      <c r="D15" s="39"/>
      <c r="E15" s="32" t="s">
        <v>34</v>
      </c>
      <c r="F15" s="39"/>
      <c r="G15" s="39"/>
      <c r="H15" s="39"/>
      <c r="I15" s="116" t="s">
        <v>35</v>
      </c>
      <c r="J15" s="32" t="s">
        <v>24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36</v>
      </c>
      <c r="E17" s="39"/>
      <c r="F17" s="39"/>
      <c r="G17" s="39"/>
      <c r="H17" s="39"/>
      <c r="I17" s="116" t="s">
        <v>33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35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38</v>
      </c>
      <c r="E20" s="39"/>
      <c r="F20" s="39"/>
      <c r="G20" s="39"/>
      <c r="H20" s="39"/>
      <c r="I20" s="116" t="s">
        <v>33</v>
      </c>
      <c r="J20" s="32" t="s">
        <v>24</v>
      </c>
      <c r="K20" s="42"/>
    </row>
    <row r="21" spans="2:11" s="1" customFormat="1" ht="18" customHeight="1">
      <c r="B21" s="38"/>
      <c r="C21" s="39"/>
      <c r="D21" s="39"/>
      <c r="E21" s="32" t="s">
        <v>39</v>
      </c>
      <c r="F21" s="39"/>
      <c r="G21" s="39"/>
      <c r="H21" s="39"/>
      <c r="I21" s="116" t="s">
        <v>35</v>
      </c>
      <c r="J21" s="32" t="s">
        <v>24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41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26" t="s">
        <v>24</v>
      </c>
      <c r="F24" s="326"/>
      <c r="G24" s="326"/>
      <c r="H24" s="32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43</v>
      </c>
      <c r="E27" s="39"/>
      <c r="F27" s="39"/>
      <c r="G27" s="39"/>
      <c r="H27" s="39"/>
      <c r="I27" s="115"/>
      <c r="J27" s="125">
        <f>ROUND(J82,2)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45</v>
      </c>
      <c r="G29" s="39"/>
      <c r="H29" s="39"/>
      <c r="I29" s="126" t="s">
        <v>44</v>
      </c>
      <c r="J29" s="43" t="s">
        <v>46</v>
      </c>
      <c r="K29" s="42"/>
    </row>
    <row r="30" spans="2:11" s="1" customFormat="1" ht="14.4" customHeight="1">
      <c r="B30" s="38"/>
      <c r="C30" s="39"/>
      <c r="D30" s="46" t="s">
        <v>47</v>
      </c>
      <c r="E30" s="46" t="s">
        <v>48</v>
      </c>
      <c r="F30" s="127">
        <f>ROUND(SUM(BE82:BE177),2)</f>
        <v>0</v>
      </c>
      <c r="G30" s="39"/>
      <c r="H30" s="39"/>
      <c r="I30" s="128">
        <v>0.21</v>
      </c>
      <c r="J30" s="127">
        <f>ROUND(ROUND((SUM(BE82:BE177)),2)*I30,2)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49</v>
      </c>
      <c r="F31" s="127">
        <f>ROUND(SUM(BF82:BF177),2)</f>
        <v>0</v>
      </c>
      <c r="G31" s="39"/>
      <c r="H31" s="39"/>
      <c r="I31" s="128">
        <v>0.15</v>
      </c>
      <c r="J31" s="127">
        <f>ROUND(ROUND((SUM(BF82:BF177)),2)*I31,2)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50</v>
      </c>
      <c r="F32" s="127">
        <f>ROUND(SUM(BG82:BG177),2)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51</v>
      </c>
      <c r="F33" s="127">
        <f>ROUND(SUM(BH82:BH177),2)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52</v>
      </c>
      <c r="F34" s="127">
        <f>ROUND(SUM(BI82:BI177),2)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53</v>
      </c>
      <c r="E36" s="76"/>
      <c r="F36" s="76"/>
      <c r="G36" s="131" t="s">
        <v>54</v>
      </c>
      <c r="H36" s="132" t="s">
        <v>55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6" t="str">
        <f>E7</f>
        <v>Svitava, ř. km 82,916-90,059, Hradec nad Svitavou, oprava koryta</v>
      </c>
      <c r="F45" s="347"/>
      <c r="G45" s="347"/>
      <c r="H45" s="347"/>
      <c r="I45" s="115"/>
      <c r="J45" s="39"/>
      <c r="K45" s="42"/>
    </row>
    <row r="46" spans="2:11" s="1" customFormat="1" ht="14.4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8" t="str">
        <f>E9</f>
        <v>SO-05 - V. úsek, ř. km 89,029-90,475</v>
      </c>
      <c r="F47" s="349"/>
      <c r="G47" s="349"/>
      <c r="H47" s="349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26</v>
      </c>
      <c r="D49" s="39"/>
      <c r="E49" s="39"/>
      <c r="F49" s="32" t="str">
        <f>F12</f>
        <v xml:space="preserve"> </v>
      </c>
      <c r="G49" s="39"/>
      <c r="H49" s="39"/>
      <c r="I49" s="116" t="s">
        <v>28</v>
      </c>
      <c r="J49" s="117" t="str">
        <f>IF(J12="","",J12)</f>
        <v>19. 12. 2016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32</v>
      </c>
      <c r="D51" s="39"/>
      <c r="E51" s="39"/>
      <c r="F51" s="32" t="str">
        <f>E15</f>
        <v>Povodí Moravy, s.p., Brno</v>
      </c>
      <c r="G51" s="39"/>
      <c r="H51" s="39"/>
      <c r="I51" s="116" t="s">
        <v>38</v>
      </c>
      <c r="J51" s="326" t="str">
        <f>E21</f>
        <v>Agroprojekce Litomyšl, s.r.o.</v>
      </c>
      <c r="K51" s="42"/>
    </row>
    <row r="52" spans="2:11" s="1" customFormat="1" ht="14.4" customHeight="1">
      <c r="B52" s="38"/>
      <c r="C52" s="34" t="s">
        <v>36</v>
      </c>
      <c r="D52" s="39"/>
      <c r="E52" s="39"/>
      <c r="F52" s="32" t="str">
        <f>IF(E18="","",E18)</f>
        <v/>
      </c>
      <c r="G52" s="39"/>
      <c r="H52" s="39"/>
      <c r="I52" s="115"/>
      <c r="J52" s="350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111</v>
      </c>
      <c r="D54" s="129"/>
      <c r="E54" s="129"/>
      <c r="F54" s="129"/>
      <c r="G54" s="129"/>
      <c r="H54" s="129"/>
      <c r="I54" s="142"/>
      <c r="J54" s="143" t="s">
        <v>112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113</v>
      </c>
      <c r="D56" s="39"/>
      <c r="E56" s="39"/>
      <c r="F56" s="39"/>
      <c r="G56" s="39"/>
      <c r="H56" s="39"/>
      <c r="I56" s="115"/>
      <c r="J56" s="125">
        <f>J82</f>
        <v>0</v>
      </c>
      <c r="K56" s="42"/>
      <c r="AU56" s="21" t="s">
        <v>114</v>
      </c>
    </row>
    <row r="57" spans="2:11" s="7" customFormat="1" ht="24.9" customHeight="1">
      <c r="B57" s="146"/>
      <c r="C57" s="147"/>
      <c r="D57" s="148" t="s">
        <v>115</v>
      </c>
      <c r="E57" s="149"/>
      <c r="F57" s="149"/>
      <c r="G57" s="149"/>
      <c r="H57" s="149"/>
      <c r="I57" s="150"/>
      <c r="J57" s="151">
        <f>J83</f>
        <v>0</v>
      </c>
      <c r="K57" s="152"/>
    </row>
    <row r="58" spans="2:11" s="8" customFormat="1" ht="19.95" customHeight="1">
      <c r="B58" s="153"/>
      <c r="C58" s="154"/>
      <c r="D58" s="155" t="s">
        <v>116</v>
      </c>
      <c r="E58" s="156"/>
      <c r="F58" s="156"/>
      <c r="G58" s="156"/>
      <c r="H58" s="156"/>
      <c r="I58" s="157"/>
      <c r="J58" s="158">
        <f>J84</f>
        <v>0</v>
      </c>
      <c r="K58" s="159"/>
    </row>
    <row r="59" spans="2:11" s="8" customFormat="1" ht="19.95" customHeight="1">
      <c r="B59" s="153"/>
      <c r="C59" s="154"/>
      <c r="D59" s="155" t="s">
        <v>117</v>
      </c>
      <c r="E59" s="156"/>
      <c r="F59" s="156"/>
      <c r="G59" s="156"/>
      <c r="H59" s="156"/>
      <c r="I59" s="157"/>
      <c r="J59" s="158">
        <f>J131</f>
        <v>0</v>
      </c>
      <c r="K59" s="159"/>
    </row>
    <row r="60" spans="2:11" s="8" customFormat="1" ht="19.95" customHeight="1">
      <c r="B60" s="153"/>
      <c r="C60" s="154"/>
      <c r="D60" s="155" t="s">
        <v>252</v>
      </c>
      <c r="E60" s="156"/>
      <c r="F60" s="156"/>
      <c r="G60" s="156"/>
      <c r="H60" s="156"/>
      <c r="I60" s="157"/>
      <c r="J60" s="158">
        <f>J141</f>
        <v>0</v>
      </c>
      <c r="K60" s="159"/>
    </row>
    <row r="61" spans="2:11" s="8" customFormat="1" ht="19.95" customHeight="1">
      <c r="B61" s="153"/>
      <c r="C61" s="154"/>
      <c r="D61" s="155" t="s">
        <v>387</v>
      </c>
      <c r="E61" s="156"/>
      <c r="F61" s="156"/>
      <c r="G61" s="156"/>
      <c r="H61" s="156"/>
      <c r="I61" s="157"/>
      <c r="J61" s="158">
        <f>J166</f>
        <v>0</v>
      </c>
      <c r="K61" s="159"/>
    </row>
    <row r="62" spans="2:11" s="8" customFormat="1" ht="19.95" customHeight="1">
      <c r="B62" s="153"/>
      <c r="C62" s="154"/>
      <c r="D62" s="155" t="s">
        <v>118</v>
      </c>
      <c r="E62" s="156"/>
      <c r="F62" s="156"/>
      <c r="G62" s="156"/>
      <c r="H62" s="156"/>
      <c r="I62" s="157"/>
      <c r="J62" s="158">
        <f>J175</f>
        <v>0</v>
      </c>
      <c r="K62" s="159"/>
    </row>
    <row r="63" spans="2:11" s="1" customFormat="1" ht="21.75" customHeight="1">
      <c r="B63" s="38"/>
      <c r="C63" s="39"/>
      <c r="D63" s="39"/>
      <c r="E63" s="39"/>
      <c r="F63" s="39"/>
      <c r="G63" s="39"/>
      <c r="H63" s="39"/>
      <c r="I63" s="115"/>
      <c r="J63" s="39"/>
      <c r="K63" s="42"/>
    </row>
    <row r="64" spans="2:11" s="1" customFormat="1" ht="6.9" customHeight="1">
      <c r="B64" s="53"/>
      <c r="C64" s="54"/>
      <c r="D64" s="54"/>
      <c r="E64" s="54"/>
      <c r="F64" s="54"/>
      <c r="G64" s="54"/>
      <c r="H64" s="54"/>
      <c r="I64" s="136"/>
      <c r="J64" s="54"/>
      <c r="K64" s="55"/>
    </row>
    <row r="68" spans="2:12" s="1" customFormat="1" ht="6.9" customHeight="1">
      <c r="B68" s="56"/>
      <c r="C68" s="57"/>
      <c r="D68" s="57"/>
      <c r="E68" s="57"/>
      <c r="F68" s="57"/>
      <c r="G68" s="57"/>
      <c r="H68" s="57"/>
      <c r="I68" s="139"/>
      <c r="J68" s="57"/>
      <c r="K68" s="57"/>
      <c r="L68" s="58"/>
    </row>
    <row r="69" spans="2:12" s="1" customFormat="1" ht="36.9" customHeight="1">
      <c r="B69" s="38"/>
      <c r="C69" s="59" t="s">
        <v>119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6.9" customHeight="1">
      <c r="B70" s="38"/>
      <c r="C70" s="60"/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" customHeight="1">
      <c r="B71" s="38"/>
      <c r="C71" s="62" t="s">
        <v>18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4.4" customHeight="1">
      <c r="B72" s="38"/>
      <c r="C72" s="60"/>
      <c r="D72" s="60"/>
      <c r="E72" s="351" t="str">
        <f>E7</f>
        <v>Svitava, ř. km 82,916-90,059, Hradec nad Svitavou, oprava koryta</v>
      </c>
      <c r="F72" s="352"/>
      <c r="G72" s="352"/>
      <c r="H72" s="352"/>
      <c r="I72" s="160"/>
      <c r="J72" s="60"/>
      <c r="K72" s="60"/>
      <c r="L72" s="58"/>
    </row>
    <row r="73" spans="2:12" s="1" customFormat="1" ht="14.4" customHeight="1">
      <c r="B73" s="38"/>
      <c r="C73" s="62" t="s">
        <v>108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6.2" customHeight="1">
      <c r="B74" s="38"/>
      <c r="C74" s="60"/>
      <c r="D74" s="60"/>
      <c r="E74" s="334" t="str">
        <f>E9</f>
        <v>SO-05 - V. úsek, ř. km 89,029-90,475</v>
      </c>
      <c r="F74" s="353"/>
      <c r="G74" s="353"/>
      <c r="H74" s="353"/>
      <c r="I74" s="160"/>
      <c r="J74" s="60"/>
      <c r="K74" s="60"/>
      <c r="L74" s="58"/>
    </row>
    <row r="75" spans="2:12" s="1" customFormat="1" ht="6.9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8" customHeight="1">
      <c r="B76" s="38"/>
      <c r="C76" s="62" t="s">
        <v>26</v>
      </c>
      <c r="D76" s="60"/>
      <c r="E76" s="60"/>
      <c r="F76" s="161" t="str">
        <f>F12</f>
        <v xml:space="preserve"> </v>
      </c>
      <c r="G76" s="60"/>
      <c r="H76" s="60"/>
      <c r="I76" s="162" t="s">
        <v>28</v>
      </c>
      <c r="J76" s="70" t="str">
        <f>IF(J12="","",J12)</f>
        <v>19. 12. 2016</v>
      </c>
      <c r="K76" s="60"/>
      <c r="L76" s="58"/>
    </row>
    <row r="77" spans="2:12" s="1" customFormat="1" ht="6.9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13.2">
      <c r="B78" s="38"/>
      <c r="C78" s="62" t="s">
        <v>32</v>
      </c>
      <c r="D78" s="60"/>
      <c r="E78" s="60"/>
      <c r="F78" s="161" t="str">
        <f>E15</f>
        <v>Povodí Moravy, s.p., Brno</v>
      </c>
      <c r="G78" s="60"/>
      <c r="H78" s="60"/>
      <c r="I78" s="162" t="s">
        <v>38</v>
      </c>
      <c r="J78" s="161" t="str">
        <f>E21</f>
        <v>Agroprojekce Litomyšl, s.r.o.</v>
      </c>
      <c r="K78" s="60"/>
      <c r="L78" s="58"/>
    </row>
    <row r="79" spans="2:12" s="1" customFormat="1" ht="14.4" customHeight="1">
      <c r="B79" s="38"/>
      <c r="C79" s="62" t="s">
        <v>36</v>
      </c>
      <c r="D79" s="60"/>
      <c r="E79" s="60"/>
      <c r="F79" s="161" t="str">
        <f>IF(E18="","",E18)</f>
        <v/>
      </c>
      <c r="G79" s="60"/>
      <c r="H79" s="60"/>
      <c r="I79" s="160"/>
      <c r="J79" s="60"/>
      <c r="K79" s="60"/>
      <c r="L79" s="58"/>
    </row>
    <row r="80" spans="2:12" s="1" customFormat="1" ht="10.3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20" s="9" customFormat="1" ht="29.25" customHeight="1">
      <c r="B81" s="163"/>
      <c r="C81" s="164" t="s">
        <v>120</v>
      </c>
      <c r="D81" s="165" t="s">
        <v>62</v>
      </c>
      <c r="E81" s="165" t="s">
        <v>58</v>
      </c>
      <c r="F81" s="165" t="s">
        <v>121</v>
      </c>
      <c r="G81" s="165" t="s">
        <v>122</v>
      </c>
      <c r="H81" s="165" t="s">
        <v>123</v>
      </c>
      <c r="I81" s="166" t="s">
        <v>124</v>
      </c>
      <c r="J81" s="165" t="s">
        <v>112</v>
      </c>
      <c r="K81" s="167" t="s">
        <v>125</v>
      </c>
      <c r="L81" s="168"/>
      <c r="M81" s="78" t="s">
        <v>126</v>
      </c>
      <c r="N81" s="79" t="s">
        <v>47</v>
      </c>
      <c r="O81" s="79" t="s">
        <v>127</v>
      </c>
      <c r="P81" s="79" t="s">
        <v>128</v>
      </c>
      <c r="Q81" s="79" t="s">
        <v>129</v>
      </c>
      <c r="R81" s="79" t="s">
        <v>130</v>
      </c>
      <c r="S81" s="79" t="s">
        <v>131</v>
      </c>
      <c r="T81" s="80" t="s">
        <v>132</v>
      </c>
    </row>
    <row r="82" spans="2:63" s="1" customFormat="1" ht="29.25" customHeight="1">
      <c r="B82" s="38"/>
      <c r="C82" s="84" t="s">
        <v>113</v>
      </c>
      <c r="D82" s="60"/>
      <c r="E82" s="60"/>
      <c r="F82" s="60"/>
      <c r="G82" s="60"/>
      <c r="H82" s="60"/>
      <c r="I82" s="160"/>
      <c r="J82" s="169">
        <f>BK82</f>
        <v>0</v>
      </c>
      <c r="K82" s="60"/>
      <c r="L82" s="58"/>
      <c r="M82" s="81"/>
      <c r="N82" s="82"/>
      <c r="O82" s="82"/>
      <c r="P82" s="170">
        <f>P83</f>
        <v>0</v>
      </c>
      <c r="Q82" s="82"/>
      <c r="R82" s="170">
        <f>R83</f>
        <v>3098.4219290000005</v>
      </c>
      <c r="S82" s="82"/>
      <c r="T82" s="171">
        <f>T83</f>
        <v>75.857</v>
      </c>
      <c r="AT82" s="21" t="s">
        <v>76</v>
      </c>
      <c r="AU82" s="21" t="s">
        <v>114</v>
      </c>
      <c r="BK82" s="172">
        <f>BK83</f>
        <v>0</v>
      </c>
    </row>
    <row r="83" spans="2:63" s="10" customFormat="1" ht="37.35" customHeight="1">
      <c r="B83" s="173"/>
      <c r="C83" s="174"/>
      <c r="D83" s="175" t="s">
        <v>76</v>
      </c>
      <c r="E83" s="176" t="s">
        <v>133</v>
      </c>
      <c r="F83" s="176" t="s">
        <v>134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P84+P131+P141+P166+P175</f>
        <v>0</v>
      </c>
      <c r="Q83" s="181"/>
      <c r="R83" s="182">
        <f>R84+R131+R141+R166+R175</f>
        <v>3098.4219290000005</v>
      </c>
      <c r="S83" s="181"/>
      <c r="T83" s="183">
        <f>T84+T131+T141+T166+T175</f>
        <v>75.857</v>
      </c>
      <c r="AR83" s="184" t="s">
        <v>25</v>
      </c>
      <c r="AT83" s="185" t="s">
        <v>76</v>
      </c>
      <c r="AU83" s="185" t="s">
        <v>77</v>
      </c>
      <c r="AY83" s="184" t="s">
        <v>135</v>
      </c>
      <c r="BK83" s="186">
        <f>BK84+BK131+BK141+BK166+BK175</f>
        <v>0</v>
      </c>
    </row>
    <row r="84" spans="2:63" s="10" customFormat="1" ht="19.95" customHeight="1">
      <c r="B84" s="173"/>
      <c r="C84" s="174"/>
      <c r="D84" s="175" t="s">
        <v>76</v>
      </c>
      <c r="E84" s="187" t="s">
        <v>25</v>
      </c>
      <c r="F84" s="187" t="s">
        <v>136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SUM(P85:P130)</f>
        <v>0</v>
      </c>
      <c r="Q84" s="181"/>
      <c r="R84" s="182">
        <f>SUM(R85:R130)</f>
        <v>0.136487</v>
      </c>
      <c r="S84" s="181"/>
      <c r="T84" s="183">
        <f>SUM(T85:T130)</f>
        <v>0</v>
      </c>
      <c r="AR84" s="184" t="s">
        <v>25</v>
      </c>
      <c r="AT84" s="185" t="s">
        <v>76</v>
      </c>
      <c r="AU84" s="185" t="s">
        <v>25</v>
      </c>
      <c r="AY84" s="184" t="s">
        <v>135</v>
      </c>
      <c r="BK84" s="186">
        <f>SUM(BK85:BK130)</f>
        <v>0</v>
      </c>
    </row>
    <row r="85" spans="2:65" s="1" customFormat="1" ht="14.4" customHeight="1">
      <c r="B85" s="38"/>
      <c r="C85" s="189" t="s">
        <v>25</v>
      </c>
      <c r="D85" s="189" t="s">
        <v>137</v>
      </c>
      <c r="E85" s="190" t="s">
        <v>138</v>
      </c>
      <c r="F85" s="191" t="s">
        <v>139</v>
      </c>
      <c r="G85" s="192" t="s">
        <v>140</v>
      </c>
      <c r="H85" s="193">
        <v>2.4</v>
      </c>
      <c r="I85" s="194"/>
      <c r="J85" s="195">
        <f>ROUND(I85*H85,2)</f>
        <v>0</v>
      </c>
      <c r="K85" s="191" t="s">
        <v>141</v>
      </c>
      <c r="L85" s="58"/>
      <c r="M85" s="196" t="s">
        <v>24</v>
      </c>
      <c r="N85" s="197" t="s">
        <v>48</v>
      </c>
      <c r="O85" s="39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AR85" s="21" t="s">
        <v>142</v>
      </c>
      <c r="AT85" s="21" t="s">
        <v>137</v>
      </c>
      <c r="AU85" s="21" t="s">
        <v>86</v>
      </c>
      <c r="AY85" s="21" t="s">
        <v>135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21" t="s">
        <v>25</v>
      </c>
      <c r="BK85" s="200">
        <f>ROUND(I85*H85,2)</f>
        <v>0</v>
      </c>
      <c r="BL85" s="21" t="s">
        <v>142</v>
      </c>
      <c r="BM85" s="21" t="s">
        <v>143</v>
      </c>
    </row>
    <row r="86" spans="2:47" s="1" customFormat="1" ht="24">
      <c r="B86" s="38"/>
      <c r="C86" s="60"/>
      <c r="D86" s="201" t="s">
        <v>144</v>
      </c>
      <c r="E86" s="60"/>
      <c r="F86" s="202" t="s">
        <v>145</v>
      </c>
      <c r="G86" s="60"/>
      <c r="H86" s="60"/>
      <c r="I86" s="160"/>
      <c r="J86" s="60"/>
      <c r="K86" s="60"/>
      <c r="L86" s="58"/>
      <c r="M86" s="203"/>
      <c r="N86" s="39"/>
      <c r="O86" s="39"/>
      <c r="P86" s="39"/>
      <c r="Q86" s="39"/>
      <c r="R86" s="39"/>
      <c r="S86" s="39"/>
      <c r="T86" s="75"/>
      <c r="AT86" s="21" t="s">
        <v>144</v>
      </c>
      <c r="AU86" s="21" t="s">
        <v>86</v>
      </c>
    </row>
    <row r="87" spans="2:51" s="11" customFormat="1" ht="12">
      <c r="B87" s="204"/>
      <c r="C87" s="205"/>
      <c r="D87" s="201" t="s">
        <v>146</v>
      </c>
      <c r="E87" s="206" t="s">
        <v>24</v>
      </c>
      <c r="F87" s="207" t="s">
        <v>388</v>
      </c>
      <c r="G87" s="205"/>
      <c r="H87" s="208">
        <v>1.2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146</v>
      </c>
      <c r="AU87" s="214" t="s">
        <v>86</v>
      </c>
      <c r="AV87" s="11" t="s">
        <v>86</v>
      </c>
      <c r="AW87" s="11" t="s">
        <v>40</v>
      </c>
      <c r="AX87" s="11" t="s">
        <v>77</v>
      </c>
      <c r="AY87" s="214" t="s">
        <v>135</v>
      </c>
    </row>
    <row r="88" spans="2:51" s="11" customFormat="1" ht="12">
      <c r="B88" s="204"/>
      <c r="C88" s="205"/>
      <c r="D88" s="201" t="s">
        <v>146</v>
      </c>
      <c r="E88" s="206" t="s">
        <v>24</v>
      </c>
      <c r="F88" s="207" t="s">
        <v>389</v>
      </c>
      <c r="G88" s="205"/>
      <c r="H88" s="208">
        <v>1.2</v>
      </c>
      <c r="I88" s="209"/>
      <c r="J88" s="205"/>
      <c r="K88" s="205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146</v>
      </c>
      <c r="AU88" s="214" t="s">
        <v>86</v>
      </c>
      <c r="AV88" s="11" t="s">
        <v>86</v>
      </c>
      <c r="AW88" s="11" t="s">
        <v>40</v>
      </c>
      <c r="AX88" s="11" t="s">
        <v>77</v>
      </c>
      <c r="AY88" s="214" t="s">
        <v>135</v>
      </c>
    </row>
    <row r="89" spans="2:65" s="1" customFormat="1" ht="22.8" customHeight="1">
      <c r="B89" s="38"/>
      <c r="C89" s="189" t="s">
        <v>86</v>
      </c>
      <c r="D89" s="189" t="s">
        <v>137</v>
      </c>
      <c r="E89" s="190" t="s">
        <v>149</v>
      </c>
      <c r="F89" s="191" t="s">
        <v>150</v>
      </c>
      <c r="G89" s="192" t="s">
        <v>140</v>
      </c>
      <c r="H89" s="193">
        <v>2821.59</v>
      </c>
      <c r="I89" s="194"/>
      <c r="J89" s="195">
        <f>ROUND(I89*H89,2)</f>
        <v>0</v>
      </c>
      <c r="K89" s="191" t="s">
        <v>141</v>
      </c>
      <c r="L89" s="58"/>
      <c r="M89" s="196" t="s">
        <v>24</v>
      </c>
      <c r="N89" s="197" t="s">
        <v>48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142</v>
      </c>
      <c r="AT89" s="21" t="s">
        <v>137</v>
      </c>
      <c r="AU89" s="21" t="s">
        <v>86</v>
      </c>
      <c r="AY89" s="21" t="s">
        <v>135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25</v>
      </c>
      <c r="BK89" s="200">
        <f>ROUND(I89*H89,2)</f>
        <v>0</v>
      </c>
      <c r="BL89" s="21" t="s">
        <v>142</v>
      </c>
      <c r="BM89" s="21" t="s">
        <v>390</v>
      </c>
    </row>
    <row r="90" spans="2:47" s="1" customFormat="1" ht="36">
      <c r="B90" s="38"/>
      <c r="C90" s="60"/>
      <c r="D90" s="201" t="s">
        <v>144</v>
      </c>
      <c r="E90" s="60"/>
      <c r="F90" s="202" t="s">
        <v>152</v>
      </c>
      <c r="G90" s="60"/>
      <c r="H90" s="60"/>
      <c r="I90" s="160"/>
      <c r="J90" s="60"/>
      <c r="K90" s="60"/>
      <c r="L90" s="58"/>
      <c r="M90" s="203"/>
      <c r="N90" s="39"/>
      <c r="O90" s="39"/>
      <c r="P90" s="39"/>
      <c r="Q90" s="39"/>
      <c r="R90" s="39"/>
      <c r="S90" s="39"/>
      <c r="T90" s="75"/>
      <c r="AT90" s="21" t="s">
        <v>144</v>
      </c>
      <c r="AU90" s="21" t="s">
        <v>86</v>
      </c>
    </row>
    <row r="91" spans="2:51" s="11" customFormat="1" ht="12">
      <c r="B91" s="204"/>
      <c r="C91" s="205"/>
      <c r="D91" s="201" t="s">
        <v>146</v>
      </c>
      <c r="E91" s="206" t="s">
        <v>24</v>
      </c>
      <c r="F91" s="207" t="s">
        <v>391</v>
      </c>
      <c r="G91" s="205"/>
      <c r="H91" s="208">
        <v>2821.59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146</v>
      </c>
      <c r="AU91" s="214" t="s">
        <v>86</v>
      </c>
      <c r="AV91" s="11" t="s">
        <v>86</v>
      </c>
      <c r="AW91" s="11" t="s">
        <v>40</v>
      </c>
      <c r="AX91" s="11" t="s">
        <v>25</v>
      </c>
      <c r="AY91" s="214" t="s">
        <v>135</v>
      </c>
    </row>
    <row r="92" spans="2:65" s="1" customFormat="1" ht="22.8" customHeight="1">
      <c r="B92" s="38"/>
      <c r="C92" s="189" t="s">
        <v>154</v>
      </c>
      <c r="D92" s="189" t="s">
        <v>137</v>
      </c>
      <c r="E92" s="190" t="s">
        <v>155</v>
      </c>
      <c r="F92" s="191" t="s">
        <v>156</v>
      </c>
      <c r="G92" s="192" t="s">
        <v>140</v>
      </c>
      <c r="H92" s="193">
        <v>313.51</v>
      </c>
      <c r="I92" s="194"/>
      <c r="J92" s="195">
        <f>ROUND(I92*H92,2)</f>
        <v>0</v>
      </c>
      <c r="K92" s="191" t="s">
        <v>141</v>
      </c>
      <c r="L92" s="58"/>
      <c r="M92" s="196" t="s">
        <v>24</v>
      </c>
      <c r="N92" s="197" t="s">
        <v>48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1" t="s">
        <v>142</v>
      </c>
      <c r="AT92" s="21" t="s">
        <v>137</v>
      </c>
      <c r="AU92" s="21" t="s">
        <v>86</v>
      </c>
      <c r="AY92" s="21" t="s">
        <v>135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25</v>
      </c>
      <c r="BK92" s="200">
        <f>ROUND(I92*H92,2)</f>
        <v>0</v>
      </c>
      <c r="BL92" s="21" t="s">
        <v>142</v>
      </c>
      <c r="BM92" s="21" t="s">
        <v>392</v>
      </c>
    </row>
    <row r="93" spans="2:47" s="1" customFormat="1" ht="36">
      <c r="B93" s="38"/>
      <c r="C93" s="60"/>
      <c r="D93" s="201" t="s">
        <v>144</v>
      </c>
      <c r="E93" s="60"/>
      <c r="F93" s="202" t="s">
        <v>158</v>
      </c>
      <c r="G93" s="60"/>
      <c r="H93" s="60"/>
      <c r="I93" s="160"/>
      <c r="J93" s="60"/>
      <c r="K93" s="60"/>
      <c r="L93" s="58"/>
      <c r="M93" s="203"/>
      <c r="N93" s="39"/>
      <c r="O93" s="39"/>
      <c r="P93" s="39"/>
      <c r="Q93" s="39"/>
      <c r="R93" s="39"/>
      <c r="S93" s="39"/>
      <c r="T93" s="75"/>
      <c r="AT93" s="21" t="s">
        <v>144</v>
      </c>
      <c r="AU93" s="21" t="s">
        <v>86</v>
      </c>
    </row>
    <row r="94" spans="2:51" s="11" customFormat="1" ht="12">
      <c r="B94" s="204"/>
      <c r="C94" s="205"/>
      <c r="D94" s="201" t="s">
        <v>146</v>
      </c>
      <c r="E94" s="206" t="s">
        <v>24</v>
      </c>
      <c r="F94" s="207" t="s">
        <v>393</v>
      </c>
      <c r="G94" s="205"/>
      <c r="H94" s="208">
        <v>313.51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146</v>
      </c>
      <c r="AU94" s="214" t="s">
        <v>86</v>
      </c>
      <c r="AV94" s="11" t="s">
        <v>86</v>
      </c>
      <c r="AW94" s="11" t="s">
        <v>40</v>
      </c>
      <c r="AX94" s="11" t="s">
        <v>25</v>
      </c>
      <c r="AY94" s="214" t="s">
        <v>135</v>
      </c>
    </row>
    <row r="95" spans="2:65" s="1" customFormat="1" ht="22.8" customHeight="1">
      <c r="B95" s="38"/>
      <c r="C95" s="189" t="s">
        <v>142</v>
      </c>
      <c r="D95" s="189" t="s">
        <v>137</v>
      </c>
      <c r="E95" s="190" t="s">
        <v>265</v>
      </c>
      <c r="F95" s="191" t="s">
        <v>266</v>
      </c>
      <c r="G95" s="192" t="s">
        <v>140</v>
      </c>
      <c r="H95" s="193">
        <v>1275.21</v>
      </c>
      <c r="I95" s="194"/>
      <c r="J95" s="195">
        <f>ROUND(I95*H95,2)</f>
        <v>0</v>
      </c>
      <c r="K95" s="191" t="s">
        <v>141</v>
      </c>
      <c r="L95" s="58"/>
      <c r="M95" s="196" t="s">
        <v>24</v>
      </c>
      <c r="N95" s="197" t="s">
        <v>48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142</v>
      </c>
      <c r="AT95" s="21" t="s">
        <v>137</v>
      </c>
      <c r="AU95" s="21" t="s">
        <v>86</v>
      </c>
      <c r="AY95" s="21" t="s">
        <v>135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25</v>
      </c>
      <c r="BK95" s="200">
        <f>ROUND(I95*H95,2)</f>
        <v>0</v>
      </c>
      <c r="BL95" s="21" t="s">
        <v>142</v>
      </c>
      <c r="BM95" s="21" t="s">
        <v>267</v>
      </c>
    </row>
    <row r="96" spans="2:47" s="1" customFormat="1" ht="24">
      <c r="B96" s="38"/>
      <c r="C96" s="60"/>
      <c r="D96" s="201" t="s">
        <v>144</v>
      </c>
      <c r="E96" s="60"/>
      <c r="F96" s="202" t="s">
        <v>268</v>
      </c>
      <c r="G96" s="60"/>
      <c r="H96" s="60"/>
      <c r="I96" s="160"/>
      <c r="J96" s="60"/>
      <c r="K96" s="60"/>
      <c r="L96" s="58"/>
      <c r="M96" s="203"/>
      <c r="N96" s="39"/>
      <c r="O96" s="39"/>
      <c r="P96" s="39"/>
      <c r="Q96" s="39"/>
      <c r="R96" s="39"/>
      <c r="S96" s="39"/>
      <c r="T96" s="75"/>
      <c r="AT96" s="21" t="s">
        <v>144</v>
      </c>
      <c r="AU96" s="21" t="s">
        <v>86</v>
      </c>
    </row>
    <row r="97" spans="2:51" s="11" customFormat="1" ht="12">
      <c r="B97" s="204"/>
      <c r="C97" s="205"/>
      <c r="D97" s="201" t="s">
        <v>146</v>
      </c>
      <c r="E97" s="206" t="s">
        <v>24</v>
      </c>
      <c r="F97" s="207" t="s">
        <v>394</v>
      </c>
      <c r="G97" s="205"/>
      <c r="H97" s="208">
        <v>1275.21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146</v>
      </c>
      <c r="AU97" s="214" t="s">
        <v>86</v>
      </c>
      <c r="AV97" s="11" t="s">
        <v>86</v>
      </c>
      <c r="AW97" s="11" t="s">
        <v>40</v>
      </c>
      <c r="AX97" s="11" t="s">
        <v>25</v>
      </c>
      <c r="AY97" s="214" t="s">
        <v>135</v>
      </c>
    </row>
    <row r="98" spans="2:65" s="1" customFormat="1" ht="22.8" customHeight="1">
      <c r="B98" s="38"/>
      <c r="C98" s="189" t="s">
        <v>165</v>
      </c>
      <c r="D98" s="189" t="s">
        <v>137</v>
      </c>
      <c r="E98" s="190" t="s">
        <v>270</v>
      </c>
      <c r="F98" s="191" t="s">
        <v>271</v>
      </c>
      <c r="G98" s="192" t="s">
        <v>140</v>
      </c>
      <c r="H98" s="193">
        <v>141.69</v>
      </c>
      <c r="I98" s="194"/>
      <c r="J98" s="195">
        <f>ROUND(I98*H98,2)</f>
        <v>0</v>
      </c>
      <c r="K98" s="191" t="s">
        <v>141</v>
      </c>
      <c r="L98" s="58"/>
      <c r="M98" s="196" t="s">
        <v>24</v>
      </c>
      <c r="N98" s="197" t="s">
        <v>48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142</v>
      </c>
      <c r="AT98" s="21" t="s">
        <v>137</v>
      </c>
      <c r="AU98" s="21" t="s">
        <v>86</v>
      </c>
      <c r="AY98" s="21" t="s">
        <v>135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25</v>
      </c>
      <c r="BK98" s="200">
        <f>ROUND(I98*H98,2)</f>
        <v>0</v>
      </c>
      <c r="BL98" s="21" t="s">
        <v>142</v>
      </c>
      <c r="BM98" s="21" t="s">
        <v>327</v>
      </c>
    </row>
    <row r="99" spans="2:47" s="1" customFormat="1" ht="24">
      <c r="B99" s="38"/>
      <c r="C99" s="60"/>
      <c r="D99" s="201" t="s">
        <v>144</v>
      </c>
      <c r="E99" s="60"/>
      <c r="F99" s="202" t="s">
        <v>273</v>
      </c>
      <c r="G99" s="60"/>
      <c r="H99" s="60"/>
      <c r="I99" s="160"/>
      <c r="J99" s="60"/>
      <c r="K99" s="60"/>
      <c r="L99" s="58"/>
      <c r="M99" s="203"/>
      <c r="N99" s="39"/>
      <c r="O99" s="39"/>
      <c r="P99" s="39"/>
      <c r="Q99" s="39"/>
      <c r="R99" s="39"/>
      <c r="S99" s="39"/>
      <c r="T99" s="75"/>
      <c r="AT99" s="21" t="s">
        <v>144</v>
      </c>
      <c r="AU99" s="21" t="s">
        <v>86</v>
      </c>
    </row>
    <row r="100" spans="2:51" s="11" customFormat="1" ht="12">
      <c r="B100" s="204"/>
      <c r="C100" s="205"/>
      <c r="D100" s="201" t="s">
        <v>146</v>
      </c>
      <c r="E100" s="206" t="s">
        <v>24</v>
      </c>
      <c r="F100" s="207" t="s">
        <v>395</v>
      </c>
      <c r="G100" s="205"/>
      <c r="H100" s="208">
        <v>141.69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146</v>
      </c>
      <c r="AU100" s="214" t="s">
        <v>86</v>
      </c>
      <c r="AV100" s="11" t="s">
        <v>86</v>
      </c>
      <c r="AW100" s="11" t="s">
        <v>40</v>
      </c>
      <c r="AX100" s="11" t="s">
        <v>25</v>
      </c>
      <c r="AY100" s="214" t="s">
        <v>135</v>
      </c>
    </row>
    <row r="101" spans="2:65" s="1" customFormat="1" ht="22.8" customHeight="1">
      <c r="B101" s="38"/>
      <c r="C101" s="189" t="s">
        <v>171</v>
      </c>
      <c r="D101" s="189" t="s">
        <v>137</v>
      </c>
      <c r="E101" s="190" t="s">
        <v>172</v>
      </c>
      <c r="F101" s="191" t="s">
        <v>173</v>
      </c>
      <c r="G101" s="192" t="s">
        <v>140</v>
      </c>
      <c r="H101" s="193">
        <v>4552</v>
      </c>
      <c r="I101" s="194"/>
      <c r="J101" s="195">
        <f>ROUND(I101*H101,2)</f>
        <v>0</v>
      </c>
      <c r="K101" s="191" t="s">
        <v>141</v>
      </c>
      <c r="L101" s="58"/>
      <c r="M101" s="196" t="s">
        <v>24</v>
      </c>
      <c r="N101" s="197" t="s">
        <v>48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142</v>
      </c>
      <c r="AT101" s="21" t="s">
        <v>137</v>
      </c>
      <c r="AU101" s="21" t="s">
        <v>86</v>
      </c>
      <c r="AY101" s="21" t="s">
        <v>135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25</v>
      </c>
      <c r="BK101" s="200">
        <f>ROUND(I101*H101,2)</f>
        <v>0</v>
      </c>
      <c r="BL101" s="21" t="s">
        <v>142</v>
      </c>
      <c r="BM101" s="21" t="s">
        <v>396</v>
      </c>
    </row>
    <row r="102" spans="2:47" s="1" customFormat="1" ht="36">
      <c r="B102" s="38"/>
      <c r="C102" s="60"/>
      <c r="D102" s="201" t="s">
        <v>144</v>
      </c>
      <c r="E102" s="60"/>
      <c r="F102" s="202" t="s">
        <v>175</v>
      </c>
      <c r="G102" s="60"/>
      <c r="H102" s="60"/>
      <c r="I102" s="160"/>
      <c r="J102" s="60"/>
      <c r="K102" s="60"/>
      <c r="L102" s="58"/>
      <c r="M102" s="203"/>
      <c r="N102" s="39"/>
      <c r="O102" s="39"/>
      <c r="P102" s="39"/>
      <c r="Q102" s="39"/>
      <c r="R102" s="39"/>
      <c r="S102" s="39"/>
      <c r="T102" s="75"/>
      <c r="AT102" s="21" t="s">
        <v>144</v>
      </c>
      <c r="AU102" s="21" t="s">
        <v>86</v>
      </c>
    </row>
    <row r="103" spans="2:51" s="11" customFormat="1" ht="24">
      <c r="B103" s="204"/>
      <c r="C103" s="205"/>
      <c r="D103" s="201" t="s">
        <v>146</v>
      </c>
      <c r="E103" s="206" t="s">
        <v>24</v>
      </c>
      <c r="F103" s="207" t="s">
        <v>397</v>
      </c>
      <c r="G103" s="205"/>
      <c r="H103" s="208">
        <v>4552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146</v>
      </c>
      <c r="AU103" s="214" t="s">
        <v>86</v>
      </c>
      <c r="AV103" s="11" t="s">
        <v>86</v>
      </c>
      <c r="AW103" s="11" t="s">
        <v>40</v>
      </c>
      <c r="AX103" s="11" t="s">
        <v>25</v>
      </c>
      <c r="AY103" s="214" t="s">
        <v>135</v>
      </c>
    </row>
    <row r="104" spans="2:65" s="1" customFormat="1" ht="22.8" customHeight="1">
      <c r="B104" s="38"/>
      <c r="C104" s="189" t="s">
        <v>177</v>
      </c>
      <c r="D104" s="189" t="s">
        <v>137</v>
      </c>
      <c r="E104" s="190" t="s">
        <v>178</v>
      </c>
      <c r="F104" s="191" t="s">
        <v>179</v>
      </c>
      <c r="G104" s="192" t="s">
        <v>140</v>
      </c>
      <c r="H104" s="193">
        <v>4552</v>
      </c>
      <c r="I104" s="194"/>
      <c r="J104" s="195">
        <f>ROUND(I104*H104,2)</f>
        <v>0</v>
      </c>
      <c r="K104" s="191" t="s">
        <v>141</v>
      </c>
      <c r="L104" s="58"/>
      <c r="M104" s="196" t="s">
        <v>24</v>
      </c>
      <c r="N104" s="197" t="s">
        <v>48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1" t="s">
        <v>142</v>
      </c>
      <c r="AT104" s="21" t="s">
        <v>137</v>
      </c>
      <c r="AU104" s="21" t="s">
        <v>86</v>
      </c>
      <c r="AY104" s="21" t="s">
        <v>135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25</v>
      </c>
      <c r="BK104" s="200">
        <f>ROUND(I104*H104,2)</f>
        <v>0</v>
      </c>
      <c r="BL104" s="21" t="s">
        <v>142</v>
      </c>
      <c r="BM104" s="21" t="s">
        <v>180</v>
      </c>
    </row>
    <row r="105" spans="2:47" s="1" customFormat="1" ht="36">
      <c r="B105" s="38"/>
      <c r="C105" s="60"/>
      <c r="D105" s="201" t="s">
        <v>144</v>
      </c>
      <c r="E105" s="60"/>
      <c r="F105" s="202" t="s">
        <v>181</v>
      </c>
      <c r="G105" s="60"/>
      <c r="H105" s="60"/>
      <c r="I105" s="160"/>
      <c r="J105" s="60"/>
      <c r="K105" s="60"/>
      <c r="L105" s="58"/>
      <c r="M105" s="203"/>
      <c r="N105" s="39"/>
      <c r="O105" s="39"/>
      <c r="P105" s="39"/>
      <c r="Q105" s="39"/>
      <c r="R105" s="39"/>
      <c r="S105" s="39"/>
      <c r="T105" s="75"/>
      <c r="AT105" s="21" t="s">
        <v>144</v>
      </c>
      <c r="AU105" s="21" t="s">
        <v>86</v>
      </c>
    </row>
    <row r="106" spans="2:51" s="11" customFormat="1" ht="12">
      <c r="B106" s="204"/>
      <c r="C106" s="205"/>
      <c r="D106" s="201" t="s">
        <v>146</v>
      </c>
      <c r="E106" s="206" t="s">
        <v>24</v>
      </c>
      <c r="F106" s="207" t="s">
        <v>398</v>
      </c>
      <c r="G106" s="205"/>
      <c r="H106" s="208">
        <v>4552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146</v>
      </c>
      <c r="AU106" s="214" t="s">
        <v>86</v>
      </c>
      <c r="AV106" s="11" t="s">
        <v>86</v>
      </c>
      <c r="AW106" s="11" t="s">
        <v>40</v>
      </c>
      <c r="AX106" s="11" t="s">
        <v>25</v>
      </c>
      <c r="AY106" s="214" t="s">
        <v>135</v>
      </c>
    </row>
    <row r="107" spans="2:65" s="1" customFormat="1" ht="22.8" customHeight="1">
      <c r="B107" s="38"/>
      <c r="C107" s="189" t="s">
        <v>183</v>
      </c>
      <c r="D107" s="189" t="s">
        <v>137</v>
      </c>
      <c r="E107" s="190" t="s">
        <v>184</v>
      </c>
      <c r="F107" s="191" t="s">
        <v>185</v>
      </c>
      <c r="G107" s="192" t="s">
        <v>140</v>
      </c>
      <c r="H107" s="193">
        <v>68280</v>
      </c>
      <c r="I107" s="194"/>
      <c r="J107" s="195">
        <f>ROUND(I107*H107,2)</f>
        <v>0</v>
      </c>
      <c r="K107" s="191" t="s">
        <v>141</v>
      </c>
      <c r="L107" s="58"/>
      <c r="M107" s="196" t="s">
        <v>24</v>
      </c>
      <c r="N107" s="197" t="s">
        <v>48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142</v>
      </c>
      <c r="AT107" s="21" t="s">
        <v>137</v>
      </c>
      <c r="AU107" s="21" t="s">
        <v>86</v>
      </c>
      <c r="AY107" s="21" t="s">
        <v>135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25</v>
      </c>
      <c r="BK107" s="200">
        <f>ROUND(I107*H107,2)</f>
        <v>0</v>
      </c>
      <c r="BL107" s="21" t="s">
        <v>142</v>
      </c>
      <c r="BM107" s="21" t="s">
        <v>399</v>
      </c>
    </row>
    <row r="108" spans="2:47" s="1" customFormat="1" ht="48">
      <c r="B108" s="38"/>
      <c r="C108" s="60"/>
      <c r="D108" s="201" t="s">
        <v>144</v>
      </c>
      <c r="E108" s="60"/>
      <c r="F108" s="202" t="s">
        <v>187</v>
      </c>
      <c r="G108" s="60"/>
      <c r="H108" s="60"/>
      <c r="I108" s="160"/>
      <c r="J108" s="60"/>
      <c r="K108" s="60"/>
      <c r="L108" s="58"/>
      <c r="M108" s="203"/>
      <c r="N108" s="39"/>
      <c r="O108" s="39"/>
      <c r="P108" s="39"/>
      <c r="Q108" s="39"/>
      <c r="R108" s="39"/>
      <c r="S108" s="39"/>
      <c r="T108" s="75"/>
      <c r="AT108" s="21" t="s">
        <v>144</v>
      </c>
      <c r="AU108" s="21" t="s">
        <v>86</v>
      </c>
    </row>
    <row r="109" spans="2:51" s="11" customFormat="1" ht="12">
      <c r="B109" s="204"/>
      <c r="C109" s="205"/>
      <c r="D109" s="201" t="s">
        <v>146</v>
      </c>
      <c r="E109" s="206" t="s">
        <v>24</v>
      </c>
      <c r="F109" s="207" t="s">
        <v>400</v>
      </c>
      <c r="G109" s="205"/>
      <c r="H109" s="208">
        <v>68280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146</v>
      </c>
      <c r="AU109" s="214" t="s">
        <v>86</v>
      </c>
      <c r="AV109" s="11" t="s">
        <v>86</v>
      </c>
      <c r="AW109" s="11" t="s">
        <v>40</v>
      </c>
      <c r="AX109" s="11" t="s">
        <v>25</v>
      </c>
      <c r="AY109" s="214" t="s">
        <v>135</v>
      </c>
    </row>
    <row r="110" spans="2:65" s="1" customFormat="1" ht="14.4" customHeight="1">
      <c r="B110" s="38"/>
      <c r="C110" s="189" t="s">
        <v>189</v>
      </c>
      <c r="D110" s="189" t="s">
        <v>137</v>
      </c>
      <c r="E110" s="190" t="s">
        <v>190</v>
      </c>
      <c r="F110" s="191" t="s">
        <v>191</v>
      </c>
      <c r="G110" s="192" t="s">
        <v>140</v>
      </c>
      <c r="H110" s="193">
        <v>4552</v>
      </c>
      <c r="I110" s="194"/>
      <c r="J110" s="195">
        <f>ROUND(I110*H110,2)</f>
        <v>0</v>
      </c>
      <c r="K110" s="191" t="s">
        <v>141</v>
      </c>
      <c r="L110" s="58"/>
      <c r="M110" s="196" t="s">
        <v>24</v>
      </c>
      <c r="N110" s="197" t="s">
        <v>48</v>
      </c>
      <c r="O110" s="39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21" t="s">
        <v>142</v>
      </c>
      <c r="AT110" s="21" t="s">
        <v>137</v>
      </c>
      <c r="AU110" s="21" t="s">
        <v>86</v>
      </c>
      <c r="AY110" s="21" t="s">
        <v>135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1" t="s">
        <v>25</v>
      </c>
      <c r="BK110" s="200">
        <f>ROUND(I110*H110,2)</f>
        <v>0</v>
      </c>
      <c r="BL110" s="21" t="s">
        <v>142</v>
      </c>
      <c r="BM110" s="21" t="s">
        <v>401</v>
      </c>
    </row>
    <row r="111" spans="2:47" s="1" customFormat="1" ht="24">
      <c r="B111" s="38"/>
      <c r="C111" s="60"/>
      <c r="D111" s="201" t="s">
        <v>144</v>
      </c>
      <c r="E111" s="60"/>
      <c r="F111" s="202" t="s">
        <v>193</v>
      </c>
      <c r="G111" s="60"/>
      <c r="H111" s="60"/>
      <c r="I111" s="160"/>
      <c r="J111" s="60"/>
      <c r="K111" s="60"/>
      <c r="L111" s="58"/>
      <c r="M111" s="203"/>
      <c r="N111" s="39"/>
      <c r="O111" s="39"/>
      <c r="P111" s="39"/>
      <c r="Q111" s="39"/>
      <c r="R111" s="39"/>
      <c r="S111" s="39"/>
      <c r="T111" s="75"/>
      <c r="AT111" s="21" t="s">
        <v>144</v>
      </c>
      <c r="AU111" s="21" t="s">
        <v>86</v>
      </c>
    </row>
    <row r="112" spans="2:51" s="11" customFormat="1" ht="12">
      <c r="B112" s="204"/>
      <c r="C112" s="205"/>
      <c r="D112" s="201" t="s">
        <v>146</v>
      </c>
      <c r="E112" s="206" t="s">
        <v>24</v>
      </c>
      <c r="F112" s="207" t="s">
        <v>402</v>
      </c>
      <c r="G112" s="205"/>
      <c r="H112" s="208">
        <v>4552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146</v>
      </c>
      <c r="AU112" s="214" t="s">
        <v>86</v>
      </c>
      <c r="AV112" s="11" t="s">
        <v>86</v>
      </c>
      <c r="AW112" s="11" t="s">
        <v>40</v>
      </c>
      <c r="AX112" s="11" t="s">
        <v>25</v>
      </c>
      <c r="AY112" s="214" t="s">
        <v>135</v>
      </c>
    </row>
    <row r="113" spans="2:65" s="1" customFormat="1" ht="14.4" customHeight="1">
      <c r="B113" s="38"/>
      <c r="C113" s="189" t="s">
        <v>30</v>
      </c>
      <c r="D113" s="189" t="s">
        <v>137</v>
      </c>
      <c r="E113" s="190" t="s">
        <v>195</v>
      </c>
      <c r="F113" s="191" t="s">
        <v>196</v>
      </c>
      <c r="G113" s="192" t="s">
        <v>140</v>
      </c>
      <c r="H113" s="193">
        <v>4552</v>
      </c>
      <c r="I113" s="194"/>
      <c r="J113" s="195">
        <f>ROUND(I113*H113,2)</f>
        <v>0</v>
      </c>
      <c r="K113" s="191" t="s">
        <v>141</v>
      </c>
      <c r="L113" s="58"/>
      <c r="M113" s="196" t="s">
        <v>24</v>
      </c>
      <c r="N113" s="197" t="s">
        <v>48</v>
      </c>
      <c r="O113" s="39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21" t="s">
        <v>142</v>
      </c>
      <c r="AT113" s="21" t="s">
        <v>137</v>
      </c>
      <c r="AU113" s="21" t="s">
        <v>86</v>
      </c>
      <c r="AY113" s="21" t="s">
        <v>135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21" t="s">
        <v>25</v>
      </c>
      <c r="BK113" s="200">
        <f>ROUND(I113*H113,2)</f>
        <v>0</v>
      </c>
      <c r="BL113" s="21" t="s">
        <v>142</v>
      </c>
      <c r="BM113" s="21" t="s">
        <v>197</v>
      </c>
    </row>
    <row r="114" spans="2:47" s="1" customFormat="1" ht="12">
      <c r="B114" s="38"/>
      <c r="C114" s="60"/>
      <c r="D114" s="201" t="s">
        <v>144</v>
      </c>
      <c r="E114" s="60"/>
      <c r="F114" s="202" t="s">
        <v>196</v>
      </c>
      <c r="G114" s="60"/>
      <c r="H114" s="60"/>
      <c r="I114" s="160"/>
      <c r="J114" s="60"/>
      <c r="K114" s="60"/>
      <c r="L114" s="58"/>
      <c r="M114" s="203"/>
      <c r="N114" s="39"/>
      <c r="O114" s="39"/>
      <c r="P114" s="39"/>
      <c r="Q114" s="39"/>
      <c r="R114" s="39"/>
      <c r="S114" s="39"/>
      <c r="T114" s="75"/>
      <c r="AT114" s="21" t="s">
        <v>144</v>
      </c>
      <c r="AU114" s="21" t="s">
        <v>86</v>
      </c>
    </row>
    <row r="115" spans="2:51" s="11" customFormat="1" ht="12">
      <c r="B115" s="204"/>
      <c r="C115" s="205"/>
      <c r="D115" s="201" t="s">
        <v>146</v>
      </c>
      <c r="E115" s="206" t="s">
        <v>24</v>
      </c>
      <c r="F115" s="207" t="s">
        <v>403</v>
      </c>
      <c r="G115" s="205"/>
      <c r="H115" s="208">
        <v>4552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146</v>
      </c>
      <c r="AU115" s="214" t="s">
        <v>86</v>
      </c>
      <c r="AV115" s="11" t="s">
        <v>86</v>
      </c>
      <c r="AW115" s="11" t="s">
        <v>40</v>
      </c>
      <c r="AX115" s="11" t="s">
        <v>25</v>
      </c>
      <c r="AY115" s="214" t="s">
        <v>135</v>
      </c>
    </row>
    <row r="116" spans="2:65" s="1" customFormat="1" ht="14.4" customHeight="1">
      <c r="B116" s="38"/>
      <c r="C116" s="189" t="s">
        <v>199</v>
      </c>
      <c r="D116" s="189" t="s">
        <v>137</v>
      </c>
      <c r="E116" s="190" t="s">
        <v>200</v>
      </c>
      <c r="F116" s="191" t="s">
        <v>201</v>
      </c>
      <c r="G116" s="192" t="s">
        <v>202</v>
      </c>
      <c r="H116" s="193">
        <v>8193.6</v>
      </c>
      <c r="I116" s="194"/>
      <c r="J116" s="195">
        <f>ROUND(I116*H116,2)</f>
        <v>0</v>
      </c>
      <c r="K116" s="191" t="s">
        <v>141</v>
      </c>
      <c r="L116" s="58"/>
      <c r="M116" s="196" t="s">
        <v>24</v>
      </c>
      <c r="N116" s="197" t="s">
        <v>48</v>
      </c>
      <c r="O116" s="39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21" t="s">
        <v>142</v>
      </c>
      <c r="AT116" s="21" t="s">
        <v>137</v>
      </c>
      <c r="AU116" s="21" t="s">
        <v>86</v>
      </c>
      <c r="AY116" s="21" t="s">
        <v>135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1" t="s">
        <v>25</v>
      </c>
      <c r="BK116" s="200">
        <f>ROUND(I116*H116,2)</f>
        <v>0</v>
      </c>
      <c r="BL116" s="21" t="s">
        <v>142</v>
      </c>
      <c r="BM116" s="21" t="s">
        <v>404</v>
      </c>
    </row>
    <row r="117" spans="2:47" s="1" customFormat="1" ht="12">
      <c r="B117" s="38"/>
      <c r="C117" s="60"/>
      <c r="D117" s="201" t="s">
        <v>144</v>
      </c>
      <c r="E117" s="60"/>
      <c r="F117" s="202" t="s">
        <v>204</v>
      </c>
      <c r="G117" s="60"/>
      <c r="H117" s="60"/>
      <c r="I117" s="160"/>
      <c r="J117" s="60"/>
      <c r="K117" s="60"/>
      <c r="L117" s="58"/>
      <c r="M117" s="203"/>
      <c r="N117" s="39"/>
      <c r="O117" s="39"/>
      <c r="P117" s="39"/>
      <c r="Q117" s="39"/>
      <c r="R117" s="39"/>
      <c r="S117" s="39"/>
      <c r="T117" s="75"/>
      <c r="AT117" s="21" t="s">
        <v>144</v>
      </c>
      <c r="AU117" s="21" t="s">
        <v>86</v>
      </c>
    </row>
    <row r="118" spans="2:51" s="11" customFormat="1" ht="12">
      <c r="B118" s="204"/>
      <c r="C118" s="205"/>
      <c r="D118" s="201" t="s">
        <v>146</v>
      </c>
      <c r="E118" s="206" t="s">
        <v>24</v>
      </c>
      <c r="F118" s="207" t="s">
        <v>405</v>
      </c>
      <c r="G118" s="205"/>
      <c r="H118" s="208">
        <v>8193.6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146</v>
      </c>
      <c r="AU118" s="214" t="s">
        <v>86</v>
      </c>
      <c r="AV118" s="11" t="s">
        <v>86</v>
      </c>
      <c r="AW118" s="11" t="s">
        <v>40</v>
      </c>
      <c r="AX118" s="11" t="s">
        <v>25</v>
      </c>
      <c r="AY118" s="214" t="s">
        <v>135</v>
      </c>
    </row>
    <row r="119" spans="2:65" s="1" customFormat="1" ht="22.8" customHeight="1">
      <c r="B119" s="38"/>
      <c r="C119" s="189" t="s">
        <v>206</v>
      </c>
      <c r="D119" s="189" t="s">
        <v>137</v>
      </c>
      <c r="E119" s="190" t="s">
        <v>207</v>
      </c>
      <c r="F119" s="191" t="s">
        <v>208</v>
      </c>
      <c r="G119" s="192" t="s">
        <v>209</v>
      </c>
      <c r="H119" s="193">
        <v>6625.6</v>
      </c>
      <c r="I119" s="194"/>
      <c r="J119" s="195">
        <f>ROUND(I119*H119,2)</f>
        <v>0</v>
      </c>
      <c r="K119" s="191" t="s">
        <v>141</v>
      </c>
      <c r="L119" s="58"/>
      <c r="M119" s="196" t="s">
        <v>24</v>
      </c>
      <c r="N119" s="197" t="s">
        <v>48</v>
      </c>
      <c r="O119" s="39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AR119" s="21" t="s">
        <v>142</v>
      </c>
      <c r="AT119" s="21" t="s">
        <v>137</v>
      </c>
      <c r="AU119" s="21" t="s">
        <v>86</v>
      </c>
      <c r="AY119" s="21" t="s">
        <v>135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25</v>
      </c>
      <c r="BK119" s="200">
        <f>ROUND(I119*H119,2)</f>
        <v>0</v>
      </c>
      <c r="BL119" s="21" t="s">
        <v>142</v>
      </c>
      <c r="BM119" s="21" t="s">
        <v>339</v>
      </c>
    </row>
    <row r="120" spans="2:47" s="1" customFormat="1" ht="24">
      <c r="B120" s="38"/>
      <c r="C120" s="60"/>
      <c r="D120" s="201" t="s">
        <v>144</v>
      </c>
      <c r="E120" s="60"/>
      <c r="F120" s="202" t="s">
        <v>211</v>
      </c>
      <c r="G120" s="60"/>
      <c r="H120" s="60"/>
      <c r="I120" s="160"/>
      <c r="J120" s="60"/>
      <c r="K120" s="60"/>
      <c r="L120" s="58"/>
      <c r="M120" s="203"/>
      <c r="N120" s="39"/>
      <c r="O120" s="39"/>
      <c r="P120" s="39"/>
      <c r="Q120" s="39"/>
      <c r="R120" s="39"/>
      <c r="S120" s="39"/>
      <c r="T120" s="75"/>
      <c r="AT120" s="21" t="s">
        <v>144</v>
      </c>
      <c r="AU120" s="21" t="s">
        <v>86</v>
      </c>
    </row>
    <row r="121" spans="2:51" s="11" customFormat="1" ht="12">
      <c r="B121" s="204"/>
      <c r="C121" s="205"/>
      <c r="D121" s="201" t="s">
        <v>146</v>
      </c>
      <c r="E121" s="206" t="s">
        <v>24</v>
      </c>
      <c r="F121" s="207" t="s">
        <v>406</v>
      </c>
      <c r="G121" s="205"/>
      <c r="H121" s="208">
        <v>6625.6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146</v>
      </c>
      <c r="AU121" s="214" t="s">
        <v>86</v>
      </c>
      <c r="AV121" s="11" t="s">
        <v>86</v>
      </c>
      <c r="AW121" s="11" t="s">
        <v>40</v>
      </c>
      <c r="AX121" s="11" t="s">
        <v>25</v>
      </c>
      <c r="AY121" s="214" t="s">
        <v>135</v>
      </c>
    </row>
    <row r="122" spans="2:65" s="1" customFormat="1" ht="14.4" customHeight="1">
      <c r="B122" s="38"/>
      <c r="C122" s="215" t="s">
        <v>213</v>
      </c>
      <c r="D122" s="215" t="s">
        <v>214</v>
      </c>
      <c r="E122" s="216" t="s">
        <v>215</v>
      </c>
      <c r="F122" s="217" t="s">
        <v>216</v>
      </c>
      <c r="G122" s="218" t="s">
        <v>217</v>
      </c>
      <c r="H122" s="219">
        <v>136.487</v>
      </c>
      <c r="I122" s="220"/>
      <c r="J122" s="221">
        <f>ROUND(I122*H122,2)</f>
        <v>0</v>
      </c>
      <c r="K122" s="217" t="s">
        <v>141</v>
      </c>
      <c r="L122" s="222"/>
      <c r="M122" s="223" t="s">
        <v>24</v>
      </c>
      <c r="N122" s="224" t="s">
        <v>48</v>
      </c>
      <c r="O122" s="39"/>
      <c r="P122" s="198">
        <f>O122*H122</f>
        <v>0</v>
      </c>
      <c r="Q122" s="198">
        <v>0.001</v>
      </c>
      <c r="R122" s="198">
        <f>Q122*H122</f>
        <v>0.136487</v>
      </c>
      <c r="S122" s="198">
        <v>0</v>
      </c>
      <c r="T122" s="199">
        <f>S122*H122</f>
        <v>0</v>
      </c>
      <c r="AR122" s="21" t="s">
        <v>183</v>
      </c>
      <c r="AT122" s="21" t="s">
        <v>214</v>
      </c>
      <c r="AU122" s="21" t="s">
        <v>86</v>
      </c>
      <c r="AY122" s="21" t="s">
        <v>135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1" t="s">
        <v>25</v>
      </c>
      <c r="BK122" s="200">
        <f>ROUND(I122*H122,2)</f>
        <v>0</v>
      </c>
      <c r="BL122" s="21" t="s">
        <v>142</v>
      </c>
      <c r="BM122" s="21" t="s">
        <v>341</v>
      </c>
    </row>
    <row r="123" spans="2:47" s="1" customFormat="1" ht="12">
      <c r="B123" s="38"/>
      <c r="C123" s="60"/>
      <c r="D123" s="201" t="s">
        <v>144</v>
      </c>
      <c r="E123" s="60"/>
      <c r="F123" s="202" t="s">
        <v>216</v>
      </c>
      <c r="G123" s="60"/>
      <c r="H123" s="60"/>
      <c r="I123" s="160"/>
      <c r="J123" s="60"/>
      <c r="K123" s="60"/>
      <c r="L123" s="58"/>
      <c r="M123" s="203"/>
      <c r="N123" s="39"/>
      <c r="O123" s="39"/>
      <c r="P123" s="39"/>
      <c r="Q123" s="39"/>
      <c r="R123" s="39"/>
      <c r="S123" s="39"/>
      <c r="T123" s="75"/>
      <c r="AT123" s="21" t="s">
        <v>144</v>
      </c>
      <c r="AU123" s="21" t="s">
        <v>86</v>
      </c>
    </row>
    <row r="124" spans="2:51" s="11" customFormat="1" ht="12">
      <c r="B124" s="204"/>
      <c r="C124" s="205"/>
      <c r="D124" s="201" t="s">
        <v>146</v>
      </c>
      <c r="E124" s="206" t="s">
        <v>24</v>
      </c>
      <c r="F124" s="207" t="s">
        <v>407</v>
      </c>
      <c r="G124" s="205"/>
      <c r="H124" s="208">
        <v>136.487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146</v>
      </c>
      <c r="AU124" s="214" t="s">
        <v>86</v>
      </c>
      <c r="AV124" s="11" t="s">
        <v>86</v>
      </c>
      <c r="AW124" s="11" t="s">
        <v>40</v>
      </c>
      <c r="AX124" s="11" t="s">
        <v>25</v>
      </c>
      <c r="AY124" s="214" t="s">
        <v>135</v>
      </c>
    </row>
    <row r="125" spans="2:65" s="1" customFormat="1" ht="14.4" customHeight="1">
      <c r="B125" s="38"/>
      <c r="C125" s="189" t="s">
        <v>220</v>
      </c>
      <c r="D125" s="189" t="s">
        <v>137</v>
      </c>
      <c r="E125" s="190" t="s">
        <v>221</v>
      </c>
      <c r="F125" s="191" t="s">
        <v>222</v>
      </c>
      <c r="G125" s="192" t="s">
        <v>209</v>
      </c>
      <c r="H125" s="193">
        <v>3680.9</v>
      </c>
      <c r="I125" s="194"/>
      <c r="J125" s="195">
        <f>ROUND(I125*H125,2)</f>
        <v>0</v>
      </c>
      <c r="K125" s="191" t="s">
        <v>141</v>
      </c>
      <c r="L125" s="58"/>
      <c r="M125" s="196" t="s">
        <v>24</v>
      </c>
      <c r="N125" s="197" t="s">
        <v>48</v>
      </c>
      <c r="O125" s="3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1" t="s">
        <v>142</v>
      </c>
      <c r="AT125" s="21" t="s">
        <v>137</v>
      </c>
      <c r="AU125" s="21" t="s">
        <v>86</v>
      </c>
      <c r="AY125" s="21" t="s">
        <v>135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1" t="s">
        <v>25</v>
      </c>
      <c r="BK125" s="200">
        <f>ROUND(I125*H125,2)</f>
        <v>0</v>
      </c>
      <c r="BL125" s="21" t="s">
        <v>142</v>
      </c>
      <c r="BM125" s="21" t="s">
        <v>223</v>
      </c>
    </row>
    <row r="126" spans="2:47" s="1" customFormat="1" ht="12">
      <c r="B126" s="38"/>
      <c r="C126" s="60"/>
      <c r="D126" s="201" t="s">
        <v>144</v>
      </c>
      <c r="E126" s="60"/>
      <c r="F126" s="202" t="s">
        <v>224</v>
      </c>
      <c r="G126" s="60"/>
      <c r="H126" s="60"/>
      <c r="I126" s="160"/>
      <c r="J126" s="60"/>
      <c r="K126" s="60"/>
      <c r="L126" s="58"/>
      <c r="M126" s="203"/>
      <c r="N126" s="39"/>
      <c r="O126" s="39"/>
      <c r="P126" s="39"/>
      <c r="Q126" s="39"/>
      <c r="R126" s="39"/>
      <c r="S126" s="39"/>
      <c r="T126" s="75"/>
      <c r="AT126" s="21" t="s">
        <v>144</v>
      </c>
      <c r="AU126" s="21" t="s">
        <v>86</v>
      </c>
    </row>
    <row r="127" spans="2:51" s="11" customFormat="1" ht="12">
      <c r="B127" s="204"/>
      <c r="C127" s="205"/>
      <c r="D127" s="201" t="s">
        <v>146</v>
      </c>
      <c r="E127" s="206" t="s">
        <v>24</v>
      </c>
      <c r="F127" s="207" t="s">
        <v>408</v>
      </c>
      <c r="G127" s="205"/>
      <c r="H127" s="208">
        <v>3680.9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146</v>
      </c>
      <c r="AU127" s="214" t="s">
        <v>86</v>
      </c>
      <c r="AV127" s="11" t="s">
        <v>86</v>
      </c>
      <c r="AW127" s="11" t="s">
        <v>40</v>
      </c>
      <c r="AX127" s="11" t="s">
        <v>25</v>
      </c>
      <c r="AY127" s="214" t="s">
        <v>135</v>
      </c>
    </row>
    <row r="128" spans="2:65" s="1" customFormat="1" ht="14.4" customHeight="1">
      <c r="B128" s="38"/>
      <c r="C128" s="189" t="s">
        <v>10</v>
      </c>
      <c r="D128" s="189" t="s">
        <v>137</v>
      </c>
      <c r="E128" s="190" t="s">
        <v>226</v>
      </c>
      <c r="F128" s="191" t="s">
        <v>227</v>
      </c>
      <c r="G128" s="192" t="s">
        <v>209</v>
      </c>
      <c r="H128" s="193">
        <v>7095.4</v>
      </c>
      <c r="I128" s="194"/>
      <c r="J128" s="195">
        <f>ROUND(I128*H128,2)</f>
        <v>0</v>
      </c>
      <c r="K128" s="191" t="s">
        <v>141</v>
      </c>
      <c r="L128" s="58"/>
      <c r="M128" s="196" t="s">
        <v>24</v>
      </c>
      <c r="N128" s="197" t="s">
        <v>48</v>
      </c>
      <c r="O128" s="39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21" t="s">
        <v>142</v>
      </c>
      <c r="AT128" s="21" t="s">
        <v>137</v>
      </c>
      <c r="AU128" s="21" t="s">
        <v>86</v>
      </c>
      <c r="AY128" s="21" t="s">
        <v>135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25</v>
      </c>
      <c r="BK128" s="200">
        <f>ROUND(I128*H128,2)</f>
        <v>0</v>
      </c>
      <c r="BL128" s="21" t="s">
        <v>142</v>
      </c>
      <c r="BM128" s="21" t="s">
        <v>344</v>
      </c>
    </row>
    <row r="129" spans="2:47" s="1" customFormat="1" ht="24">
      <c r="B129" s="38"/>
      <c r="C129" s="60"/>
      <c r="D129" s="201" t="s">
        <v>144</v>
      </c>
      <c r="E129" s="60"/>
      <c r="F129" s="202" t="s">
        <v>229</v>
      </c>
      <c r="G129" s="60"/>
      <c r="H129" s="60"/>
      <c r="I129" s="160"/>
      <c r="J129" s="60"/>
      <c r="K129" s="60"/>
      <c r="L129" s="58"/>
      <c r="M129" s="203"/>
      <c r="N129" s="39"/>
      <c r="O129" s="39"/>
      <c r="P129" s="39"/>
      <c r="Q129" s="39"/>
      <c r="R129" s="39"/>
      <c r="S129" s="39"/>
      <c r="T129" s="75"/>
      <c r="AT129" s="21" t="s">
        <v>144</v>
      </c>
      <c r="AU129" s="21" t="s">
        <v>86</v>
      </c>
    </row>
    <row r="130" spans="2:51" s="11" customFormat="1" ht="12">
      <c r="B130" s="204"/>
      <c r="C130" s="205"/>
      <c r="D130" s="201" t="s">
        <v>146</v>
      </c>
      <c r="E130" s="206" t="s">
        <v>24</v>
      </c>
      <c r="F130" s="207" t="s">
        <v>409</v>
      </c>
      <c r="G130" s="205"/>
      <c r="H130" s="208">
        <v>7095.4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146</v>
      </c>
      <c r="AU130" s="214" t="s">
        <v>86</v>
      </c>
      <c r="AV130" s="11" t="s">
        <v>86</v>
      </c>
      <c r="AW130" s="11" t="s">
        <v>40</v>
      </c>
      <c r="AX130" s="11" t="s">
        <v>25</v>
      </c>
      <c r="AY130" s="214" t="s">
        <v>135</v>
      </c>
    </row>
    <row r="131" spans="2:63" s="10" customFormat="1" ht="29.85" customHeight="1">
      <c r="B131" s="173"/>
      <c r="C131" s="174"/>
      <c r="D131" s="175" t="s">
        <v>76</v>
      </c>
      <c r="E131" s="187" t="s">
        <v>142</v>
      </c>
      <c r="F131" s="187" t="s">
        <v>231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SUM(P132:P140)</f>
        <v>0</v>
      </c>
      <c r="Q131" s="181"/>
      <c r="R131" s="182">
        <f>SUM(R132:R140)</f>
        <v>3098.239872</v>
      </c>
      <c r="S131" s="181"/>
      <c r="T131" s="183">
        <f>SUM(T132:T140)</f>
        <v>0</v>
      </c>
      <c r="AR131" s="184" t="s">
        <v>25</v>
      </c>
      <c r="AT131" s="185" t="s">
        <v>76</v>
      </c>
      <c r="AU131" s="185" t="s">
        <v>25</v>
      </c>
      <c r="AY131" s="184" t="s">
        <v>135</v>
      </c>
      <c r="BK131" s="186">
        <f>SUM(BK132:BK140)</f>
        <v>0</v>
      </c>
    </row>
    <row r="132" spans="2:65" s="1" customFormat="1" ht="22.8" customHeight="1">
      <c r="B132" s="38"/>
      <c r="C132" s="189" t="s">
        <v>232</v>
      </c>
      <c r="D132" s="189" t="s">
        <v>137</v>
      </c>
      <c r="E132" s="190" t="s">
        <v>233</v>
      </c>
      <c r="F132" s="191" t="s">
        <v>234</v>
      </c>
      <c r="G132" s="192" t="s">
        <v>140</v>
      </c>
      <c r="H132" s="193">
        <v>1441.2</v>
      </c>
      <c r="I132" s="194"/>
      <c r="J132" s="195">
        <f>ROUND(I132*H132,2)</f>
        <v>0</v>
      </c>
      <c r="K132" s="191" t="s">
        <v>141</v>
      </c>
      <c r="L132" s="58"/>
      <c r="M132" s="196" t="s">
        <v>24</v>
      </c>
      <c r="N132" s="197" t="s">
        <v>48</v>
      </c>
      <c r="O132" s="39"/>
      <c r="P132" s="198">
        <f>O132*H132</f>
        <v>0</v>
      </c>
      <c r="Q132" s="198">
        <v>2.13408</v>
      </c>
      <c r="R132" s="198">
        <f>Q132*H132</f>
        <v>3075.636096</v>
      </c>
      <c r="S132" s="198">
        <v>0</v>
      </c>
      <c r="T132" s="199">
        <f>S132*H132</f>
        <v>0</v>
      </c>
      <c r="AR132" s="21" t="s">
        <v>142</v>
      </c>
      <c r="AT132" s="21" t="s">
        <v>137</v>
      </c>
      <c r="AU132" s="21" t="s">
        <v>86</v>
      </c>
      <c r="AY132" s="21" t="s">
        <v>135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1" t="s">
        <v>25</v>
      </c>
      <c r="BK132" s="200">
        <f>ROUND(I132*H132,2)</f>
        <v>0</v>
      </c>
      <c r="BL132" s="21" t="s">
        <v>142</v>
      </c>
      <c r="BM132" s="21" t="s">
        <v>235</v>
      </c>
    </row>
    <row r="133" spans="2:47" s="1" customFormat="1" ht="24">
      <c r="B133" s="38"/>
      <c r="C133" s="60"/>
      <c r="D133" s="201" t="s">
        <v>144</v>
      </c>
      <c r="E133" s="60"/>
      <c r="F133" s="202" t="s">
        <v>236</v>
      </c>
      <c r="G133" s="60"/>
      <c r="H133" s="60"/>
      <c r="I133" s="160"/>
      <c r="J133" s="60"/>
      <c r="K133" s="60"/>
      <c r="L133" s="58"/>
      <c r="M133" s="203"/>
      <c r="N133" s="39"/>
      <c r="O133" s="39"/>
      <c r="P133" s="39"/>
      <c r="Q133" s="39"/>
      <c r="R133" s="39"/>
      <c r="S133" s="39"/>
      <c r="T133" s="75"/>
      <c r="AT133" s="21" t="s">
        <v>144</v>
      </c>
      <c r="AU133" s="21" t="s">
        <v>86</v>
      </c>
    </row>
    <row r="134" spans="2:51" s="11" customFormat="1" ht="12">
      <c r="B134" s="204"/>
      <c r="C134" s="205"/>
      <c r="D134" s="201" t="s">
        <v>146</v>
      </c>
      <c r="E134" s="206" t="s">
        <v>24</v>
      </c>
      <c r="F134" s="207" t="s">
        <v>410</v>
      </c>
      <c r="G134" s="205"/>
      <c r="H134" s="208">
        <v>1441.2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146</v>
      </c>
      <c r="AU134" s="214" t="s">
        <v>86</v>
      </c>
      <c r="AV134" s="11" t="s">
        <v>86</v>
      </c>
      <c r="AW134" s="11" t="s">
        <v>40</v>
      </c>
      <c r="AX134" s="11" t="s">
        <v>25</v>
      </c>
      <c r="AY134" s="214" t="s">
        <v>135</v>
      </c>
    </row>
    <row r="135" spans="2:65" s="1" customFormat="1" ht="22.8" customHeight="1">
      <c r="B135" s="38"/>
      <c r="C135" s="189" t="s">
        <v>238</v>
      </c>
      <c r="D135" s="189" t="s">
        <v>137</v>
      </c>
      <c r="E135" s="190" t="s">
        <v>239</v>
      </c>
      <c r="F135" s="191" t="s">
        <v>240</v>
      </c>
      <c r="G135" s="192" t="s">
        <v>209</v>
      </c>
      <c r="H135" s="193">
        <v>2607.5</v>
      </c>
      <c r="I135" s="194"/>
      <c r="J135" s="195">
        <f>ROUND(I135*H135,2)</f>
        <v>0</v>
      </c>
      <c r="K135" s="191" t="s">
        <v>141</v>
      </c>
      <c r="L135" s="58"/>
      <c r="M135" s="196" t="s">
        <v>24</v>
      </c>
      <c r="N135" s="197" t="s">
        <v>48</v>
      </c>
      <c r="O135" s="39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21" t="s">
        <v>142</v>
      </c>
      <c r="AT135" s="21" t="s">
        <v>137</v>
      </c>
      <c r="AU135" s="21" t="s">
        <v>86</v>
      </c>
      <c r="AY135" s="21" t="s">
        <v>135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21" t="s">
        <v>25</v>
      </c>
      <c r="BK135" s="200">
        <f>ROUND(I135*H135,2)</f>
        <v>0</v>
      </c>
      <c r="BL135" s="21" t="s">
        <v>142</v>
      </c>
      <c r="BM135" s="21" t="s">
        <v>241</v>
      </c>
    </row>
    <row r="136" spans="2:47" s="1" customFormat="1" ht="36">
      <c r="B136" s="38"/>
      <c r="C136" s="60"/>
      <c r="D136" s="201" t="s">
        <v>144</v>
      </c>
      <c r="E136" s="60"/>
      <c r="F136" s="202" t="s">
        <v>242</v>
      </c>
      <c r="G136" s="60"/>
      <c r="H136" s="60"/>
      <c r="I136" s="160"/>
      <c r="J136" s="60"/>
      <c r="K136" s="60"/>
      <c r="L136" s="58"/>
      <c r="M136" s="203"/>
      <c r="N136" s="39"/>
      <c r="O136" s="39"/>
      <c r="P136" s="39"/>
      <c r="Q136" s="39"/>
      <c r="R136" s="39"/>
      <c r="S136" s="39"/>
      <c r="T136" s="75"/>
      <c r="AT136" s="21" t="s">
        <v>144</v>
      </c>
      <c r="AU136" s="21" t="s">
        <v>86</v>
      </c>
    </row>
    <row r="137" spans="2:51" s="11" customFormat="1" ht="12">
      <c r="B137" s="204"/>
      <c r="C137" s="205"/>
      <c r="D137" s="201" t="s">
        <v>146</v>
      </c>
      <c r="E137" s="206" t="s">
        <v>24</v>
      </c>
      <c r="F137" s="207" t="s">
        <v>411</v>
      </c>
      <c r="G137" s="205"/>
      <c r="H137" s="208">
        <v>2607.5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146</v>
      </c>
      <c r="AU137" s="214" t="s">
        <v>86</v>
      </c>
      <c r="AV137" s="11" t="s">
        <v>86</v>
      </c>
      <c r="AW137" s="11" t="s">
        <v>40</v>
      </c>
      <c r="AX137" s="11" t="s">
        <v>25</v>
      </c>
      <c r="AY137" s="214" t="s">
        <v>135</v>
      </c>
    </row>
    <row r="138" spans="2:65" s="1" customFormat="1" ht="22.8" customHeight="1">
      <c r="B138" s="38"/>
      <c r="C138" s="189" t="s">
        <v>246</v>
      </c>
      <c r="D138" s="189" t="s">
        <v>137</v>
      </c>
      <c r="E138" s="190" t="s">
        <v>288</v>
      </c>
      <c r="F138" s="191" t="s">
        <v>289</v>
      </c>
      <c r="G138" s="192" t="s">
        <v>140</v>
      </c>
      <c r="H138" s="193">
        <v>11.32</v>
      </c>
      <c r="I138" s="194"/>
      <c r="J138" s="195">
        <f>ROUND(I138*H138,2)</f>
        <v>0</v>
      </c>
      <c r="K138" s="191" t="s">
        <v>141</v>
      </c>
      <c r="L138" s="58"/>
      <c r="M138" s="196" t="s">
        <v>24</v>
      </c>
      <c r="N138" s="197" t="s">
        <v>48</v>
      </c>
      <c r="O138" s="39"/>
      <c r="P138" s="198">
        <f>O138*H138</f>
        <v>0</v>
      </c>
      <c r="Q138" s="198">
        <v>1.9968</v>
      </c>
      <c r="R138" s="198">
        <f>Q138*H138</f>
        <v>22.603776</v>
      </c>
      <c r="S138" s="198">
        <v>0</v>
      </c>
      <c r="T138" s="199">
        <f>S138*H138</f>
        <v>0</v>
      </c>
      <c r="AR138" s="21" t="s">
        <v>142</v>
      </c>
      <c r="AT138" s="21" t="s">
        <v>137</v>
      </c>
      <c r="AU138" s="21" t="s">
        <v>86</v>
      </c>
      <c r="AY138" s="21" t="s">
        <v>135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1" t="s">
        <v>25</v>
      </c>
      <c r="BK138" s="200">
        <f>ROUND(I138*H138,2)</f>
        <v>0</v>
      </c>
      <c r="BL138" s="21" t="s">
        <v>142</v>
      </c>
      <c r="BM138" s="21" t="s">
        <v>290</v>
      </c>
    </row>
    <row r="139" spans="2:47" s="1" customFormat="1" ht="24">
      <c r="B139" s="38"/>
      <c r="C139" s="60"/>
      <c r="D139" s="201" t="s">
        <v>144</v>
      </c>
      <c r="E139" s="60"/>
      <c r="F139" s="202" t="s">
        <v>291</v>
      </c>
      <c r="G139" s="60"/>
      <c r="H139" s="60"/>
      <c r="I139" s="160"/>
      <c r="J139" s="60"/>
      <c r="K139" s="60"/>
      <c r="L139" s="58"/>
      <c r="M139" s="203"/>
      <c r="N139" s="39"/>
      <c r="O139" s="39"/>
      <c r="P139" s="39"/>
      <c r="Q139" s="39"/>
      <c r="R139" s="39"/>
      <c r="S139" s="39"/>
      <c r="T139" s="75"/>
      <c r="AT139" s="21" t="s">
        <v>144</v>
      </c>
      <c r="AU139" s="21" t="s">
        <v>86</v>
      </c>
    </row>
    <row r="140" spans="2:51" s="11" customFormat="1" ht="12">
      <c r="B140" s="204"/>
      <c r="C140" s="205"/>
      <c r="D140" s="201" t="s">
        <v>146</v>
      </c>
      <c r="E140" s="206" t="s">
        <v>24</v>
      </c>
      <c r="F140" s="207" t="s">
        <v>412</v>
      </c>
      <c r="G140" s="205"/>
      <c r="H140" s="208">
        <v>11.32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146</v>
      </c>
      <c r="AU140" s="214" t="s">
        <v>86</v>
      </c>
      <c r="AV140" s="11" t="s">
        <v>86</v>
      </c>
      <c r="AW140" s="11" t="s">
        <v>40</v>
      </c>
      <c r="AX140" s="11" t="s">
        <v>25</v>
      </c>
      <c r="AY140" s="214" t="s">
        <v>135</v>
      </c>
    </row>
    <row r="141" spans="2:63" s="10" customFormat="1" ht="29.85" customHeight="1">
      <c r="B141" s="173"/>
      <c r="C141" s="174"/>
      <c r="D141" s="175" t="s">
        <v>76</v>
      </c>
      <c r="E141" s="187" t="s">
        <v>189</v>
      </c>
      <c r="F141" s="187" t="s">
        <v>293</v>
      </c>
      <c r="G141" s="174"/>
      <c r="H141" s="174"/>
      <c r="I141" s="177"/>
      <c r="J141" s="188">
        <f>BK141</f>
        <v>0</v>
      </c>
      <c r="K141" s="174"/>
      <c r="L141" s="179"/>
      <c r="M141" s="180"/>
      <c r="N141" s="181"/>
      <c r="O141" s="181"/>
      <c r="P141" s="182">
        <f>SUM(P142:P165)</f>
        <v>0</v>
      </c>
      <c r="Q141" s="181"/>
      <c r="R141" s="182">
        <f>SUM(R142:R165)</f>
        <v>0.04557</v>
      </c>
      <c r="S141" s="181"/>
      <c r="T141" s="183">
        <f>SUM(T142:T165)</f>
        <v>75.857</v>
      </c>
      <c r="AR141" s="184" t="s">
        <v>25</v>
      </c>
      <c r="AT141" s="185" t="s">
        <v>76</v>
      </c>
      <c r="AU141" s="185" t="s">
        <v>25</v>
      </c>
      <c r="AY141" s="184" t="s">
        <v>135</v>
      </c>
      <c r="BK141" s="186">
        <f>SUM(BK142:BK165)</f>
        <v>0</v>
      </c>
    </row>
    <row r="142" spans="2:65" s="1" customFormat="1" ht="14.4" customHeight="1">
      <c r="B142" s="38"/>
      <c r="C142" s="189" t="s">
        <v>308</v>
      </c>
      <c r="D142" s="189" t="s">
        <v>137</v>
      </c>
      <c r="E142" s="190" t="s">
        <v>294</v>
      </c>
      <c r="F142" s="191" t="s">
        <v>295</v>
      </c>
      <c r="G142" s="192" t="s">
        <v>296</v>
      </c>
      <c r="H142" s="193">
        <v>29</v>
      </c>
      <c r="I142" s="194"/>
      <c r="J142" s="195">
        <f>ROUND(I142*H142,2)</f>
        <v>0</v>
      </c>
      <c r="K142" s="191" t="s">
        <v>24</v>
      </c>
      <c r="L142" s="58"/>
      <c r="M142" s="196" t="s">
        <v>24</v>
      </c>
      <c r="N142" s="197" t="s">
        <v>48</v>
      </c>
      <c r="O142" s="39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AR142" s="21" t="s">
        <v>142</v>
      </c>
      <c r="AT142" s="21" t="s">
        <v>137</v>
      </c>
      <c r="AU142" s="21" t="s">
        <v>86</v>
      </c>
      <c r="AY142" s="21" t="s">
        <v>135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21" t="s">
        <v>25</v>
      </c>
      <c r="BK142" s="200">
        <f>ROUND(I142*H142,2)</f>
        <v>0</v>
      </c>
      <c r="BL142" s="21" t="s">
        <v>142</v>
      </c>
      <c r="BM142" s="21" t="s">
        <v>297</v>
      </c>
    </row>
    <row r="143" spans="2:47" s="1" customFormat="1" ht="12">
      <c r="B143" s="38"/>
      <c r="C143" s="60"/>
      <c r="D143" s="201" t="s">
        <v>144</v>
      </c>
      <c r="E143" s="60"/>
      <c r="F143" s="202" t="s">
        <v>295</v>
      </c>
      <c r="G143" s="60"/>
      <c r="H143" s="60"/>
      <c r="I143" s="160"/>
      <c r="J143" s="60"/>
      <c r="K143" s="60"/>
      <c r="L143" s="58"/>
      <c r="M143" s="203"/>
      <c r="N143" s="39"/>
      <c r="O143" s="39"/>
      <c r="P143" s="39"/>
      <c r="Q143" s="39"/>
      <c r="R143" s="39"/>
      <c r="S143" s="39"/>
      <c r="T143" s="75"/>
      <c r="AT143" s="21" t="s">
        <v>144</v>
      </c>
      <c r="AU143" s="21" t="s">
        <v>86</v>
      </c>
    </row>
    <row r="144" spans="2:47" s="1" customFormat="1" ht="36">
      <c r="B144" s="38"/>
      <c r="C144" s="60"/>
      <c r="D144" s="201" t="s">
        <v>298</v>
      </c>
      <c r="E144" s="60"/>
      <c r="F144" s="228" t="s">
        <v>299</v>
      </c>
      <c r="G144" s="60"/>
      <c r="H144" s="60"/>
      <c r="I144" s="160"/>
      <c r="J144" s="60"/>
      <c r="K144" s="60"/>
      <c r="L144" s="58"/>
      <c r="M144" s="203"/>
      <c r="N144" s="39"/>
      <c r="O144" s="39"/>
      <c r="P144" s="39"/>
      <c r="Q144" s="39"/>
      <c r="R144" s="39"/>
      <c r="S144" s="39"/>
      <c r="T144" s="75"/>
      <c r="AT144" s="21" t="s">
        <v>298</v>
      </c>
      <c r="AU144" s="21" t="s">
        <v>86</v>
      </c>
    </row>
    <row r="145" spans="2:51" s="11" customFormat="1" ht="12">
      <c r="B145" s="204"/>
      <c r="C145" s="205"/>
      <c r="D145" s="201" t="s">
        <v>146</v>
      </c>
      <c r="E145" s="206" t="s">
        <v>24</v>
      </c>
      <c r="F145" s="207" t="s">
        <v>413</v>
      </c>
      <c r="G145" s="205"/>
      <c r="H145" s="208">
        <v>29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146</v>
      </c>
      <c r="AU145" s="214" t="s">
        <v>86</v>
      </c>
      <c r="AV145" s="11" t="s">
        <v>86</v>
      </c>
      <c r="AW145" s="11" t="s">
        <v>40</v>
      </c>
      <c r="AX145" s="11" t="s">
        <v>25</v>
      </c>
      <c r="AY145" s="214" t="s">
        <v>135</v>
      </c>
    </row>
    <row r="146" spans="2:65" s="1" customFormat="1" ht="14.4" customHeight="1">
      <c r="B146" s="38"/>
      <c r="C146" s="189" t="s">
        <v>313</v>
      </c>
      <c r="D146" s="189" t="s">
        <v>137</v>
      </c>
      <c r="E146" s="190" t="s">
        <v>301</v>
      </c>
      <c r="F146" s="191" t="s">
        <v>414</v>
      </c>
      <c r="G146" s="192" t="s">
        <v>296</v>
      </c>
      <c r="H146" s="193">
        <v>5</v>
      </c>
      <c r="I146" s="194"/>
      <c r="J146" s="195">
        <f>ROUND(I146*H146,2)</f>
        <v>0</v>
      </c>
      <c r="K146" s="191" t="s">
        <v>24</v>
      </c>
      <c r="L146" s="58"/>
      <c r="M146" s="196" t="s">
        <v>24</v>
      </c>
      <c r="N146" s="197" t="s">
        <v>48</v>
      </c>
      <c r="O146" s="39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AR146" s="21" t="s">
        <v>142</v>
      </c>
      <c r="AT146" s="21" t="s">
        <v>137</v>
      </c>
      <c r="AU146" s="21" t="s">
        <v>86</v>
      </c>
      <c r="AY146" s="21" t="s">
        <v>135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21" t="s">
        <v>25</v>
      </c>
      <c r="BK146" s="200">
        <f>ROUND(I146*H146,2)</f>
        <v>0</v>
      </c>
      <c r="BL146" s="21" t="s">
        <v>142</v>
      </c>
      <c r="BM146" s="21" t="s">
        <v>303</v>
      </c>
    </row>
    <row r="147" spans="2:47" s="1" customFormat="1" ht="12">
      <c r="B147" s="38"/>
      <c r="C147" s="60"/>
      <c r="D147" s="201" t="s">
        <v>144</v>
      </c>
      <c r="E147" s="60"/>
      <c r="F147" s="202" t="s">
        <v>414</v>
      </c>
      <c r="G147" s="60"/>
      <c r="H147" s="60"/>
      <c r="I147" s="160"/>
      <c r="J147" s="60"/>
      <c r="K147" s="60"/>
      <c r="L147" s="58"/>
      <c r="M147" s="203"/>
      <c r="N147" s="39"/>
      <c r="O147" s="39"/>
      <c r="P147" s="39"/>
      <c r="Q147" s="39"/>
      <c r="R147" s="39"/>
      <c r="S147" s="39"/>
      <c r="T147" s="75"/>
      <c r="AT147" s="21" t="s">
        <v>144</v>
      </c>
      <c r="AU147" s="21" t="s">
        <v>86</v>
      </c>
    </row>
    <row r="148" spans="2:47" s="1" customFormat="1" ht="36">
      <c r="B148" s="38"/>
      <c r="C148" s="60"/>
      <c r="D148" s="201" t="s">
        <v>298</v>
      </c>
      <c r="E148" s="60"/>
      <c r="F148" s="228" t="s">
        <v>299</v>
      </c>
      <c r="G148" s="60"/>
      <c r="H148" s="60"/>
      <c r="I148" s="160"/>
      <c r="J148" s="60"/>
      <c r="K148" s="60"/>
      <c r="L148" s="58"/>
      <c r="M148" s="203"/>
      <c r="N148" s="39"/>
      <c r="O148" s="39"/>
      <c r="P148" s="39"/>
      <c r="Q148" s="39"/>
      <c r="R148" s="39"/>
      <c r="S148" s="39"/>
      <c r="T148" s="75"/>
      <c r="AT148" s="21" t="s">
        <v>298</v>
      </c>
      <c r="AU148" s="21" t="s">
        <v>86</v>
      </c>
    </row>
    <row r="149" spans="2:51" s="11" customFormat="1" ht="12">
      <c r="B149" s="204"/>
      <c r="C149" s="205"/>
      <c r="D149" s="201" t="s">
        <v>146</v>
      </c>
      <c r="E149" s="206" t="s">
        <v>24</v>
      </c>
      <c r="F149" s="207" t="s">
        <v>415</v>
      </c>
      <c r="G149" s="205"/>
      <c r="H149" s="208">
        <v>5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146</v>
      </c>
      <c r="AU149" s="214" t="s">
        <v>86</v>
      </c>
      <c r="AV149" s="11" t="s">
        <v>86</v>
      </c>
      <c r="AW149" s="11" t="s">
        <v>40</v>
      </c>
      <c r="AX149" s="11" t="s">
        <v>25</v>
      </c>
      <c r="AY149" s="214" t="s">
        <v>135</v>
      </c>
    </row>
    <row r="150" spans="2:65" s="1" customFormat="1" ht="14.4" customHeight="1">
      <c r="B150" s="38"/>
      <c r="C150" s="189" t="s">
        <v>9</v>
      </c>
      <c r="D150" s="189" t="s">
        <v>137</v>
      </c>
      <c r="E150" s="190" t="s">
        <v>305</v>
      </c>
      <c r="F150" s="191" t="s">
        <v>351</v>
      </c>
      <c r="G150" s="192" t="s">
        <v>296</v>
      </c>
      <c r="H150" s="193">
        <v>4</v>
      </c>
      <c r="I150" s="194"/>
      <c r="J150" s="195">
        <f>ROUND(I150*H150,2)</f>
        <v>0</v>
      </c>
      <c r="K150" s="191" t="s">
        <v>24</v>
      </c>
      <c r="L150" s="58"/>
      <c r="M150" s="196" t="s">
        <v>24</v>
      </c>
      <c r="N150" s="197" t="s">
        <v>48</v>
      </c>
      <c r="O150" s="39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AR150" s="21" t="s">
        <v>142</v>
      </c>
      <c r="AT150" s="21" t="s">
        <v>137</v>
      </c>
      <c r="AU150" s="21" t="s">
        <v>86</v>
      </c>
      <c r="AY150" s="21" t="s">
        <v>135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21" t="s">
        <v>25</v>
      </c>
      <c r="BK150" s="200">
        <f>ROUND(I150*H150,2)</f>
        <v>0</v>
      </c>
      <c r="BL150" s="21" t="s">
        <v>142</v>
      </c>
      <c r="BM150" s="21" t="s">
        <v>307</v>
      </c>
    </row>
    <row r="151" spans="2:47" s="1" customFormat="1" ht="12">
      <c r="B151" s="38"/>
      <c r="C151" s="60"/>
      <c r="D151" s="201" t="s">
        <v>144</v>
      </c>
      <c r="E151" s="60"/>
      <c r="F151" s="202" t="s">
        <v>351</v>
      </c>
      <c r="G151" s="60"/>
      <c r="H151" s="60"/>
      <c r="I151" s="160"/>
      <c r="J151" s="60"/>
      <c r="K151" s="60"/>
      <c r="L151" s="58"/>
      <c r="M151" s="203"/>
      <c r="N151" s="39"/>
      <c r="O151" s="39"/>
      <c r="P151" s="39"/>
      <c r="Q151" s="39"/>
      <c r="R151" s="39"/>
      <c r="S151" s="39"/>
      <c r="T151" s="75"/>
      <c r="AT151" s="21" t="s">
        <v>144</v>
      </c>
      <c r="AU151" s="21" t="s">
        <v>86</v>
      </c>
    </row>
    <row r="152" spans="2:47" s="1" customFormat="1" ht="36">
      <c r="B152" s="38"/>
      <c r="C152" s="60"/>
      <c r="D152" s="201" t="s">
        <v>298</v>
      </c>
      <c r="E152" s="60"/>
      <c r="F152" s="228" t="s">
        <v>299</v>
      </c>
      <c r="G152" s="60"/>
      <c r="H152" s="60"/>
      <c r="I152" s="160"/>
      <c r="J152" s="60"/>
      <c r="K152" s="60"/>
      <c r="L152" s="58"/>
      <c r="M152" s="203"/>
      <c r="N152" s="39"/>
      <c r="O152" s="39"/>
      <c r="P152" s="39"/>
      <c r="Q152" s="39"/>
      <c r="R152" s="39"/>
      <c r="S152" s="39"/>
      <c r="T152" s="75"/>
      <c r="AT152" s="21" t="s">
        <v>298</v>
      </c>
      <c r="AU152" s="21" t="s">
        <v>86</v>
      </c>
    </row>
    <row r="153" spans="2:51" s="11" customFormat="1" ht="12">
      <c r="B153" s="204"/>
      <c r="C153" s="205"/>
      <c r="D153" s="201" t="s">
        <v>146</v>
      </c>
      <c r="E153" s="206" t="s">
        <v>24</v>
      </c>
      <c r="F153" s="207" t="s">
        <v>416</v>
      </c>
      <c r="G153" s="205"/>
      <c r="H153" s="208">
        <v>4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146</v>
      </c>
      <c r="AU153" s="214" t="s">
        <v>86</v>
      </c>
      <c r="AV153" s="11" t="s">
        <v>86</v>
      </c>
      <c r="AW153" s="11" t="s">
        <v>40</v>
      </c>
      <c r="AX153" s="11" t="s">
        <v>25</v>
      </c>
      <c r="AY153" s="214" t="s">
        <v>135</v>
      </c>
    </row>
    <row r="154" spans="2:65" s="1" customFormat="1" ht="14.4" customHeight="1">
      <c r="B154" s="38"/>
      <c r="C154" s="189" t="s">
        <v>320</v>
      </c>
      <c r="D154" s="189" t="s">
        <v>137</v>
      </c>
      <c r="E154" s="190" t="s">
        <v>314</v>
      </c>
      <c r="F154" s="191" t="s">
        <v>315</v>
      </c>
      <c r="G154" s="192" t="s">
        <v>296</v>
      </c>
      <c r="H154" s="193">
        <v>1</v>
      </c>
      <c r="I154" s="194"/>
      <c r="J154" s="195">
        <f>ROUND(I154*H154,2)</f>
        <v>0</v>
      </c>
      <c r="K154" s="191" t="s">
        <v>24</v>
      </c>
      <c r="L154" s="58"/>
      <c r="M154" s="196" t="s">
        <v>24</v>
      </c>
      <c r="N154" s="197" t="s">
        <v>48</v>
      </c>
      <c r="O154" s="3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AR154" s="21" t="s">
        <v>142</v>
      </c>
      <c r="AT154" s="21" t="s">
        <v>137</v>
      </c>
      <c r="AU154" s="21" t="s">
        <v>86</v>
      </c>
      <c r="AY154" s="21" t="s">
        <v>135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21" t="s">
        <v>25</v>
      </c>
      <c r="BK154" s="200">
        <f>ROUND(I154*H154,2)</f>
        <v>0</v>
      </c>
      <c r="BL154" s="21" t="s">
        <v>142</v>
      </c>
      <c r="BM154" s="21" t="s">
        <v>417</v>
      </c>
    </row>
    <row r="155" spans="2:47" s="1" customFormat="1" ht="12">
      <c r="B155" s="38"/>
      <c r="C155" s="60"/>
      <c r="D155" s="201" t="s">
        <v>144</v>
      </c>
      <c r="E155" s="60"/>
      <c r="F155" s="202" t="s">
        <v>315</v>
      </c>
      <c r="G155" s="60"/>
      <c r="H155" s="60"/>
      <c r="I155" s="160"/>
      <c r="J155" s="60"/>
      <c r="K155" s="60"/>
      <c r="L155" s="58"/>
      <c r="M155" s="203"/>
      <c r="N155" s="39"/>
      <c r="O155" s="39"/>
      <c r="P155" s="39"/>
      <c r="Q155" s="39"/>
      <c r="R155" s="39"/>
      <c r="S155" s="39"/>
      <c r="T155" s="75"/>
      <c r="AT155" s="21" t="s">
        <v>144</v>
      </c>
      <c r="AU155" s="21" t="s">
        <v>86</v>
      </c>
    </row>
    <row r="156" spans="2:47" s="1" customFormat="1" ht="36">
      <c r="B156" s="38"/>
      <c r="C156" s="60"/>
      <c r="D156" s="201" t="s">
        <v>298</v>
      </c>
      <c r="E156" s="60"/>
      <c r="F156" s="228" t="s">
        <v>299</v>
      </c>
      <c r="G156" s="60"/>
      <c r="H156" s="60"/>
      <c r="I156" s="160"/>
      <c r="J156" s="60"/>
      <c r="K156" s="60"/>
      <c r="L156" s="58"/>
      <c r="M156" s="203"/>
      <c r="N156" s="39"/>
      <c r="O156" s="39"/>
      <c r="P156" s="39"/>
      <c r="Q156" s="39"/>
      <c r="R156" s="39"/>
      <c r="S156" s="39"/>
      <c r="T156" s="75"/>
      <c r="AT156" s="21" t="s">
        <v>298</v>
      </c>
      <c r="AU156" s="21" t="s">
        <v>86</v>
      </c>
    </row>
    <row r="157" spans="2:51" s="11" customFormat="1" ht="12">
      <c r="B157" s="204"/>
      <c r="C157" s="205"/>
      <c r="D157" s="201" t="s">
        <v>146</v>
      </c>
      <c r="E157" s="206" t="s">
        <v>24</v>
      </c>
      <c r="F157" s="207" t="s">
        <v>418</v>
      </c>
      <c r="G157" s="205"/>
      <c r="H157" s="208">
        <v>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146</v>
      </c>
      <c r="AU157" s="214" t="s">
        <v>86</v>
      </c>
      <c r="AV157" s="11" t="s">
        <v>86</v>
      </c>
      <c r="AW157" s="11" t="s">
        <v>40</v>
      </c>
      <c r="AX157" s="11" t="s">
        <v>25</v>
      </c>
      <c r="AY157" s="214" t="s">
        <v>135</v>
      </c>
    </row>
    <row r="158" spans="2:65" s="1" customFormat="1" ht="14.4" customHeight="1">
      <c r="B158" s="38"/>
      <c r="C158" s="189" t="s">
        <v>356</v>
      </c>
      <c r="D158" s="189" t="s">
        <v>137</v>
      </c>
      <c r="E158" s="190" t="s">
        <v>317</v>
      </c>
      <c r="F158" s="191" t="s">
        <v>318</v>
      </c>
      <c r="G158" s="192" t="s">
        <v>296</v>
      </c>
      <c r="H158" s="193">
        <v>1</v>
      </c>
      <c r="I158" s="194"/>
      <c r="J158" s="195">
        <f>ROUND(I158*H158,2)</f>
        <v>0</v>
      </c>
      <c r="K158" s="191" t="s">
        <v>24</v>
      </c>
      <c r="L158" s="58"/>
      <c r="M158" s="196" t="s">
        <v>24</v>
      </c>
      <c r="N158" s="197" t="s">
        <v>48</v>
      </c>
      <c r="O158" s="39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AR158" s="21" t="s">
        <v>142</v>
      </c>
      <c r="AT158" s="21" t="s">
        <v>137</v>
      </c>
      <c r="AU158" s="21" t="s">
        <v>86</v>
      </c>
      <c r="AY158" s="21" t="s">
        <v>135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21" t="s">
        <v>25</v>
      </c>
      <c r="BK158" s="200">
        <f>ROUND(I158*H158,2)</f>
        <v>0</v>
      </c>
      <c r="BL158" s="21" t="s">
        <v>142</v>
      </c>
      <c r="BM158" s="21" t="s">
        <v>384</v>
      </c>
    </row>
    <row r="159" spans="2:47" s="1" customFormat="1" ht="12">
      <c r="B159" s="38"/>
      <c r="C159" s="60"/>
      <c r="D159" s="201" t="s">
        <v>144</v>
      </c>
      <c r="E159" s="60"/>
      <c r="F159" s="202" t="s">
        <v>318</v>
      </c>
      <c r="G159" s="60"/>
      <c r="H159" s="60"/>
      <c r="I159" s="160"/>
      <c r="J159" s="60"/>
      <c r="K159" s="60"/>
      <c r="L159" s="58"/>
      <c r="M159" s="203"/>
      <c r="N159" s="39"/>
      <c r="O159" s="39"/>
      <c r="P159" s="39"/>
      <c r="Q159" s="39"/>
      <c r="R159" s="39"/>
      <c r="S159" s="39"/>
      <c r="T159" s="75"/>
      <c r="AT159" s="21" t="s">
        <v>144</v>
      </c>
      <c r="AU159" s="21" t="s">
        <v>86</v>
      </c>
    </row>
    <row r="160" spans="2:47" s="1" customFormat="1" ht="36">
      <c r="B160" s="38"/>
      <c r="C160" s="60"/>
      <c r="D160" s="201" t="s">
        <v>298</v>
      </c>
      <c r="E160" s="60"/>
      <c r="F160" s="228" t="s">
        <v>299</v>
      </c>
      <c r="G160" s="60"/>
      <c r="H160" s="60"/>
      <c r="I160" s="160"/>
      <c r="J160" s="60"/>
      <c r="K160" s="60"/>
      <c r="L160" s="58"/>
      <c r="M160" s="203"/>
      <c r="N160" s="39"/>
      <c r="O160" s="39"/>
      <c r="P160" s="39"/>
      <c r="Q160" s="39"/>
      <c r="R160" s="39"/>
      <c r="S160" s="39"/>
      <c r="T160" s="75"/>
      <c r="AT160" s="21" t="s">
        <v>298</v>
      </c>
      <c r="AU160" s="21" t="s">
        <v>86</v>
      </c>
    </row>
    <row r="161" spans="2:51" s="11" customFormat="1" ht="12">
      <c r="B161" s="204"/>
      <c r="C161" s="205"/>
      <c r="D161" s="201" t="s">
        <v>146</v>
      </c>
      <c r="E161" s="206" t="s">
        <v>24</v>
      </c>
      <c r="F161" s="207" t="s">
        <v>418</v>
      </c>
      <c r="G161" s="205"/>
      <c r="H161" s="208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146</v>
      </c>
      <c r="AU161" s="214" t="s">
        <v>86</v>
      </c>
      <c r="AV161" s="11" t="s">
        <v>86</v>
      </c>
      <c r="AW161" s="11" t="s">
        <v>40</v>
      </c>
      <c r="AX161" s="11" t="s">
        <v>25</v>
      </c>
      <c r="AY161" s="214" t="s">
        <v>135</v>
      </c>
    </row>
    <row r="162" spans="2:65" s="1" customFormat="1" ht="22.8" customHeight="1">
      <c r="B162" s="38"/>
      <c r="C162" s="189" t="s">
        <v>357</v>
      </c>
      <c r="D162" s="189" t="s">
        <v>137</v>
      </c>
      <c r="E162" s="190" t="s">
        <v>419</v>
      </c>
      <c r="F162" s="191" t="s">
        <v>420</v>
      </c>
      <c r="G162" s="192" t="s">
        <v>140</v>
      </c>
      <c r="H162" s="193">
        <v>31</v>
      </c>
      <c r="I162" s="194"/>
      <c r="J162" s="195">
        <f>ROUND(I162*H162,2)</f>
        <v>0</v>
      </c>
      <c r="K162" s="191" t="s">
        <v>141</v>
      </c>
      <c r="L162" s="58"/>
      <c r="M162" s="196" t="s">
        <v>24</v>
      </c>
      <c r="N162" s="197" t="s">
        <v>48</v>
      </c>
      <c r="O162" s="39"/>
      <c r="P162" s="198">
        <f>O162*H162</f>
        <v>0</v>
      </c>
      <c r="Q162" s="198">
        <v>0.00147</v>
      </c>
      <c r="R162" s="198">
        <f>Q162*H162</f>
        <v>0.04557</v>
      </c>
      <c r="S162" s="198">
        <v>2.447</v>
      </c>
      <c r="T162" s="199">
        <f>S162*H162</f>
        <v>75.857</v>
      </c>
      <c r="AR162" s="21" t="s">
        <v>142</v>
      </c>
      <c r="AT162" s="21" t="s">
        <v>137</v>
      </c>
      <c r="AU162" s="21" t="s">
        <v>86</v>
      </c>
      <c r="AY162" s="21" t="s">
        <v>135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1" t="s">
        <v>25</v>
      </c>
      <c r="BK162" s="200">
        <f>ROUND(I162*H162,2)</f>
        <v>0</v>
      </c>
      <c r="BL162" s="21" t="s">
        <v>142</v>
      </c>
      <c r="BM162" s="21" t="s">
        <v>421</v>
      </c>
    </row>
    <row r="163" spans="2:47" s="1" customFormat="1" ht="36">
      <c r="B163" s="38"/>
      <c r="C163" s="60"/>
      <c r="D163" s="201" t="s">
        <v>144</v>
      </c>
      <c r="E163" s="60"/>
      <c r="F163" s="202" t="s">
        <v>422</v>
      </c>
      <c r="G163" s="60"/>
      <c r="H163" s="60"/>
      <c r="I163" s="160"/>
      <c r="J163" s="60"/>
      <c r="K163" s="60"/>
      <c r="L163" s="58"/>
      <c r="M163" s="203"/>
      <c r="N163" s="39"/>
      <c r="O163" s="39"/>
      <c r="P163" s="39"/>
      <c r="Q163" s="39"/>
      <c r="R163" s="39"/>
      <c r="S163" s="39"/>
      <c r="T163" s="75"/>
      <c r="AT163" s="21" t="s">
        <v>144</v>
      </c>
      <c r="AU163" s="21" t="s">
        <v>86</v>
      </c>
    </row>
    <row r="164" spans="2:51" s="11" customFormat="1" ht="12">
      <c r="B164" s="204"/>
      <c r="C164" s="205"/>
      <c r="D164" s="201" t="s">
        <v>146</v>
      </c>
      <c r="E164" s="206" t="s">
        <v>24</v>
      </c>
      <c r="F164" s="207" t="s">
        <v>423</v>
      </c>
      <c r="G164" s="205"/>
      <c r="H164" s="208">
        <v>19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146</v>
      </c>
      <c r="AU164" s="214" t="s">
        <v>86</v>
      </c>
      <c r="AV164" s="11" t="s">
        <v>86</v>
      </c>
      <c r="AW164" s="11" t="s">
        <v>40</v>
      </c>
      <c r="AX164" s="11" t="s">
        <v>77</v>
      </c>
      <c r="AY164" s="214" t="s">
        <v>135</v>
      </c>
    </row>
    <row r="165" spans="2:51" s="11" customFormat="1" ht="12">
      <c r="B165" s="204"/>
      <c r="C165" s="205"/>
      <c r="D165" s="201" t="s">
        <v>146</v>
      </c>
      <c r="E165" s="206" t="s">
        <v>24</v>
      </c>
      <c r="F165" s="207" t="s">
        <v>424</v>
      </c>
      <c r="G165" s="205"/>
      <c r="H165" s="208">
        <v>12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146</v>
      </c>
      <c r="AU165" s="214" t="s">
        <v>86</v>
      </c>
      <c r="AV165" s="11" t="s">
        <v>86</v>
      </c>
      <c r="AW165" s="11" t="s">
        <v>40</v>
      </c>
      <c r="AX165" s="11" t="s">
        <v>77</v>
      </c>
      <c r="AY165" s="214" t="s">
        <v>135</v>
      </c>
    </row>
    <row r="166" spans="2:63" s="10" customFormat="1" ht="29.85" customHeight="1">
      <c r="B166" s="173"/>
      <c r="C166" s="174"/>
      <c r="D166" s="175" t="s">
        <v>76</v>
      </c>
      <c r="E166" s="187" t="s">
        <v>425</v>
      </c>
      <c r="F166" s="187" t="s">
        <v>426</v>
      </c>
      <c r="G166" s="174"/>
      <c r="H166" s="174"/>
      <c r="I166" s="177"/>
      <c r="J166" s="188">
        <f>BK166</f>
        <v>0</v>
      </c>
      <c r="K166" s="174"/>
      <c r="L166" s="179"/>
      <c r="M166" s="180"/>
      <c r="N166" s="181"/>
      <c r="O166" s="181"/>
      <c r="P166" s="182">
        <f>SUM(P167:P174)</f>
        <v>0</v>
      </c>
      <c r="Q166" s="181"/>
      <c r="R166" s="182">
        <f>SUM(R167:R174)</f>
        <v>0</v>
      </c>
      <c r="S166" s="181"/>
      <c r="T166" s="183">
        <f>SUM(T167:T174)</f>
        <v>0</v>
      </c>
      <c r="AR166" s="184" t="s">
        <v>25</v>
      </c>
      <c r="AT166" s="185" t="s">
        <v>76</v>
      </c>
      <c r="AU166" s="185" t="s">
        <v>25</v>
      </c>
      <c r="AY166" s="184" t="s">
        <v>135</v>
      </c>
      <c r="BK166" s="186">
        <f>SUM(BK167:BK174)</f>
        <v>0</v>
      </c>
    </row>
    <row r="167" spans="2:65" s="1" customFormat="1" ht="22.8" customHeight="1">
      <c r="B167" s="38"/>
      <c r="C167" s="189" t="s">
        <v>427</v>
      </c>
      <c r="D167" s="189" t="s">
        <v>137</v>
      </c>
      <c r="E167" s="190" t="s">
        <v>428</v>
      </c>
      <c r="F167" s="191" t="s">
        <v>429</v>
      </c>
      <c r="G167" s="192" t="s">
        <v>202</v>
      </c>
      <c r="H167" s="193">
        <v>75.857</v>
      </c>
      <c r="I167" s="194"/>
      <c r="J167" s="195">
        <f>ROUND(I167*H167,2)</f>
        <v>0</v>
      </c>
      <c r="K167" s="191" t="s">
        <v>141</v>
      </c>
      <c r="L167" s="58"/>
      <c r="M167" s="196" t="s">
        <v>24</v>
      </c>
      <c r="N167" s="197" t="s">
        <v>48</v>
      </c>
      <c r="O167" s="39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AR167" s="21" t="s">
        <v>142</v>
      </c>
      <c r="AT167" s="21" t="s">
        <v>137</v>
      </c>
      <c r="AU167" s="21" t="s">
        <v>86</v>
      </c>
      <c r="AY167" s="21" t="s">
        <v>135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21" t="s">
        <v>25</v>
      </c>
      <c r="BK167" s="200">
        <f>ROUND(I167*H167,2)</f>
        <v>0</v>
      </c>
      <c r="BL167" s="21" t="s">
        <v>142</v>
      </c>
      <c r="BM167" s="21" t="s">
        <v>430</v>
      </c>
    </row>
    <row r="168" spans="2:47" s="1" customFormat="1" ht="12">
      <c r="B168" s="38"/>
      <c r="C168" s="60"/>
      <c r="D168" s="201" t="s">
        <v>144</v>
      </c>
      <c r="E168" s="60"/>
      <c r="F168" s="202" t="s">
        <v>431</v>
      </c>
      <c r="G168" s="60"/>
      <c r="H168" s="60"/>
      <c r="I168" s="160"/>
      <c r="J168" s="60"/>
      <c r="K168" s="60"/>
      <c r="L168" s="58"/>
      <c r="M168" s="203"/>
      <c r="N168" s="39"/>
      <c r="O168" s="39"/>
      <c r="P168" s="39"/>
      <c r="Q168" s="39"/>
      <c r="R168" s="39"/>
      <c r="S168" s="39"/>
      <c r="T168" s="75"/>
      <c r="AT168" s="21" t="s">
        <v>144</v>
      </c>
      <c r="AU168" s="21" t="s">
        <v>86</v>
      </c>
    </row>
    <row r="169" spans="2:51" s="11" customFormat="1" ht="24">
      <c r="B169" s="204"/>
      <c r="C169" s="205"/>
      <c r="D169" s="201" t="s">
        <v>146</v>
      </c>
      <c r="E169" s="206" t="s">
        <v>24</v>
      </c>
      <c r="F169" s="207" t="s">
        <v>432</v>
      </c>
      <c r="G169" s="205"/>
      <c r="H169" s="208">
        <v>75.857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146</v>
      </c>
      <c r="AU169" s="214" t="s">
        <v>86</v>
      </c>
      <c r="AV169" s="11" t="s">
        <v>86</v>
      </c>
      <c r="AW169" s="11" t="s">
        <v>40</v>
      </c>
      <c r="AX169" s="11" t="s">
        <v>25</v>
      </c>
      <c r="AY169" s="214" t="s">
        <v>135</v>
      </c>
    </row>
    <row r="170" spans="2:65" s="1" customFormat="1" ht="22.8" customHeight="1">
      <c r="B170" s="38"/>
      <c r="C170" s="189" t="s">
        <v>433</v>
      </c>
      <c r="D170" s="189" t="s">
        <v>137</v>
      </c>
      <c r="E170" s="190" t="s">
        <v>434</v>
      </c>
      <c r="F170" s="191" t="s">
        <v>435</v>
      </c>
      <c r="G170" s="192" t="s">
        <v>202</v>
      </c>
      <c r="H170" s="193">
        <v>75.857</v>
      </c>
      <c r="I170" s="194"/>
      <c r="J170" s="195">
        <f>ROUND(I170*H170,2)</f>
        <v>0</v>
      </c>
      <c r="K170" s="191" t="s">
        <v>141</v>
      </c>
      <c r="L170" s="58"/>
      <c r="M170" s="196" t="s">
        <v>24</v>
      </c>
      <c r="N170" s="197" t="s">
        <v>48</v>
      </c>
      <c r="O170" s="39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21" t="s">
        <v>142</v>
      </c>
      <c r="AT170" s="21" t="s">
        <v>137</v>
      </c>
      <c r="AU170" s="21" t="s">
        <v>86</v>
      </c>
      <c r="AY170" s="21" t="s">
        <v>135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21" t="s">
        <v>25</v>
      </c>
      <c r="BK170" s="200">
        <f>ROUND(I170*H170,2)</f>
        <v>0</v>
      </c>
      <c r="BL170" s="21" t="s">
        <v>142</v>
      </c>
      <c r="BM170" s="21" t="s">
        <v>436</v>
      </c>
    </row>
    <row r="171" spans="2:47" s="1" customFormat="1" ht="24">
      <c r="B171" s="38"/>
      <c r="C171" s="60"/>
      <c r="D171" s="201" t="s">
        <v>144</v>
      </c>
      <c r="E171" s="60"/>
      <c r="F171" s="202" t="s">
        <v>437</v>
      </c>
      <c r="G171" s="60"/>
      <c r="H171" s="60"/>
      <c r="I171" s="160"/>
      <c r="J171" s="60"/>
      <c r="K171" s="60"/>
      <c r="L171" s="58"/>
      <c r="M171" s="203"/>
      <c r="N171" s="39"/>
      <c r="O171" s="39"/>
      <c r="P171" s="39"/>
      <c r="Q171" s="39"/>
      <c r="R171" s="39"/>
      <c r="S171" s="39"/>
      <c r="T171" s="75"/>
      <c r="AT171" s="21" t="s">
        <v>144</v>
      </c>
      <c r="AU171" s="21" t="s">
        <v>86</v>
      </c>
    </row>
    <row r="172" spans="2:65" s="1" customFormat="1" ht="22.8" customHeight="1">
      <c r="B172" s="38"/>
      <c r="C172" s="189" t="s">
        <v>438</v>
      </c>
      <c r="D172" s="189" t="s">
        <v>137</v>
      </c>
      <c r="E172" s="190" t="s">
        <v>439</v>
      </c>
      <c r="F172" s="191" t="s">
        <v>440</v>
      </c>
      <c r="G172" s="192" t="s">
        <v>202</v>
      </c>
      <c r="H172" s="193">
        <v>1820.568</v>
      </c>
      <c r="I172" s="194"/>
      <c r="J172" s="195">
        <f>ROUND(I172*H172,2)</f>
        <v>0</v>
      </c>
      <c r="K172" s="191" t="s">
        <v>141</v>
      </c>
      <c r="L172" s="58"/>
      <c r="M172" s="196" t="s">
        <v>24</v>
      </c>
      <c r="N172" s="197" t="s">
        <v>48</v>
      </c>
      <c r="O172" s="39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AR172" s="21" t="s">
        <v>142</v>
      </c>
      <c r="AT172" s="21" t="s">
        <v>137</v>
      </c>
      <c r="AU172" s="21" t="s">
        <v>86</v>
      </c>
      <c r="AY172" s="21" t="s">
        <v>135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21" t="s">
        <v>25</v>
      </c>
      <c r="BK172" s="200">
        <f>ROUND(I172*H172,2)</f>
        <v>0</v>
      </c>
      <c r="BL172" s="21" t="s">
        <v>142</v>
      </c>
      <c r="BM172" s="21" t="s">
        <v>441</v>
      </c>
    </row>
    <row r="173" spans="2:47" s="1" customFormat="1" ht="36">
      <c r="B173" s="38"/>
      <c r="C173" s="60"/>
      <c r="D173" s="201" t="s">
        <v>144</v>
      </c>
      <c r="E173" s="60"/>
      <c r="F173" s="202" t="s">
        <v>442</v>
      </c>
      <c r="G173" s="60"/>
      <c r="H173" s="60"/>
      <c r="I173" s="160"/>
      <c r="J173" s="60"/>
      <c r="K173" s="60"/>
      <c r="L173" s="58"/>
      <c r="M173" s="203"/>
      <c r="N173" s="39"/>
      <c r="O173" s="39"/>
      <c r="P173" s="39"/>
      <c r="Q173" s="39"/>
      <c r="R173" s="39"/>
      <c r="S173" s="39"/>
      <c r="T173" s="75"/>
      <c r="AT173" s="21" t="s">
        <v>144</v>
      </c>
      <c r="AU173" s="21" t="s">
        <v>86</v>
      </c>
    </row>
    <row r="174" spans="2:51" s="11" customFormat="1" ht="12">
      <c r="B174" s="204"/>
      <c r="C174" s="205"/>
      <c r="D174" s="201" t="s">
        <v>146</v>
      </c>
      <c r="E174" s="206" t="s">
        <v>24</v>
      </c>
      <c r="F174" s="207" t="s">
        <v>443</v>
      </c>
      <c r="G174" s="205"/>
      <c r="H174" s="208">
        <v>1820.568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146</v>
      </c>
      <c r="AU174" s="214" t="s">
        <v>86</v>
      </c>
      <c r="AV174" s="11" t="s">
        <v>86</v>
      </c>
      <c r="AW174" s="11" t="s">
        <v>40</v>
      </c>
      <c r="AX174" s="11" t="s">
        <v>25</v>
      </c>
      <c r="AY174" s="214" t="s">
        <v>135</v>
      </c>
    </row>
    <row r="175" spans="2:63" s="10" customFormat="1" ht="29.85" customHeight="1">
      <c r="B175" s="173"/>
      <c r="C175" s="174"/>
      <c r="D175" s="175" t="s">
        <v>76</v>
      </c>
      <c r="E175" s="187" t="s">
        <v>244</v>
      </c>
      <c r="F175" s="187" t="s">
        <v>245</v>
      </c>
      <c r="G175" s="174"/>
      <c r="H175" s="174"/>
      <c r="I175" s="177"/>
      <c r="J175" s="188">
        <f>BK175</f>
        <v>0</v>
      </c>
      <c r="K175" s="174"/>
      <c r="L175" s="179"/>
      <c r="M175" s="180"/>
      <c r="N175" s="181"/>
      <c r="O175" s="181"/>
      <c r="P175" s="182">
        <f>SUM(P176:P177)</f>
        <v>0</v>
      </c>
      <c r="Q175" s="181"/>
      <c r="R175" s="182">
        <f>SUM(R176:R177)</f>
        <v>0</v>
      </c>
      <c r="S175" s="181"/>
      <c r="T175" s="183">
        <f>SUM(T176:T177)</f>
        <v>0</v>
      </c>
      <c r="AR175" s="184" t="s">
        <v>25</v>
      </c>
      <c r="AT175" s="185" t="s">
        <v>76</v>
      </c>
      <c r="AU175" s="185" t="s">
        <v>25</v>
      </c>
      <c r="AY175" s="184" t="s">
        <v>135</v>
      </c>
      <c r="BK175" s="186">
        <f>SUM(BK176:BK177)</f>
        <v>0</v>
      </c>
    </row>
    <row r="176" spans="2:65" s="1" customFormat="1" ht="14.4" customHeight="1">
      <c r="B176" s="38"/>
      <c r="C176" s="189" t="s">
        <v>444</v>
      </c>
      <c r="D176" s="189" t="s">
        <v>137</v>
      </c>
      <c r="E176" s="190" t="s">
        <v>247</v>
      </c>
      <c r="F176" s="191" t="s">
        <v>248</v>
      </c>
      <c r="G176" s="192" t="s">
        <v>202</v>
      </c>
      <c r="H176" s="193">
        <v>3098.422</v>
      </c>
      <c r="I176" s="194"/>
      <c r="J176" s="195">
        <f>ROUND(I176*H176,2)</f>
        <v>0</v>
      </c>
      <c r="K176" s="191" t="s">
        <v>141</v>
      </c>
      <c r="L176" s="58"/>
      <c r="M176" s="196" t="s">
        <v>24</v>
      </c>
      <c r="N176" s="197" t="s">
        <v>48</v>
      </c>
      <c r="O176" s="39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AR176" s="21" t="s">
        <v>142</v>
      </c>
      <c r="AT176" s="21" t="s">
        <v>137</v>
      </c>
      <c r="AU176" s="21" t="s">
        <v>86</v>
      </c>
      <c r="AY176" s="21" t="s">
        <v>135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21" t="s">
        <v>25</v>
      </c>
      <c r="BK176" s="200">
        <f>ROUND(I176*H176,2)</f>
        <v>0</v>
      </c>
      <c r="BL176" s="21" t="s">
        <v>142</v>
      </c>
      <c r="BM176" s="21" t="s">
        <v>249</v>
      </c>
    </row>
    <row r="177" spans="2:47" s="1" customFormat="1" ht="24">
      <c r="B177" s="38"/>
      <c r="C177" s="60"/>
      <c r="D177" s="201" t="s">
        <v>144</v>
      </c>
      <c r="E177" s="60"/>
      <c r="F177" s="202" t="s">
        <v>250</v>
      </c>
      <c r="G177" s="60"/>
      <c r="H177" s="60"/>
      <c r="I177" s="160"/>
      <c r="J177" s="60"/>
      <c r="K177" s="60"/>
      <c r="L177" s="58"/>
      <c r="M177" s="225"/>
      <c r="N177" s="226"/>
      <c r="O177" s="226"/>
      <c r="P177" s="226"/>
      <c r="Q177" s="226"/>
      <c r="R177" s="226"/>
      <c r="S177" s="226"/>
      <c r="T177" s="227"/>
      <c r="AT177" s="21" t="s">
        <v>144</v>
      </c>
      <c r="AU177" s="21" t="s">
        <v>86</v>
      </c>
    </row>
    <row r="178" spans="2:12" s="1" customFormat="1" ht="6.9" customHeight="1">
      <c r="B178" s="53"/>
      <c r="C178" s="54"/>
      <c r="D178" s="54"/>
      <c r="E178" s="54"/>
      <c r="F178" s="54"/>
      <c r="G178" s="54"/>
      <c r="H178" s="54"/>
      <c r="I178" s="136"/>
      <c r="J178" s="54"/>
      <c r="K178" s="54"/>
      <c r="L178" s="58"/>
    </row>
  </sheetData>
  <sheetProtection algorithmName="SHA-512" hashValue="VK6KZrfZh2NPxdv+GH2kwzjd7YlNs5TxWmHkShkgdrZesqx+4pArGhkuJhgoa/Ri+D57WB7bq7bK3uQPKhQZUg==" saltValue="Ii2FY6f8trCathOPVzDsnCJZY3us4gQXxUY+0+LLjeUzShgvC+kLpYFjUv+80LsFahiYRpBy87YW42ftpQ6cwQ==" spinCount="100000" sheet="1" objects="1" scenarios="1" formatColumns="0" formatRows="0" autoFilter="0"/>
  <autoFilter ref="C81:K177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4" t="s">
        <v>103</v>
      </c>
      <c r="H1" s="354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21" t="s">
        <v>101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6" t="str">
        <f>'Rekapitulace stavby'!K6</f>
        <v>Svitava, ř. km 82,916-90,059, Hradec nad Svitavou, oprava koryta</v>
      </c>
      <c r="F7" s="347"/>
      <c r="G7" s="347"/>
      <c r="H7" s="347"/>
      <c r="I7" s="114"/>
      <c r="J7" s="26"/>
      <c r="K7" s="28"/>
    </row>
    <row r="8" spans="2:11" s="1" customFormat="1" ht="13.2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8" t="s">
        <v>445</v>
      </c>
      <c r="F9" s="349"/>
      <c r="G9" s="349"/>
      <c r="H9" s="349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24</v>
      </c>
      <c r="G11" s="39"/>
      <c r="H11" s="39"/>
      <c r="I11" s="116" t="s">
        <v>23</v>
      </c>
      <c r="J11" s="32" t="s">
        <v>24</v>
      </c>
      <c r="K11" s="42"/>
    </row>
    <row r="12" spans="2:11" s="1" customFormat="1" ht="14.4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6" t="s">
        <v>28</v>
      </c>
      <c r="J12" s="117" t="str">
        <f>'Rekapitulace stavby'!AN8</f>
        <v>19. 12. 2016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32</v>
      </c>
      <c r="E14" s="39"/>
      <c r="F14" s="39"/>
      <c r="G14" s="39"/>
      <c r="H14" s="39"/>
      <c r="I14" s="116" t="s">
        <v>33</v>
      </c>
      <c r="J14" s="32" t="s">
        <v>24</v>
      </c>
      <c r="K14" s="42"/>
    </row>
    <row r="15" spans="2:11" s="1" customFormat="1" ht="18" customHeight="1">
      <c r="B15" s="38"/>
      <c r="C15" s="39"/>
      <c r="D15" s="39"/>
      <c r="E15" s="32" t="s">
        <v>446</v>
      </c>
      <c r="F15" s="39"/>
      <c r="G15" s="39"/>
      <c r="H15" s="39"/>
      <c r="I15" s="116" t="s">
        <v>35</v>
      </c>
      <c r="J15" s="32" t="s">
        <v>24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36</v>
      </c>
      <c r="E17" s="39"/>
      <c r="F17" s="39"/>
      <c r="G17" s="39"/>
      <c r="H17" s="39"/>
      <c r="I17" s="116" t="s">
        <v>33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35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38</v>
      </c>
      <c r="E20" s="39"/>
      <c r="F20" s="39"/>
      <c r="G20" s="39"/>
      <c r="H20" s="39"/>
      <c r="I20" s="116" t="s">
        <v>33</v>
      </c>
      <c r="J20" s="32" t="s">
        <v>24</v>
      </c>
      <c r="K20" s="42"/>
    </row>
    <row r="21" spans="2:11" s="1" customFormat="1" ht="18" customHeight="1">
      <c r="B21" s="38"/>
      <c r="C21" s="39"/>
      <c r="D21" s="39"/>
      <c r="E21" s="32" t="s">
        <v>39</v>
      </c>
      <c r="F21" s="39"/>
      <c r="G21" s="39"/>
      <c r="H21" s="39"/>
      <c r="I21" s="116" t="s">
        <v>35</v>
      </c>
      <c r="J21" s="32" t="s">
        <v>24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41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26" t="s">
        <v>24</v>
      </c>
      <c r="F24" s="326"/>
      <c r="G24" s="326"/>
      <c r="H24" s="32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43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45</v>
      </c>
      <c r="G29" s="39"/>
      <c r="H29" s="39"/>
      <c r="I29" s="126" t="s">
        <v>44</v>
      </c>
      <c r="J29" s="43" t="s">
        <v>46</v>
      </c>
      <c r="K29" s="42"/>
    </row>
    <row r="30" spans="2:11" s="1" customFormat="1" ht="14.4" customHeight="1">
      <c r="B30" s="38"/>
      <c r="C30" s="39"/>
      <c r="D30" s="46" t="s">
        <v>47</v>
      </c>
      <c r="E30" s="46" t="s">
        <v>48</v>
      </c>
      <c r="F30" s="127">
        <f>ROUND(SUM(BE79:BE108),2)</f>
        <v>0</v>
      </c>
      <c r="G30" s="39"/>
      <c r="H30" s="39"/>
      <c r="I30" s="128">
        <v>0.21</v>
      </c>
      <c r="J30" s="127">
        <f>ROUND(ROUND((SUM(BE79:BE108)),2)*I30,2)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49</v>
      </c>
      <c r="F31" s="127">
        <f>ROUND(SUM(BF79:BF108),2)</f>
        <v>0</v>
      </c>
      <c r="G31" s="39"/>
      <c r="H31" s="39"/>
      <c r="I31" s="128">
        <v>0.15</v>
      </c>
      <c r="J31" s="127">
        <f>ROUND(ROUND((SUM(BF79:BF108)),2)*I31,2)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50</v>
      </c>
      <c r="F32" s="127">
        <f>ROUND(SUM(BG79:BG108),2)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51</v>
      </c>
      <c r="F33" s="127">
        <f>ROUND(SUM(BH79:BH108),2)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52</v>
      </c>
      <c r="F34" s="127">
        <f>ROUND(SUM(BI79:BI108),2)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53</v>
      </c>
      <c r="E36" s="76"/>
      <c r="F36" s="76"/>
      <c r="G36" s="131" t="s">
        <v>54</v>
      </c>
      <c r="H36" s="132" t="s">
        <v>55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6" t="str">
        <f>E7</f>
        <v>Svitava, ř. km 82,916-90,059, Hradec nad Svitavou, oprava koryta</v>
      </c>
      <c r="F45" s="347"/>
      <c r="G45" s="347"/>
      <c r="H45" s="347"/>
      <c r="I45" s="115"/>
      <c r="J45" s="39"/>
      <c r="K45" s="42"/>
    </row>
    <row r="46" spans="2:11" s="1" customFormat="1" ht="14.4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8" t="str">
        <f>E9</f>
        <v>VON - Vedlejší a ostatní náklady</v>
      </c>
      <c r="F47" s="349"/>
      <c r="G47" s="349"/>
      <c r="H47" s="349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26</v>
      </c>
      <c r="D49" s="39"/>
      <c r="E49" s="39"/>
      <c r="F49" s="32" t="str">
        <f>F12</f>
        <v xml:space="preserve"> </v>
      </c>
      <c r="G49" s="39"/>
      <c r="H49" s="39"/>
      <c r="I49" s="116" t="s">
        <v>28</v>
      </c>
      <c r="J49" s="117" t="str">
        <f>IF(J12="","",J12)</f>
        <v>19. 12. 2016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32</v>
      </c>
      <c r="D51" s="39"/>
      <c r="E51" s="39"/>
      <c r="F51" s="32" t="str">
        <f>E15</f>
        <v>Povodí Moravy, s.p. Brno</v>
      </c>
      <c r="G51" s="39"/>
      <c r="H51" s="39"/>
      <c r="I51" s="116" t="s">
        <v>38</v>
      </c>
      <c r="J51" s="326" t="str">
        <f>E21</f>
        <v>Agroprojekce Litomyšl, s.r.o.</v>
      </c>
      <c r="K51" s="42"/>
    </row>
    <row r="52" spans="2:11" s="1" customFormat="1" ht="14.4" customHeight="1">
      <c r="B52" s="38"/>
      <c r="C52" s="34" t="s">
        <v>36</v>
      </c>
      <c r="D52" s="39"/>
      <c r="E52" s="39"/>
      <c r="F52" s="32" t="str">
        <f>IF(E18="","",E18)</f>
        <v/>
      </c>
      <c r="G52" s="39"/>
      <c r="H52" s="39"/>
      <c r="I52" s="115"/>
      <c r="J52" s="350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111</v>
      </c>
      <c r="D54" s="129"/>
      <c r="E54" s="129"/>
      <c r="F54" s="129"/>
      <c r="G54" s="129"/>
      <c r="H54" s="129"/>
      <c r="I54" s="142"/>
      <c r="J54" s="143" t="s">
        <v>112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113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114</v>
      </c>
    </row>
    <row r="57" spans="2:11" s="7" customFormat="1" ht="24.9" customHeight="1">
      <c r="B57" s="146"/>
      <c r="C57" s="147"/>
      <c r="D57" s="148" t="s">
        <v>447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5" customHeight="1">
      <c r="B58" s="153"/>
      <c r="C58" s="154"/>
      <c r="D58" s="155" t="s">
        <v>448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5" customHeight="1">
      <c r="B59" s="153"/>
      <c r="C59" s="154"/>
      <c r="D59" s="155" t="s">
        <v>449</v>
      </c>
      <c r="E59" s="156"/>
      <c r="F59" s="156"/>
      <c r="G59" s="156"/>
      <c r="H59" s="156"/>
      <c r="I59" s="157"/>
      <c r="J59" s="158">
        <f>J92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" customHeight="1">
      <c r="B66" s="38"/>
      <c r="C66" s="59" t="s">
        <v>119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" customHeight="1">
      <c r="B69" s="38"/>
      <c r="C69" s="60"/>
      <c r="D69" s="60"/>
      <c r="E69" s="351" t="str">
        <f>E7</f>
        <v>Svitava, ř. km 82,916-90,059, Hradec nad Svitavou, oprava koryta</v>
      </c>
      <c r="F69" s="352"/>
      <c r="G69" s="352"/>
      <c r="H69" s="352"/>
      <c r="I69" s="160"/>
      <c r="J69" s="60"/>
      <c r="K69" s="60"/>
      <c r="L69" s="58"/>
    </row>
    <row r="70" spans="2:12" s="1" customFormat="1" ht="14.4" customHeight="1">
      <c r="B70" s="38"/>
      <c r="C70" s="62" t="s">
        <v>108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6.2" customHeight="1">
      <c r="B71" s="38"/>
      <c r="C71" s="60"/>
      <c r="D71" s="60"/>
      <c r="E71" s="334" t="str">
        <f>E9</f>
        <v>VON - Vedlejší a ostatní náklady</v>
      </c>
      <c r="F71" s="353"/>
      <c r="G71" s="353"/>
      <c r="H71" s="353"/>
      <c r="I71" s="160"/>
      <c r="J71" s="60"/>
      <c r="K71" s="60"/>
      <c r="L71" s="58"/>
    </row>
    <row r="72" spans="2:12" s="1" customFormat="1" ht="6.9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26</v>
      </c>
      <c r="D73" s="60"/>
      <c r="E73" s="60"/>
      <c r="F73" s="161" t="str">
        <f>F12</f>
        <v xml:space="preserve"> </v>
      </c>
      <c r="G73" s="60"/>
      <c r="H73" s="60"/>
      <c r="I73" s="162" t="s">
        <v>28</v>
      </c>
      <c r="J73" s="70" t="str">
        <f>IF(J12="","",J12)</f>
        <v>19. 12. 2016</v>
      </c>
      <c r="K73" s="60"/>
      <c r="L73" s="58"/>
    </row>
    <row r="74" spans="2:12" s="1" customFormat="1" ht="6.9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3.2">
      <c r="B75" s="38"/>
      <c r="C75" s="62" t="s">
        <v>32</v>
      </c>
      <c r="D75" s="60"/>
      <c r="E75" s="60"/>
      <c r="F75" s="161" t="str">
        <f>E15</f>
        <v>Povodí Moravy, s.p. Brno</v>
      </c>
      <c r="G75" s="60"/>
      <c r="H75" s="60"/>
      <c r="I75" s="162" t="s">
        <v>38</v>
      </c>
      <c r="J75" s="161" t="str">
        <f>E21</f>
        <v>Agroprojekce Litomyšl, s.r.o.</v>
      </c>
      <c r="K75" s="60"/>
      <c r="L75" s="58"/>
    </row>
    <row r="76" spans="2:12" s="1" customFormat="1" ht="14.4" customHeight="1">
      <c r="B76" s="38"/>
      <c r="C76" s="62" t="s">
        <v>36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120</v>
      </c>
      <c r="D78" s="165" t="s">
        <v>62</v>
      </c>
      <c r="E78" s="165" t="s">
        <v>58</v>
      </c>
      <c r="F78" s="165" t="s">
        <v>121</v>
      </c>
      <c r="G78" s="165" t="s">
        <v>122</v>
      </c>
      <c r="H78" s="165" t="s">
        <v>123</v>
      </c>
      <c r="I78" s="166" t="s">
        <v>124</v>
      </c>
      <c r="J78" s="165" t="s">
        <v>112</v>
      </c>
      <c r="K78" s="167" t="s">
        <v>125</v>
      </c>
      <c r="L78" s="168"/>
      <c r="M78" s="78" t="s">
        <v>126</v>
      </c>
      <c r="N78" s="79" t="s">
        <v>47</v>
      </c>
      <c r="O78" s="79" t="s">
        <v>127</v>
      </c>
      <c r="P78" s="79" t="s">
        <v>128</v>
      </c>
      <c r="Q78" s="79" t="s">
        <v>129</v>
      </c>
      <c r="R78" s="79" t="s">
        <v>130</v>
      </c>
      <c r="S78" s="79" t="s">
        <v>131</v>
      </c>
      <c r="T78" s="80" t="s">
        <v>132</v>
      </c>
    </row>
    <row r="79" spans="2:63" s="1" customFormat="1" ht="29.25" customHeight="1">
      <c r="B79" s="38"/>
      <c r="C79" s="84" t="s">
        <v>113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0</v>
      </c>
      <c r="S79" s="82"/>
      <c r="T79" s="171">
        <f>T80</f>
        <v>0</v>
      </c>
      <c r="AT79" s="21" t="s">
        <v>76</v>
      </c>
      <c r="AU79" s="21" t="s">
        <v>114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76</v>
      </c>
      <c r="E80" s="176" t="s">
        <v>450</v>
      </c>
      <c r="F80" s="176" t="s">
        <v>451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P81+P92</f>
        <v>0</v>
      </c>
      <c r="Q80" s="181"/>
      <c r="R80" s="182">
        <f>R81+R92</f>
        <v>0</v>
      </c>
      <c r="S80" s="181"/>
      <c r="T80" s="183">
        <f>T81+T92</f>
        <v>0</v>
      </c>
      <c r="AR80" s="184" t="s">
        <v>165</v>
      </c>
      <c r="AT80" s="185" t="s">
        <v>76</v>
      </c>
      <c r="AU80" s="185" t="s">
        <v>77</v>
      </c>
      <c r="AY80" s="184" t="s">
        <v>135</v>
      </c>
      <c r="BK80" s="186">
        <f>BK81+BK92</f>
        <v>0</v>
      </c>
    </row>
    <row r="81" spans="2:63" s="10" customFormat="1" ht="19.95" customHeight="1">
      <c r="B81" s="173"/>
      <c r="C81" s="174"/>
      <c r="D81" s="175" t="s">
        <v>76</v>
      </c>
      <c r="E81" s="187" t="s">
        <v>452</v>
      </c>
      <c r="F81" s="187" t="s">
        <v>453</v>
      </c>
      <c r="G81" s="174"/>
      <c r="H81" s="174"/>
      <c r="I81" s="177"/>
      <c r="J81" s="188">
        <f>BK81</f>
        <v>0</v>
      </c>
      <c r="K81" s="174"/>
      <c r="L81" s="179"/>
      <c r="M81" s="180"/>
      <c r="N81" s="181"/>
      <c r="O81" s="181"/>
      <c r="P81" s="182">
        <f>SUM(P82:P91)</f>
        <v>0</v>
      </c>
      <c r="Q81" s="181"/>
      <c r="R81" s="182">
        <f>SUM(R82:R91)</f>
        <v>0</v>
      </c>
      <c r="S81" s="181"/>
      <c r="T81" s="183">
        <f>SUM(T82:T91)</f>
        <v>0</v>
      </c>
      <c r="AR81" s="184" t="s">
        <v>165</v>
      </c>
      <c r="AT81" s="185" t="s">
        <v>76</v>
      </c>
      <c r="AU81" s="185" t="s">
        <v>25</v>
      </c>
      <c r="AY81" s="184" t="s">
        <v>135</v>
      </c>
      <c r="BK81" s="186">
        <f>SUM(BK82:BK91)</f>
        <v>0</v>
      </c>
    </row>
    <row r="82" spans="2:65" s="1" customFormat="1" ht="14.4" customHeight="1">
      <c r="B82" s="38"/>
      <c r="C82" s="189" t="s">
        <v>25</v>
      </c>
      <c r="D82" s="189" t="s">
        <v>137</v>
      </c>
      <c r="E82" s="190" t="s">
        <v>454</v>
      </c>
      <c r="F82" s="191" t="s">
        <v>455</v>
      </c>
      <c r="G82" s="192" t="s">
        <v>456</v>
      </c>
      <c r="H82" s="193">
        <v>1</v>
      </c>
      <c r="I82" s="194"/>
      <c r="J82" s="195">
        <f>ROUND(I82*H82,2)</f>
        <v>0</v>
      </c>
      <c r="K82" s="191" t="s">
        <v>24</v>
      </c>
      <c r="L82" s="58"/>
      <c r="M82" s="196" t="s">
        <v>24</v>
      </c>
      <c r="N82" s="197" t="s">
        <v>48</v>
      </c>
      <c r="O82" s="39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AR82" s="21" t="s">
        <v>457</v>
      </c>
      <c r="AT82" s="21" t="s">
        <v>137</v>
      </c>
      <c r="AU82" s="21" t="s">
        <v>86</v>
      </c>
      <c r="AY82" s="21" t="s">
        <v>135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21" t="s">
        <v>25</v>
      </c>
      <c r="BK82" s="200">
        <f>ROUND(I82*H82,2)</f>
        <v>0</v>
      </c>
      <c r="BL82" s="21" t="s">
        <v>457</v>
      </c>
      <c r="BM82" s="21" t="s">
        <v>458</v>
      </c>
    </row>
    <row r="83" spans="2:47" s="1" customFormat="1" ht="409.6">
      <c r="B83" s="38"/>
      <c r="C83" s="60"/>
      <c r="D83" s="201" t="s">
        <v>298</v>
      </c>
      <c r="E83" s="60"/>
      <c r="F83" s="229" t="s">
        <v>459</v>
      </c>
      <c r="G83" s="60"/>
      <c r="H83" s="60"/>
      <c r="I83" s="160"/>
      <c r="J83" s="60"/>
      <c r="K83" s="60"/>
      <c r="L83" s="58"/>
      <c r="M83" s="203"/>
      <c r="N83" s="39"/>
      <c r="O83" s="39"/>
      <c r="P83" s="39"/>
      <c r="Q83" s="39"/>
      <c r="R83" s="39"/>
      <c r="S83" s="39"/>
      <c r="T83" s="75"/>
      <c r="AT83" s="21" t="s">
        <v>298</v>
      </c>
      <c r="AU83" s="21" t="s">
        <v>86</v>
      </c>
    </row>
    <row r="84" spans="2:65" s="1" customFormat="1" ht="14.4" customHeight="1">
      <c r="B84" s="38"/>
      <c r="C84" s="189" t="s">
        <v>86</v>
      </c>
      <c r="D84" s="189" t="s">
        <v>137</v>
      </c>
      <c r="E84" s="190" t="s">
        <v>460</v>
      </c>
      <c r="F84" s="191" t="s">
        <v>461</v>
      </c>
      <c r="G84" s="192" t="s">
        <v>456</v>
      </c>
      <c r="H84" s="193">
        <v>1</v>
      </c>
      <c r="I84" s="194"/>
      <c r="J84" s="195">
        <f>ROUND(I84*H84,2)</f>
        <v>0</v>
      </c>
      <c r="K84" s="191" t="s">
        <v>24</v>
      </c>
      <c r="L84" s="58"/>
      <c r="M84" s="196" t="s">
        <v>24</v>
      </c>
      <c r="N84" s="197" t="s">
        <v>48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457</v>
      </c>
      <c r="AT84" s="21" t="s">
        <v>137</v>
      </c>
      <c r="AU84" s="21" t="s">
        <v>86</v>
      </c>
      <c r="AY84" s="21" t="s">
        <v>135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25</v>
      </c>
      <c r="BK84" s="200">
        <f>ROUND(I84*H84,2)</f>
        <v>0</v>
      </c>
      <c r="BL84" s="21" t="s">
        <v>457</v>
      </c>
      <c r="BM84" s="21" t="s">
        <v>462</v>
      </c>
    </row>
    <row r="85" spans="2:47" s="1" customFormat="1" ht="60">
      <c r="B85" s="38"/>
      <c r="C85" s="60"/>
      <c r="D85" s="201" t="s">
        <v>298</v>
      </c>
      <c r="E85" s="60"/>
      <c r="F85" s="228" t="s">
        <v>463</v>
      </c>
      <c r="G85" s="60"/>
      <c r="H85" s="60"/>
      <c r="I85" s="160"/>
      <c r="J85" s="60"/>
      <c r="K85" s="60"/>
      <c r="L85" s="58"/>
      <c r="M85" s="203"/>
      <c r="N85" s="39"/>
      <c r="O85" s="39"/>
      <c r="P85" s="39"/>
      <c r="Q85" s="39"/>
      <c r="R85" s="39"/>
      <c r="S85" s="39"/>
      <c r="T85" s="75"/>
      <c r="AT85" s="21" t="s">
        <v>298</v>
      </c>
      <c r="AU85" s="21" t="s">
        <v>86</v>
      </c>
    </row>
    <row r="86" spans="2:65" s="1" customFormat="1" ht="14.4" customHeight="1">
      <c r="B86" s="38"/>
      <c r="C86" s="189" t="s">
        <v>154</v>
      </c>
      <c r="D86" s="189" t="s">
        <v>137</v>
      </c>
      <c r="E86" s="190" t="s">
        <v>464</v>
      </c>
      <c r="F86" s="191" t="s">
        <v>465</v>
      </c>
      <c r="G86" s="192" t="s">
        <v>456</v>
      </c>
      <c r="H86" s="193">
        <v>1</v>
      </c>
      <c r="I86" s="194"/>
      <c r="J86" s="195">
        <f>ROUND(I86*H86,2)</f>
        <v>0</v>
      </c>
      <c r="K86" s="191" t="s">
        <v>24</v>
      </c>
      <c r="L86" s="58"/>
      <c r="M86" s="196" t="s">
        <v>24</v>
      </c>
      <c r="N86" s="197" t="s">
        <v>48</v>
      </c>
      <c r="O86" s="39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21" t="s">
        <v>457</v>
      </c>
      <c r="AT86" s="21" t="s">
        <v>137</v>
      </c>
      <c r="AU86" s="21" t="s">
        <v>86</v>
      </c>
      <c r="AY86" s="21" t="s">
        <v>135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25</v>
      </c>
      <c r="BK86" s="200">
        <f>ROUND(I86*H86,2)</f>
        <v>0</v>
      </c>
      <c r="BL86" s="21" t="s">
        <v>457</v>
      </c>
      <c r="BM86" s="21" t="s">
        <v>466</v>
      </c>
    </row>
    <row r="87" spans="2:47" s="1" customFormat="1" ht="84">
      <c r="B87" s="38"/>
      <c r="C87" s="60"/>
      <c r="D87" s="201" t="s">
        <v>298</v>
      </c>
      <c r="E87" s="60"/>
      <c r="F87" s="228" t="s">
        <v>467</v>
      </c>
      <c r="G87" s="60"/>
      <c r="H87" s="60"/>
      <c r="I87" s="160"/>
      <c r="J87" s="60"/>
      <c r="K87" s="60"/>
      <c r="L87" s="58"/>
      <c r="M87" s="203"/>
      <c r="N87" s="39"/>
      <c r="O87" s="39"/>
      <c r="P87" s="39"/>
      <c r="Q87" s="39"/>
      <c r="R87" s="39"/>
      <c r="S87" s="39"/>
      <c r="T87" s="75"/>
      <c r="AT87" s="21" t="s">
        <v>298</v>
      </c>
      <c r="AU87" s="21" t="s">
        <v>86</v>
      </c>
    </row>
    <row r="88" spans="2:65" s="1" customFormat="1" ht="22.8" customHeight="1">
      <c r="B88" s="38"/>
      <c r="C88" s="189" t="s">
        <v>142</v>
      </c>
      <c r="D88" s="189" t="s">
        <v>137</v>
      </c>
      <c r="E88" s="190" t="s">
        <v>468</v>
      </c>
      <c r="F88" s="191" t="s">
        <v>469</v>
      </c>
      <c r="G88" s="192" t="s">
        <v>456</v>
      </c>
      <c r="H88" s="193">
        <v>1</v>
      </c>
      <c r="I88" s="194"/>
      <c r="J88" s="195">
        <f>ROUND(I88*H88,2)</f>
        <v>0</v>
      </c>
      <c r="K88" s="191" t="s">
        <v>24</v>
      </c>
      <c r="L88" s="58"/>
      <c r="M88" s="196" t="s">
        <v>24</v>
      </c>
      <c r="N88" s="197" t="s">
        <v>48</v>
      </c>
      <c r="O88" s="39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21" t="s">
        <v>457</v>
      </c>
      <c r="AT88" s="21" t="s">
        <v>137</v>
      </c>
      <c r="AU88" s="21" t="s">
        <v>86</v>
      </c>
      <c r="AY88" s="21" t="s">
        <v>135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25</v>
      </c>
      <c r="BK88" s="200">
        <f>ROUND(I88*H88,2)</f>
        <v>0</v>
      </c>
      <c r="BL88" s="21" t="s">
        <v>457</v>
      </c>
      <c r="BM88" s="21" t="s">
        <v>470</v>
      </c>
    </row>
    <row r="89" spans="2:65" s="1" customFormat="1" ht="14.4" customHeight="1">
      <c r="B89" s="38"/>
      <c r="C89" s="189" t="s">
        <v>165</v>
      </c>
      <c r="D89" s="189" t="s">
        <v>137</v>
      </c>
      <c r="E89" s="190" t="s">
        <v>471</v>
      </c>
      <c r="F89" s="191" t="s">
        <v>472</v>
      </c>
      <c r="G89" s="192" t="s">
        <v>456</v>
      </c>
      <c r="H89" s="193">
        <v>1</v>
      </c>
      <c r="I89" s="194"/>
      <c r="J89" s="195">
        <f>ROUND(I89*H89,2)</f>
        <v>0</v>
      </c>
      <c r="K89" s="191" t="s">
        <v>24</v>
      </c>
      <c r="L89" s="58"/>
      <c r="M89" s="196" t="s">
        <v>24</v>
      </c>
      <c r="N89" s="197" t="s">
        <v>48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457</v>
      </c>
      <c r="AT89" s="21" t="s">
        <v>137</v>
      </c>
      <c r="AU89" s="21" t="s">
        <v>86</v>
      </c>
      <c r="AY89" s="21" t="s">
        <v>135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25</v>
      </c>
      <c r="BK89" s="200">
        <f>ROUND(I89*H89,2)</f>
        <v>0</v>
      </c>
      <c r="BL89" s="21" t="s">
        <v>457</v>
      </c>
      <c r="BM89" s="21" t="s">
        <v>473</v>
      </c>
    </row>
    <row r="90" spans="2:47" s="1" customFormat="1" ht="24">
      <c r="B90" s="38"/>
      <c r="C90" s="60"/>
      <c r="D90" s="201" t="s">
        <v>144</v>
      </c>
      <c r="E90" s="60"/>
      <c r="F90" s="202" t="s">
        <v>474</v>
      </c>
      <c r="G90" s="60"/>
      <c r="H90" s="60"/>
      <c r="I90" s="160"/>
      <c r="J90" s="60"/>
      <c r="K90" s="60"/>
      <c r="L90" s="58"/>
      <c r="M90" s="203"/>
      <c r="N90" s="39"/>
      <c r="O90" s="39"/>
      <c r="P90" s="39"/>
      <c r="Q90" s="39"/>
      <c r="R90" s="39"/>
      <c r="S90" s="39"/>
      <c r="T90" s="75"/>
      <c r="AT90" s="21" t="s">
        <v>144</v>
      </c>
      <c r="AU90" s="21" t="s">
        <v>86</v>
      </c>
    </row>
    <row r="91" spans="2:47" s="1" customFormat="1" ht="24">
      <c r="B91" s="38"/>
      <c r="C91" s="60"/>
      <c r="D91" s="201" t="s">
        <v>298</v>
      </c>
      <c r="E91" s="60"/>
      <c r="F91" s="228" t="s">
        <v>475</v>
      </c>
      <c r="G91" s="60"/>
      <c r="H91" s="60"/>
      <c r="I91" s="160"/>
      <c r="J91" s="60"/>
      <c r="K91" s="60"/>
      <c r="L91" s="58"/>
      <c r="M91" s="203"/>
      <c r="N91" s="39"/>
      <c r="O91" s="39"/>
      <c r="P91" s="39"/>
      <c r="Q91" s="39"/>
      <c r="R91" s="39"/>
      <c r="S91" s="39"/>
      <c r="T91" s="75"/>
      <c r="AT91" s="21" t="s">
        <v>298</v>
      </c>
      <c r="AU91" s="21" t="s">
        <v>86</v>
      </c>
    </row>
    <row r="92" spans="2:63" s="10" customFormat="1" ht="29.85" customHeight="1">
      <c r="B92" s="173"/>
      <c r="C92" s="174"/>
      <c r="D92" s="175" t="s">
        <v>76</v>
      </c>
      <c r="E92" s="187" t="s">
        <v>476</v>
      </c>
      <c r="F92" s="187" t="s">
        <v>477</v>
      </c>
      <c r="G92" s="174"/>
      <c r="H92" s="174"/>
      <c r="I92" s="177"/>
      <c r="J92" s="188">
        <f>BK92</f>
        <v>0</v>
      </c>
      <c r="K92" s="174"/>
      <c r="L92" s="179"/>
      <c r="M92" s="180"/>
      <c r="N92" s="181"/>
      <c r="O92" s="181"/>
      <c r="P92" s="182">
        <f>SUM(P93:P108)</f>
        <v>0</v>
      </c>
      <c r="Q92" s="181"/>
      <c r="R92" s="182">
        <f>SUM(R93:R108)</f>
        <v>0</v>
      </c>
      <c r="S92" s="181"/>
      <c r="T92" s="183">
        <f>SUM(T93:T108)</f>
        <v>0</v>
      </c>
      <c r="AR92" s="184" t="s">
        <v>142</v>
      </c>
      <c r="AT92" s="185" t="s">
        <v>76</v>
      </c>
      <c r="AU92" s="185" t="s">
        <v>25</v>
      </c>
      <c r="AY92" s="184" t="s">
        <v>135</v>
      </c>
      <c r="BK92" s="186">
        <f>SUM(BK93:BK108)</f>
        <v>0</v>
      </c>
    </row>
    <row r="93" spans="2:65" s="1" customFormat="1" ht="14.4" customHeight="1">
      <c r="B93" s="38"/>
      <c r="C93" s="189" t="s">
        <v>171</v>
      </c>
      <c r="D93" s="189" t="s">
        <v>137</v>
      </c>
      <c r="E93" s="190" t="s">
        <v>478</v>
      </c>
      <c r="F93" s="191" t="s">
        <v>479</v>
      </c>
      <c r="G93" s="192" t="s">
        <v>456</v>
      </c>
      <c r="H93" s="193">
        <v>1</v>
      </c>
      <c r="I93" s="194"/>
      <c r="J93" s="195">
        <f>ROUND(I93*H93,2)</f>
        <v>0</v>
      </c>
      <c r="K93" s="191" t="s">
        <v>24</v>
      </c>
      <c r="L93" s="58"/>
      <c r="M93" s="196" t="s">
        <v>24</v>
      </c>
      <c r="N93" s="197" t="s">
        <v>48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457</v>
      </c>
      <c r="AT93" s="21" t="s">
        <v>137</v>
      </c>
      <c r="AU93" s="21" t="s">
        <v>86</v>
      </c>
      <c r="AY93" s="21" t="s">
        <v>135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25</v>
      </c>
      <c r="BK93" s="200">
        <f>ROUND(I93*H93,2)</f>
        <v>0</v>
      </c>
      <c r="BL93" s="21" t="s">
        <v>457</v>
      </c>
      <c r="BM93" s="21" t="s">
        <v>480</v>
      </c>
    </row>
    <row r="94" spans="2:65" s="1" customFormat="1" ht="14.4" customHeight="1">
      <c r="B94" s="38"/>
      <c r="C94" s="189" t="s">
        <v>177</v>
      </c>
      <c r="D94" s="189" t="s">
        <v>137</v>
      </c>
      <c r="E94" s="190" t="s">
        <v>481</v>
      </c>
      <c r="F94" s="191" t="s">
        <v>482</v>
      </c>
      <c r="G94" s="192" t="s">
        <v>456</v>
      </c>
      <c r="H94" s="193">
        <v>1</v>
      </c>
      <c r="I94" s="194"/>
      <c r="J94" s="195">
        <f>ROUND(I94*H94,2)</f>
        <v>0</v>
      </c>
      <c r="K94" s="191" t="s">
        <v>24</v>
      </c>
      <c r="L94" s="58"/>
      <c r="M94" s="196" t="s">
        <v>24</v>
      </c>
      <c r="N94" s="197" t="s">
        <v>48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457</v>
      </c>
      <c r="AT94" s="21" t="s">
        <v>137</v>
      </c>
      <c r="AU94" s="21" t="s">
        <v>86</v>
      </c>
      <c r="AY94" s="21" t="s">
        <v>135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25</v>
      </c>
      <c r="BK94" s="200">
        <f>ROUND(I94*H94,2)</f>
        <v>0</v>
      </c>
      <c r="BL94" s="21" t="s">
        <v>457</v>
      </c>
      <c r="BM94" s="21" t="s">
        <v>483</v>
      </c>
    </row>
    <row r="95" spans="2:65" s="1" customFormat="1" ht="45.6" customHeight="1">
      <c r="B95" s="38"/>
      <c r="C95" s="189" t="s">
        <v>183</v>
      </c>
      <c r="D95" s="189" t="s">
        <v>137</v>
      </c>
      <c r="E95" s="190" t="s">
        <v>484</v>
      </c>
      <c r="F95" s="191" t="s">
        <v>485</v>
      </c>
      <c r="G95" s="192" t="s">
        <v>456</v>
      </c>
      <c r="H95" s="193">
        <v>1</v>
      </c>
      <c r="I95" s="194"/>
      <c r="J95" s="195">
        <f>ROUND(I95*H95,2)</f>
        <v>0</v>
      </c>
      <c r="K95" s="191" t="s">
        <v>24</v>
      </c>
      <c r="L95" s="58"/>
      <c r="M95" s="196" t="s">
        <v>24</v>
      </c>
      <c r="N95" s="197" t="s">
        <v>48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457</v>
      </c>
      <c r="AT95" s="21" t="s">
        <v>137</v>
      </c>
      <c r="AU95" s="21" t="s">
        <v>86</v>
      </c>
      <c r="AY95" s="21" t="s">
        <v>135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25</v>
      </c>
      <c r="BK95" s="200">
        <f>ROUND(I95*H95,2)</f>
        <v>0</v>
      </c>
      <c r="BL95" s="21" t="s">
        <v>457</v>
      </c>
      <c r="BM95" s="21" t="s">
        <v>486</v>
      </c>
    </row>
    <row r="96" spans="2:47" s="1" customFormat="1" ht="24">
      <c r="B96" s="38"/>
      <c r="C96" s="60"/>
      <c r="D96" s="201" t="s">
        <v>298</v>
      </c>
      <c r="E96" s="60"/>
      <c r="F96" s="228" t="s">
        <v>487</v>
      </c>
      <c r="G96" s="60"/>
      <c r="H96" s="60"/>
      <c r="I96" s="160"/>
      <c r="J96" s="60"/>
      <c r="K96" s="60"/>
      <c r="L96" s="58"/>
      <c r="M96" s="203"/>
      <c r="N96" s="39"/>
      <c r="O96" s="39"/>
      <c r="P96" s="39"/>
      <c r="Q96" s="39"/>
      <c r="R96" s="39"/>
      <c r="S96" s="39"/>
      <c r="T96" s="75"/>
      <c r="AT96" s="21" t="s">
        <v>298</v>
      </c>
      <c r="AU96" s="21" t="s">
        <v>86</v>
      </c>
    </row>
    <row r="97" spans="2:65" s="1" customFormat="1" ht="14.4" customHeight="1">
      <c r="B97" s="38"/>
      <c r="C97" s="189" t="s">
        <v>189</v>
      </c>
      <c r="D97" s="189" t="s">
        <v>137</v>
      </c>
      <c r="E97" s="190" t="s">
        <v>488</v>
      </c>
      <c r="F97" s="191" t="s">
        <v>489</v>
      </c>
      <c r="G97" s="192" t="s">
        <v>456</v>
      </c>
      <c r="H97" s="193">
        <v>1</v>
      </c>
      <c r="I97" s="194"/>
      <c r="J97" s="195">
        <f>ROUND(I97*H97,2)</f>
        <v>0</v>
      </c>
      <c r="K97" s="191" t="s">
        <v>24</v>
      </c>
      <c r="L97" s="58"/>
      <c r="M97" s="196" t="s">
        <v>24</v>
      </c>
      <c r="N97" s="197" t="s">
        <v>48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457</v>
      </c>
      <c r="AT97" s="21" t="s">
        <v>137</v>
      </c>
      <c r="AU97" s="21" t="s">
        <v>86</v>
      </c>
      <c r="AY97" s="21" t="s">
        <v>135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25</v>
      </c>
      <c r="BK97" s="200">
        <f>ROUND(I97*H97,2)</f>
        <v>0</v>
      </c>
      <c r="BL97" s="21" t="s">
        <v>457</v>
      </c>
      <c r="BM97" s="21" t="s">
        <v>490</v>
      </c>
    </row>
    <row r="98" spans="2:65" s="1" customFormat="1" ht="14.4" customHeight="1">
      <c r="B98" s="38"/>
      <c r="C98" s="189" t="s">
        <v>30</v>
      </c>
      <c r="D98" s="189" t="s">
        <v>137</v>
      </c>
      <c r="E98" s="190" t="s">
        <v>491</v>
      </c>
      <c r="F98" s="191" t="s">
        <v>492</v>
      </c>
      <c r="G98" s="192" t="s">
        <v>296</v>
      </c>
      <c r="H98" s="193">
        <v>1</v>
      </c>
      <c r="I98" s="194"/>
      <c r="J98" s="195">
        <f>ROUND(I98*H98,2)</f>
        <v>0</v>
      </c>
      <c r="K98" s="191" t="s">
        <v>24</v>
      </c>
      <c r="L98" s="58"/>
      <c r="M98" s="196" t="s">
        <v>24</v>
      </c>
      <c r="N98" s="197" t="s">
        <v>48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457</v>
      </c>
      <c r="AT98" s="21" t="s">
        <v>137</v>
      </c>
      <c r="AU98" s="21" t="s">
        <v>86</v>
      </c>
      <c r="AY98" s="21" t="s">
        <v>135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25</v>
      </c>
      <c r="BK98" s="200">
        <f>ROUND(I98*H98,2)</f>
        <v>0</v>
      </c>
      <c r="BL98" s="21" t="s">
        <v>457</v>
      </c>
      <c r="BM98" s="21" t="s">
        <v>493</v>
      </c>
    </row>
    <row r="99" spans="2:65" s="1" customFormat="1" ht="14.4" customHeight="1">
      <c r="B99" s="38"/>
      <c r="C99" s="189" t="s">
        <v>199</v>
      </c>
      <c r="D99" s="189" t="s">
        <v>137</v>
      </c>
      <c r="E99" s="190" t="s">
        <v>494</v>
      </c>
      <c r="F99" s="191" t="s">
        <v>495</v>
      </c>
      <c r="G99" s="192" t="s">
        <v>456</v>
      </c>
      <c r="H99" s="193">
        <v>1</v>
      </c>
      <c r="I99" s="194"/>
      <c r="J99" s="195">
        <f>ROUND(I99*H99,2)</f>
        <v>0</v>
      </c>
      <c r="K99" s="191" t="s">
        <v>24</v>
      </c>
      <c r="L99" s="58"/>
      <c r="M99" s="196" t="s">
        <v>24</v>
      </c>
      <c r="N99" s="197" t="s">
        <v>48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457</v>
      </c>
      <c r="AT99" s="21" t="s">
        <v>137</v>
      </c>
      <c r="AU99" s="21" t="s">
        <v>86</v>
      </c>
      <c r="AY99" s="21" t="s">
        <v>135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25</v>
      </c>
      <c r="BK99" s="200">
        <f>ROUND(I99*H99,2)</f>
        <v>0</v>
      </c>
      <c r="BL99" s="21" t="s">
        <v>457</v>
      </c>
      <c r="BM99" s="21" t="s">
        <v>496</v>
      </c>
    </row>
    <row r="100" spans="2:47" s="1" customFormat="1" ht="60">
      <c r="B100" s="38"/>
      <c r="C100" s="60"/>
      <c r="D100" s="201" t="s">
        <v>298</v>
      </c>
      <c r="E100" s="60"/>
      <c r="F100" s="228" t="s">
        <v>497</v>
      </c>
      <c r="G100" s="60"/>
      <c r="H100" s="60"/>
      <c r="I100" s="160"/>
      <c r="J100" s="60"/>
      <c r="K100" s="60"/>
      <c r="L100" s="58"/>
      <c r="M100" s="203"/>
      <c r="N100" s="39"/>
      <c r="O100" s="39"/>
      <c r="P100" s="39"/>
      <c r="Q100" s="39"/>
      <c r="R100" s="39"/>
      <c r="S100" s="39"/>
      <c r="T100" s="75"/>
      <c r="AT100" s="21" t="s">
        <v>298</v>
      </c>
      <c r="AU100" s="21" t="s">
        <v>86</v>
      </c>
    </row>
    <row r="101" spans="2:65" s="1" customFormat="1" ht="14.4" customHeight="1">
      <c r="B101" s="38"/>
      <c r="C101" s="189" t="s">
        <v>206</v>
      </c>
      <c r="D101" s="189" t="s">
        <v>137</v>
      </c>
      <c r="E101" s="190" t="s">
        <v>498</v>
      </c>
      <c r="F101" s="191" t="s">
        <v>499</v>
      </c>
      <c r="G101" s="192" t="s">
        <v>296</v>
      </c>
      <c r="H101" s="193">
        <v>1</v>
      </c>
      <c r="I101" s="194"/>
      <c r="J101" s="195">
        <f>ROUND(I101*H101,2)</f>
        <v>0</v>
      </c>
      <c r="K101" s="191" t="s">
        <v>24</v>
      </c>
      <c r="L101" s="58"/>
      <c r="M101" s="196" t="s">
        <v>24</v>
      </c>
      <c r="N101" s="197" t="s">
        <v>48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457</v>
      </c>
      <c r="AT101" s="21" t="s">
        <v>137</v>
      </c>
      <c r="AU101" s="21" t="s">
        <v>86</v>
      </c>
      <c r="AY101" s="21" t="s">
        <v>135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25</v>
      </c>
      <c r="BK101" s="200">
        <f>ROUND(I101*H101,2)</f>
        <v>0</v>
      </c>
      <c r="BL101" s="21" t="s">
        <v>457</v>
      </c>
      <c r="BM101" s="21" t="s">
        <v>500</v>
      </c>
    </row>
    <row r="102" spans="2:47" s="1" customFormat="1" ht="72">
      <c r="B102" s="38"/>
      <c r="C102" s="60"/>
      <c r="D102" s="201" t="s">
        <v>298</v>
      </c>
      <c r="E102" s="60"/>
      <c r="F102" s="228" t="s">
        <v>501</v>
      </c>
      <c r="G102" s="60"/>
      <c r="H102" s="60"/>
      <c r="I102" s="160"/>
      <c r="J102" s="60"/>
      <c r="K102" s="60"/>
      <c r="L102" s="58"/>
      <c r="M102" s="203"/>
      <c r="N102" s="39"/>
      <c r="O102" s="39"/>
      <c r="P102" s="39"/>
      <c r="Q102" s="39"/>
      <c r="R102" s="39"/>
      <c r="S102" s="39"/>
      <c r="T102" s="75"/>
      <c r="AT102" s="21" t="s">
        <v>298</v>
      </c>
      <c r="AU102" s="21" t="s">
        <v>86</v>
      </c>
    </row>
    <row r="103" spans="2:65" s="1" customFormat="1" ht="45.6" customHeight="1">
      <c r="B103" s="38"/>
      <c r="C103" s="189" t="s">
        <v>213</v>
      </c>
      <c r="D103" s="189" t="s">
        <v>137</v>
      </c>
      <c r="E103" s="190" t="s">
        <v>502</v>
      </c>
      <c r="F103" s="191" t="s">
        <v>503</v>
      </c>
      <c r="G103" s="192" t="s">
        <v>456</v>
      </c>
      <c r="H103" s="193">
        <v>1</v>
      </c>
      <c r="I103" s="194"/>
      <c r="J103" s="195">
        <f>ROUND(I103*H103,2)</f>
        <v>0</v>
      </c>
      <c r="K103" s="191" t="s">
        <v>24</v>
      </c>
      <c r="L103" s="58"/>
      <c r="M103" s="196" t="s">
        <v>24</v>
      </c>
      <c r="N103" s="197" t="s">
        <v>48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457</v>
      </c>
      <c r="AT103" s="21" t="s">
        <v>137</v>
      </c>
      <c r="AU103" s="21" t="s">
        <v>86</v>
      </c>
      <c r="AY103" s="21" t="s">
        <v>135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25</v>
      </c>
      <c r="BK103" s="200">
        <f>ROUND(I103*H103,2)</f>
        <v>0</v>
      </c>
      <c r="BL103" s="21" t="s">
        <v>457</v>
      </c>
      <c r="BM103" s="21" t="s">
        <v>504</v>
      </c>
    </row>
    <row r="104" spans="2:47" s="1" customFormat="1" ht="24">
      <c r="B104" s="38"/>
      <c r="C104" s="60"/>
      <c r="D104" s="201" t="s">
        <v>298</v>
      </c>
      <c r="E104" s="60"/>
      <c r="F104" s="228" t="s">
        <v>505</v>
      </c>
      <c r="G104" s="60"/>
      <c r="H104" s="60"/>
      <c r="I104" s="160"/>
      <c r="J104" s="60"/>
      <c r="K104" s="60"/>
      <c r="L104" s="58"/>
      <c r="M104" s="203"/>
      <c r="N104" s="39"/>
      <c r="O104" s="39"/>
      <c r="P104" s="39"/>
      <c r="Q104" s="39"/>
      <c r="R104" s="39"/>
      <c r="S104" s="39"/>
      <c r="T104" s="75"/>
      <c r="AT104" s="21" t="s">
        <v>298</v>
      </c>
      <c r="AU104" s="21" t="s">
        <v>86</v>
      </c>
    </row>
    <row r="105" spans="2:65" s="1" customFormat="1" ht="22.8" customHeight="1">
      <c r="B105" s="38"/>
      <c r="C105" s="189" t="s">
        <v>220</v>
      </c>
      <c r="D105" s="189" t="s">
        <v>137</v>
      </c>
      <c r="E105" s="190" t="s">
        <v>506</v>
      </c>
      <c r="F105" s="191" t="s">
        <v>507</v>
      </c>
      <c r="G105" s="192" t="s">
        <v>456</v>
      </c>
      <c r="H105" s="193">
        <v>1</v>
      </c>
      <c r="I105" s="194"/>
      <c r="J105" s="195">
        <f>ROUND(I105*H105,2)</f>
        <v>0</v>
      </c>
      <c r="K105" s="191" t="s">
        <v>24</v>
      </c>
      <c r="L105" s="58"/>
      <c r="M105" s="196" t="s">
        <v>24</v>
      </c>
      <c r="N105" s="197" t="s">
        <v>48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457</v>
      </c>
      <c r="AT105" s="21" t="s">
        <v>137</v>
      </c>
      <c r="AU105" s="21" t="s">
        <v>86</v>
      </c>
      <c r="AY105" s="21" t="s">
        <v>135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25</v>
      </c>
      <c r="BK105" s="200">
        <f>ROUND(I105*H105,2)</f>
        <v>0</v>
      </c>
      <c r="BL105" s="21" t="s">
        <v>457</v>
      </c>
      <c r="BM105" s="21" t="s">
        <v>508</v>
      </c>
    </row>
    <row r="106" spans="2:47" s="1" customFormat="1" ht="36">
      <c r="B106" s="38"/>
      <c r="C106" s="60"/>
      <c r="D106" s="201" t="s">
        <v>298</v>
      </c>
      <c r="E106" s="60"/>
      <c r="F106" s="228" t="s">
        <v>509</v>
      </c>
      <c r="G106" s="60"/>
      <c r="H106" s="60"/>
      <c r="I106" s="160"/>
      <c r="J106" s="60"/>
      <c r="K106" s="60"/>
      <c r="L106" s="58"/>
      <c r="M106" s="203"/>
      <c r="N106" s="39"/>
      <c r="O106" s="39"/>
      <c r="P106" s="39"/>
      <c r="Q106" s="39"/>
      <c r="R106" s="39"/>
      <c r="S106" s="39"/>
      <c r="T106" s="75"/>
      <c r="AT106" s="21" t="s">
        <v>298</v>
      </c>
      <c r="AU106" s="21" t="s">
        <v>86</v>
      </c>
    </row>
    <row r="107" spans="2:65" s="1" customFormat="1" ht="14.4" customHeight="1">
      <c r="B107" s="38"/>
      <c r="C107" s="189" t="s">
        <v>10</v>
      </c>
      <c r="D107" s="189" t="s">
        <v>137</v>
      </c>
      <c r="E107" s="190" t="s">
        <v>510</v>
      </c>
      <c r="F107" s="191" t="s">
        <v>511</v>
      </c>
      <c r="G107" s="192" t="s">
        <v>456</v>
      </c>
      <c r="H107" s="193">
        <v>1</v>
      </c>
      <c r="I107" s="194"/>
      <c r="J107" s="195">
        <f>ROUND(I107*H107,2)</f>
        <v>0</v>
      </c>
      <c r="K107" s="191" t="s">
        <v>24</v>
      </c>
      <c r="L107" s="58"/>
      <c r="M107" s="196" t="s">
        <v>24</v>
      </c>
      <c r="N107" s="197" t="s">
        <v>48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457</v>
      </c>
      <c r="AT107" s="21" t="s">
        <v>137</v>
      </c>
      <c r="AU107" s="21" t="s">
        <v>86</v>
      </c>
      <c r="AY107" s="21" t="s">
        <v>135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25</v>
      </c>
      <c r="BK107" s="200">
        <f>ROUND(I107*H107,2)</f>
        <v>0</v>
      </c>
      <c r="BL107" s="21" t="s">
        <v>457</v>
      </c>
      <c r="BM107" s="21" t="s">
        <v>512</v>
      </c>
    </row>
    <row r="108" spans="2:47" s="1" customFormat="1" ht="36">
      <c r="B108" s="38"/>
      <c r="C108" s="60"/>
      <c r="D108" s="201" t="s">
        <v>298</v>
      </c>
      <c r="E108" s="60"/>
      <c r="F108" s="228" t="s">
        <v>513</v>
      </c>
      <c r="G108" s="60"/>
      <c r="H108" s="60"/>
      <c r="I108" s="160"/>
      <c r="J108" s="60"/>
      <c r="K108" s="60"/>
      <c r="L108" s="58"/>
      <c r="M108" s="225"/>
      <c r="N108" s="226"/>
      <c r="O108" s="226"/>
      <c r="P108" s="226"/>
      <c r="Q108" s="226"/>
      <c r="R108" s="226"/>
      <c r="S108" s="226"/>
      <c r="T108" s="227"/>
      <c r="AT108" s="21" t="s">
        <v>298</v>
      </c>
      <c r="AU108" s="21" t="s">
        <v>86</v>
      </c>
    </row>
    <row r="109" spans="2:12" s="1" customFormat="1" ht="6.9" customHeight="1">
      <c r="B109" s="53"/>
      <c r="C109" s="54"/>
      <c r="D109" s="54"/>
      <c r="E109" s="54"/>
      <c r="F109" s="54"/>
      <c r="G109" s="54"/>
      <c r="H109" s="54"/>
      <c r="I109" s="136"/>
      <c r="J109" s="54"/>
      <c r="K109" s="54"/>
      <c r="L109" s="58"/>
    </row>
  </sheetData>
  <sheetProtection algorithmName="SHA-512" hashValue="Rx5vt7d2ta35R5feF4OOuz6wqmmv2doaNPgJL4titaP7fZOYQDrNMnxXdZqnrjMOTH3RR0ggukUsmeVB3XTT5Q==" saltValue="j6NGwkfvvOFOu1d1HCIzXr0n9a4DhvDc9oUB7RhJVX020mA8EDd29Qwd8zHXRBer8xpx5h30aVhYH3b3U9IYUQ==" spinCount="100000" sheet="1" objects="1" scenarios="1" formatColumns="0" formatRows="0" autoFilter="0"/>
  <autoFilter ref="C78:K10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0" customWidth="1"/>
    <col min="2" max="2" width="1.66796875" style="230" customWidth="1"/>
    <col min="3" max="4" width="5" style="230" customWidth="1"/>
    <col min="5" max="5" width="11.66015625" style="230" customWidth="1"/>
    <col min="6" max="6" width="9.16015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796875" style="23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2" customFormat="1" ht="45" customHeight="1">
      <c r="B3" s="234"/>
      <c r="C3" s="358" t="s">
        <v>514</v>
      </c>
      <c r="D3" s="358"/>
      <c r="E3" s="358"/>
      <c r="F3" s="358"/>
      <c r="G3" s="358"/>
      <c r="H3" s="358"/>
      <c r="I3" s="358"/>
      <c r="J3" s="358"/>
      <c r="K3" s="235"/>
    </row>
    <row r="4" spans="2:11" ht="25.5" customHeight="1">
      <c r="B4" s="236"/>
      <c r="C4" s="362" t="s">
        <v>515</v>
      </c>
      <c r="D4" s="362"/>
      <c r="E4" s="362"/>
      <c r="F4" s="362"/>
      <c r="G4" s="362"/>
      <c r="H4" s="362"/>
      <c r="I4" s="362"/>
      <c r="J4" s="362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60" t="s">
        <v>516</v>
      </c>
      <c r="D6" s="360"/>
      <c r="E6" s="360"/>
      <c r="F6" s="360"/>
      <c r="G6" s="360"/>
      <c r="H6" s="360"/>
      <c r="I6" s="360"/>
      <c r="J6" s="360"/>
      <c r="K6" s="237"/>
    </row>
    <row r="7" spans="2:11" ht="15" customHeight="1">
      <c r="B7" s="240"/>
      <c r="C7" s="360" t="s">
        <v>517</v>
      </c>
      <c r="D7" s="360"/>
      <c r="E7" s="360"/>
      <c r="F7" s="360"/>
      <c r="G7" s="360"/>
      <c r="H7" s="360"/>
      <c r="I7" s="360"/>
      <c r="J7" s="360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60" t="s">
        <v>518</v>
      </c>
      <c r="D9" s="360"/>
      <c r="E9" s="360"/>
      <c r="F9" s="360"/>
      <c r="G9" s="360"/>
      <c r="H9" s="360"/>
      <c r="I9" s="360"/>
      <c r="J9" s="360"/>
      <c r="K9" s="237"/>
    </row>
    <row r="10" spans="2:11" ht="15" customHeight="1">
      <c r="B10" s="240"/>
      <c r="C10" s="239"/>
      <c r="D10" s="360" t="s">
        <v>519</v>
      </c>
      <c r="E10" s="360"/>
      <c r="F10" s="360"/>
      <c r="G10" s="360"/>
      <c r="H10" s="360"/>
      <c r="I10" s="360"/>
      <c r="J10" s="360"/>
      <c r="K10" s="237"/>
    </row>
    <row r="11" spans="2:11" ht="15" customHeight="1">
      <c r="B11" s="240"/>
      <c r="C11" s="241"/>
      <c r="D11" s="360" t="s">
        <v>520</v>
      </c>
      <c r="E11" s="360"/>
      <c r="F11" s="360"/>
      <c r="G11" s="360"/>
      <c r="H11" s="360"/>
      <c r="I11" s="360"/>
      <c r="J11" s="360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60" t="s">
        <v>521</v>
      </c>
      <c r="E13" s="360"/>
      <c r="F13" s="360"/>
      <c r="G13" s="360"/>
      <c r="H13" s="360"/>
      <c r="I13" s="360"/>
      <c r="J13" s="360"/>
      <c r="K13" s="237"/>
    </row>
    <row r="14" spans="2:11" ht="15" customHeight="1">
      <c r="B14" s="240"/>
      <c r="C14" s="241"/>
      <c r="D14" s="360" t="s">
        <v>522</v>
      </c>
      <c r="E14" s="360"/>
      <c r="F14" s="360"/>
      <c r="G14" s="360"/>
      <c r="H14" s="360"/>
      <c r="I14" s="360"/>
      <c r="J14" s="360"/>
      <c r="K14" s="237"/>
    </row>
    <row r="15" spans="2:11" ht="15" customHeight="1">
      <c r="B15" s="240"/>
      <c r="C15" s="241"/>
      <c r="D15" s="360" t="s">
        <v>523</v>
      </c>
      <c r="E15" s="360"/>
      <c r="F15" s="360"/>
      <c r="G15" s="360"/>
      <c r="H15" s="360"/>
      <c r="I15" s="360"/>
      <c r="J15" s="360"/>
      <c r="K15" s="237"/>
    </row>
    <row r="16" spans="2:11" ht="15" customHeight="1">
      <c r="B16" s="240"/>
      <c r="C16" s="241"/>
      <c r="D16" s="241"/>
      <c r="E16" s="242" t="s">
        <v>84</v>
      </c>
      <c r="F16" s="360" t="s">
        <v>524</v>
      </c>
      <c r="G16" s="360"/>
      <c r="H16" s="360"/>
      <c r="I16" s="360"/>
      <c r="J16" s="360"/>
      <c r="K16" s="237"/>
    </row>
    <row r="17" spans="2:11" ht="15" customHeight="1">
      <c r="B17" s="240"/>
      <c r="C17" s="241"/>
      <c r="D17" s="241"/>
      <c r="E17" s="242" t="s">
        <v>525</v>
      </c>
      <c r="F17" s="360" t="s">
        <v>526</v>
      </c>
      <c r="G17" s="360"/>
      <c r="H17" s="360"/>
      <c r="I17" s="360"/>
      <c r="J17" s="360"/>
      <c r="K17" s="237"/>
    </row>
    <row r="18" spans="2:11" ht="15" customHeight="1">
      <c r="B18" s="240"/>
      <c r="C18" s="241"/>
      <c r="D18" s="241"/>
      <c r="E18" s="242" t="s">
        <v>527</v>
      </c>
      <c r="F18" s="360" t="s">
        <v>528</v>
      </c>
      <c r="G18" s="360"/>
      <c r="H18" s="360"/>
      <c r="I18" s="360"/>
      <c r="J18" s="360"/>
      <c r="K18" s="237"/>
    </row>
    <row r="19" spans="2:11" ht="15" customHeight="1">
      <c r="B19" s="240"/>
      <c r="C19" s="241"/>
      <c r="D19" s="241"/>
      <c r="E19" s="242" t="s">
        <v>99</v>
      </c>
      <c r="F19" s="360" t="s">
        <v>100</v>
      </c>
      <c r="G19" s="360"/>
      <c r="H19" s="360"/>
      <c r="I19" s="360"/>
      <c r="J19" s="360"/>
      <c r="K19" s="237"/>
    </row>
    <row r="20" spans="2:11" ht="15" customHeight="1">
      <c r="B20" s="240"/>
      <c r="C20" s="241"/>
      <c r="D20" s="241"/>
      <c r="E20" s="242" t="s">
        <v>529</v>
      </c>
      <c r="F20" s="360" t="s">
        <v>530</v>
      </c>
      <c r="G20" s="360"/>
      <c r="H20" s="360"/>
      <c r="I20" s="360"/>
      <c r="J20" s="360"/>
      <c r="K20" s="237"/>
    </row>
    <row r="21" spans="2:11" ht="15" customHeight="1">
      <c r="B21" s="240"/>
      <c r="C21" s="241"/>
      <c r="D21" s="241"/>
      <c r="E21" s="242" t="s">
        <v>531</v>
      </c>
      <c r="F21" s="360" t="s">
        <v>532</v>
      </c>
      <c r="G21" s="360"/>
      <c r="H21" s="360"/>
      <c r="I21" s="360"/>
      <c r="J21" s="360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60" t="s">
        <v>533</v>
      </c>
      <c r="D23" s="360"/>
      <c r="E23" s="360"/>
      <c r="F23" s="360"/>
      <c r="G23" s="360"/>
      <c r="H23" s="360"/>
      <c r="I23" s="360"/>
      <c r="J23" s="360"/>
      <c r="K23" s="237"/>
    </row>
    <row r="24" spans="2:11" ht="15" customHeight="1">
      <c r="B24" s="240"/>
      <c r="C24" s="360" t="s">
        <v>534</v>
      </c>
      <c r="D24" s="360"/>
      <c r="E24" s="360"/>
      <c r="F24" s="360"/>
      <c r="G24" s="360"/>
      <c r="H24" s="360"/>
      <c r="I24" s="360"/>
      <c r="J24" s="360"/>
      <c r="K24" s="237"/>
    </row>
    <row r="25" spans="2:11" ht="15" customHeight="1">
      <c r="B25" s="240"/>
      <c r="C25" s="239"/>
      <c r="D25" s="360" t="s">
        <v>535</v>
      </c>
      <c r="E25" s="360"/>
      <c r="F25" s="360"/>
      <c r="G25" s="360"/>
      <c r="H25" s="360"/>
      <c r="I25" s="360"/>
      <c r="J25" s="360"/>
      <c r="K25" s="237"/>
    </row>
    <row r="26" spans="2:11" ht="15" customHeight="1">
      <c r="B26" s="240"/>
      <c r="C26" s="241"/>
      <c r="D26" s="360" t="s">
        <v>536</v>
      </c>
      <c r="E26" s="360"/>
      <c r="F26" s="360"/>
      <c r="G26" s="360"/>
      <c r="H26" s="360"/>
      <c r="I26" s="360"/>
      <c r="J26" s="360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60" t="s">
        <v>537</v>
      </c>
      <c r="E28" s="360"/>
      <c r="F28" s="360"/>
      <c r="G28" s="360"/>
      <c r="H28" s="360"/>
      <c r="I28" s="360"/>
      <c r="J28" s="360"/>
      <c r="K28" s="237"/>
    </row>
    <row r="29" spans="2:11" ht="15" customHeight="1">
      <c r="B29" s="240"/>
      <c r="C29" s="241"/>
      <c r="D29" s="360" t="s">
        <v>538</v>
      </c>
      <c r="E29" s="360"/>
      <c r="F29" s="360"/>
      <c r="G29" s="360"/>
      <c r="H29" s="360"/>
      <c r="I29" s="360"/>
      <c r="J29" s="360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60" t="s">
        <v>539</v>
      </c>
      <c r="E31" s="360"/>
      <c r="F31" s="360"/>
      <c r="G31" s="360"/>
      <c r="H31" s="360"/>
      <c r="I31" s="360"/>
      <c r="J31" s="360"/>
      <c r="K31" s="237"/>
    </row>
    <row r="32" spans="2:11" ht="15" customHeight="1">
      <c r="B32" s="240"/>
      <c r="C32" s="241"/>
      <c r="D32" s="360" t="s">
        <v>540</v>
      </c>
      <c r="E32" s="360"/>
      <c r="F32" s="360"/>
      <c r="G32" s="360"/>
      <c r="H32" s="360"/>
      <c r="I32" s="360"/>
      <c r="J32" s="360"/>
      <c r="K32" s="237"/>
    </row>
    <row r="33" spans="2:11" ht="15" customHeight="1">
      <c r="B33" s="240"/>
      <c r="C33" s="241"/>
      <c r="D33" s="360" t="s">
        <v>541</v>
      </c>
      <c r="E33" s="360"/>
      <c r="F33" s="360"/>
      <c r="G33" s="360"/>
      <c r="H33" s="360"/>
      <c r="I33" s="360"/>
      <c r="J33" s="360"/>
      <c r="K33" s="237"/>
    </row>
    <row r="34" spans="2:11" ht="15" customHeight="1">
      <c r="B34" s="240"/>
      <c r="C34" s="241"/>
      <c r="D34" s="239"/>
      <c r="E34" s="243" t="s">
        <v>120</v>
      </c>
      <c r="F34" s="239"/>
      <c r="G34" s="360" t="s">
        <v>542</v>
      </c>
      <c r="H34" s="360"/>
      <c r="I34" s="360"/>
      <c r="J34" s="360"/>
      <c r="K34" s="237"/>
    </row>
    <row r="35" spans="2:11" ht="30.75" customHeight="1">
      <c r="B35" s="240"/>
      <c r="C35" s="241"/>
      <c r="D35" s="239"/>
      <c r="E35" s="243" t="s">
        <v>543</v>
      </c>
      <c r="F35" s="239"/>
      <c r="G35" s="360" t="s">
        <v>544</v>
      </c>
      <c r="H35" s="360"/>
      <c r="I35" s="360"/>
      <c r="J35" s="360"/>
      <c r="K35" s="237"/>
    </row>
    <row r="36" spans="2:11" ht="15" customHeight="1">
      <c r="B36" s="240"/>
      <c r="C36" s="241"/>
      <c r="D36" s="239"/>
      <c r="E36" s="243" t="s">
        <v>58</v>
      </c>
      <c r="F36" s="239"/>
      <c r="G36" s="360" t="s">
        <v>545</v>
      </c>
      <c r="H36" s="360"/>
      <c r="I36" s="360"/>
      <c r="J36" s="360"/>
      <c r="K36" s="237"/>
    </row>
    <row r="37" spans="2:11" ht="15" customHeight="1">
      <c r="B37" s="240"/>
      <c r="C37" s="241"/>
      <c r="D37" s="239"/>
      <c r="E37" s="243" t="s">
        <v>121</v>
      </c>
      <c r="F37" s="239"/>
      <c r="G37" s="360" t="s">
        <v>546</v>
      </c>
      <c r="H37" s="360"/>
      <c r="I37" s="360"/>
      <c r="J37" s="360"/>
      <c r="K37" s="237"/>
    </row>
    <row r="38" spans="2:11" ht="15" customHeight="1">
      <c r="B38" s="240"/>
      <c r="C38" s="241"/>
      <c r="D38" s="239"/>
      <c r="E38" s="243" t="s">
        <v>122</v>
      </c>
      <c r="F38" s="239"/>
      <c r="G38" s="360" t="s">
        <v>547</v>
      </c>
      <c r="H38" s="360"/>
      <c r="I38" s="360"/>
      <c r="J38" s="360"/>
      <c r="K38" s="237"/>
    </row>
    <row r="39" spans="2:11" ht="15" customHeight="1">
      <c r="B39" s="240"/>
      <c r="C39" s="241"/>
      <c r="D39" s="239"/>
      <c r="E39" s="243" t="s">
        <v>123</v>
      </c>
      <c r="F39" s="239"/>
      <c r="G39" s="360" t="s">
        <v>548</v>
      </c>
      <c r="H39" s="360"/>
      <c r="I39" s="360"/>
      <c r="J39" s="360"/>
      <c r="K39" s="237"/>
    </row>
    <row r="40" spans="2:11" ht="15" customHeight="1">
      <c r="B40" s="240"/>
      <c r="C40" s="241"/>
      <c r="D40" s="239"/>
      <c r="E40" s="243" t="s">
        <v>549</v>
      </c>
      <c r="F40" s="239"/>
      <c r="G40" s="360" t="s">
        <v>550</v>
      </c>
      <c r="H40" s="360"/>
      <c r="I40" s="360"/>
      <c r="J40" s="360"/>
      <c r="K40" s="237"/>
    </row>
    <row r="41" spans="2:11" ht="15" customHeight="1">
      <c r="B41" s="240"/>
      <c r="C41" s="241"/>
      <c r="D41" s="239"/>
      <c r="E41" s="243"/>
      <c r="F41" s="239"/>
      <c r="G41" s="360" t="s">
        <v>551</v>
      </c>
      <c r="H41" s="360"/>
      <c r="I41" s="360"/>
      <c r="J41" s="360"/>
      <c r="K41" s="237"/>
    </row>
    <row r="42" spans="2:11" ht="15" customHeight="1">
      <c r="B42" s="240"/>
      <c r="C42" s="241"/>
      <c r="D42" s="239"/>
      <c r="E42" s="243" t="s">
        <v>552</v>
      </c>
      <c r="F42" s="239"/>
      <c r="G42" s="360" t="s">
        <v>553</v>
      </c>
      <c r="H42" s="360"/>
      <c r="I42" s="360"/>
      <c r="J42" s="360"/>
      <c r="K42" s="237"/>
    </row>
    <row r="43" spans="2:11" ht="15" customHeight="1">
      <c r="B43" s="240"/>
      <c r="C43" s="241"/>
      <c r="D43" s="239"/>
      <c r="E43" s="243" t="s">
        <v>125</v>
      </c>
      <c r="F43" s="239"/>
      <c r="G43" s="360" t="s">
        <v>554</v>
      </c>
      <c r="H43" s="360"/>
      <c r="I43" s="360"/>
      <c r="J43" s="360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60" t="s">
        <v>555</v>
      </c>
      <c r="E45" s="360"/>
      <c r="F45" s="360"/>
      <c r="G45" s="360"/>
      <c r="H45" s="360"/>
      <c r="I45" s="360"/>
      <c r="J45" s="360"/>
      <c r="K45" s="237"/>
    </row>
    <row r="46" spans="2:11" ht="15" customHeight="1">
      <c r="B46" s="240"/>
      <c r="C46" s="241"/>
      <c r="D46" s="241"/>
      <c r="E46" s="360" t="s">
        <v>556</v>
      </c>
      <c r="F46" s="360"/>
      <c r="G46" s="360"/>
      <c r="H46" s="360"/>
      <c r="I46" s="360"/>
      <c r="J46" s="360"/>
      <c r="K46" s="237"/>
    </row>
    <row r="47" spans="2:11" ht="15" customHeight="1">
      <c r="B47" s="240"/>
      <c r="C47" s="241"/>
      <c r="D47" s="241"/>
      <c r="E47" s="360" t="s">
        <v>557</v>
      </c>
      <c r="F47" s="360"/>
      <c r="G47" s="360"/>
      <c r="H47" s="360"/>
      <c r="I47" s="360"/>
      <c r="J47" s="360"/>
      <c r="K47" s="237"/>
    </row>
    <row r="48" spans="2:11" ht="15" customHeight="1">
      <c r="B48" s="240"/>
      <c r="C48" s="241"/>
      <c r="D48" s="241"/>
      <c r="E48" s="360" t="s">
        <v>558</v>
      </c>
      <c r="F48" s="360"/>
      <c r="G48" s="360"/>
      <c r="H48" s="360"/>
      <c r="I48" s="360"/>
      <c r="J48" s="360"/>
      <c r="K48" s="237"/>
    </row>
    <row r="49" spans="2:11" ht="15" customHeight="1">
      <c r="B49" s="240"/>
      <c r="C49" s="241"/>
      <c r="D49" s="360" t="s">
        <v>559</v>
      </c>
      <c r="E49" s="360"/>
      <c r="F49" s="360"/>
      <c r="G49" s="360"/>
      <c r="H49" s="360"/>
      <c r="I49" s="360"/>
      <c r="J49" s="360"/>
      <c r="K49" s="237"/>
    </row>
    <row r="50" spans="2:11" ht="25.5" customHeight="1">
      <c r="B50" s="236"/>
      <c r="C50" s="362" t="s">
        <v>560</v>
      </c>
      <c r="D50" s="362"/>
      <c r="E50" s="362"/>
      <c r="F50" s="362"/>
      <c r="G50" s="362"/>
      <c r="H50" s="362"/>
      <c r="I50" s="362"/>
      <c r="J50" s="362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60" t="s">
        <v>561</v>
      </c>
      <c r="D52" s="360"/>
      <c r="E52" s="360"/>
      <c r="F52" s="360"/>
      <c r="G52" s="360"/>
      <c r="H52" s="360"/>
      <c r="I52" s="360"/>
      <c r="J52" s="360"/>
      <c r="K52" s="237"/>
    </row>
    <row r="53" spans="2:11" ht="15" customHeight="1">
      <c r="B53" s="236"/>
      <c r="C53" s="360" t="s">
        <v>562</v>
      </c>
      <c r="D53" s="360"/>
      <c r="E53" s="360"/>
      <c r="F53" s="360"/>
      <c r="G53" s="360"/>
      <c r="H53" s="360"/>
      <c r="I53" s="360"/>
      <c r="J53" s="360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60" t="s">
        <v>563</v>
      </c>
      <c r="D55" s="360"/>
      <c r="E55" s="360"/>
      <c r="F55" s="360"/>
      <c r="G55" s="360"/>
      <c r="H55" s="360"/>
      <c r="I55" s="360"/>
      <c r="J55" s="360"/>
      <c r="K55" s="237"/>
    </row>
    <row r="56" spans="2:11" ht="15" customHeight="1">
      <c r="B56" s="236"/>
      <c r="C56" s="241"/>
      <c r="D56" s="360" t="s">
        <v>564</v>
      </c>
      <c r="E56" s="360"/>
      <c r="F56" s="360"/>
      <c r="G56" s="360"/>
      <c r="H56" s="360"/>
      <c r="I56" s="360"/>
      <c r="J56" s="360"/>
      <c r="K56" s="237"/>
    </row>
    <row r="57" spans="2:11" ht="15" customHeight="1">
      <c r="B57" s="236"/>
      <c r="C57" s="241"/>
      <c r="D57" s="360" t="s">
        <v>565</v>
      </c>
      <c r="E57" s="360"/>
      <c r="F57" s="360"/>
      <c r="G57" s="360"/>
      <c r="H57" s="360"/>
      <c r="I57" s="360"/>
      <c r="J57" s="360"/>
      <c r="K57" s="237"/>
    </row>
    <row r="58" spans="2:11" ht="15" customHeight="1">
      <c r="B58" s="236"/>
      <c r="C58" s="241"/>
      <c r="D58" s="360" t="s">
        <v>566</v>
      </c>
      <c r="E58" s="360"/>
      <c r="F58" s="360"/>
      <c r="G58" s="360"/>
      <c r="H58" s="360"/>
      <c r="I58" s="360"/>
      <c r="J58" s="360"/>
      <c r="K58" s="237"/>
    </row>
    <row r="59" spans="2:11" ht="15" customHeight="1">
      <c r="B59" s="236"/>
      <c r="C59" s="241"/>
      <c r="D59" s="360" t="s">
        <v>567</v>
      </c>
      <c r="E59" s="360"/>
      <c r="F59" s="360"/>
      <c r="G59" s="360"/>
      <c r="H59" s="360"/>
      <c r="I59" s="360"/>
      <c r="J59" s="360"/>
      <c r="K59" s="237"/>
    </row>
    <row r="60" spans="2:11" ht="15" customHeight="1">
      <c r="B60" s="236"/>
      <c r="C60" s="241"/>
      <c r="D60" s="361" t="s">
        <v>568</v>
      </c>
      <c r="E60" s="361"/>
      <c r="F60" s="361"/>
      <c r="G60" s="361"/>
      <c r="H60" s="361"/>
      <c r="I60" s="361"/>
      <c r="J60" s="361"/>
      <c r="K60" s="237"/>
    </row>
    <row r="61" spans="2:11" ht="15" customHeight="1">
      <c r="B61" s="236"/>
      <c r="C61" s="241"/>
      <c r="D61" s="360" t="s">
        <v>569</v>
      </c>
      <c r="E61" s="360"/>
      <c r="F61" s="360"/>
      <c r="G61" s="360"/>
      <c r="H61" s="360"/>
      <c r="I61" s="360"/>
      <c r="J61" s="360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60" t="s">
        <v>570</v>
      </c>
      <c r="E63" s="360"/>
      <c r="F63" s="360"/>
      <c r="G63" s="360"/>
      <c r="H63" s="360"/>
      <c r="I63" s="360"/>
      <c r="J63" s="360"/>
      <c r="K63" s="237"/>
    </row>
    <row r="64" spans="2:11" ht="15" customHeight="1">
      <c r="B64" s="236"/>
      <c r="C64" s="241"/>
      <c r="D64" s="361" t="s">
        <v>571</v>
      </c>
      <c r="E64" s="361"/>
      <c r="F64" s="361"/>
      <c r="G64" s="361"/>
      <c r="H64" s="361"/>
      <c r="I64" s="361"/>
      <c r="J64" s="361"/>
      <c r="K64" s="237"/>
    </row>
    <row r="65" spans="2:11" ht="15" customHeight="1">
      <c r="B65" s="236"/>
      <c r="C65" s="241"/>
      <c r="D65" s="360" t="s">
        <v>572</v>
      </c>
      <c r="E65" s="360"/>
      <c r="F65" s="360"/>
      <c r="G65" s="360"/>
      <c r="H65" s="360"/>
      <c r="I65" s="360"/>
      <c r="J65" s="360"/>
      <c r="K65" s="237"/>
    </row>
    <row r="66" spans="2:11" ht="15" customHeight="1">
      <c r="B66" s="236"/>
      <c r="C66" s="241"/>
      <c r="D66" s="360" t="s">
        <v>573</v>
      </c>
      <c r="E66" s="360"/>
      <c r="F66" s="360"/>
      <c r="G66" s="360"/>
      <c r="H66" s="360"/>
      <c r="I66" s="360"/>
      <c r="J66" s="360"/>
      <c r="K66" s="237"/>
    </row>
    <row r="67" spans="2:11" ht="15" customHeight="1">
      <c r="B67" s="236"/>
      <c r="C67" s="241"/>
      <c r="D67" s="360" t="s">
        <v>574</v>
      </c>
      <c r="E67" s="360"/>
      <c r="F67" s="360"/>
      <c r="G67" s="360"/>
      <c r="H67" s="360"/>
      <c r="I67" s="360"/>
      <c r="J67" s="360"/>
      <c r="K67" s="237"/>
    </row>
    <row r="68" spans="2:11" ht="15" customHeight="1">
      <c r="B68" s="236"/>
      <c r="C68" s="241"/>
      <c r="D68" s="360" t="s">
        <v>575</v>
      </c>
      <c r="E68" s="360"/>
      <c r="F68" s="360"/>
      <c r="G68" s="360"/>
      <c r="H68" s="360"/>
      <c r="I68" s="360"/>
      <c r="J68" s="360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9" t="s">
        <v>106</v>
      </c>
      <c r="D73" s="359"/>
      <c r="E73" s="359"/>
      <c r="F73" s="359"/>
      <c r="G73" s="359"/>
      <c r="H73" s="359"/>
      <c r="I73" s="359"/>
      <c r="J73" s="359"/>
      <c r="K73" s="254"/>
    </row>
    <row r="74" spans="2:11" ht="17.25" customHeight="1">
      <c r="B74" s="253"/>
      <c r="C74" s="255" t="s">
        <v>576</v>
      </c>
      <c r="D74" s="255"/>
      <c r="E74" s="255"/>
      <c r="F74" s="255" t="s">
        <v>577</v>
      </c>
      <c r="G74" s="256"/>
      <c r="H74" s="255" t="s">
        <v>121</v>
      </c>
      <c r="I74" s="255" t="s">
        <v>62</v>
      </c>
      <c r="J74" s="255" t="s">
        <v>578</v>
      </c>
      <c r="K74" s="254"/>
    </row>
    <row r="75" spans="2:11" ht="17.25" customHeight="1">
      <c r="B75" s="253"/>
      <c r="C75" s="257" t="s">
        <v>579</v>
      </c>
      <c r="D75" s="257"/>
      <c r="E75" s="257"/>
      <c r="F75" s="258" t="s">
        <v>580</v>
      </c>
      <c r="G75" s="259"/>
      <c r="H75" s="257"/>
      <c r="I75" s="257"/>
      <c r="J75" s="257" t="s">
        <v>581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58</v>
      </c>
      <c r="D77" s="260"/>
      <c r="E77" s="260"/>
      <c r="F77" s="262" t="s">
        <v>582</v>
      </c>
      <c r="G77" s="261"/>
      <c r="H77" s="243" t="s">
        <v>583</v>
      </c>
      <c r="I77" s="243" t="s">
        <v>584</v>
      </c>
      <c r="J77" s="243">
        <v>20</v>
      </c>
      <c r="K77" s="254"/>
    </row>
    <row r="78" spans="2:11" ht="15" customHeight="1">
      <c r="B78" s="253"/>
      <c r="C78" s="243" t="s">
        <v>585</v>
      </c>
      <c r="D78" s="243"/>
      <c r="E78" s="243"/>
      <c r="F78" s="262" t="s">
        <v>582</v>
      </c>
      <c r="G78" s="261"/>
      <c r="H78" s="243" t="s">
        <v>586</v>
      </c>
      <c r="I78" s="243" t="s">
        <v>584</v>
      </c>
      <c r="J78" s="243">
        <v>120</v>
      </c>
      <c r="K78" s="254"/>
    </row>
    <row r="79" spans="2:11" ht="15" customHeight="1">
      <c r="B79" s="263"/>
      <c r="C79" s="243" t="s">
        <v>587</v>
      </c>
      <c r="D79" s="243"/>
      <c r="E79" s="243"/>
      <c r="F79" s="262" t="s">
        <v>588</v>
      </c>
      <c r="G79" s="261"/>
      <c r="H79" s="243" t="s">
        <v>589</v>
      </c>
      <c r="I79" s="243" t="s">
        <v>584</v>
      </c>
      <c r="J79" s="243">
        <v>50</v>
      </c>
      <c r="K79" s="254"/>
    </row>
    <row r="80" spans="2:11" ht="15" customHeight="1">
      <c r="B80" s="263"/>
      <c r="C80" s="243" t="s">
        <v>590</v>
      </c>
      <c r="D80" s="243"/>
      <c r="E80" s="243"/>
      <c r="F80" s="262" t="s">
        <v>582</v>
      </c>
      <c r="G80" s="261"/>
      <c r="H80" s="243" t="s">
        <v>591</v>
      </c>
      <c r="I80" s="243" t="s">
        <v>592</v>
      </c>
      <c r="J80" s="243"/>
      <c r="K80" s="254"/>
    </row>
    <row r="81" spans="2:11" ht="15" customHeight="1">
      <c r="B81" s="263"/>
      <c r="C81" s="264" t="s">
        <v>593</v>
      </c>
      <c r="D81" s="264"/>
      <c r="E81" s="264"/>
      <c r="F81" s="265" t="s">
        <v>588</v>
      </c>
      <c r="G81" s="264"/>
      <c r="H81" s="264" t="s">
        <v>594</v>
      </c>
      <c r="I81" s="264" t="s">
        <v>584</v>
      </c>
      <c r="J81" s="264">
        <v>15</v>
      </c>
      <c r="K81" s="254"/>
    </row>
    <row r="82" spans="2:11" ht="15" customHeight="1">
      <c r="B82" s="263"/>
      <c r="C82" s="264" t="s">
        <v>595</v>
      </c>
      <c r="D82" s="264"/>
      <c r="E82" s="264"/>
      <c r="F82" s="265" t="s">
        <v>588</v>
      </c>
      <c r="G82" s="264"/>
      <c r="H82" s="264" t="s">
        <v>596</v>
      </c>
      <c r="I82" s="264" t="s">
        <v>584</v>
      </c>
      <c r="J82" s="264">
        <v>15</v>
      </c>
      <c r="K82" s="254"/>
    </row>
    <row r="83" spans="2:11" ht="15" customHeight="1">
      <c r="B83" s="263"/>
      <c r="C83" s="264" t="s">
        <v>597</v>
      </c>
      <c r="D83" s="264"/>
      <c r="E83" s="264"/>
      <c r="F83" s="265" t="s">
        <v>588</v>
      </c>
      <c r="G83" s="264"/>
      <c r="H83" s="264" t="s">
        <v>598</v>
      </c>
      <c r="I83" s="264" t="s">
        <v>584</v>
      </c>
      <c r="J83" s="264">
        <v>20</v>
      </c>
      <c r="K83" s="254"/>
    </row>
    <row r="84" spans="2:11" ht="15" customHeight="1">
      <c r="B84" s="263"/>
      <c r="C84" s="264" t="s">
        <v>599</v>
      </c>
      <c r="D84" s="264"/>
      <c r="E84" s="264"/>
      <c r="F84" s="265" t="s">
        <v>588</v>
      </c>
      <c r="G84" s="264"/>
      <c r="H84" s="264" t="s">
        <v>600</v>
      </c>
      <c r="I84" s="264" t="s">
        <v>584</v>
      </c>
      <c r="J84" s="264">
        <v>20</v>
      </c>
      <c r="K84" s="254"/>
    </row>
    <row r="85" spans="2:11" ht="15" customHeight="1">
      <c r="B85" s="263"/>
      <c r="C85" s="243" t="s">
        <v>601</v>
      </c>
      <c r="D85" s="243"/>
      <c r="E85" s="243"/>
      <c r="F85" s="262" t="s">
        <v>588</v>
      </c>
      <c r="G85" s="261"/>
      <c r="H85" s="243" t="s">
        <v>602</v>
      </c>
      <c r="I85" s="243" t="s">
        <v>584</v>
      </c>
      <c r="J85" s="243">
        <v>50</v>
      </c>
      <c r="K85" s="254"/>
    </row>
    <row r="86" spans="2:11" ht="15" customHeight="1">
      <c r="B86" s="263"/>
      <c r="C86" s="243" t="s">
        <v>603</v>
      </c>
      <c r="D86" s="243"/>
      <c r="E86" s="243"/>
      <c r="F86" s="262" t="s">
        <v>588</v>
      </c>
      <c r="G86" s="261"/>
      <c r="H86" s="243" t="s">
        <v>604</v>
      </c>
      <c r="I86" s="243" t="s">
        <v>584</v>
      </c>
      <c r="J86" s="243">
        <v>20</v>
      </c>
      <c r="K86" s="254"/>
    </row>
    <row r="87" spans="2:11" ht="15" customHeight="1">
      <c r="B87" s="263"/>
      <c r="C87" s="243" t="s">
        <v>605</v>
      </c>
      <c r="D87" s="243"/>
      <c r="E87" s="243"/>
      <c r="F87" s="262" t="s">
        <v>588</v>
      </c>
      <c r="G87" s="261"/>
      <c r="H87" s="243" t="s">
        <v>606</v>
      </c>
      <c r="I87" s="243" t="s">
        <v>584</v>
      </c>
      <c r="J87" s="243">
        <v>20</v>
      </c>
      <c r="K87" s="254"/>
    </row>
    <row r="88" spans="2:11" ht="15" customHeight="1">
      <c r="B88" s="263"/>
      <c r="C88" s="243" t="s">
        <v>607</v>
      </c>
      <c r="D88" s="243"/>
      <c r="E88" s="243"/>
      <c r="F88" s="262" t="s">
        <v>588</v>
      </c>
      <c r="G88" s="261"/>
      <c r="H88" s="243" t="s">
        <v>608</v>
      </c>
      <c r="I88" s="243" t="s">
        <v>584</v>
      </c>
      <c r="J88" s="243">
        <v>50</v>
      </c>
      <c r="K88" s="254"/>
    </row>
    <row r="89" spans="2:11" ht="15" customHeight="1">
      <c r="B89" s="263"/>
      <c r="C89" s="243" t="s">
        <v>609</v>
      </c>
      <c r="D89" s="243"/>
      <c r="E89" s="243"/>
      <c r="F89" s="262" t="s">
        <v>588</v>
      </c>
      <c r="G89" s="261"/>
      <c r="H89" s="243" t="s">
        <v>609</v>
      </c>
      <c r="I89" s="243" t="s">
        <v>584</v>
      </c>
      <c r="J89" s="243">
        <v>50</v>
      </c>
      <c r="K89" s="254"/>
    </row>
    <row r="90" spans="2:11" ht="15" customHeight="1">
      <c r="B90" s="263"/>
      <c r="C90" s="243" t="s">
        <v>126</v>
      </c>
      <c r="D90" s="243"/>
      <c r="E90" s="243"/>
      <c r="F90" s="262" t="s">
        <v>588</v>
      </c>
      <c r="G90" s="261"/>
      <c r="H90" s="243" t="s">
        <v>610</v>
      </c>
      <c r="I90" s="243" t="s">
        <v>584</v>
      </c>
      <c r="J90" s="243">
        <v>255</v>
      </c>
      <c r="K90" s="254"/>
    </row>
    <row r="91" spans="2:11" ht="15" customHeight="1">
      <c r="B91" s="263"/>
      <c r="C91" s="243" t="s">
        <v>611</v>
      </c>
      <c r="D91" s="243"/>
      <c r="E91" s="243"/>
      <c r="F91" s="262" t="s">
        <v>582</v>
      </c>
      <c r="G91" s="261"/>
      <c r="H91" s="243" t="s">
        <v>612</v>
      </c>
      <c r="I91" s="243" t="s">
        <v>613</v>
      </c>
      <c r="J91" s="243"/>
      <c r="K91" s="254"/>
    </row>
    <row r="92" spans="2:11" ht="15" customHeight="1">
      <c r="B92" s="263"/>
      <c r="C92" s="243" t="s">
        <v>614</v>
      </c>
      <c r="D92" s="243"/>
      <c r="E92" s="243"/>
      <c r="F92" s="262" t="s">
        <v>582</v>
      </c>
      <c r="G92" s="261"/>
      <c r="H92" s="243" t="s">
        <v>615</v>
      </c>
      <c r="I92" s="243" t="s">
        <v>616</v>
      </c>
      <c r="J92" s="243"/>
      <c r="K92" s="254"/>
    </row>
    <row r="93" spans="2:11" ht="15" customHeight="1">
      <c r="B93" s="263"/>
      <c r="C93" s="243" t="s">
        <v>617</v>
      </c>
      <c r="D93" s="243"/>
      <c r="E93" s="243"/>
      <c r="F93" s="262" t="s">
        <v>582</v>
      </c>
      <c r="G93" s="261"/>
      <c r="H93" s="243" t="s">
        <v>617</v>
      </c>
      <c r="I93" s="243" t="s">
        <v>616</v>
      </c>
      <c r="J93" s="243"/>
      <c r="K93" s="254"/>
    </row>
    <row r="94" spans="2:11" ht="15" customHeight="1">
      <c r="B94" s="263"/>
      <c r="C94" s="243" t="s">
        <v>43</v>
      </c>
      <c r="D94" s="243"/>
      <c r="E94" s="243"/>
      <c r="F94" s="262" t="s">
        <v>582</v>
      </c>
      <c r="G94" s="261"/>
      <c r="H94" s="243" t="s">
        <v>618</v>
      </c>
      <c r="I94" s="243" t="s">
        <v>616</v>
      </c>
      <c r="J94" s="243"/>
      <c r="K94" s="254"/>
    </row>
    <row r="95" spans="2:11" ht="15" customHeight="1">
      <c r="B95" s="263"/>
      <c r="C95" s="243" t="s">
        <v>53</v>
      </c>
      <c r="D95" s="243"/>
      <c r="E95" s="243"/>
      <c r="F95" s="262" t="s">
        <v>582</v>
      </c>
      <c r="G95" s="261"/>
      <c r="H95" s="243" t="s">
        <v>619</v>
      </c>
      <c r="I95" s="243" t="s">
        <v>616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9" t="s">
        <v>620</v>
      </c>
      <c r="D100" s="359"/>
      <c r="E100" s="359"/>
      <c r="F100" s="359"/>
      <c r="G100" s="359"/>
      <c r="H100" s="359"/>
      <c r="I100" s="359"/>
      <c r="J100" s="359"/>
      <c r="K100" s="254"/>
    </row>
    <row r="101" spans="2:11" ht="17.25" customHeight="1">
      <c r="B101" s="253"/>
      <c r="C101" s="255" t="s">
        <v>576</v>
      </c>
      <c r="D101" s="255"/>
      <c r="E101" s="255"/>
      <c r="F101" s="255" t="s">
        <v>577</v>
      </c>
      <c r="G101" s="256"/>
      <c r="H101" s="255" t="s">
        <v>121</v>
      </c>
      <c r="I101" s="255" t="s">
        <v>62</v>
      </c>
      <c r="J101" s="255" t="s">
        <v>578</v>
      </c>
      <c r="K101" s="254"/>
    </row>
    <row r="102" spans="2:11" ht="17.25" customHeight="1">
      <c r="B102" s="253"/>
      <c r="C102" s="257" t="s">
        <v>579</v>
      </c>
      <c r="D102" s="257"/>
      <c r="E102" s="257"/>
      <c r="F102" s="258" t="s">
        <v>580</v>
      </c>
      <c r="G102" s="259"/>
      <c r="H102" s="257"/>
      <c r="I102" s="257"/>
      <c r="J102" s="257" t="s">
        <v>581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58</v>
      </c>
      <c r="D104" s="260"/>
      <c r="E104" s="260"/>
      <c r="F104" s="262" t="s">
        <v>582</v>
      </c>
      <c r="G104" s="271"/>
      <c r="H104" s="243" t="s">
        <v>621</v>
      </c>
      <c r="I104" s="243" t="s">
        <v>584</v>
      </c>
      <c r="J104" s="243">
        <v>20</v>
      </c>
      <c r="K104" s="254"/>
    </row>
    <row r="105" spans="2:11" ht="15" customHeight="1">
      <c r="B105" s="253"/>
      <c r="C105" s="243" t="s">
        <v>585</v>
      </c>
      <c r="D105" s="243"/>
      <c r="E105" s="243"/>
      <c r="F105" s="262" t="s">
        <v>582</v>
      </c>
      <c r="G105" s="243"/>
      <c r="H105" s="243" t="s">
        <v>621</v>
      </c>
      <c r="I105" s="243" t="s">
        <v>584</v>
      </c>
      <c r="J105" s="243">
        <v>120</v>
      </c>
      <c r="K105" s="254"/>
    </row>
    <row r="106" spans="2:11" ht="15" customHeight="1">
      <c r="B106" s="263"/>
      <c r="C106" s="243" t="s">
        <v>587</v>
      </c>
      <c r="D106" s="243"/>
      <c r="E106" s="243"/>
      <c r="F106" s="262" t="s">
        <v>588</v>
      </c>
      <c r="G106" s="243"/>
      <c r="H106" s="243" t="s">
        <v>621</v>
      </c>
      <c r="I106" s="243" t="s">
        <v>584</v>
      </c>
      <c r="J106" s="243">
        <v>50</v>
      </c>
      <c r="K106" s="254"/>
    </row>
    <row r="107" spans="2:11" ht="15" customHeight="1">
      <c r="B107" s="263"/>
      <c r="C107" s="243" t="s">
        <v>590</v>
      </c>
      <c r="D107" s="243"/>
      <c r="E107" s="243"/>
      <c r="F107" s="262" t="s">
        <v>582</v>
      </c>
      <c r="G107" s="243"/>
      <c r="H107" s="243" t="s">
        <v>621</v>
      </c>
      <c r="I107" s="243" t="s">
        <v>592</v>
      </c>
      <c r="J107" s="243"/>
      <c r="K107" s="254"/>
    </row>
    <row r="108" spans="2:11" ht="15" customHeight="1">
      <c r="B108" s="263"/>
      <c r="C108" s="243" t="s">
        <v>601</v>
      </c>
      <c r="D108" s="243"/>
      <c r="E108" s="243"/>
      <c r="F108" s="262" t="s">
        <v>588</v>
      </c>
      <c r="G108" s="243"/>
      <c r="H108" s="243" t="s">
        <v>621</v>
      </c>
      <c r="I108" s="243" t="s">
        <v>584</v>
      </c>
      <c r="J108" s="243">
        <v>50</v>
      </c>
      <c r="K108" s="254"/>
    </row>
    <row r="109" spans="2:11" ht="15" customHeight="1">
      <c r="B109" s="263"/>
      <c r="C109" s="243" t="s">
        <v>609</v>
      </c>
      <c r="D109" s="243"/>
      <c r="E109" s="243"/>
      <c r="F109" s="262" t="s">
        <v>588</v>
      </c>
      <c r="G109" s="243"/>
      <c r="H109" s="243" t="s">
        <v>621</v>
      </c>
      <c r="I109" s="243" t="s">
        <v>584</v>
      </c>
      <c r="J109" s="243">
        <v>50</v>
      </c>
      <c r="K109" s="254"/>
    </row>
    <row r="110" spans="2:11" ht="15" customHeight="1">
      <c r="B110" s="263"/>
      <c r="C110" s="243" t="s">
        <v>607</v>
      </c>
      <c r="D110" s="243"/>
      <c r="E110" s="243"/>
      <c r="F110" s="262" t="s">
        <v>588</v>
      </c>
      <c r="G110" s="243"/>
      <c r="H110" s="243" t="s">
        <v>621</v>
      </c>
      <c r="I110" s="243" t="s">
        <v>584</v>
      </c>
      <c r="J110" s="243">
        <v>50</v>
      </c>
      <c r="K110" s="254"/>
    </row>
    <row r="111" spans="2:11" ht="15" customHeight="1">
      <c r="B111" s="263"/>
      <c r="C111" s="243" t="s">
        <v>58</v>
      </c>
      <c r="D111" s="243"/>
      <c r="E111" s="243"/>
      <c r="F111" s="262" t="s">
        <v>582</v>
      </c>
      <c r="G111" s="243"/>
      <c r="H111" s="243" t="s">
        <v>622</v>
      </c>
      <c r="I111" s="243" t="s">
        <v>584</v>
      </c>
      <c r="J111" s="243">
        <v>20</v>
      </c>
      <c r="K111" s="254"/>
    </row>
    <row r="112" spans="2:11" ht="15" customHeight="1">
      <c r="B112" s="263"/>
      <c r="C112" s="243" t="s">
        <v>623</v>
      </c>
      <c r="D112" s="243"/>
      <c r="E112" s="243"/>
      <c r="F112" s="262" t="s">
        <v>582</v>
      </c>
      <c r="G112" s="243"/>
      <c r="H112" s="243" t="s">
        <v>624</v>
      </c>
      <c r="I112" s="243" t="s">
        <v>584</v>
      </c>
      <c r="J112" s="243">
        <v>120</v>
      </c>
      <c r="K112" s="254"/>
    </row>
    <row r="113" spans="2:11" ht="15" customHeight="1">
      <c r="B113" s="263"/>
      <c r="C113" s="243" t="s">
        <v>43</v>
      </c>
      <c r="D113" s="243"/>
      <c r="E113" s="243"/>
      <c r="F113" s="262" t="s">
        <v>582</v>
      </c>
      <c r="G113" s="243"/>
      <c r="H113" s="243" t="s">
        <v>625</v>
      </c>
      <c r="I113" s="243" t="s">
        <v>616</v>
      </c>
      <c r="J113" s="243"/>
      <c r="K113" s="254"/>
    </row>
    <row r="114" spans="2:11" ht="15" customHeight="1">
      <c r="B114" s="263"/>
      <c r="C114" s="243" t="s">
        <v>53</v>
      </c>
      <c r="D114" s="243"/>
      <c r="E114" s="243"/>
      <c r="F114" s="262" t="s">
        <v>582</v>
      </c>
      <c r="G114" s="243"/>
      <c r="H114" s="243" t="s">
        <v>626</v>
      </c>
      <c r="I114" s="243" t="s">
        <v>616</v>
      </c>
      <c r="J114" s="243"/>
      <c r="K114" s="254"/>
    </row>
    <row r="115" spans="2:11" ht="15" customHeight="1">
      <c r="B115" s="263"/>
      <c r="C115" s="243" t="s">
        <v>62</v>
      </c>
      <c r="D115" s="243"/>
      <c r="E115" s="243"/>
      <c r="F115" s="262" t="s">
        <v>582</v>
      </c>
      <c r="G115" s="243"/>
      <c r="H115" s="243" t="s">
        <v>627</v>
      </c>
      <c r="I115" s="243" t="s">
        <v>628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8" t="s">
        <v>629</v>
      </c>
      <c r="D120" s="358"/>
      <c r="E120" s="358"/>
      <c r="F120" s="358"/>
      <c r="G120" s="358"/>
      <c r="H120" s="358"/>
      <c r="I120" s="358"/>
      <c r="J120" s="358"/>
      <c r="K120" s="279"/>
    </row>
    <row r="121" spans="2:11" ht="17.25" customHeight="1">
      <c r="B121" s="280"/>
      <c r="C121" s="255" t="s">
        <v>576</v>
      </c>
      <c r="D121" s="255"/>
      <c r="E121" s="255"/>
      <c r="F121" s="255" t="s">
        <v>577</v>
      </c>
      <c r="G121" s="256"/>
      <c r="H121" s="255" t="s">
        <v>121</v>
      </c>
      <c r="I121" s="255" t="s">
        <v>62</v>
      </c>
      <c r="J121" s="255" t="s">
        <v>578</v>
      </c>
      <c r="K121" s="281"/>
    </row>
    <row r="122" spans="2:11" ht="17.25" customHeight="1">
      <c r="B122" s="280"/>
      <c r="C122" s="257" t="s">
        <v>579</v>
      </c>
      <c r="D122" s="257"/>
      <c r="E122" s="257"/>
      <c r="F122" s="258" t="s">
        <v>580</v>
      </c>
      <c r="G122" s="259"/>
      <c r="H122" s="257"/>
      <c r="I122" s="257"/>
      <c r="J122" s="257" t="s">
        <v>581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585</v>
      </c>
      <c r="D124" s="260"/>
      <c r="E124" s="260"/>
      <c r="F124" s="262" t="s">
        <v>582</v>
      </c>
      <c r="G124" s="243"/>
      <c r="H124" s="243" t="s">
        <v>621</v>
      </c>
      <c r="I124" s="243" t="s">
        <v>584</v>
      </c>
      <c r="J124" s="243">
        <v>120</v>
      </c>
      <c r="K124" s="284"/>
    </row>
    <row r="125" spans="2:11" ht="15" customHeight="1">
      <c r="B125" s="282"/>
      <c r="C125" s="243" t="s">
        <v>630</v>
      </c>
      <c r="D125" s="243"/>
      <c r="E125" s="243"/>
      <c r="F125" s="262" t="s">
        <v>582</v>
      </c>
      <c r="G125" s="243"/>
      <c r="H125" s="243" t="s">
        <v>631</v>
      </c>
      <c r="I125" s="243" t="s">
        <v>584</v>
      </c>
      <c r="J125" s="243" t="s">
        <v>632</v>
      </c>
      <c r="K125" s="284"/>
    </row>
    <row r="126" spans="2:11" ht="15" customHeight="1">
      <c r="B126" s="282"/>
      <c r="C126" s="243" t="s">
        <v>531</v>
      </c>
      <c r="D126" s="243"/>
      <c r="E126" s="243"/>
      <c r="F126" s="262" t="s">
        <v>582</v>
      </c>
      <c r="G126" s="243"/>
      <c r="H126" s="243" t="s">
        <v>633</v>
      </c>
      <c r="I126" s="243" t="s">
        <v>584</v>
      </c>
      <c r="J126" s="243" t="s">
        <v>632</v>
      </c>
      <c r="K126" s="284"/>
    </row>
    <row r="127" spans="2:11" ht="15" customHeight="1">
      <c r="B127" s="282"/>
      <c r="C127" s="243" t="s">
        <v>593</v>
      </c>
      <c r="D127" s="243"/>
      <c r="E127" s="243"/>
      <c r="F127" s="262" t="s">
        <v>588</v>
      </c>
      <c r="G127" s="243"/>
      <c r="H127" s="243" t="s">
        <v>594</v>
      </c>
      <c r="I127" s="243" t="s">
        <v>584</v>
      </c>
      <c r="J127" s="243">
        <v>15</v>
      </c>
      <c r="K127" s="284"/>
    </row>
    <row r="128" spans="2:11" ht="15" customHeight="1">
      <c r="B128" s="282"/>
      <c r="C128" s="264" t="s">
        <v>595</v>
      </c>
      <c r="D128" s="264"/>
      <c r="E128" s="264"/>
      <c r="F128" s="265" t="s">
        <v>588</v>
      </c>
      <c r="G128" s="264"/>
      <c r="H128" s="264" t="s">
        <v>596</v>
      </c>
      <c r="I128" s="264" t="s">
        <v>584</v>
      </c>
      <c r="J128" s="264">
        <v>15</v>
      </c>
      <c r="K128" s="284"/>
    </row>
    <row r="129" spans="2:11" ht="15" customHeight="1">
      <c r="B129" s="282"/>
      <c r="C129" s="264" t="s">
        <v>597</v>
      </c>
      <c r="D129" s="264"/>
      <c r="E129" s="264"/>
      <c r="F129" s="265" t="s">
        <v>588</v>
      </c>
      <c r="G129" s="264"/>
      <c r="H129" s="264" t="s">
        <v>598</v>
      </c>
      <c r="I129" s="264" t="s">
        <v>584</v>
      </c>
      <c r="J129" s="264">
        <v>20</v>
      </c>
      <c r="K129" s="284"/>
    </row>
    <row r="130" spans="2:11" ht="15" customHeight="1">
      <c r="B130" s="282"/>
      <c r="C130" s="264" t="s">
        <v>599</v>
      </c>
      <c r="D130" s="264"/>
      <c r="E130" s="264"/>
      <c r="F130" s="265" t="s">
        <v>588</v>
      </c>
      <c r="G130" s="264"/>
      <c r="H130" s="264" t="s">
        <v>600</v>
      </c>
      <c r="I130" s="264" t="s">
        <v>584</v>
      </c>
      <c r="J130" s="264">
        <v>20</v>
      </c>
      <c r="K130" s="284"/>
    </row>
    <row r="131" spans="2:11" ht="15" customHeight="1">
      <c r="B131" s="282"/>
      <c r="C131" s="243" t="s">
        <v>587</v>
      </c>
      <c r="D131" s="243"/>
      <c r="E131" s="243"/>
      <c r="F131" s="262" t="s">
        <v>588</v>
      </c>
      <c r="G131" s="243"/>
      <c r="H131" s="243" t="s">
        <v>621</v>
      </c>
      <c r="I131" s="243" t="s">
        <v>584</v>
      </c>
      <c r="J131" s="243">
        <v>50</v>
      </c>
      <c r="K131" s="284"/>
    </row>
    <row r="132" spans="2:11" ht="15" customHeight="1">
      <c r="B132" s="282"/>
      <c r="C132" s="243" t="s">
        <v>601</v>
      </c>
      <c r="D132" s="243"/>
      <c r="E132" s="243"/>
      <c r="F132" s="262" t="s">
        <v>588</v>
      </c>
      <c r="G132" s="243"/>
      <c r="H132" s="243" t="s">
        <v>621</v>
      </c>
      <c r="I132" s="243" t="s">
        <v>584</v>
      </c>
      <c r="J132" s="243">
        <v>50</v>
      </c>
      <c r="K132" s="284"/>
    </row>
    <row r="133" spans="2:11" ht="15" customHeight="1">
      <c r="B133" s="282"/>
      <c r="C133" s="243" t="s">
        <v>607</v>
      </c>
      <c r="D133" s="243"/>
      <c r="E133" s="243"/>
      <c r="F133" s="262" t="s">
        <v>588</v>
      </c>
      <c r="G133" s="243"/>
      <c r="H133" s="243" t="s">
        <v>621</v>
      </c>
      <c r="I133" s="243" t="s">
        <v>584</v>
      </c>
      <c r="J133" s="243">
        <v>50</v>
      </c>
      <c r="K133" s="284"/>
    </row>
    <row r="134" spans="2:11" ht="15" customHeight="1">
      <c r="B134" s="282"/>
      <c r="C134" s="243" t="s">
        <v>609</v>
      </c>
      <c r="D134" s="243"/>
      <c r="E134" s="243"/>
      <c r="F134" s="262" t="s">
        <v>588</v>
      </c>
      <c r="G134" s="243"/>
      <c r="H134" s="243" t="s">
        <v>621</v>
      </c>
      <c r="I134" s="243" t="s">
        <v>584</v>
      </c>
      <c r="J134" s="243">
        <v>50</v>
      </c>
      <c r="K134" s="284"/>
    </row>
    <row r="135" spans="2:11" ht="15" customHeight="1">
      <c r="B135" s="282"/>
      <c r="C135" s="243" t="s">
        <v>126</v>
      </c>
      <c r="D135" s="243"/>
      <c r="E135" s="243"/>
      <c r="F135" s="262" t="s">
        <v>588</v>
      </c>
      <c r="G135" s="243"/>
      <c r="H135" s="243" t="s">
        <v>634</v>
      </c>
      <c r="I135" s="243" t="s">
        <v>584</v>
      </c>
      <c r="J135" s="243">
        <v>255</v>
      </c>
      <c r="K135" s="284"/>
    </row>
    <row r="136" spans="2:11" ht="15" customHeight="1">
      <c r="B136" s="282"/>
      <c r="C136" s="243" t="s">
        <v>611</v>
      </c>
      <c r="D136" s="243"/>
      <c r="E136" s="243"/>
      <c r="F136" s="262" t="s">
        <v>582</v>
      </c>
      <c r="G136" s="243"/>
      <c r="H136" s="243" t="s">
        <v>635</v>
      </c>
      <c r="I136" s="243" t="s">
        <v>613</v>
      </c>
      <c r="J136" s="243"/>
      <c r="K136" s="284"/>
    </row>
    <row r="137" spans="2:11" ht="15" customHeight="1">
      <c r="B137" s="282"/>
      <c r="C137" s="243" t="s">
        <v>614</v>
      </c>
      <c r="D137" s="243"/>
      <c r="E137" s="243"/>
      <c r="F137" s="262" t="s">
        <v>582</v>
      </c>
      <c r="G137" s="243"/>
      <c r="H137" s="243" t="s">
        <v>636</v>
      </c>
      <c r="I137" s="243" t="s">
        <v>616</v>
      </c>
      <c r="J137" s="243"/>
      <c r="K137" s="284"/>
    </row>
    <row r="138" spans="2:11" ht="15" customHeight="1">
      <c r="B138" s="282"/>
      <c r="C138" s="243" t="s">
        <v>617</v>
      </c>
      <c r="D138" s="243"/>
      <c r="E138" s="243"/>
      <c r="F138" s="262" t="s">
        <v>582</v>
      </c>
      <c r="G138" s="243"/>
      <c r="H138" s="243" t="s">
        <v>617</v>
      </c>
      <c r="I138" s="243" t="s">
        <v>616</v>
      </c>
      <c r="J138" s="243"/>
      <c r="K138" s="284"/>
    </row>
    <row r="139" spans="2:11" ht="15" customHeight="1">
      <c r="B139" s="282"/>
      <c r="C139" s="243" t="s">
        <v>43</v>
      </c>
      <c r="D139" s="243"/>
      <c r="E139" s="243"/>
      <c r="F139" s="262" t="s">
        <v>582</v>
      </c>
      <c r="G139" s="243"/>
      <c r="H139" s="243" t="s">
        <v>637</v>
      </c>
      <c r="I139" s="243" t="s">
        <v>616</v>
      </c>
      <c r="J139" s="243"/>
      <c r="K139" s="284"/>
    </row>
    <row r="140" spans="2:11" ht="15" customHeight="1">
      <c r="B140" s="282"/>
      <c r="C140" s="243" t="s">
        <v>638</v>
      </c>
      <c r="D140" s="243"/>
      <c r="E140" s="243"/>
      <c r="F140" s="262" t="s">
        <v>582</v>
      </c>
      <c r="G140" s="243"/>
      <c r="H140" s="243" t="s">
        <v>639</v>
      </c>
      <c r="I140" s="243" t="s">
        <v>616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9" t="s">
        <v>640</v>
      </c>
      <c r="D145" s="359"/>
      <c r="E145" s="359"/>
      <c r="F145" s="359"/>
      <c r="G145" s="359"/>
      <c r="H145" s="359"/>
      <c r="I145" s="359"/>
      <c r="J145" s="359"/>
      <c r="K145" s="254"/>
    </row>
    <row r="146" spans="2:11" ht="17.25" customHeight="1">
      <c r="B146" s="253"/>
      <c r="C146" s="255" t="s">
        <v>576</v>
      </c>
      <c r="D146" s="255"/>
      <c r="E146" s="255"/>
      <c r="F146" s="255" t="s">
        <v>577</v>
      </c>
      <c r="G146" s="256"/>
      <c r="H146" s="255" t="s">
        <v>121</v>
      </c>
      <c r="I146" s="255" t="s">
        <v>62</v>
      </c>
      <c r="J146" s="255" t="s">
        <v>578</v>
      </c>
      <c r="K146" s="254"/>
    </row>
    <row r="147" spans="2:11" ht="17.25" customHeight="1">
      <c r="B147" s="253"/>
      <c r="C147" s="257" t="s">
        <v>579</v>
      </c>
      <c r="D147" s="257"/>
      <c r="E147" s="257"/>
      <c r="F147" s="258" t="s">
        <v>580</v>
      </c>
      <c r="G147" s="259"/>
      <c r="H147" s="257"/>
      <c r="I147" s="257"/>
      <c r="J147" s="257" t="s">
        <v>581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585</v>
      </c>
      <c r="D149" s="243"/>
      <c r="E149" s="243"/>
      <c r="F149" s="289" t="s">
        <v>582</v>
      </c>
      <c r="G149" s="243"/>
      <c r="H149" s="288" t="s">
        <v>621</v>
      </c>
      <c r="I149" s="288" t="s">
        <v>584</v>
      </c>
      <c r="J149" s="288">
        <v>120</v>
      </c>
      <c r="K149" s="284"/>
    </row>
    <row r="150" spans="2:11" ht="15" customHeight="1">
      <c r="B150" s="263"/>
      <c r="C150" s="288" t="s">
        <v>630</v>
      </c>
      <c r="D150" s="243"/>
      <c r="E150" s="243"/>
      <c r="F150" s="289" t="s">
        <v>582</v>
      </c>
      <c r="G150" s="243"/>
      <c r="H150" s="288" t="s">
        <v>641</v>
      </c>
      <c r="I150" s="288" t="s">
        <v>584</v>
      </c>
      <c r="J150" s="288" t="s">
        <v>632</v>
      </c>
      <c r="K150" s="284"/>
    </row>
    <row r="151" spans="2:11" ht="15" customHeight="1">
      <c r="B151" s="263"/>
      <c r="C151" s="288" t="s">
        <v>531</v>
      </c>
      <c r="D151" s="243"/>
      <c r="E151" s="243"/>
      <c r="F151" s="289" t="s">
        <v>582</v>
      </c>
      <c r="G151" s="243"/>
      <c r="H151" s="288" t="s">
        <v>642</v>
      </c>
      <c r="I151" s="288" t="s">
        <v>584</v>
      </c>
      <c r="J151" s="288" t="s">
        <v>632</v>
      </c>
      <c r="K151" s="284"/>
    </row>
    <row r="152" spans="2:11" ht="15" customHeight="1">
      <c r="B152" s="263"/>
      <c r="C152" s="288" t="s">
        <v>587</v>
      </c>
      <c r="D152" s="243"/>
      <c r="E152" s="243"/>
      <c r="F152" s="289" t="s">
        <v>588</v>
      </c>
      <c r="G152" s="243"/>
      <c r="H152" s="288" t="s">
        <v>621</v>
      </c>
      <c r="I152" s="288" t="s">
        <v>584</v>
      </c>
      <c r="J152" s="288">
        <v>50</v>
      </c>
      <c r="K152" s="284"/>
    </row>
    <row r="153" spans="2:11" ht="15" customHeight="1">
      <c r="B153" s="263"/>
      <c r="C153" s="288" t="s">
        <v>590</v>
      </c>
      <c r="D153" s="243"/>
      <c r="E153" s="243"/>
      <c r="F153" s="289" t="s">
        <v>582</v>
      </c>
      <c r="G153" s="243"/>
      <c r="H153" s="288" t="s">
        <v>621</v>
      </c>
      <c r="I153" s="288" t="s">
        <v>592</v>
      </c>
      <c r="J153" s="288"/>
      <c r="K153" s="284"/>
    </row>
    <row r="154" spans="2:11" ht="15" customHeight="1">
      <c r="B154" s="263"/>
      <c r="C154" s="288" t="s">
        <v>601</v>
      </c>
      <c r="D154" s="243"/>
      <c r="E154" s="243"/>
      <c r="F154" s="289" t="s">
        <v>588</v>
      </c>
      <c r="G154" s="243"/>
      <c r="H154" s="288" t="s">
        <v>621</v>
      </c>
      <c r="I154" s="288" t="s">
        <v>584</v>
      </c>
      <c r="J154" s="288">
        <v>50</v>
      </c>
      <c r="K154" s="284"/>
    </row>
    <row r="155" spans="2:11" ht="15" customHeight="1">
      <c r="B155" s="263"/>
      <c r="C155" s="288" t="s">
        <v>609</v>
      </c>
      <c r="D155" s="243"/>
      <c r="E155" s="243"/>
      <c r="F155" s="289" t="s">
        <v>588</v>
      </c>
      <c r="G155" s="243"/>
      <c r="H155" s="288" t="s">
        <v>621</v>
      </c>
      <c r="I155" s="288" t="s">
        <v>584</v>
      </c>
      <c r="J155" s="288">
        <v>50</v>
      </c>
      <c r="K155" s="284"/>
    </row>
    <row r="156" spans="2:11" ht="15" customHeight="1">
      <c r="B156" s="263"/>
      <c r="C156" s="288" t="s">
        <v>607</v>
      </c>
      <c r="D156" s="243"/>
      <c r="E156" s="243"/>
      <c r="F156" s="289" t="s">
        <v>588</v>
      </c>
      <c r="G156" s="243"/>
      <c r="H156" s="288" t="s">
        <v>621</v>
      </c>
      <c r="I156" s="288" t="s">
        <v>584</v>
      </c>
      <c r="J156" s="288">
        <v>50</v>
      </c>
      <c r="K156" s="284"/>
    </row>
    <row r="157" spans="2:11" ht="15" customHeight="1">
      <c r="B157" s="263"/>
      <c r="C157" s="288" t="s">
        <v>111</v>
      </c>
      <c r="D157" s="243"/>
      <c r="E157" s="243"/>
      <c r="F157" s="289" t="s">
        <v>582</v>
      </c>
      <c r="G157" s="243"/>
      <c r="H157" s="288" t="s">
        <v>643</v>
      </c>
      <c r="I157" s="288" t="s">
        <v>584</v>
      </c>
      <c r="J157" s="288" t="s">
        <v>644</v>
      </c>
      <c r="K157" s="284"/>
    </row>
    <row r="158" spans="2:11" ht="15" customHeight="1">
      <c r="B158" s="263"/>
      <c r="C158" s="288" t="s">
        <v>645</v>
      </c>
      <c r="D158" s="243"/>
      <c r="E158" s="243"/>
      <c r="F158" s="289" t="s">
        <v>582</v>
      </c>
      <c r="G158" s="243"/>
      <c r="H158" s="288" t="s">
        <v>646</v>
      </c>
      <c r="I158" s="288" t="s">
        <v>616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358" t="s">
        <v>647</v>
      </c>
      <c r="D163" s="358"/>
      <c r="E163" s="358"/>
      <c r="F163" s="358"/>
      <c r="G163" s="358"/>
      <c r="H163" s="358"/>
      <c r="I163" s="358"/>
      <c r="J163" s="358"/>
      <c r="K163" s="235"/>
    </row>
    <row r="164" spans="2:11" ht="17.25" customHeight="1">
      <c r="B164" s="234"/>
      <c r="C164" s="255" t="s">
        <v>576</v>
      </c>
      <c r="D164" s="255"/>
      <c r="E164" s="255"/>
      <c r="F164" s="255" t="s">
        <v>577</v>
      </c>
      <c r="G164" s="292"/>
      <c r="H164" s="293" t="s">
        <v>121</v>
      </c>
      <c r="I164" s="293" t="s">
        <v>62</v>
      </c>
      <c r="J164" s="255" t="s">
        <v>578</v>
      </c>
      <c r="K164" s="235"/>
    </row>
    <row r="165" spans="2:11" ht="17.25" customHeight="1">
      <c r="B165" s="236"/>
      <c r="C165" s="257" t="s">
        <v>579</v>
      </c>
      <c r="D165" s="257"/>
      <c r="E165" s="257"/>
      <c r="F165" s="258" t="s">
        <v>580</v>
      </c>
      <c r="G165" s="294"/>
      <c r="H165" s="295"/>
      <c r="I165" s="295"/>
      <c r="J165" s="257" t="s">
        <v>581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585</v>
      </c>
      <c r="D167" s="243"/>
      <c r="E167" s="243"/>
      <c r="F167" s="262" t="s">
        <v>582</v>
      </c>
      <c r="G167" s="243"/>
      <c r="H167" s="243" t="s">
        <v>621</v>
      </c>
      <c r="I167" s="243" t="s">
        <v>584</v>
      </c>
      <c r="J167" s="243">
        <v>120</v>
      </c>
      <c r="K167" s="284"/>
    </row>
    <row r="168" spans="2:11" ht="15" customHeight="1">
      <c r="B168" s="263"/>
      <c r="C168" s="243" t="s">
        <v>630</v>
      </c>
      <c r="D168" s="243"/>
      <c r="E168" s="243"/>
      <c r="F168" s="262" t="s">
        <v>582</v>
      </c>
      <c r="G168" s="243"/>
      <c r="H168" s="243" t="s">
        <v>631</v>
      </c>
      <c r="I168" s="243" t="s">
        <v>584</v>
      </c>
      <c r="J168" s="243" t="s">
        <v>632</v>
      </c>
      <c r="K168" s="284"/>
    </row>
    <row r="169" spans="2:11" ht="15" customHeight="1">
      <c r="B169" s="263"/>
      <c r="C169" s="243" t="s">
        <v>531</v>
      </c>
      <c r="D169" s="243"/>
      <c r="E169" s="243"/>
      <c r="F169" s="262" t="s">
        <v>582</v>
      </c>
      <c r="G169" s="243"/>
      <c r="H169" s="243" t="s">
        <v>648</v>
      </c>
      <c r="I169" s="243" t="s">
        <v>584</v>
      </c>
      <c r="J169" s="243" t="s">
        <v>632</v>
      </c>
      <c r="K169" s="284"/>
    </row>
    <row r="170" spans="2:11" ht="15" customHeight="1">
      <c r="B170" s="263"/>
      <c r="C170" s="243" t="s">
        <v>587</v>
      </c>
      <c r="D170" s="243"/>
      <c r="E170" s="243"/>
      <c r="F170" s="262" t="s">
        <v>588</v>
      </c>
      <c r="G170" s="243"/>
      <c r="H170" s="243" t="s">
        <v>648</v>
      </c>
      <c r="I170" s="243" t="s">
        <v>584</v>
      </c>
      <c r="J170" s="243">
        <v>50</v>
      </c>
      <c r="K170" s="284"/>
    </row>
    <row r="171" spans="2:11" ht="15" customHeight="1">
      <c r="B171" s="263"/>
      <c r="C171" s="243" t="s">
        <v>590</v>
      </c>
      <c r="D171" s="243"/>
      <c r="E171" s="243"/>
      <c r="F171" s="262" t="s">
        <v>582</v>
      </c>
      <c r="G171" s="243"/>
      <c r="H171" s="243" t="s">
        <v>648</v>
      </c>
      <c r="I171" s="243" t="s">
        <v>592</v>
      </c>
      <c r="J171" s="243"/>
      <c r="K171" s="284"/>
    </row>
    <row r="172" spans="2:11" ht="15" customHeight="1">
      <c r="B172" s="263"/>
      <c r="C172" s="243" t="s">
        <v>601</v>
      </c>
      <c r="D172" s="243"/>
      <c r="E172" s="243"/>
      <c r="F172" s="262" t="s">
        <v>588</v>
      </c>
      <c r="G172" s="243"/>
      <c r="H172" s="243" t="s">
        <v>648</v>
      </c>
      <c r="I172" s="243" t="s">
        <v>584</v>
      </c>
      <c r="J172" s="243">
        <v>50</v>
      </c>
      <c r="K172" s="284"/>
    </row>
    <row r="173" spans="2:11" ht="15" customHeight="1">
      <c r="B173" s="263"/>
      <c r="C173" s="243" t="s">
        <v>609</v>
      </c>
      <c r="D173" s="243"/>
      <c r="E173" s="243"/>
      <c r="F173" s="262" t="s">
        <v>588</v>
      </c>
      <c r="G173" s="243"/>
      <c r="H173" s="243" t="s">
        <v>648</v>
      </c>
      <c r="I173" s="243" t="s">
        <v>584</v>
      </c>
      <c r="J173" s="243">
        <v>50</v>
      </c>
      <c r="K173" s="284"/>
    </row>
    <row r="174" spans="2:11" ht="15" customHeight="1">
      <c r="B174" s="263"/>
      <c r="C174" s="243" t="s">
        <v>607</v>
      </c>
      <c r="D174" s="243"/>
      <c r="E174" s="243"/>
      <c r="F174" s="262" t="s">
        <v>588</v>
      </c>
      <c r="G174" s="243"/>
      <c r="H174" s="243" t="s">
        <v>648</v>
      </c>
      <c r="I174" s="243" t="s">
        <v>584</v>
      </c>
      <c r="J174" s="243">
        <v>50</v>
      </c>
      <c r="K174" s="284"/>
    </row>
    <row r="175" spans="2:11" ht="15" customHeight="1">
      <c r="B175" s="263"/>
      <c r="C175" s="243" t="s">
        <v>120</v>
      </c>
      <c r="D175" s="243"/>
      <c r="E175" s="243"/>
      <c r="F175" s="262" t="s">
        <v>582</v>
      </c>
      <c r="G175" s="243"/>
      <c r="H175" s="243" t="s">
        <v>649</v>
      </c>
      <c r="I175" s="243" t="s">
        <v>650</v>
      </c>
      <c r="J175" s="243"/>
      <c r="K175" s="284"/>
    </row>
    <row r="176" spans="2:11" ht="15" customHeight="1">
      <c r="B176" s="263"/>
      <c r="C176" s="243" t="s">
        <v>62</v>
      </c>
      <c r="D176" s="243"/>
      <c r="E176" s="243"/>
      <c r="F176" s="262" t="s">
        <v>582</v>
      </c>
      <c r="G176" s="243"/>
      <c r="H176" s="243" t="s">
        <v>651</v>
      </c>
      <c r="I176" s="243" t="s">
        <v>652</v>
      </c>
      <c r="J176" s="243">
        <v>1</v>
      </c>
      <c r="K176" s="284"/>
    </row>
    <row r="177" spans="2:11" ht="15" customHeight="1">
      <c r="B177" s="263"/>
      <c r="C177" s="243" t="s">
        <v>58</v>
      </c>
      <c r="D177" s="243"/>
      <c r="E177" s="243"/>
      <c r="F177" s="262" t="s">
        <v>582</v>
      </c>
      <c r="G177" s="243"/>
      <c r="H177" s="243" t="s">
        <v>653</v>
      </c>
      <c r="I177" s="243" t="s">
        <v>584</v>
      </c>
      <c r="J177" s="243">
        <v>20</v>
      </c>
      <c r="K177" s="284"/>
    </row>
    <row r="178" spans="2:11" ht="15" customHeight="1">
      <c r="B178" s="263"/>
      <c r="C178" s="243" t="s">
        <v>121</v>
      </c>
      <c r="D178" s="243"/>
      <c r="E178" s="243"/>
      <c r="F178" s="262" t="s">
        <v>582</v>
      </c>
      <c r="G178" s="243"/>
      <c r="H178" s="243" t="s">
        <v>654</v>
      </c>
      <c r="I178" s="243" t="s">
        <v>584</v>
      </c>
      <c r="J178" s="243">
        <v>255</v>
      </c>
      <c r="K178" s="284"/>
    </row>
    <row r="179" spans="2:11" ht="15" customHeight="1">
      <c r="B179" s="263"/>
      <c r="C179" s="243" t="s">
        <v>122</v>
      </c>
      <c r="D179" s="243"/>
      <c r="E179" s="243"/>
      <c r="F179" s="262" t="s">
        <v>582</v>
      </c>
      <c r="G179" s="243"/>
      <c r="H179" s="243" t="s">
        <v>547</v>
      </c>
      <c r="I179" s="243" t="s">
        <v>584</v>
      </c>
      <c r="J179" s="243">
        <v>10</v>
      </c>
      <c r="K179" s="284"/>
    </row>
    <row r="180" spans="2:11" ht="15" customHeight="1">
      <c r="B180" s="263"/>
      <c r="C180" s="243" t="s">
        <v>123</v>
      </c>
      <c r="D180" s="243"/>
      <c r="E180" s="243"/>
      <c r="F180" s="262" t="s">
        <v>582</v>
      </c>
      <c r="G180" s="243"/>
      <c r="H180" s="243" t="s">
        <v>655</v>
      </c>
      <c r="I180" s="243" t="s">
        <v>616</v>
      </c>
      <c r="J180" s="243"/>
      <c r="K180" s="284"/>
    </row>
    <row r="181" spans="2:11" ht="15" customHeight="1">
      <c r="B181" s="263"/>
      <c r="C181" s="243" t="s">
        <v>656</v>
      </c>
      <c r="D181" s="243"/>
      <c r="E181" s="243"/>
      <c r="F181" s="262" t="s">
        <v>582</v>
      </c>
      <c r="G181" s="243"/>
      <c r="H181" s="243" t="s">
        <v>657</v>
      </c>
      <c r="I181" s="243" t="s">
        <v>616</v>
      </c>
      <c r="J181" s="243"/>
      <c r="K181" s="284"/>
    </row>
    <row r="182" spans="2:11" ht="15" customHeight="1">
      <c r="B182" s="263"/>
      <c r="C182" s="243" t="s">
        <v>645</v>
      </c>
      <c r="D182" s="243"/>
      <c r="E182" s="243"/>
      <c r="F182" s="262" t="s">
        <v>582</v>
      </c>
      <c r="G182" s="243"/>
      <c r="H182" s="243" t="s">
        <v>658</v>
      </c>
      <c r="I182" s="243" t="s">
        <v>616</v>
      </c>
      <c r="J182" s="243"/>
      <c r="K182" s="284"/>
    </row>
    <row r="183" spans="2:11" ht="15" customHeight="1">
      <c r="B183" s="263"/>
      <c r="C183" s="243" t="s">
        <v>125</v>
      </c>
      <c r="D183" s="243"/>
      <c r="E183" s="243"/>
      <c r="F183" s="262" t="s">
        <v>588</v>
      </c>
      <c r="G183" s="243"/>
      <c r="H183" s="243" t="s">
        <v>659</v>
      </c>
      <c r="I183" s="243" t="s">
        <v>584</v>
      </c>
      <c r="J183" s="243">
        <v>50</v>
      </c>
      <c r="K183" s="284"/>
    </row>
    <row r="184" spans="2:11" ht="15" customHeight="1">
      <c r="B184" s="263"/>
      <c r="C184" s="243" t="s">
        <v>660</v>
      </c>
      <c r="D184" s="243"/>
      <c r="E184" s="243"/>
      <c r="F184" s="262" t="s">
        <v>588</v>
      </c>
      <c r="G184" s="243"/>
      <c r="H184" s="243" t="s">
        <v>661</v>
      </c>
      <c r="I184" s="243" t="s">
        <v>662</v>
      </c>
      <c r="J184" s="243"/>
      <c r="K184" s="284"/>
    </row>
    <row r="185" spans="2:11" ht="15" customHeight="1">
      <c r="B185" s="263"/>
      <c r="C185" s="243" t="s">
        <v>663</v>
      </c>
      <c r="D185" s="243"/>
      <c r="E185" s="243"/>
      <c r="F185" s="262" t="s">
        <v>588</v>
      </c>
      <c r="G185" s="243"/>
      <c r="H185" s="243" t="s">
        <v>664</v>
      </c>
      <c r="I185" s="243" t="s">
        <v>662</v>
      </c>
      <c r="J185" s="243"/>
      <c r="K185" s="284"/>
    </row>
    <row r="186" spans="2:11" ht="15" customHeight="1">
      <c r="B186" s="263"/>
      <c r="C186" s="243" t="s">
        <v>665</v>
      </c>
      <c r="D186" s="243"/>
      <c r="E186" s="243"/>
      <c r="F186" s="262" t="s">
        <v>588</v>
      </c>
      <c r="G186" s="243"/>
      <c r="H186" s="243" t="s">
        <v>666</v>
      </c>
      <c r="I186" s="243" t="s">
        <v>662</v>
      </c>
      <c r="J186" s="243"/>
      <c r="K186" s="284"/>
    </row>
    <row r="187" spans="2:11" ht="15" customHeight="1">
      <c r="B187" s="263"/>
      <c r="C187" s="296" t="s">
        <v>667</v>
      </c>
      <c r="D187" s="243"/>
      <c r="E187" s="243"/>
      <c r="F187" s="262" t="s">
        <v>588</v>
      </c>
      <c r="G187" s="243"/>
      <c r="H187" s="243" t="s">
        <v>668</v>
      </c>
      <c r="I187" s="243" t="s">
        <v>669</v>
      </c>
      <c r="J187" s="297" t="s">
        <v>670</v>
      </c>
      <c r="K187" s="284"/>
    </row>
    <row r="188" spans="2:11" ht="15" customHeight="1">
      <c r="B188" s="263"/>
      <c r="C188" s="248" t="s">
        <v>47</v>
      </c>
      <c r="D188" s="243"/>
      <c r="E188" s="243"/>
      <c r="F188" s="262" t="s">
        <v>582</v>
      </c>
      <c r="G188" s="243"/>
      <c r="H188" s="239" t="s">
        <v>671</v>
      </c>
      <c r="I188" s="243" t="s">
        <v>672</v>
      </c>
      <c r="J188" s="243"/>
      <c r="K188" s="284"/>
    </row>
    <row r="189" spans="2:11" ht="15" customHeight="1">
      <c r="B189" s="263"/>
      <c r="C189" s="248" t="s">
        <v>673</v>
      </c>
      <c r="D189" s="243"/>
      <c r="E189" s="243"/>
      <c r="F189" s="262" t="s">
        <v>582</v>
      </c>
      <c r="G189" s="243"/>
      <c r="H189" s="243" t="s">
        <v>674</v>
      </c>
      <c r="I189" s="243" t="s">
        <v>616</v>
      </c>
      <c r="J189" s="243"/>
      <c r="K189" s="284"/>
    </row>
    <row r="190" spans="2:11" ht="15" customHeight="1">
      <c r="B190" s="263"/>
      <c r="C190" s="248" t="s">
        <v>675</v>
      </c>
      <c r="D190" s="243"/>
      <c r="E190" s="243"/>
      <c r="F190" s="262" t="s">
        <v>582</v>
      </c>
      <c r="G190" s="243"/>
      <c r="H190" s="243" t="s">
        <v>676</v>
      </c>
      <c r="I190" s="243" t="s">
        <v>616</v>
      </c>
      <c r="J190" s="243"/>
      <c r="K190" s="284"/>
    </row>
    <row r="191" spans="2:11" ht="15" customHeight="1">
      <c r="B191" s="263"/>
      <c r="C191" s="248" t="s">
        <v>677</v>
      </c>
      <c r="D191" s="243"/>
      <c r="E191" s="243"/>
      <c r="F191" s="262" t="s">
        <v>588</v>
      </c>
      <c r="G191" s="243"/>
      <c r="H191" s="243" t="s">
        <v>678</v>
      </c>
      <c r="I191" s="243" t="s">
        <v>616</v>
      </c>
      <c r="J191" s="243"/>
      <c r="K191" s="284"/>
    </row>
    <row r="192" spans="2:11" ht="15" customHeight="1">
      <c r="B192" s="290"/>
      <c r="C192" s="298"/>
      <c r="D192" s="272"/>
      <c r="E192" s="272"/>
      <c r="F192" s="272"/>
      <c r="G192" s="272"/>
      <c r="H192" s="272"/>
      <c r="I192" s="272"/>
      <c r="J192" s="272"/>
      <c r="K192" s="291"/>
    </row>
    <row r="193" spans="2:11" ht="18.75" customHeight="1">
      <c r="B193" s="239"/>
      <c r="C193" s="243"/>
      <c r="D193" s="243"/>
      <c r="E193" s="243"/>
      <c r="F193" s="262"/>
      <c r="G193" s="243"/>
      <c r="H193" s="243"/>
      <c r="I193" s="243"/>
      <c r="J193" s="243"/>
      <c r="K193" s="239"/>
    </row>
    <row r="194" spans="2:11" ht="18.75" customHeight="1">
      <c r="B194" s="239"/>
      <c r="C194" s="243"/>
      <c r="D194" s="243"/>
      <c r="E194" s="243"/>
      <c r="F194" s="262"/>
      <c r="G194" s="243"/>
      <c r="H194" s="243"/>
      <c r="I194" s="243"/>
      <c r="J194" s="243"/>
      <c r="K194" s="239"/>
    </row>
    <row r="195" spans="2:11" ht="18.75" customHeight="1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</row>
    <row r="196" spans="2:11" ht="13.5">
      <c r="B196" s="231"/>
      <c r="C196" s="232"/>
      <c r="D196" s="232"/>
      <c r="E196" s="232"/>
      <c r="F196" s="232"/>
      <c r="G196" s="232"/>
      <c r="H196" s="232"/>
      <c r="I196" s="232"/>
      <c r="J196" s="232"/>
      <c r="K196" s="233"/>
    </row>
    <row r="197" spans="2:11" ht="22.2">
      <c r="B197" s="234"/>
      <c r="C197" s="358" t="s">
        <v>679</v>
      </c>
      <c r="D197" s="358"/>
      <c r="E197" s="358"/>
      <c r="F197" s="358"/>
      <c r="G197" s="358"/>
      <c r="H197" s="358"/>
      <c r="I197" s="358"/>
      <c r="J197" s="358"/>
      <c r="K197" s="235"/>
    </row>
    <row r="198" spans="2:11" ht="25.5" customHeight="1">
      <c r="B198" s="234"/>
      <c r="C198" s="299" t="s">
        <v>680</v>
      </c>
      <c r="D198" s="299"/>
      <c r="E198" s="299"/>
      <c r="F198" s="299" t="s">
        <v>681</v>
      </c>
      <c r="G198" s="300"/>
      <c r="H198" s="357" t="s">
        <v>682</v>
      </c>
      <c r="I198" s="357"/>
      <c r="J198" s="357"/>
      <c r="K198" s="235"/>
    </row>
    <row r="199" spans="2:11" ht="5.25" customHeight="1">
      <c r="B199" s="263"/>
      <c r="C199" s="260"/>
      <c r="D199" s="260"/>
      <c r="E199" s="260"/>
      <c r="F199" s="260"/>
      <c r="G199" s="243"/>
      <c r="H199" s="260"/>
      <c r="I199" s="260"/>
      <c r="J199" s="260"/>
      <c r="K199" s="284"/>
    </row>
    <row r="200" spans="2:11" ht="15" customHeight="1">
      <c r="B200" s="263"/>
      <c r="C200" s="243" t="s">
        <v>672</v>
      </c>
      <c r="D200" s="243"/>
      <c r="E200" s="243"/>
      <c r="F200" s="262" t="s">
        <v>48</v>
      </c>
      <c r="G200" s="243"/>
      <c r="H200" s="356" t="s">
        <v>683</v>
      </c>
      <c r="I200" s="356"/>
      <c r="J200" s="356"/>
      <c r="K200" s="284"/>
    </row>
    <row r="201" spans="2:11" ht="15" customHeight="1">
      <c r="B201" s="263"/>
      <c r="C201" s="269"/>
      <c r="D201" s="243"/>
      <c r="E201" s="243"/>
      <c r="F201" s="262" t="s">
        <v>49</v>
      </c>
      <c r="G201" s="243"/>
      <c r="H201" s="356" t="s">
        <v>684</v>
      </c>
      <c r="I201" s="356"/>
      <c r="J201" s="356"/>
      <c r="K201" s="284"/>
    </row>
    <row r="202" spans="2:11" ht="15" customHeight="1">
      <c r="B202" s="263"/>
      <c r="C202" s="269"/>
      <c r="D202" s="243"/>
      <c r="E202" s="243"/>
      <c r="F202" s="262" t="s">
        <v>52</v>
      </c>
      <c r="G202" s="243"/>
      <c r="H202" s="356" t="s">
        <v>685</v>
      </c>
      <c r="I202" s="356"/>
      <c r="J202" s="356"/>
      <c r="K202" s="284"/>
    </row>
    <row r="203" spans="2:11" ht="15" customHeight="1">
      <c r="B203" s="263"/>
      <c r="C203" s="243"/>
      <c r="D203" s="243"/>
      <c r="E203" s="243"/>
      <c r="F203" s="262" t="s">
        <v>50</v>
      </c>
      <c r="G203" s="243"/>
      <c r="H203" s="356" t="s">
        <v>686</v>
      </c>
      <c r="I203" s="356"/>
      <c r="J203" s="356"/>
      <c r="K203" s="284"/>
    </row>
    <row r="204" spans="2:11" ht="15" customHeight="1">
      <c r="B204" s="263"/>
      <c r="C204" s="243"/>
      <c r="D204" s="243"/>
      <c r="E204" s="243"/>
      <c r="F204" s="262" t="s">
        <v>51</v>
      </c>
      <c r="G204" s="243"/>
      <c r="H204" s="356" t="s">
        <v>687</v>
      </c>
      <c r="I204" s="356"/>
      <c r="J204" s="356"/>
      <c r="K204" s="284"/>
    </row>
    <row r="205" spans="2:11" ht="15" customHeight="1">
      <c r="B205" s="263"/>
      <c r="C205" s="243"/>
      <c r="D205" s="243"/>
      <c r="E205" s="243"/>
      <c r="F205" s="262"/>
      <c r="G205" s="243"/>
      <c r="H205" s="243"/>
      <c r="I205" s="243"/>
      <c r="J205" s="243"/>
      <c r="K205" s="284"/>
    </row>
    <row r="206" spans="2:11" ht="15" customHeight="1">
      <c r="B206" s="263"/>
      <c r="C206" s="243" t="s">
        <v>628</v>
      </c>
      <c r="D206" s="243"/>
      <c r="E206" s="243"/>
      <c r="F206" s="262" t="s">
        <v>84</v>
      </c>
      <c r="G206" s="243"/>
      <c r="H206" s="356" t="s">
        <v>688</v>
      </c>
      <c r="I206" s="356"/>
      <c r="J206" s="356"/>
      <c r="K206" s="284"/>
    </row>
    <row r="207" spans="2:11" ht="15" customHeight="1">
      <c r="B207" s="263"/>
      <c r="C207" s="269"/>
      <c r="D207" s="243"/>
      <c r="E207" s="243"/>
      <c r="F207" s="262" t="s">
        <v>527</v>
      </c>
      <c r="G207" s="243"/>
      <c r="H207" s="356" t="s">
        <v>528</v>
      </c>
      <c r="I207" s="356"/>
      <c r="J207" s="356"/>
      <c r="K207" s="284"/>
    </row>
    <row r="208" spans="2:11" ht="15" customHeight="1">
      <c r="B208" s="263"/>
      <c r="C208" s="243"/>
      <c r="D208" s="243"/>
      <c r="E208" s="243"/>
      <c r="F208" s="262" t="s">
        <v>525</v>
      </c>
      <c r="G208" s="243"/>
      <c r="H208" s="356" t="s">
        <v>689</v>
      </c>
      <c r="I208" s="356"/>
      <c r="J208" s="356"/>
      <c r="K208" s="284"/>
    </row>
    <row r="209" spans="2:11" ht="15" customHeight="1">
      <c r="B209" s="301"/>
      <c r="C209" s="269"/>
      <c r="D209" s="269"/>
      <c r="E209" s="269"/>
      <c r="F209" s="262" t="s">
        <v>99</v>
      </c>
      <c r="G209" s="248"/>
      <c r="H209" s="355" t="s">
        <v>100</v>
      </c>
      <c r="I209" s="355"/>
      <c r="J209" s="355"/>
      <c r="K209" s="302"/>
    </row>
    <row r="210" spans="2:11" ht="15" customHeight="1">
      <c r="B210" s="301"/>
      <c r="C210" s="269"/>
      <c r="D210" s="269"/>
      <c r="E210" s="269"/>
      <c r="F210" s="262" t="s">
        <v>529</v>
      </c>
      <c r="G210" s="248"/>
      <c r="H210" s="355" t="s">
        <v>477</v>
      </c>
      <c r="I210" s="355"/>
      <c r="J210" s="355"/>
      <c r="K210" s="302"/>
    </row>
    <row r="211" spans="2:11" ht="15" customHeight="1">
      <c r="B211" s="301"/>
      <c r="C211" s="269"/>
      <c r="D211" s="269"/>
      <c r="E211" s="269"/>
      <c r="F211" s="303"/>
      <c r="G211" s="248"/>
      <c r="H211" s="304"/>
      <c r="I211" s="304"/>
      <c r="J211" s="304"/>
      <c r="K211" s="302"/>
    </row>
    <row r="212" spans="2:11" ht="15" customHeight="1">
      <c r="B212" s="301"/>
      <c r="C212" s="243" t="s">
        <v>652</v>
      </c>
      <c r="D212" s="269"/>
      <c r="E212" s="269"/>
      <c r="F212" s="262">
        <v>1</v>
      </c>
      <c r="G212" s="248"/>
      <c r="H212" s="355" t="s">
        <v>690</v>
      </c>
      <c r="I212" s="355"/>
      <c r="J212" s="355"/>
      <c r="K212" s="302"/>
    </row>
    <row r="213" spans="2:11" ht="15" customHeight="1">
      <c r="B213" s="301"/>
      <c r="C213" s="269"/>
      <c r="D213" s="269"/>
      <c r="E213" s="269"/>
      <c r="F213" s="262">
        <v>2</v>
      </c>
      <c r="G213" s="248"/>
      <c r="H213" s="355" t="s">
        <v>691</v>
      </c>
      <c r="I213" s="355"/>
      <c r="J213" s="355"/>
      <c r="K213" s="302"/>
    </row>
    <row r="214" spans="2:11" ht="15" customHeight="1">
      <c r="B214" s="301"/>
      <c r="C214" s="269"/>
      <c r="D214" s="269"/>
      <c r="E214" s="269"/>
      <c r="F214" s="262">
        <v>3</v>
      </c>
      <c r="G214" s="248"/>
      <c r="H214" s="355" t="s">
        <v>692</v>
      </c>
      <c r="I214" s="355"/>
      <c r="J214" s="355"/>
      <c r="K214" s="302"/>
    </row>
    <row r="215" spans="2:11" ht="15" customHeight="1">
      <c r="B215" s="301"/>
      <c r="C215" s="269"/>
      <c r="D215" s="269"/>
      <c r="E215" s="269"/>
      <c r="F215" s="262">
        <v>4</v>
      </c>
      <c r="G215" s="248"/>
      <c r="H215" s="355" t="s">
        <v>693</v>
      </c>
      <c r="I215" s="355"/>
      <c r="J215" s="355"/>
      <c r="K215" s="302"/>
    </row>
    <row r="216" spans="2:11" ht="12.75" customHeight="1">
      <c r="B216" s="305"/>
      <c r="C216" s="306"/>
      <c r="D216" s="306"/>
      <c r="E216" s="306"/>
      <c r="F216" s="306"/>
      <c r="G216" s="306"/>
      <c r="H216" s="306"/>
      <c r="I216" s="306"/>
      <c r="J216" s="306"/>
      <c r="K216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2018-10-01T06:32:02Z</dcterms:created>
  <dcterms:modified xsi:type="dcterms:W3CDTF">2018-10-01T06:33:39Z</dcterms:modified>
  <cp:category/>
  <cp:version/>
  <cp:contentType/>
  <cp:contentStatus/>
</cp:coreProperties>
</file>