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Z1\Souteze\2018-soutez\PS Jičín, oprava střechy nad dílnou a garážemi\Výzva\"/>
    </mc:Choice>
  </mc:AlternateContent>
  <bookViews>
    <workbookView xWindow="0" yWindow="0" windowWidth="18450" windowHeight="11595" activeTab="2"/>
  </bookViews>
  <sheets>
    <sheet name="Rekapitulace stavby" sheetId="1" r:id="rId1"/>
    <sheet name="1 - SO1 - oprava střechy ..." sheetId="2" r:id="rId2"/>
    <sheet name="2 - SO2 - oprava střechy ..." sheetId="3" r:id="rId3"/>
    <sheet name="3 - VON - vedlejší a osta..." sheetId="4" r:id="rId4"/>
    <sheet name="Pokyny pro vyplnění" sheetId="5" r:id="rId5"/>
  </sheets>
  <definedNames>
    <definedName name="_xlnm._FilterDatabase" localSheetId="1" hidden="1">'1 - SO1 - oprava střechy ...'!$C$79:$K$122</definedName>
    <definedName name="_xlnm._FilterDatabase" localSheetId="2" hidden="1">'2 - SO2 - oprava střechy ...'!$C$79:$K$114</definedName>
    <definedName name="_xlnm._FilterDatabase" localSheetId="3" hidden="1">'3 - VON - vedlejší a osta...'!$C$77:$K$86</definedName>
    <definedName name="_xlnm.Print_Titles" localSheetId="1">'1 - SO1 - oprava střechy ...'!$79:$79</definedName>
    <definedName name="_xlnm.Print_Titles" localSheetId="2">'2 - SO2 - oprava střechy ...'!$79:$79</definedName>
    <definedName name="_xlnm.Print_Titles" localSheetId="3">'3 - VON - vedlejší a osta...'!$77:$77</definedName>
    <definedName name="_xlnm.Print_Titles" localSheetId="0">'Rekapitulace stavby'!$49:$49</definedName>
    <definedName name="_xlnm.Print_Area" localSheetId="1">'1 - SO1 - oprava střechy ...'!$C$4:$J$36,'1 - SO1 - oprava střechy ...'!$C$42:$J$61,'1 - SO1 - oprava střechy ...'!$C$67:$K$122</definedName>
    <definedName name="_xlnm.Print_Area" localSheetId="2">'2 - SO2 - oprava střechy ...'!$C$4:$J$36,'2 - SO2 - oprava střechy ...'!$C$42:$J$61,'2 - SO2 - oprava střechy ...'!$C$67:$K$114</definedName>
    <definedName name="_xlnm.Print_Area" localSheetId="3">'3 - VON - vedlejší a osta...'!$C$4:$J$36,'3 - VON - vedlejší a osta...'!$C$42:$J$59,'3 - VON - vedlejší a osta...'!$C$65:$K$86</definedName>
    <definedName name="_xlnm.Print_Area" localSheetId="4">'Pokyny pro vyplnění'!$B$2:$K$69,'Pokyny pro vyplnění'!$B$72:$K$116,'Pokyny pro vyplnění'!$B$119:$K$188,'Pokyny pro vyplnění'!$B$196:$K$216</definedName>
    <definedName name="_xlnm.Print_Area" localSheetId="0">'Rekapitulace stavby'!$D$4:$AO$33,'Rekapitulace stavby'!$C$39:$AQ$55</definedName>
  </definedNames>
  <calcPr calcId="162913"/>
</workbook>
</file>

<file path=xl/calcChain.xml><?xml version="1.0" encoding="utf-8"?>
<calcChain xmlns="http://schemas.openxmlformats.org/spreadsheetml/2006/main">
  <c r="AY54" i="1" l="1"/>
  <c r="AX54" i="1"/>
  <c r="BI85" i="4"/>
  <c r="BH85" i="4"/>
  <c r="BF85" i="4"/>
  <c r="BE85" i="4"/>
  <c r="T85" i="4"/>
  <c r="R85" i="4"/>
  <c r="P85" i="4"/>
  <c r="BK85" i="4"/>
  <c r="J85" i="4"/>
  <c r="BG85" i="4"/>
  <c r="BI83" i="4"/>
  <c r="BH83" i="4"/>
  <c r="BF83" i="4"/>
  <c r="BE83" i="4"/>
  <c r="T83" i="4"/>
  <c r="T82" i="4"/>
  <c r="R83" i="4"/>
  <c r="R82" i="4"/>
  <c r="P83" i="4"/>
  <c r="P82" i="4"/>
  <c r="BK83" i="4"/>
  <c r="BK82" i="4"/>
  <c r="J82" i="4" s="1"/>
  <c r="J58" i="4" s="1"/>
  <c r="J83" i="4"/>
  <c r="BG83" i="4"/>
  <c r="BI80" i="4"/>
  <c r="F34" i="4"/>
  <c r="BD54" i="1"/>
  <c r="BH80" i="4"/>
  <c r="F33" i="4" s="1"/>
  <c r="BC54" i="1" s="1"/>
  <c r="BF80" i="4"/>
  <c r="F31" i="4" s="1"/>
  <c r="BA54" i="1" s="1"/>
  <c r="J31" i="4"/>
  <c r="AW54" i="1" s="1"/>
  <c r="BE80" i="4"/>
  <c r="J30" i="4" s="1"/>
  <c r="AV54" i="1" s="1"/>
  <c r="T80" i="4"/>
  <c r="T79" i="4"/>
  <c r="T78" i="4"/>
  <c r="R80" i="4"/>
  <c r="R79" i="4" s="1"/>
  <c r="R78" i="4" s="1"/>
  <c r="P80" i="4"/>
  <c r="P79" i="4"/>
  <c r="P78" i="4" s="1"/>
  <c r="AU54" i="1" s="1"/>
  <c r="BK80" i="4"/>
  <c r="BK79" i="4"/>
  <c r="J79" i="4" s="1"/>
  <c r="J57" i="4" s="1"/>
  <c r="J80" i="4"/>
  <c r="BG80" i="4"/>
  <c r="F32" i="4" s="1"/>
  <c r="BB54" i="1" s="1"/>
  <c r="F74" i="4"/>
  <c r="F72" i="4"/>
  <c r="E70" i="4"/>
  <c r="F51" i="4"/>
  <c r="F49" i="4"/>
  <c r="E47" i="4"/>
  <c r="J21" i="4"/>
  <c r="E21" i="4"/>
  <c r="J74" i="4" s="1"/>
  <c r="J20" i="4"/>
  <c r="J18" i="4"/>
  <c r="E18" i="4"/>
  <c r="F75" i="4" s="1"/>
  <c r="F52" i="4"/>
  <c r="J17" i="4"/>
  <c r="J12" i="4"/>
  <c r="J72" i="4" s="1"/>
  <c r="J49" i="4"/>
  <c r="E7" i="4"/>
  <c r="E68" i="4" s="1"/>
  <c r="AY53" i="1"/>
  <c r="AX53" i="1"/>
  <c r="BI114" i="3"/>
  <c r="BH114" i="3"/>
  <c r="BF114" i="3"/>
  <c r="BE114" i="3"/>
  <c r="T114" i="3"/>
  <c r="R114" i="3"/>
  <c r="P114" i="3"/>
  <c r="BK114" i="3"/>
  <c r="J114" i="3"/>
  <c r="BG114" i="3" s="1"/>
  <c r="BI112" i="3"/>
  <c r="BH112" i="3"/>
  <c r="BF112" i="3"/>
  <c r="BE112" i="3"/>
  <c r="T112" i="3"/>
  <c r="R112" i="3"/>
  <c r="P112" i="3"/>
  <c r="BK112" i="3"/>
  <c r="J112" i="3"/>
  <c r="BG112" i="3"/>
  <c r="BI111" i="3"/>
  <c r="BH111" i="3"/>
  <c r="BF111" i="3"/>
  <c r="BE111" i="3"/>
  <c r="T111" i="3"/>
  <c r="R111" i="3"/>
  <c r="P111" i="3"/>
  <c r="BK111" i="3"/>
  <c r="J111" i="3"/>
  <c r="BG111" i="3"/>
  <c r="BI109" i="3"/>
  <c r="BH109" i="3"/>
  <c r="BF109" i="3"/>
  <c r="BE109" i="3"/>
  <c r="T109" i="3"/>
  <c r="R109" i="3"/>
  <c r="P109" i="3"/>
  <c r="BK109" i="3"/>
  <c r="J109" i="3"/>
  <c r="BG109" i="3"/>
  <c r="BI106" i="3"/>
  <c r="BH106" i="3"/>
  <c r="BF106" i="3"/>
  <c r="BE106" i="3"/>
  <c r="T106" i="3"/>
  <c r="R106" i="3"/>
  <c r="P106" i="3"/>
  <c r="BK106" i="3"/>
  <c r="J106" i="3"/>
  <c r="BG106" i="3"/>
  <c r="BI105" i="3"/>
  <c r="BH105" i="3"/>
  <c r="BF105" i="3"/>
  <c r="BE105" i="3"/>
  <c r="T105" i="3"/>
  <c r="R105" i="3"/>
  <c r="R101" i="3" s="1"/>
  <c r="P105" i="3"/>
  <c r="BK105" i="3"/>
  <c r="J105" i="3"/>
  <c r="BG105" i="3"/>
  <c r="BI103" i="3"/>
  <c r="BH103" i="3"/>
  <c r="BF103" i="3"/>
  <c r="BE103" i="3"/>
  <c r="T103" i="3"/>
  <c r="R103" i="3"/>
  <c r="P103" i="3"/>
  <c r="BK103" i="3"/>
  <c r="BK101" i="3" s="1"/>
  <c r="J101" i="3" s="1"/>
  <c r="J60" i="3" s="1"/>
  <c r="J103" i="3"/>
  <c r="BG103" i="3"/>
  <c r="BI102" i="3"/>
  <c r="BH102" i="3"/>
  <c r="BF102" i="3"/>
  <c r="BE102" i="3"/>
  <c r="T102" i="3"/>
  <c r="T101" i="3"/>
  <c r="R102" i="3"/>
  <c r="P102" i="3"/>
  <c r="P101" i="3"/>
  <c r="BK102" i="3"/>
  <c r="J102" i="3"/>
  <c r="BG102" i="3" s="1"/>
  <c r="BI99" i="3"/>
  <c r="BH99" i="3"/>
  <c r="BF99" i="3"/>
  <c r="BE99" i="3"/>
  <c r="T99" i="3"/>
  <c r="R99" i="3"/>
  <c r="P99" i="3"/>
  <c r="BK99" i="3"/>
  <c r="J99" i="3"/>
  <c r="BG99" i="3"/>
  <c r="BI96" i="3"/>
  <c r="BH96" i="3"/>
  <c r="BF96" i="3"/>
  <c r="BE96" i="3"/>
  <c r="T96" i="3"/>
  <c r="T95" i="3"/>
  <c r="R96" i="3"/>
  <c r="R95" i="3"/>
  <c r="P96" i="3"/>
  <c r="P95" i="3"/>
  <c r="BK96" i="3"/>
  <c r="BK95" i="3"/>
  <c r="J95" i="3" s="1"/>
  <c r="J59" i="3" s="1"/>
  <c r="J96" i="3"/>
  <c r="BG96" i="3" s="1"/>
  <c r="BI93" i="3"/>
  <c r="BH93" i="3"/>
  <c r="BF93" i="3"/>
  <c r="BE93" i="3"/>
  <c r="T93" i="3"/>
  <c r="R93" i="3"/>
  <c r="P93" i="3"/>
  <c r="BK93" i="3"/>
  <c r="J93" i="3"/>
  <c r="BG93" i="3"/>
  <c r="BI92" i="3"/>
  <c r="BH92" i="3"/>
  <c r="BF92" i="3"/>
  <c r="BE92" i="3"/>
  <c r="T92" i="3"/>
  <c r="R92" i="3"/>
  <c r="P92" i="3"/>
  <c r="BK92" i="3"/>
  <c r="J92" i="3"/>
  <c r="BG92" i="3"/>
  <c r="BI89" i="3"/>
  <c r="BH89" i="3"/>
  <c r="BF89" i="3"/>
  <c r="BE89" i="3"/>
  <c r="T89" i="3"/>
  <c r="R89" i="3"/>
  <c r="P89" i="3"/>
  <c r="BK89" i="3"/>
  <c r="J89" i="3"/>
  <c r="BG89" i="3"/>
  <c r="BI88" i="3"/>
  <c r="BH88" i="3"/>
  <c r="BF88" i="3"/>
  <c r="BE88" i="3"/>
  <c r="T88" i="3"/>
  <c r="R88" i="3"/>
  <c r="P88" i="3"/>
  <c r="BK88" i="3"/>
  <c r="J88" i="3"/>
  <c r="BG88" i="3"/>
  <c r="BI85" i="3"/>
  <c r="BH85" i="3"/>
  <c r="BF85" i="3"/>
  <c r="BE85" i="3"/>
  <c r="T85" i="3"/>
  <c r="R85" i="3"/>
  <c r="P85" i="3"/>
  <c r="BK85" i="3"/>
  <c r="J85" i="3"/>
  <c r="BG85" i="3"/>
  <c r="BI83" i="3"/>
  <c r="F34" i="3"/>
  <c r="BD53" i="1" s="1"/>
  <c r="BH83" i="3"/>
  <c r="F33" i="3" s="1"/>
  <c r="BC53" i="1" s="1"/>
  <c r="BF83" i="3"/>
  <c r="J31" i="3"/>
  <c r="AW53" i="1" s="1"/>
  <c r="F31" i="3"/>
  <c r="BA53" i="1" s="1"/>
  <c r="BE83" i="3"/>
  <c r="F30" i="3" s="1"/>
  <c r="AZ53" i="1" s="1"/>
  <c r="T83" i="3"/>
  <c r="T82" i="3"/>
  <c r="T81" i="3" s="1"/>
  <c r="T80" i="3" s="1"/>
  <c r="R83" i="3"/>
  <c r="R82" i="3"/>
  <c r="P83" i="3"/>
  <c r="P82" i="3"/>
  <c r="P81" i="3" s="1"/>
  <c r="P80" i="3" s="1"/>
  <c r="AU53" i="1" s="1"/>
  <c r="BK83" i="3"/>
  <c r="BK82" i="3" s="1"/>
  <c r="J83" i="3"/>
  <c r="BG83" i="3" s="1"/>
  <c r="F76" i="3"/>
  <c r="F74" i="3"/>
  <c r="E72" i="3"/>
  <c r="F51" i="3"/>
  <c r="F49" i="3"/>
  <c r="E47" i="3"/>
  <c r="J21" i="3"/>
  <c r="E21" i="3"/>
  <c r="J76" i="3" s="1"/>
  <c r="J20" i="3"/>
  <c r="J18" i="3"/>
  <c r="E18" i="3"/>
  <c r="F52" i="3" s="1"/>
  <c r="F77" i="3"/>
  <c r="J17" i="3"/>
  <c r="J12" i="3"/>
  <c r="J49" i="3" s="1"/>
  <c r="J74" i="3"/>
  <c r="E7" i="3"/>
  <c r="E70" i="3" s="1"/>
  <c r="AY52" i="1"/>
  <c r="AX52" i="1"/>
  <c r="BI122" i="2"/>
  <c r="BH122" i="2"/>
  <c r="BF122" i="2"/>
  <c r="BE122" i="2"/>
  <c r="T122" i="2"/>
  <c r="R122" i="2"/>
  <c r="P122" i="2"/>
  <c r="BK122" i="2"/>
  <c r="J122" i="2"/>
  <c r="BG122" i="2"/>
  <c r="BI120" i="2"/>
  <c r="BH120" i="2"/>
  <c r="BF120" i="2"/>
  <c r="BE120" i="2"/>
  <c r="T120" i="2"/>
  <c r="R120" i="2"/>
  <c r="P120" i="2"/>
  <c r="BK120" i="2"/>
  <c r="J120" i="2"/>
  <c r="BG120" i="2"/>
  <c r="BI119" i="2"/>
  <c r="BH119" i="2"/>
  <c r="BF119" i="2"/>
  <c r="BE119" i="2"/>
  <c r="T119" i="2"/>
  <c r="R119" i="2"/>
  <c r="P119" i="2"/>
  <c r="BK119" i="2"/>
  <c r="J119" i="2"/>
  <c r="BG119" i="2"/>
  <c r="BI118" i="2"/>
  <c r="BH118" i="2"/>
  <c r="BF118" i="2"/>
  <c r="BE118" i="2"/>
  <c r="T118" i="2"/>
  <c r="R118" i="2"/>
  <c r="P118" i="2"/>
  <c r="BK118" i="2"/>
  <c r="J118" i="2"/>
  <c r="BG118" i="2"/>
  <c r="BI117" i="2"/>
  <c r="BH117" i="2"/>
  <c r="BF117" i="2"/>
  <c r="BE117" i="2"/>
  <c r="T117" i="2"/>
  <c r="R117" i="2"/>
  <c r="P117" i="2"/>
  <c r="BK117" i="2"/>
  <c r="J117" i="2"/>
  <c r="BG117" i="2"/>
  <c r="BI116" i="2"/>
  <c r="BH116" i="2"/>
  <c r="BF116" i="2"/>
  <c r="BE116" i="2"/>
  <c r="T116" i="2"/>
  <c r="R116" i="2"/>
  <c r="P116" i="2"/>
  <c r="BK116" i="2"/>
  <c r="J116" i="2"/>
  <c r="BG116" i="2"/>
  <c r="BI114" i="2"/>
  <c r="BH114" i="2"/>
  <c r="BF114" i="2"/>
  <c r="BE114" i="2"/>
  <c r="T114" i="2"/>
  <c r="R114" i="2"/>
  <c r="P114" i="2"/>
  <c r="BK114" i="2"/>
  <c r="J114" i="2"/>
  <c r="BG114" i="2"/>
  <c r="BI113" i="2"/>
  <c r="BH113" i="2"/>
  <c r="BF113" i="2"/>
  <c r="BE113" i="2"/>
  <c r="T113" i="2"/>
  <c r="R113" i="2"/>
  <c r="P113" i="2"/>
  <c r="BK113" i="2"/>
  <c r="J113" i="2"/>
  <c r="BG113" i="2"/>
  <c r="BI112" i="2"/>
  <c r="BH112" i="2"/>
  <c r="BF112" i="2"/>
  <c r="BE112" i="2"/>
  <c r="T112" i="2"/>
  <c r="R112" i="2"/>
  <c r="P112" i="2"/>
  <c r="BK112" i="2"/>
  <c r="J112" i="2"/>
  <c r="BG112" i="2"/>
  <c r="BI110" i="2"/>
  <c r="BH110" i="2"/>
  <c r="BF110" i="2"/>
  <c r="BE110" i="2"/>
  <c r="T110" i="2"/>
  <c r="R110" i="2"/>
  <c r="P110" i="2"/>
  <c r="BK110" i="2"/>
  <c r="J110" i="2"/>
  <c r="BG110" i="2"/>
  <c r="BI108" i="2"/>
  <c r="BH108" i="2"/>
  <c r="BF108" i="2"/>
  <c r="BE108" i="2"/>
  <c r="T108" i="2"/>
  <c r="T107" i="2"/>
  <c r="R108" i="2"/>
  <c r="R107" i="2"/>
  <c r="P108" i="2"/>
  <c r="P107" i="2"/>
  <c r="BK108" i="2"/>
  <c r="BK107" i="2"/>
  <c r="J107" i="2" s="1"/>
  <c r="J60" i="2" s="1"/>
  <c r="J108" i="2"/>
  <c r="BG108" i="2" s="1"/>
  <c r="BI105" i="2"/>
  <c r="BH105" i="2"/>
  <c r="BF105" i="2"/>
  <c r="BE105" i="2"/>
  <c r="T105" i="2"/>
  <c r="R105" i="2"/>
  <c r="P105" i="2"/>
  <c r="BK105" i="2"/>
  <c r="BK101" i="2" s="1"/>
  <c r="J101" i="2" s="1"/>
  <c r="J59" i="2" s="1"/>
  <c r="J105" i="2"/>
  <c r="BG105" i="2"/>
  <c r="BI102" i="2"/>
  <c r="BH102" i="2"/>
  <c r="BF102" i="2"/>
  <c r="BE102" i="2"/>
  <c r="T102" i="2"/>
  <c r="T101" i="2"/>
  <c r="R102" i="2"/>
  <c r="R101" i="2"/>
  <c r="P102" i="2"/>
  <c r="P101" i="2"/>
  <c r="BK102" i="2"/>
  <c r="J102" i="2"/>
  <c r="BG102" i="2" s="1"/>
  <c r="BI99" i="2"/>
  <c r="BH99" i="2"/>
  <c r="BF99" i="2"/>
  <c r="BE99" i="2"/>
  <c r="T99" i="2"/>
  <c r="R99" i="2"/>
  <c r="P99" i="2"/>
  <c r="BK99" i="2"/>
  <c r="J99" i="2"/>
  <c r="BG99" i="2"/>
  <c r="BI97" i="2"/>
  <c r="BH97" i="2"/>
  <c r="BF97" i="2"/>
  <c r="BE97" i="2"/>
  <c r="T97" i="2"/>
  <c r="R97" i="2"/>
  <c r="P97" i="2"/>
  <c r="BK97" i="2"/>
  <c r="J97" i="2"/>
  <c r="BG97" i="2"/>
  <c r="BI92" i="2"/>
  <c r="BH92" i="2"/>
  <c r="BF92" i="2"/>
  <c r="BE92" i="2"/>
  <c r="T92" i="2"/>
  <c r="R92" i="2"/>
  <c r="P92" i="2"/>
  <c r="BK92" i="2"/>
  <c r="J92" i="2"/>
  <c r="BG92" i="2"/>
  <c r="BI90" i="2"/>
  <c r="BH90" i="2"/>
  <c r="BF90" i="2"/>
  <c r="BE90" i="2"/>
  <c r="T90" i="2"/>
  <c r="R90" i="2"/>
  <c r="P90" i="2"/>
  <c r="BK90" i="2"/>
  <c r="J90" i="2"/>
  <c r="BG90" i="2"/>
  <c r="BI85" i="2"/>
  <c r="BH85" i="2"/>
  <c r="BF85" i="2"/>
  <c r="BE85" i="2"/>
  <c r="T85" i="2"/>
  <c r="R85" i="2"/>
  <c r="R82" i="2" s="1"/>
  <c r="R81" i="2" s="1"/>
  <c r="R80" i="2" s="1"/>
  <c r="P85" i="2"/>
  <c r="BK85" i="2"/>
  <c r="J85" i="2"/>
  <c r="BG85" i="2"/>
  <c r="BI83" i="2"/>
  <c r="F34" i="2"/>
  <c r="BD52" i="1" s="1"/>
  <c r="BH83" i="2"/>
  <c r="F33" i="2" s="1"/>
  <c r="BC52" i="1" s="1"/>
  <c r="BC51" i="1" s="1"/>
  <c r="BF83" i="2"/>
  <c r="J31" i="2"/>
  <c r="AW52" i="1" s="1"/>
  <c r="F31" i="2"/>
  <c r="BA52" i="1" s="1"/>
  <c r="BE83" i="2"/>
  <c r="J30" i="2" s="1"/>
  <c r="AV52" i="1" s="1"/>
  <c r="T83" i="2"/>
  <c r="T82" i="2"/>
  <c r="T81" i="2" s="1"/>
  <c r="T80" i="2" s="1"/>
  <c r="R83" i="2"/>
  <c r="P83" i="2"/>
  <c r="P82" i="2"/>
  <c r="P81" i="2" s="1"/>
  <c r="P80" i="2" s="1"/>
  <c r="AU52" i="1" s="1"/>
  <c r="AU51" i="1" s="1"/>
  <c r="BK83" i="2"/>
  <c r="BK82" i="2" s="1"/>
  <c r="J83" i="2"/>
  <c r="BG83" i="2" s="1"/>
  <c r="F76" i="2"/>
  <c r="F74" i="2"/>
  <c r="E72" i="2"/>
  <c r="F51" i="2"/>
  <c r="F49" i="2"/>
  <c r="E47" i="2"/>
  <c r="J21" i="2"/>
  <c r="E21" i="2"/>
  <c r="J76" i="2" s="1"/>
  <c r="J51" i="2"/>
  <c r="J20" i="2"/>
  <c r="J18" i="2"/>
  <c r="E18" i="2"/>
  <c r="F52" i="2" s="1"/>
  <c r="F77" i="2"/>
  <c r="J17" i="2"/>
  <c r="J12" i="2"/>
  <c r="J49" i="2" s="1"/>
  <c r="J74" i="2"/>
  <c r="E7" i="2"/>
  <c r="E70" i="2" s="1"/>
  <c r="E45" i="2"/>
  <c r="AS51" i="1"/>
  <c r="L47" i="1"/>
  <c r="AM46" i="1"/>
  <c r="L46" i="1"/>
  <c r="AM44" i="1"/>
  <c r="L44" i="1"/>
  <c r="L42" i="1"/>
  <c r="L41" i="1"/>
  <c r="J82" i="3" l="1"/>
  <c r="J58" i="3" s="1"/>
  <c r="BK81" i="3"/>
  <c r="AT52" i="1"/>
  <c r="AY51" i="1"/>
  <c r="W29" i="1"/>
  <c r="F32" i="2"/>
  <c r="BB52" i="1" s="1"/>
  <c r="BA51" i="1"/>
  <c r="BD51" i="1"/>
  <c r="W30" i="1" s="1"/>
  <c r="BK81" i="2"/>
  <c r="J82" i="2"/>
  <c r="J58" i="2" s="1"/>
  <c r="F32" i="3"/>
  <c r="BB53" i="1" s="1"/>
  <c r="R81" i="3"/>
  <c r="R80" i="3" s="1"/>
  <c r="AT54" i="1"/>
  <c r="F30" i="2"/>
  <c r="AZ52" i="1" s="1"/>
  <c r="J30" i="3"/>
  <c r="AV53" i="1" s="1"/>
  <c r="AT53" i="1" s="1"/>
  <c r="F30" i="4"/>
  <c r="AZ54" i="1" s="1"/>
  <c r="E45" i="3"/>
  <c r="J51" i="3"/>
  <c r="E45" i="4"/>
  <c r="J51" i="4"/>
  <c r="BK78" i="4"/>
  <c r="J78" i="4" s="1"/>
  <c r="AW51" i="1" l="1"/>
  <c r="AK27" i="1" s="1"/>
  <c r="W27" i="1"/>
  <c r="AZ51" i="1"/>
  <c r="BB51" i="1"/>
  <c r="BK80" i="3"/>
  <c r="J80" i="3" s="1"/>
  <c r="J81" i="3"/>
  <c r="J57" i="3" s="1"/>
  <c r="J27" i="4"/>
  <c r="J56" i="4"/>
  <c r="J81" i="2"/>
  <c r="J57" i="2" s="1"/>
  <c r="BK80" i="2"/>
  <c r="J80" i="2" s="1"/>
  <c r="AG54" i="1" l="1"/>
  <c r="AN54" i="1" s="1"/>
  <c r="J36" i="4"/>
  <c r="W26" i="1"/>
  <c r="AV51" i="1"/>
  <c r="J56" i="2"/>
  <c r="J27" i="2"/>
  <c r="W28" i="1"/>
  <c r="AX51" i="1"/>
  <c r="J27" i="3"/>
  <c r="J56" i="3"/>
  <c r="AT51" i="1" l="1"/>
  <c r="AK26" i="1"/>
  <c r="AG52" i="1"/>
  <c r="J36" i="2"/>
  <c r="AG53" i="1"/>
  <c r="AN53" i="1" s="1"/>
  <c r="J36" i="3"/>
  <c r="AG51" i="1" l="1"/>
  <c r="AN52" i="1"/>
  <c r="AK23" i="1" l="1"/>
  <c r="AK32" i="1" s="1"/>
  <c r="AN51" i="1"/>
</calcChain>
</file>

<file path=xl/sharedStrings.xml><?xml version="1.0" encoding="utf-8"?>
<sst xmlns="http://schemas.openxmlformats.org/spreadsheetml/2006/main" count="1781" uniqueCount="455">
  <si>
    <t>Export VZ</t>
  </si>
  <si>
    <t>List obsahuje:</t>
  </si>
  <si>
    <t>1) Rekapitulace stavby</t>
  </si>
  <si>
    <t>2) Rekapitulace objektů stavby a soupisů prací</t>
  </si>
  <si>
    <t>3.0</t>
  </si>
  <si>
    <t>ZAMOK</t>
  </si>
  <si>
    <t>False</t>
  </si>
  <si>
    <t>{db69a73a-7771-4e94-9083-9801d274c4ac}</t>
  </si>
  <si>
    <t>0,01</t>
  </si>
  <si>
    <t>21</t>
  </si>
  <si>
    <t>15</t>
  </si>
  <si>
    <t>REKAPITULACE STAVBY</t>
  </si>
  <si>
    <t>v ---  níže se nacházejí doplnkové a pomocné údaje k sestavám  --- v</t>
  </si>
  <si>
    <t>Návod na vyplnění</t>
  </si>
  <si>
    <t>0,001</t>
  </si>
  <si>
    <t>Kód:</t>
  </si>
  <si>
    <t>6/2018</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</si>
  <si>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</si>
  <si>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</si>
  <si>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Ps Jičín, oprava střechy nad dílnou a garážemi</t>
  </si>
  <si>
    <t>KSO:</t>
  </si>
  <si>
    <t>811 5</t>
  </si>
  <si>
    <t>CC-CZ:</t>
  </si>
  <si>
    <t>1</t>
  </si>
  <si>
    <t>Místo:</t>
  </si>
  <si>
    <t>Jičín</t>
  </si>
  <si>
    <t>Datum:</t>
  </si>
  <si>
    <t>11.9.2018</t>
  </si>
  <si>
    <t>Zadavatel:</t>
  </si>
  <si>
    <t>IČ:</t>
  </si>
  <si>
    <t/>
  </si>
  <si>
    <t>Povodí Labe, státní podnik</t>
  </si>
  <si>
    <t>DIČ:</t>
  </si>
  <si>
    <t>Uchazeč:</t>
  </si>
  <si>
    <t>Vyplň údaj</t>
  </si>
  <si>
    <t>Projektant:</t>
  </si>
  <si>
    <t xml:space="preserve"> </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</si>
  <si>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</si>
  <si>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</si>
  <si>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</si>
  <si>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</si>
  <si>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</si>
  <si>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</si>
  <si>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</si>
  <si>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</si>
  <si>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</si>
  <si>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</si>
  <si>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</si>
  <si>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</si>
  <si>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</si>
  <si>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</si>
  <si>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</si>
  <si>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</si>
  <si>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</si>
  <si>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</si>
  <si>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</si>
  <si>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</si>
  <si>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</si>
  <si>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</si>
  <si>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</si>
  <si>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</si>
  <si>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</si>
  <si>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</si>
  <si>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</si>
  <si>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</si>
  <si>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</si>
  <si>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</si>
  <si>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</si>
  <si>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</si>
  <si>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</si>
  <si>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</si>
  <si>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</si>
  <si>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</si>
  <si>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</si>
  <si>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</si>
  <si>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</si>
  <si>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</si>
  <si>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</si>
  <si>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</si>
  <si>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SO1 - oprava střechy nad dílnou</t>
  </si>
  <si>
    <t>VON</t>
  </si>
  <si>
    <t>{2f706cc0-8706-41d7-80a3-9cdbafdf8b42}</t>
  </si>
  <si>
    <t>2</t>
  </si>
  <si>
    <t>SO2 - oprava střechy nad garážemi</t>
  </si>
  <si>
    <t>STA</t>
  </si>
  <si>
    <t>{05eefc30-df25-4e97-a84e-b02b529831f8}</t>
  </si>
  <si>
    <t>3</t>
  </si>
  <si>
    <t>VON - vedlejší a ostatní náklady</t>
  </si>
  <si>
    <t>{4a2c0206-2654-41e2-958a-819479a22b3b}</t>
  </si>
  <si>
    <t>1) Krycí list soupisu</t>
  </si>
  <si>
    <t>2) Rekapitulace</t>
  </si>
  <si>
    <t>3) Soupis prací</t>
  </si>
  <si>
    <t>Zpět na list:</t>
  </si>
  <si>
    <t>Rekapitulace stavby</t>
  </si>
  <si>
    <t>KRYCÍ LIST SOUPISU</t>
  </si>
  <si>
    <t>Objekt:</t>
  </si>
  <si>
    <t>1 - SO1 - oprava střechy nad dílnou</t>
  </si>
  <si>
    <t>REKAPITULACE ČLENĚNÍ SOUPISU PRACÍ</t>
  </si>
  <si>
    <t>Kód dílu - Popis</t>
  </si>
  <si>
    <t>Cena celkem [CZK]</t>
  </si>
  <si>
    <t>Náklady soupisu celkem</t>
  </si>
  <si>
    <t>-1</t>
  </si>
  <si>
    <t>PSV - Práce a dodávky PSV</t>
  </si>
  <si>
    <t xml:space="preserve">    712 - Povlakové krytiny</t>
  </si>
  <si>
    <t xml:space="preserve">    741 - Elektroinstalace - silnoproud</t>
  </si>
  <si>
    <t xml:space="preserve">    764 - Konstrukce klempířské</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</si>
  <si>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</si>
  <si>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</si>
  <si>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</si>
  <si>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</si>
  <si>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</si>
  <si>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</si>
  <si>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</si>
  <si>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</si>
  <si>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</si>
  <si>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</si>
  <si>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</si>
  <si>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</si>
  <si>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</si>
  <si>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</si>
  <si>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PSV</t>
  </si>
  <si>
    <t>Práce a dodávky PSV</t>
  </si>
  <si>
    <t>ROZPOCET</t>
  </si>
  <si>
    <t>712</t>
  </si>
  <si>
    <t>Povlakové krytiny</t>
  </si>
  <si>
    <t>K</t>
  </si>
  <si>
    <t>712331111R</t>
  </si>
  <si>
    <t xml:space="preserve">Prořezání boulí a výdutípuvodního krytu střechy do 10° </t>
  </si>
  <si>
    <t>m2</t>
  </si>
  <si>
    <t>16</t>
  </si>
  <si>
    <t>4</t>
  </si>
  <si>
    <t>-1507664755</t>
  </si>
  <si>
    <t>PSC</t>
  </si>
  <si>
    <t xml:space="preserve">Poznámka k souboru cen:_x000D_
1. Povlakové krytiny střech jednotlivě do 10 m2 se oceňují skladebně cenou příslušné izolace a cenou 712 39-9096 Příplatek za plochu do 10 m2, a to jen při položení pásů za použití natěradel nebo tmelů za horka._x000D_
</t>
  </si>
  <si>
    <t>712363001</t>
  </si>
  <si>
    <t>Provedení povlakové krytiny střech plochých do 10° fólií termoplastickou mPVC (měkčené PVC) rozvinutí a natažení fólie v ploše</t>
  </si>
  <si>
    <t>CS ÚRS 2018 02</t>
  </si>
  <si>
    <t>1825496575</t>
  </si>
  <si>
    <t xml:space="preserve">Poznámka k souboru cen:_x000D_
1. Povlakové krytiny střech jednotlivě do 10 m2 se oceňují skladebně cenou příslušné izolace a cenou 712 39-9097 Příplatek za plochu do 10 m2._x000D_
</t>
  </si>
  <si>
    <t>VV</t>
  </si>
  <si>
    <t>(10,5*0,43)*2+(16,42*0,3)"svislá plocha atiky"</t>
  </si>
  <si>
    <t>175+12"plocha dílny s atikou - vodorovná plocha"</t>
  </si>
  <si>
    <t>Součet</t>
  </si>
  <si>
    <t>M</t>
  </si>
  <si>
    <t>28322012</t>
  </si>
  <si>
    <t>fólie hydroizolační střešní mPVC, tl. 1,5 mm š 1300 mm šedá</t>
  </si>
  <si>
    <t>32</t>
  </si>
  <si>
    <t>1238443090</t>
  </si>
  <si>
    <t>200,956*1,15 'Přepočtené koeficientem množství</t>
  </si>
  <si>
    <t>712363001R</t>
  </si>
  <si>
    <t>Provedení povlakové krytiny střech plochých do 10° fólií separační rozvinutí a natažení fólie v ploše</t>
  </si>
  <si>
    <t>1209764191</t>
  </si>
  <si>
    <t>5</t>
  </si>
  <si>
    <t>28343122</t>
  </si>
  <si>
    <t>rohož separační ze skelných vláken 120g/m2 pod hydroizolační fólie</t>
  </si>
  <si>
    <t>1772746031</t>
  </si>
  <si>
    <t>6</t>
  </si>
  <si>
    <t>712391175R</t>
  </si>
  <si>
    <t>Kotvení fólie mPVC</t>
  </si>
  <si>
    <t>celek</t>
  </si>
  <si>
    <t>-479637201</t>
  </si>
  <si>
    <t xml:space="preserve">Poznámka k souboru cen:_x000D_
1. Cenami -9095 až -9097 lze oceňovat jen tehdy, nepřesáhne-li součet plochy vodorovné a svislé izolační vrstvy 10 m2._x000D_
2. Cenou -9095 až -9097 nelze oceňovat opravy a údržbu povlakové krytiny._x000D_
</t>
  </si>
  <si>
    <t>741</t>
  </si>
  <si>
    <t>Elektroinstalace - silnoproud</t>
  </si>
  <si>
    <t>7</t>
  </si>
  <si>
    <t>741420001R</t>
  </si>
  <si>
    <t>Kompletní montáž hromosvodného vedení s revizí</t>
  </si>
  <si>
    <t>m</t>
  </si>
  <si>
    <t>2138188894</t>
  </si>
  <si>
    <t xml:space="preserve">Poznámka k souboru cen:_x000D_
1. Svodovými dráty se rozumí i jímací vedení na střeše._x000D_
</t>
  </si>
  <si>
    <t>10,5*2+16,42+4,5</t>
  </si>
  <si>
    <t>8</t>
  </si>
  <si>
    <t>741421823R</t>
  </si>
  <si>
    <t>Kompletní demontáž hromosvodného vedení bez zachování funkčnosti svodových drátů nebo lan na rovné střeše, průměru přes 8 mm</t>
  </si>
  <si>
    <t>766886274</t>
  </si>
  <si>
    <t>764</t>
  </si>
  <si>
    <t>Konstrukce klempířské</t>
  </si>
  <si>
    <t>9</t>
  </si>
  <si>
    <t>764004861</t>
  </si>
  <si>
    <t>Demontáž klempířských konstrukcí svodu do suti</t>
  </si>
  <si>
    <t>734688484</t>
  </si>
  <si>
    <t>16,5</t>
  </si>
  <si>
    <t>10</t>
  </si>
  <si>
    <t>764214604</t>
  </si>
  <si>
    <t>Oplechování horních ploch zdí a nadezdívek (atik) z pozinkovaného plechu s povrchovou úpravou mechanicky kotvené rš 330 mm</t>
  </si>
  <si>
    <t>-512749814</t>
  </si>
  <si>
    <t>10,5*2</t>
  </si>
  <si>
    <t>11</t>
  </si>
  <si>
    <t>764214605</t>
  </si>
  <si>
    <t>Oplechování horních ploch zdí a nadezdívek (atik) z pozinkovaného plechu s povrchovou úpravou mechanicky kotvené rš 400 mm</t>
  </si>
  <si>
    <t>638413134</t>
  </si>
  <si>
    <t>12</t>
  </si>
  <si>
    <t>764215646</t>
  </si>
  <si>
    <t>Oplechování horních ploch zdí a nadezdívek (atik) z pozinkovaného plechu s povrchovou úpravou Příplatek k cenám za zvýšenou pracnost při provedení rohu nebo koutu přes rš 400 mm</t>
  </si>
  <si>
    <t>kus</t>
  </si>
  <si>
    <t>1043408541</t>
  </si>
  <si>
    <t>13</t>
  </si>
  <si>
    <t>764222433</t>
  </si>
  <si>
    <t>Oplechování střešních prvků z hliníkového plechu okapu okapovým plechem střechy rovné rš 250 mm</t>
  </si>
  <si>
    <t>1544567381</t>
  </si>
  <si>
    <t xml:space="preserve">Poznámka k souboru cen:_x000D_
1. V cenách 764 22-1405 až -3442 nejsou započteny náklady na podkladní plech, tyto se oceňují cenami souboru cen 764 02-14.. Podkladní plech z hliníkového plechu v rozvinuté šířce podle rš střešního prvku._x000D_
</t>
  </si>
  <si>
    <t>14</t>
  </si>
  <si>
    <t>764511602</t>
  </si>
  <si>
    <t>Žlab podokapní z pozinkovaného plechu s povrchovou úpravou včetně háků a čel půlkruhový rš 330 mm</t>
  </si>
  <si>
    <t>104338278</t>
  </si>
  <si>
    <t>764511642</t>
  </si>
  <si>
    <t>Žlab podokapní z pozinkovaného plechu s povrchovou úpravou včetně háků a čel kotlík oválný (trychtýřový), rš žlabu/průměr svodu 330/100 mm</t>
  </si>
  <si>
    <t>-1602793248</t>
  </si>
  <si>
    <t>764518623</t>
  </si>
  <si>
    <t>Svod z pozinkovaného plechu s upraveným povrchem včetně objímek, kolen a odskoků kruhový, průměru 120 mm</t>
  </si>
  <si>
    <t>-1215533627</t>
  </si>
  <si>
    <t>17</t>
  </si>
  <si>
    <t>764518632</t>
  </si>
  <si>
    <t>Svod z pozinkovaného plechu s upraveným povrchem včetně objímek, kolen a odskoků sklápěcí výpust vody kruhového svodu, průměru 100 mm</t>
  </si>
  <si>
    <t>1398695312</t>
  </si>
  <si>
    <t>18</t>
  </si>
  <si>
    <t>998764201</t>
  </si>
  <si>
    <t>Přesun hmot pro konstrukce klempířské stanovený procentní sazbou (%) z ceny vodorovná dopravní vzdálenost do 50 m v objektech výšky do 6 m</t>
  </si>
  <si>
    <t>%</t>
  </si>
  <si>
    <t>1889916751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</si>
  <si>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</si>
  <si>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19</t>
  </si>
  <si>
    <t>R1</t>
  </si>
  <si>
    <t>Likvidace stavebního odpadu s odvozem</t>
  </si>
  <si>
    <t>ks</t>
  </si>
  <si>
    <t>1241391842</t>
  </si>
  <si>
    <t>2 - SO2 - oprava střechy nad garážemi</t>
  </si>
  <si>
    <t>-522170073</t>
  </si>
  <si>
    <t>-1247988836</t>
  </si>
  <si>
    <t>86+6</t>
  </si>
  <si>
    <t>-592075102</t>
  </si>
  <si>
    <t>-2070725876</t>
  </si>
  <si>
    <t>-1637761058</t>
  </si>
  <si>
    <t>-2039810887</t>
  </si>
  <si>
    <t>-25104277</t>
  </si>
  <si>
    <t>13,30*2+6,27</t>
  </si>
  <si>
    <t>-1503525564</t>
  </si>
  <si>
    <t>-1343590790</t>
  </si>
  <si>
    <t>-830380205</t>
  </si>
  <si>
    <t>13,3+6,27</t>
  </si>
  <si>
    <t>764215645</t>
  </si>
  <si>
    <t>Oplechování horních ploch zdí a nadezdívek (atik) z pozinkovaného plechu s povrchovou úpravou Příplatek k cenám za zvýšenou pracnost při provedení rohu nebo koutu do rš 400 mm</t>
  </si>
  <si>
    <t>-1685641660</t>
  </si>
  <si>
    <t>764218605</t>
  </si>
  <si>
    <t>Oplechování říms a ozdobných prvků z pozinkovaného plechu s povrchovou úpravou rovných, bez rohů mechanicky kotvené rš 400 mm</t>
  </si>
  <si>
    <t>-1823421979</t>
  </si>
  <si>
    <t xml:space="preserve">Poznámka k souboru cen:_x000D_
1. Ceny lze použít pro ocenění oplechování římsy pod nadřímsovým žlabem._x000D_
</t>
  </si>
  <si>
    <t>13,30"oplechování kšiltu"</t>
  </si>
  <si>
    <t>-1994822912</t>
  </si>
  <si>
    <t>-15819650</t>
  </si>
  <si>
    <t>1590727444</t>
  </si>
  <si>
    <t>131023449</t>
  </si>
  <si>
    <t>3 - VON - vedlejší a ostatní náklady</t>
  </si>
  <si>
    <t>01 - Vedlejší rozpočtové náiklady</t>
  </si>
  <si>
    <t xml:space="preserve">    09 - Ostatní náklady</t>
  </si>
  <si>
    <t>01</t>
  </si>
  <si>
    <t>Vedlejší rozpočtové náiklady</t>
  </si>
  <si>
    <t>R - 01</t>
  </si>
  <si>
    <t>Zajištění kompletního zařízení staveniště a jeho připojení na sítě</t>
  </si>
  <si>
    <t>kpl</t>
  </si>
  <si>
    <t>1024</t>
  </si>
  <si>
    <t>-1775894286</t>
  </si>
  <si>
    <t>P</t>
  </si>
  <si>
    <t>Poznámka k položce:
- uzavření dohody/smlouvy s vlastníkem pozemku určeného pro zřízení mezideponie
a zařízení staveniště, finanční vyrovnání za užívání pozemků
- uvedení veškerých dotčených ovrchů do původního stavu
- zajištění místnosti pro TDI v prostorách zařízení staveniště
- zajištění oplocení prostoru ZS s uzamykatelnou branou
- zajištění napojení na inženýrské sítě
- zajištění následné likvidace všech objektů a připojení na inženýrské sítě ZS
- zajištění zřízení a odstranění dočasných komunikací, sjezdů a nájezdů nutných pro realizaci stavby
- zajištění podmínek pro použití přístupových komunikací dotčených stavbou s příslušnými vlastníky či správci a zajištění jejich splnění
- zřízení čistících zón před výjezdem ze staveniště
- provedení takových opatření, aby nebyly překročeny limity prašnosti a hlučnosti
  dané obecně závaznou vyhláškou
- zajištění a péče o nepředané objekty a konstrukce stavby, jejich ošetřování
- provedení takových opatření, aby plochy obvodu staveniště nebyly znečištěny ropnými látkami a jinými podobnými produkty
- zajištění ochrany veškeré zeleně v prostoru staveniště, zařízení staveniště a mezideponie
  a v jejich bezprostřední blízkosti proti poškození během realizace stavby</t>
  </si>
  <si>
    <t>09</t>
  </si>
  <si>
    <t>Ostatní náklady</t>
  </si>
  <si>
    <t>R - 08</t>
  </si>
  <si>
    <t>Zajištění písemných souhlasných vyjádření všech dotčených vlastníků a případných uživatelů všech pozemků dotčených stavbou s jejich konečnou úpravou po dokončení prací</t>
  </si>
  <si>
    <t>-466171247</t>
  </si>
  <si>
    <t>Poznámka k položce:
Zajištění písemných souhlasných vyjádření všech dotčených vlastníků a případných uživatelů všech pozemků dotčených stavbou s jejich konečnou úpravou po dokončení prací</t>
  </si>
  <si>
    <t>R - 09</t>
  </si>
  <si>
    <t>Provedení pasportizace stávajících nemovitostí (vč. pozemků) a jejich příslušenství, zajištění fotodokumentace stávajícího stavu pozemků a přístupových komunikací</t>
  </si>
  <si>
    <t>-91199404</t>
  </si>
  <si>
    <t>Poznámka k položce:
Provedení pasportizace stávajících nemovitostí (vč. pozemků) a jejich příslušenství, zajištění fotodokumentace stávajícího stavu pozemků a přístupových komunikací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</si>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</sst>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5">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3" fillId="0" borderId="0" applyNumberFormat="0" applyFill="0" applyBorder="0" applyAlignment="0" applyProtection="0"/>
  </cellStyleXfs>
  <cellXfs count="377">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0" fillId="0" borderId="0" xfId="0" applyAlignment="1" applyProtection="1">
      <alignment horizontal="center" vertical="center"/>
      <protection locked="0"/>
    </xf>
    <xf numFmtId="0" fontId="10" fillId="2" borderId="0" xfId="0" applyFont="1" applyFill="1" applyAlignment="1" applyProtection="1">
      <alignment horizontal="left" vertical="center"/>
    </xf>
    <xf numFmtId="0" fontId="11" fillId="2" borderId="0" xfId="0" applyFont="1" applyFill="1" applyAlignment="1" applyProtection="1">
      <alignment vertical="center"/>
    </xf>
    <xf numFmtId="0" fontId="12" fillId="2" borderId="0" xfId="0" applyFont="1" applyFill="1" applyAlignment="1" applyProtection="1">
      <alignment horizontal="left" vertical="center"/>
    </xf>
    <xf numFmtId="0" fontId="13" fillId="2" borderId="0" xfId="1" applyFont="1" applyFill="1" applyAlignment="1" applyProtection="1">
      <alignment vertical="center"/>
    </xf>
    <xf numFmtId="0" fontId="43" fillId="2" borderId="0" xfId="1" applyFill="1"/>
    <xf numFmtId="0" fontId="0" fillId="2" borderId="0" xfId="0" applyFill="1"/>
    <xf numFmtId="0" fontId="10" fillId="2" borderId="0" xfId="0" applyFont="1" applyFill="1" applyAlignment="1">
      <alignment horizontal="left"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4" fillId="0" borderId="0" xfId="0" applyFont="1" applyBorder="1" applyAlignment="1" applyProtection="1">
      <alignment horizontal="left" vertical="center"/>
    </xf>
    <xf numFmtId="0" fontId="0" fillId="0" borderId="6" xfId="0" applyBorder="1" applyProtection="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7"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19"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4"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7"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0"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5" borderId="10" xfId="0" applyFont="1" applyFill="1" applyBorder="1" applyAlignment="1" applyProtection="1">
      <alignment vertical="center"/>
    </xf>
    <xf numFmtId="0" fontId="2" fillId="5" borderId="11" xfId="0" applyFont="1" applyFill="1" applyBorder="1" applyAlignment="1" applyProtection="1">
      <alignment horizontal="center" vertical="center"/>
    </xf>
    <xf numFmtId="0" fontId="17" fillId="0" borderId="20" xfId="0" applyFont="1" applyBorder="1" applyAlignment="1" applyProtection="1">
      <alignment horizontal="center" vertical="center" wrapText="1"/>
    </xf>
    <xf numFmtId="0" fontId="17" fillId="0" borderId="21" xfId="0" applyFont="1" applyBorder="1" applyAlignment="1" applyProtection="1">
      <alignment horizontal="center" vertical="center" wrapText="1"/>
    </xf>
    <xf numFmtId="0" fontId="17"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2" fillId="0" borderId="0" xfId="0" applyFont="1" applyAlignment="1" applyProtection="1">
      <alignment horizontal="left" vertical="center"/>
    </xf>
    <xf numFmtId="0" fontId="22" fillId="0" borderId="0" xfId="0" applyFont="1" applyAlignment="1" applyProtection="1">
      <alignment vertical="center"/>
    </xf>
    <xf numFmtId="0" fontId="3" fillId="0" borderId="0" xfId="0" applyFont="1" applyAlignment="1" applyProtection="1">
      <alignment horizontal="center" vertical="center"/>
    </xf>
    <xf numFmtId="4" fontId="21" fillId="0" borderId="18"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9" xfId="0" applyNumberFormat="1" applyFont="1" applyBorder="1" applyAlignment="1" applyProtection="1">
      <alignment vertical="center"/>
    </xf>
    <xf numFmtId="0" fontId="3" fillId="0" borderId="0" xfId="0" applyFont="1" applyAlignment="1">
      <alignment horizontal="left" vertical="center"/>
    </xf>
    <xf numFmtId="0" fontId="23" fillId="0" borderId="0" xfId="0" applyFont="1" applyAlignment="1">
      <alignment horizontal="left" vertical="center"/>
    </xf>
    <xf numFmtId="0" fontId="24" fillId="0" borderId="0" xfId="1" applyFont="1" applyAlignment="1">
      <alignment horizontal="center" vertical="center"/>
    </xf>
    <xf numFmtId="0" fontId="4" fillId="0" borderId="5" xfId="0" applyFont="1" applyBorder="1" applyAlignment="1" applyProtection="1">
      <alignment vertical="center"/>
    </xf>
    <xf numFmtId="0" fontId="25" fillId="0" borderId="0" xfId="0" applyFont="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horizontal="center" vertical="center"/>
    </xf>
    <xf numFmtId="0" fontId="4" fillId="0" borderId="5" xfId="0" applyFont="1" applyBorder="1" applyAlignment="1">
      <alignment vertical="center"/>
    </xf>
    <xf numFmtId="4" fontId="28" fillId="0" borderId="18"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9" xfId="0" applyNumberFormat="1" applyFont="1" applyBorder="1" applyAlignment="1" applyProtection="1">
      <alignment vertical="center"/>
    </xf>
    <xf numFmtId="0" fontId="4" fillId="0" borderId="0" xfId="0" applyFont="1" applyAlignment="1">
      <alignment horizontal="left" vertical="center"/>
    </xf>
    <xf numFmtId="4" fontId="28" fillId="0" borderId="23" xfId="0" applyNumberFormat="1" applyFont="1" applyBorder="1" applyAlignment="1" applyProtection="1">
      <alignment vertical="center"/>
    </xf>
    <xf numFmtId="4" fontId="28" fillId="0" borderId="24" xfId="0" applyNumberFormat="1" applyFont="1" applyBorder="1" applyAlignment="1" applyProtection="1">
      <alignment vertical="center"/>
    </xf>
    <xf numFmtId="166" fontId="28" fillId="0" borderId="24" xfId="0" applyNumberFormat="1" applyFont="1" applyBorder="1" applyAlignment="1" applyProtection="1">
      <alignment vertical="center"/>
    </xf>
    <xf numFmtId="4" fontId="28" fillId="0" borderId="25" xfId="0" applyNumberFormat="1" applyFont="1" applyBorder="1" applyAlignment="1" applyProtection="1">
      <alignment vertical="center"/>
    </xf>
    <xf numFmtId="0" fontId="0" fillId="0" borderId="0" xfId="0" applyProtection="1">
      <protection locked="0"/>
    </xf>
    <xf numFmtId="0" fontId="11" fillId="2" borderId="0" xfId="0" applyFont="1" applyFill="1" applyAlignment="1">
      <alignment vertical="center"/>
    </xf>
    <xf numFmtId="0" fontId="12" fillId="2" borderId="0" xfId="0" applyFont="1" applyFill="1" applyAlignment="1">
      <alignment horizontal="left" vertical="center"/>
    </xf>
    <xf numFmtId="0" fontId="29" fillId="2" borderId="0" xfId="1" applyFont="1" applyFill="1" applyAlignment="1">
      <alignment vertical="center"/>
    </xf>
    <xf numFmtId="0" fontId="11"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19" fillId="0" borderId="0" xfId="0" applyFont="1" applyBorder="1" applyAlignment="1" applyProtection="1">
      <alignment horizontal="left" vertical="center"/>
    </xf>
    <xf numFmtId="4" fontId="22"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0"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7"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2" fillId="0" borderId="0" xfId="0" applyNumberFormat="1" applyFont="1" applyAlignment="1" applyProtection="1"/>
    <xf numFmtId="166" fontId="31" fillId="0" borderId="16" xfId="0" applyNumberFormat="1" applyFont="1" applyBorder="1" applyAlignment="1" applyProtection="1"/>
    <xf numFmtId="166" fontId="31" fillId="0" borderId="17" xfId="0" applyNumberFormat="1" applyFont="1" applyBorder="1" applyAlignment="1" applyProtection="1"/>
    <xf numFmtId="4" fontId="32"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3" fillId="0" borderId="0" xfId="0" applyFont="1" applyAlignment="1" applyProtection="1">
      <alignment horizontal="left" vertical="center"/>
    </xf>
    <xf numFmtId="0" fontId="34"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5" fillId="0" borderId="28" xfId="0" applyFont="1" applyBorder="1" applyAlignment="1" applyProtection="1">
      <alignment horizontal="center" vertical="center"/>
    </xf>
    <xf numFmtId="49" fontId="35" fillId="0" borderId="28" xfId="0" applyNumberFormat="1" applyFont="1" applyBorder="1" applyAlignment="1" applyProtection="1">
      <alignment horizontal="left" vertical="center" wrapText="1"/>
    </xf>
    <xf numFmtId="0" fontId="35" fillId="0" borderId="28" xfId="0" applyFont="1" applyBorder="1" applyAlignment="1" applyProtection="1">
      <alignment horizontal="left" vertical="center" wrapText="1"/>
    </xf>
    <xf numFmtId="0" fontId="35" fillId="0" borderId="28" xfId="0" applyFont="1" applyBorder="1" applyAlignment="1" applyProtection="1">
      <alignment horizontal="center" vertical="center" wrapText="1"/>
    </xf>
    <xf numFmtId="167" fontId="35" fillId="0" borderId="28" xfId="0" applyNumberFormat="1" applyFont="1" applyBorder="1" applyAlignment="1" applyProtection="1">
      <alignment vertical="center"/>
    </xf>
    <xf numFmtId="4" fontId="35" fillId="3" borderId="28" xfId="0" applyNumberFormat="1" applyFont="1" applyFill="1" applyBorder="1" applyAlignment="1" applyProtection="1">
      <alignment vertical="center"/>
      <protection locked="0"/>
    </xf>
    <xf numFmtId="4" fontId="35" fillId="0" borderId="28" xfId="0" applyNumberFormat="1" applyFont="1" applyBorder="1" applyAlignment="1" applyProtection="1">
      <alignment vertical="center"/>
    </xf>
    <xf numFmtId="0" fontId="35" fillId="0" borderId="5" xfId="0" applyFont="1" applyBorder="1" applyAlignment="1">
      <alignment vertical="center"/>
    </xf>
    <xf numFmtId="0" fontId="35" fillId="3" borderId="28"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167" fontId="0" fillId="3" borderId="28" xfId="0" applyNumberFormat="1" applyFont="1" applyFill="1" applyBorder="1" applyAlignment="1" applyProtection="1">
      <alignment vertical="center"/>
      <protection locked="0"/>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23"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pplyProtection="1">
      <alignment vertical="top"/>
      <protection locked="0"/>
    </xf>
    <xf numFmtId="0" fontId="36" fillId="0" borderId="29" xfId="0" applyFont="1" applyBorder="1" applyAlignment="1" applyProtection="1">
      <alignment vertical="center" wrapText="1"/>
      <protection locked="0"/>
    </xf>
    <xf numFmtId="0" fontId="36" fillId="0" borderId="30" xfId="0" applyFont="1" applyBorder="1" applyAlignment="1" applyProtection="1">
      <alignment vertical="center" wrapText="1"/>
      <protection locked="0"/>
    </xf>
    <xf numFmtId="0" fontId="36" fillId="0" borderId="31" xfId="0" applyFont="1" applyBorder="1" applyAlignment="1" applyProtection="1">
      <alignment vertical="center" wrapText="1"/>
      <protection locked="0"/>
    </xf>
    <xf numFmtId="0" fontId="36" fillId="0" borderId="32" xfId="0" applyFont="1" applyBorder="1" applyAlignment="1" applyProtection="1">
      <alignment horizontal="center" vertical="center" wrapText="1"/>
      <protection locked="0"/>
    </xf>
    <xf numFmtId="0" fontId="36" fillId="0" borderId="33" xfId="0" applyFont="1" applyBorder="1" applyAlignment="1" applyProtection="1">
      <alignment horizontal="center" vertical="center" wrapText="1"/>
      <protection locked="0"/>
    </xf>
    <xf numFmtId="0" fontId="36" fillId="0" borderId="32" xfId="0" applyFont="1" applyBorder="1" applyAlignment="1" applyProtection="1">
      <alignment vertical="center" wrapText="1"/>
      <protection locked="0"/>
    </xf>
    <xf numFmtId="0" fontId="36" fillId="0" borderId="33" xfId="0" applyFont="1" applyBorder="1" applyAlignment="1" applyProtection="1">
      <alignment vertical="center" wrapText="1"/>
      <protection locked="0"/>
    </xf>
    <xf numFmtId="0" fontId="38" fillId="0" borderId="1"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9" fillId="0" borderId="32" xfId="0" applyFont="1" applyBorder="1" applyAlignment="1" applyProtection="1">
      <alignment vertical="center" wrapText="1"/>
      <protection locked="0"/>
    </xf>
    <xf numFmtId="0" fontId="39" fillId="0" borderId="1" xfId="0" applyFont="1" applyBorder="1" applyAlignment="1" applyProtection="1">
      <alignment vertical="center" wrapText="1"/>
      <protection locked="0"/>
    </xf>
    <xf numFmtId="0" fontId="39" fillId="0" borderId="1" xfId="0" applyFont="1" applyBorder="1" applyAlignment="1" applyProtection="1">
      <alignment vertical="center"/>
      <protection locked="0"/>
    </xf>
    <xf numFmtId="0" fontId="39" fillId="0" borderId="1" xfId="0" applyFont="1" applyBorder="1" applyAlignment="1" applyProtection="1">
      <alignment horizontal="left" vertical="center"/>
      <protection locked="0"/>
    </xf>
    <xf numFmtId="49" fontId="39" fillId="0" borderId="1" xfId="0" applyNumberFormat="1" applyFont="1" applyBorder="1" applyAlignment="1" applyProtection="1">
      <alignment vertical="center" wrapText="1"/>
      <protection locked="0"/>
    </xf>
    <xf numFmtId="0" fontId="36" fillId="0" borderId="35" xfId="0" applyFont="1" applyBorder="1" applyAlignment="1" applyProtection="1">
      <alignment vertical="center" wrapText="1"/>
      <protection locked="0"/>
    </xf>
    <xf numFmtId="0" fontId="40" fillId="0" borderId="34" xfId="0" applyFont="1" applyBorder="1" applyAlignment="1" applyProtection="1">
      <alignment vertical="center" wrapText="1"/>
      <protection locked="0"/>
    </xf>
    <xf numFmtId="0" fontId="36" fillId="0" borderId="36" xfId="0" applyFont="1" applyBorder="1" applyAlignment="1" applyProtection="1">
      <alignment vertical="center" wrapText="1"/>
      <protection locked="0"/>
    </xf>
    <xf numFmtId="0" fontId="36" fillId="0" borderId="1" xfId="0" applyFont="1" applyBorder="1" applyAlignment="1" applyProtection="1">
      <alignment vertical="top"/>
      <protection locked="0"/>
    </xf>
    <xf numFmtId="0" fontId="36" fillId="0" borderId="0" xfId="0" applyFont="1" applyAlignment="1" applyProtection="1">
      <alignment vertical="top"/>
      <protection locked="0"/>
    </xf>
    <xf numFmtId="0" fontId="36" fillId="0" borderId="29" xfId="0" applyFont="1" applyBorder="1" applyAlignment="1" applyProtection="1">
      <alignment horizontal="left" vertical="center"/>
      <protection locked="0"/>
    </xf>
    <xf numFmtId="0" fontId="36" fillId="0" borderId="30" xfId="0" applyFont="1" applyBorder="1" applyAlignment="1" applyProtection="1">
      <alignment horizontal="left" vertical="center"/>
      <protection locked="0"/>
    </xf>
    <xf numFmtId="0" fontId="36" fillId="0" borderId="31" xfId="0" applyFont="1" applyBorder="1" applyAlignment="1" applyProtection="1">
      <alignment horizontal="left" vertical="center"/>
      <protection locked="0"/>
    </xf>
    <xf numFmtId="0" fontId="36" fillId="0" borderId="32" xfId="0" applyFont="1" applyBorder="1" applyAlignment="1" applyProtection="1">
      <alignment horizontal="left" vertical="center"/>
      <protection locked="0"/>
    </xf>
    <xf numFmtId="0" fontId="36" fillId="0" borderId="33"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38" fillId="0" borderId="34" xfId="0" applyFont="1" applyBorder="1" applyAlignment="1" applyProtection="1">
      <alignment horizontal="left" vertical="center"/>
      <protection locked="0"/>
    </xf>
    <xf numFmtId="0" fontId="38" fillId="0" borderId="34" xfId="0" applyFont="1" applyBorder="1" applyAlignment="1" applyProtection="1">
      <alignment horizontal="center" vertical="center"/>
      <protection locked="0"/>
    </xf>
    <xf numFmtId="0" fontId="41" fillId="0" borderId="34"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39" fillId="0" borderId="0" xfId="0" applyFont="1" applyAlignment="1" applyProtection="1">
      <alignment horizontal="left" vertical="center"/>
      <protection locked="0"/>
    </xf>
    <xf numFmtId="0" fontId="39" fillId="0" borderId="1" xfId="0" applyFont="1" applyBorder="1" applyAlignment="1" applyProtection="1">
      <alignment horizontal="center" vertical="center"/>
      <protection locked="0"/>
    </xf>
    <xf numFmtId="0" fontId="39" fillId="0" borderId="32" xfId="0" applyFont="1" applyBorder="1" applyAlignment="1" applyProtection="1">
      <alignment horizontal="left" vertical="center"/>
      <protection locked="0"/>
    </xf>
    <xf numFmtId="0" fontId="39" fillId="0" borderId="1" xfId="0" applyFont="1" applyFill="1" applyBorder="1" applyAlignment="1" applyProtection="1">
      <alignment horizontal="left" vertical="center"/>
      <protection locked="0"/>
    </xf>
    <xf numFmtId="0" fontId="39" fillId="0" borderId="1" xfId="0" applyFont="1" applyFill="1" applyBorder="1" applyAlignment="1" applyProtection="1">
      <alignment horizontal="center" vertical="center"/>
      <protection locked="0"/>
    </xf>
    <xf numFmtId="0" fontId="36" fillId="0" borderId="35" xfId="0" applyFont="1" applyBorder="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36" fillId="0" borderId="36" xfId="0" applyFont="1" applyBorder="1" applyAlignment="1" applyProtection="1">
      <alignment horizontal="left" vertical="center"/>
      <protection locked="0"/>
    </xf>
    <xf numFmtId="0" fontId="36" fillId="0" borderId="1"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39" fillId="0" borderId="34" xfId="0" applyFont="1" applyBorder="1" applyAlignment="1" applyProtection="1">
      <alignment horizontal="left" vertical="center"/>
      <protection locked="0"/>
    </xf>
    <xf numFmtId="0" fontId="36" fillId="0" borderId="1" xfId="0" applyFont="1" applyBorder="1" applyAlignment="1" applyProtection="1">
      <alignment horizontal="left" vertical="center" wrapText="1"/>
      <protection locked="0"/>
    </xf>
    <xf numFmtId="0" fontId="39" fillId="0" borderId="1" xfId="0" applyFont="1" applyBorder="1" applyAlignment="1" applyProtection="1">
      <alignment horizontal="center" vertical="center" wrapText="1"/>
      <protection locked="0"/>
    </xf>
    <xf numFmtId="0" fontId="36" fillId="0" borderId="29" xfId="0" applyFont="1" applyBorder="1" applyAlignment="1" applyProtection="1">
      <alignment horizontal="left" vertical="center" wrapText="1"/>
      <protection locked="0"/>
    </xf>
    <xf numFmtId="0" fontId="36" fillId="0" borderId="30" xfId="0" applyFont="1" applyBorder="1" applyAlignment="1" applyProtection="1">
      <alignment horizontal="left" vertical="center" wrapText="1"/>
      <protection locked="0"/>
    </xf>
    <xf numFmtId="0" fontId="36" fillId="0" borderId="31" xfId="0" applyFont="1" applyBorder="1" applyAlignment="1" applyProtection="1">
      <alignment horizontal="left" vertical="center" wrapText="1"/>
      <protection locked="0"/>
    </xf>
    <xf numFmtId="0" fontId="36" fillId="0" borderId="32" xfId="0" applyFont="1" applyBorder="1" applyAlignment="1" applyProtection="1">
      <alignment horizontal="left" vertical="center" wrapText="1"/>
      <protection locked="0"/>
    </xf>
    <xf numFmtId="0" fontId="36" fillId="0" borderId="33"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39" fillId="0" borderId="32"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protection locked="0"/>
    </xf>
    <xf numFmtId="0" fontId="39" fillId="0" borderId="35" xfId="0" applyFont="1" applyBorder="1" applyAlignment="1" applyProtection="1">
      <alignment horizontal="left" vertical="center" wrapText="1"/>
      <protection locked="0"/>
    </xf>
    <xf numFmtId="0" fontId="39" fillId="0" borderId="34" xfId="0" applyFont="1" applyBorder="1" applyAlignment="1" applyProtection="1">
      <alignment horizontal="left" vertical="center" wrapText="1"/>
      <protection locked="0"/>
    </xf>
    <xf numFmtId="0" fontId="39" fillId="0" borderId="36" xfId="0" applyFont="1" applyBorder="1" applyAlignment="1" applyProtection="1">
      <alignment horizontal="left" vertical="center" wrapText="1"/>
      <protection locked="0"/>
    </xf>
    <xf numFmtId="0" fontId="39" fillId="0" borderId="1" xfId="0" applyFont="1" applyBorder="1" applyAlignment="1" applyProtection="1">
      <alignment horizontal="left" vertical="top"/>
      <protection locked="0"/>
    </xf>
    <xf numFmtId="0" fontId="39" fillId="0" borderId="1" xfId="0" applyFont="1" applyBorder="1" applyAlignment="1" applyProtection="1">
      <alignment horizontal="center" vertical="top"/>
      <protection locked="0"/>
    </xf>
    <xf numFmtId="0" fontId="39" fillId="0" borderId="35" xfId="0" applyFont="1" applyBorder="1" applyAlignment="1" applyProtection="1">
      <alignment horizontal="left" vertical="center"/>
      <protection locked="0"/>
    </xf>
    <xf numFmtId="0" fontId="39" fillId="0" borderId="36" xfId="0" applyFont="1" applyBorder="1" applyAlignment="1" applyProtection="1">
      <alignment horizontal="left" vertical="center"/>
      <protection locked="0"/>
    </xf>
    <xf numFmtId="0" fontId="41" fillId="0" borderId="0" xfId="0" applyFont="1" applyAlignment="1" applyProtection="1">
      <alignment vertical="center"/>
      <protection locked="0"/>
    </xf>
    <xf numFmtId="0" fontId="38" fillId="0" borderId="1" xfId="0" applyFont="1" applyBorder="1" applyAlignment="1" applyProtection="1">
      <alignment vertical="center"/>
      <protection locked="0"/>
    </xf>
    <xf numFmtId="0" fontId="41" fillId="0" borderId="34" xfId="0" applyFont="1" applyBorder="1" applyAlignment="1" applyProtection="1">
      <alignment vertical="center"/>
      <protection locked="0"/>
    </xf>
    <xf numFmtId="0" fontId="38"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39"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8" fillId="0" borderId="34" xfId="0" applyFont="1" applyBorder="1" applyAlignment="1" applyProtection="1">
      <alignment horizontal="left"/>
      <protection locked="0"/>
    </xf>
    <xf numFmtId="0" fontId="41" fillId="0" borderId="34" xfId="0" applyFont="1" applyBorder="1" applyAlignment="1" applyProtection="1">
      <protection locked="0"/>
    </xf>
    <xf numFmtId="0" fontId="36" fillId="0" borderId="32" xfId="0" applyFont="1" applyBorder="1" applyAlignment="1" applyProtection="1">
      <alignment vertical="top"/>
      <protection locked="0"/>
    </xf>
    <xf numFmtId="0" fontId="36" fillId="0" borderId="33" xfId="0" applyFont="1" applyBorder="1" applyAlignment="1" applyProtection="1">
      <alignment vertical="top"/>
      <protection locked="0"/>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left" vertical="top"/>
      <protection locked="0"/>
    </xf>
    <xf numFmtId="0" fontId="36" fillId="0" borderId="35" xfId="0" applyFont="1" applyBorder="1" applyAlignment="1" applyProtection="1">
      <alignment vertical="top"/>
      <protection locked="0"/>
    </xf>
    <xf numFmtId="0" fontId="36" fillId="0" borderId="34" xfId="0" applyFont="1" applyBorder="1" applyAlignment="1" applyProtection="1">
      <alignment vertical="top"/>
      <protection locked="0"/>
    </xf>
    <xf numFmtId="0" fontId="36" fillId="0" borderId="36" xfId="0" applyFont="1" applyBorder="1" applyAlignment="1" applyProtection="1">
      <alignment vertical="top"/>
      <protection locked="0"/>
    </xf>
    <xf numFmtId="0" fontId="18" fillId="0" borderId="0" xfId="0" applyFont="1" applyAlignment="1">
      <alignment horizontal="left" vertical="top" wrapText="1"/>
    </xf>
    <xf numFmtId="0" fontId="18" fillId="0" borderId="0" xfId="0" applyFont="1" applyAlignment="1">
      <alignment horizontal="left" vertical="center"/>
    </xf>
    <xf numFmtId="4" fontId="18" fillId="0" borderId="0" xfId="0" applyNumberFormat="1" applyFont="1" applyBorder="1" applyAlignment="1" applyProtection="1">
      <alignment vertical="center"/>
    </xf>
    <xf numFmtId="0" fontId="1" fillId="0" borderId="0" xfId="0" applyFont="1" applyBorder="1" applyAlignment="1" applyProtection="1">
      <alignment vertical="center"/>
    </xf>
    <xf numFmtId="0" fontId="3" fillId="4" borderId="10" xfId="0" applyFont="1" applyFill="1" applyBorder="1" applyAlignment="1" applyProtection="1">
      <alignment horizontal="left" vertical="center"/>
    </xf>
    <xf numFmtId="0" fontId="0" fillId="4" borderId="10" xfId="0" applyFont="1" applyFill="1" applyBorder="1" applyAlignment="1" applyProtection="1">
      <alignmen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0" borderId="0" xfId="0"/>
    <xf numFmtId="0" fontId="2" fillId="0" borderId="0" xfId="0" applyFont="1" applyBorder="1" applyAlignment="1" applyProtection="1">
      <alignment horizontal="left" vertical="center"/>
    </xf>
    <xf numFmtId="0" fontId="0" fillId="0" borderId="0" xfId="0" applyBorder="1" applyProtection="1"/>
    <xf numFmtId="0" fontId="21" fillId="0" borderId="15" xfId="0" applyFont="1" applyBorder="1" applyAlignment="1">
      <alignment horizontal="center" vertical="center"/>
    </xf>
    <xf numFmtId="0" fontId="21"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4" fontId="26" fillId="0" borderId="0" xfId="0" applyNumberFormat="1" applyFont="1" applyAlignment="1" applyProtection="1">
      <alignment vertical="center"/>
    </xf>
    <xf numFmtId="0" fontId="26" fillId="0" borderId="0" xfId="0" applyFont="1" applyAlignment="1" applyProtection="1">
      <alignment vertical="center"/>
    </xf>
    <xf numFmtId="0" fontId="2" fillId="0" borderId="0" xfId="0" applyFont="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4" fontId="22" fillId="0" borderId="0" xfId="0" applyNumberFormat="1" applyFont="1" applyAlignment="1" applyProtection="1">
      <alignment horizontal="right" vertical="center"/>
    </xf>
    <xf numFmtId="4" fontId="22" fillId="0" borderId="0" xfId="0" applyNumberFormat="1" applyFont="1" applyAlignment="1" applyProtection="1">
      <alignment vertical="center"/>
    </xf>
    <xf numFmtId="164" fontId="1" fillId="0" borderId="0" xfId="0" applyNumberFormat="1" applyFont="1" applyBorder="1" applyAlignment="1" applyProtection="1">
      <alignment horizontal="center" vertical="center"/>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19"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0" fontId="3" fillId="0" borderId="0" xfId="0" applyFont="1" applyBorder="1" applyAlignment="1" applyProtection="1">
      <alignment horizontal="left" vertical="top" wrapText="1"/>
    </xf>
    <xf numFmtId="0" fontId="25" fillId="0" borderId="0" xfId="0" applyFont="1" applyAlignment="1" applyProtection="1">
      <alignment horizontal="left" vertical="center" wrapText="1"/>
    </xf>
    <xf numFmtId="0" fontId="2" fillId="5" borderId="9" xfId="0" applyFont="1" applyFill="1" applyBorder="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5" borderId="10" xfId="0" applyFont="1" applyFill="1" applyBorder="1" applyAlignment="1" applyProtection="1">
      <alignment horizontal="right" vertical="center"/>
    </xf>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17" fillId="0" borderId="0" xfId="0" applyFont="1" applyAlignment="1" applyProtection="1">
      <alignment horizontal="left" vertical="center" wrapText="1"/>
    </xf>
    <xf numFmtId="0" fontId="17" fillId="0" borderId="0" xfId="0" applyFont="1" applyAlignment="1" applyProtection="1">
      <alignment horizontal="left" vertical="center"/>
    </xf>
    <xf numFmtId="0" fontId="0" fillId="0" borderId="0" xfId="0" applyFont="1" applyAlignment="1" applyProtection="1">
      <alignment vertical="center"/>
    </xf>
    <xf numFmtId="0" fontId="29" fillId="2" borderId="0" xfId="1" applyFont="1" applyFill="1" applyAlignment="1">
      <alignment vertical="center"/>
    </xf>
    <xf numFmtId="0" fontId="39" fillId="0" borderId="1" xfId="0" applyFont="1" applyBorder="1" applyAlignment="1" applyProtection="1">
      <alignment horizontal="left" vertical="top"/>
      <protection locked="0"/>
    </xf>
    <xf numFmtId="0" fontId="39" fillId="0" borderId="1" xfId="0" applyFont="1" applyBorder="1" applyAlignment="1" applyProtection="1">
      <alignment horizontal="left" vertical="center"/>
      <protection locked="0"/>
    </xf>
    <xf numFmtId="0" fontId="38" fillId="0" borderId="34" xfId="0" applyFont="1" applyBorder="1" applyAlignment="1" applyProtection="1">
      <alignment horizontal="left"/>
      <protection locked="0"/>
    </xf>
    <xf numFmtId="0" fontId="37" fillId="0" borderId="1"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protection locked="0"/>
    </xf>
    <xf numFmtId="0" fontId="39" fillId="0" borderId="1" xfId="0" applyFont="1" applyBorder="1" applyAlignment="1" applyProtection="1">
      <alignment horizontal="left" vertical="center" wrapText="1"/>
      <protection locked="0"/>
    </xf>
    <xf numFmtId="49" fontId="39" fillId="0" borderId="1" xfId="0" applyNumberFormat="1" applyFont="1" applyBorder="1" applyAlignment="1" applyProtection="1">
      <alignment horizontal="left" vertical="center" wrapText="1"/>
      <protection locked="0"/>
    </xf>
    <xf numFmtId="0" fontId="38"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6"/>
  <sheetViews>
    <sheetView showGridLines="0" workbookViewId="0">
      <pane ySplit="1" topLeftCell="A34"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1:74" ht="36.950000000000003" customHeight="1">
      <c r="AR2" s="330"/>
      <c r="AS2" s="330"/>
      <c r="AT2" s="330"/>
      <c r="AU2" s="330"/>
      <c r="AV2" s="330"/>
      <c r="AW2" s="330"/>
      <c r="AX2" s="330"/>
      <c r="AY2" s="330"/>
      <c r="AZ2" s="330"/>
      <c r="BA2" s="330"/>
      <c r="BB2" s="330"/>
      <c r="BC2" s="330"/>
      <c r="BD2" s="330"/>
      <c r="BE2" s="330"/>
      <c r="BS2" s="22" t="s">
        <v>8</v>
      </c>
      <c r="BT2" s="22" t="s">
        <v>9</v>
      </c>
    </row>
    <row r="3" spans="1:74"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1:74" ht="36.950000000000003"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1:74" ht="14.45" customHeight="1">
      <c r="B5" s="26"/>
      <c r="C5" s="27"/>
      <c r="D5" s="32" t="s">
        <v>15</v>
      </c>
      <c r="E5" s="27"/>
      <c r="F5" s="27"/>
      <c r="G5" s="27"/>
      <c r="H5" s="27"/>
      <c r="I5" s="27"/>
      <c r="J5" s="27"/>
      <c r="K5" s="331" t="s">
        <v>16</v>
      </c>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27"/>
      <c r="AQ5" s="29"/>
      <c r="BE5" s="322" t="s">
        <v>17</v>
      </c>
      <c r="BS5" s="22" t="s">
        <v>8</v>
      </c>
    </row>
    <row r="6" spans="1:74" ht="36.950000000000003" customHeight="1">
      <c r="B6" s="26"/>
      <c r="C6" s="27"/>
      <c r="D6" s="34" t="s">
        <v>18</v>
      </c>
      <c r="E6" s="27"/>
      <c r="F6" s="27"/>
      <c r="G6" s="27"/>
      <c r="H6" s="27"/>
      <c r="I6" s="27"/>
      <c r="J6" s="27"/>
      <c r="K6" s="353" t="s">
        <v>19</v>
      </c>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27"/>
      <c r="AQ6" s="29"/>
      <c r="BE6" s="323"/>
      <c r="BS6" s="22" t="s">
        <v>8</v>
      </c>
    </row>
    <row r="7" spans="1:74" ht="14.45" customHeight="1">
      <c r="B7" s="26"/>
      <c r="C7" s="27"/>
      <c r="D7" s="35"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22</v>
      </c>
      <c r="AL7" s="27"/>
      <c r="AM7" s="27"/>
      <c r="AN7" s="33" t="s">
        <v>23</v>
      </c>
      <c r="AO7" s="27"/>
      <c r="AP7" s="27"/>
      <c r="AQ7" s="29"/>
      <c r="BE7" s="323"/>
      <c r="BS7" s="22" t="s">
        <v>8</v>
      </c>
    </row>
    <row r="8" spans="1:74" ht="14.45" customHeight="1">
      <c r="B8" s="26"/>
      <c r="C8" s="27"/>
      <c r="D8" s="35" t="s">
        <v>24</v>
      </c>
      <c r="E8" s="27"/>
      <c r="F8" s="27"/>
      <c r="G8" s="27"/>
      <c r="H8" s="27"/>
      <c r="I8" s="27"/>
      <c r="J8" s="27"/>
      <c r="K8" s="33" t="s">
        <v>25</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26</v>
      </c>
      <c r="AL8" s="27"/>
      <c r="AM8" s="27"/>
      <c r="AN8" s="36" t="s">
        <v>27</v>
      </c>
      <c r="AO8" s="27"/>
      <c r="AP8" s="27"/>
      <c r="AQ8" s="29"/>
      <c r="BE8" s="323"/>
      <c r="BS8" s="22" t="s">
        <v>8</v>
      </c>
    </row>
    <row r="9" spans="1:74"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23"/>
      <c r="BS9" s="22" t="s">
        <v>8</v>
      </c>
    </row>
    <row r="10" spans="1:74" ht="14.45" customHeight="1">
      <c r="B10" s="26"/>
      <c r="C10" s="27"/>
      <c r="D10" s="35" t="s">
        <v>28</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29</v>
      </c>
      <c r="AL10" s="27"/>
      <c r="AM10" s="27"/>
      <c r="AN10" s="33" t="s">
        <v>30</v>
      </c>
      <c r="AO10" s="27"/>
      <c r="AP10" s="27"/>
      <c r="AQ10" s="29"/>
      <c r="BE10" s="323"/>
      <c r="BS10" s="22" t="s">
        <v>8</v>
      </c>
    </row>
    <row r="11" spans="1:74" ht="18.399999999999999" customHeight="1">
      <c r="B11" s="26"/>
      <c r="C11" s="27"/>
      <c r="D11" s="27"/>
      <c r="E11" s="33" t="s">
        <v>31</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32</v>
      </c>
      <c r="AL11" s="27"/>
      <c r="AM11" s="27"/>
      <c r="AN11" s="33" t="s">
        <v>30</v>
      </c>
      <c r="AO11" s="27"/>
      <c r="AP11" s="27"/>
      <c r="AQ11" s="29"/>
      <c r="BE11" s="323"/>
      <c r="BS11" s="22" t="s">
        <v>8</v>
      </c>
    </row>
    <row r="12" spans="1:74"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23"/>
      <c r="BS12" s="22" t="s">
        <v>8</v>
      </c>
    </row>
    <row r="13" spans="1:74" ht="14.45" customHeight="1">
      <c r="B13" s="26"/>
      <c r="C13" s="27"/>
      <c r="D13" s="35" t="s">
        <v>33</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29</v>
      </c>
      <c r="AL13" s="27"/>
      <c r="AM13" s="27"/>
      <c r="AN13" s="37" t="s">
        <v>34</v>
      </c>
      <c r="AO13" s="27"/>
      <c r="AP13" s="27"/>
      <c r="AQ13" s="29"/>
      <c r="BE13" s="323"/>
      <c r="BS13" s="22" t="s">
        <v>8</v>
      </c>
    </row>
    <row r="14" spans="1:74">
      <c r="B14" s="26"/>
      <c r="C14" s="27"/>
      <c r="D14" s="27"/>
      <c r="E14" s="347" t="s">
        <v>34</v>
      </c>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5" t="s">
        <v>32</v>
      </c>
      <c r="AL14" s="27"/>
      <c r="AM14" s="27"/>
      <c r="AN14" s="37" t="s">
        <v>34</v>
      </c>
      <c r="AO14" s="27"/>
      <c r="AP14" s="27"/>
      <c r="AQ14" s="29"/>
      <c r="BE14" s="323"/>
      <c r="BS14" s="22" t="s">
        <v>8</v>
      </c>
    </row>
    <row r="15" spans="1:74"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23"/>
      <c r="BS15" s="22" t="s">
        <v>6</v>
      </c>
    </row>
    <row r="16" spans="1:74" ht="14.45" customHeight="1">
      <c r="B16" s="26"/>
      <c r="C16" s="27"/>
      <c r="D16" s="35" t="s">
        <v>35</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29</v>
      </c>
      <c r="AL16" s="27"/>
      <c r="AM16" s="27"/>
      <c r="AN16" s="33" t="s">
        <v>30</v>
      </c>
      <c r="AO16" s="27"/>
      <c r="AP16" s="27"/>
      <c r="AQ16" s="29"/>
      <c r="BE16" s="323"/>
      <c r="BS16" s="22" t="s">
        <v>6</v>
      </c>
    </row>
    <row r="17" spans="2:71" ht="18.399999999999999" customHeight="1">
      <c r="B17" s="26"/>
      <c r="C17" s="27"/>
      <c r="D17" s="27"/>
      <c r="E17" s="33" t="s">
        <v>36</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32</v>
      </c>
      <c r="AL17" s="27"/>
      <c r="AM17" s="27"/>
      <c r="AN17" s="33" t="s">
        <v>30</v>
      </c>
      <c r="AO17" s="27"/>
      <c r="AP17" s="27"/>
      <c r="AQ17" s="29"/>
      <c r="BE17" s="323"/>
      <c r="BS17" s="22" t="s">
        <v>37</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23"/>
      <c r="BS18" s="22" t="s">
        <v>8</v>
      </c>
    </row>
    <row r="19" spans="2:71" ht="14.45" customHeight="1">
      <c r="B19" s="26"/>
      <c r="C19" s="27"/>
      <c r="D19" s="35" t="s">
        <v>38</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23"/>
      <c r="BS19" s="22" t="s">
        <v>8</v>
      </c>
    </row>
    <row r="20" spans="2:71" ht="57" customHeight="1">
      <c r="B20" s="26"/>
      <c r="C20" s="27"/>
      <c r="D20" s="27"/>
      <c r="E20" s="349" t="s">
        <v>39</v>
      </c>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27"/>
      <c r="AP20" s="27"/>
      <c r="AQ20" s="29"/>
      <c r="BE20" s="323"/>
      <c r="BS20" s="22" t="s">
        <v>6</v>
      </c>
    </row>
    <row r="21" spans="2:71"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23"/>
    </row>
    <row r="22" spans="2:71" ht="6.9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23"/>
    </row>
    <row r="23" spans="2:71" s="1" customFormat="1" ht="25.9" customHeight="1">
      <c r="B23" s="39"/>
      <c r="C23" s="40"/>
      <c r="D23" s="41" t="s">
        <v>40</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50">
        <f>ROUND(AG51,2)</f>
        <v>0</v>
      </c>
      <c r="AL23" s="351"/>
      <c r="AM23" s="351"/>
      <c r="AN23" s="351"/>
      <c r="AO23" s="351"/>
      <c r="AP23" s="40"/>
      <c r="AQ23" s="43"/>
      <c r="BE23" s="323"/>
    </row>
    <row r="24" spans="2:71"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23"/>
    </row>
    <row r="25" spans="2:71" s="1" customFormat="1" ht="13.5">
      <c r="B25" s="39"/>
      <c r="C25" s="40"/>
      <c r="D25" s="40"/>
      <c r="E25" s="40"/>
      <c r="F25" s="40"/>
      <c r="G25" s="40"/>
      <c r="H25" s="40"/>
      <c r="I25" s="40"/>
      <c r="J25" s="40"/>
      <c r="K25" s="40"/>
      <c r="L25" s="352" t="s">
        <v>41</v>
      </c>
      <c r="M25" s="352"/>
      <c r="N25" s="352"/>
      <c r="O25" s="352"/>
      <c r="P25" s="40"/>
      <c r="Q25" s="40"/>
      <c r="R25" s="40"/>
      <c r="S25" s="40"/>
      <c r="T25" s="40"/>
      <c r="U25" s="40"/>
      <c r="V25" s="40"/>
      <c r="W25" s="352" t="s">
        <v>42</v>
      </c>
      <c r="X25" s="352"/>
      <c r="Y25" s="352"/>
      <c r="Z25" s="352"/>
      <c r="AA25" s="352"/>
      <c r="AB25" s="352"/>
      <c r="AC25" s="352"/>
      <c r="AD25" s="352"/>
      <c r="AE25" s="352"/>
      <c r="AF25" s="40"/>
      <c r="AG25" s="40"/>
      <c r="AH25" s="40"/>
      <c r="AI25" s="40"/>
      <c r="AJ25" s="40"/>
      <c r="AK25" s="352" t="s">
        <v>43</v>
      </c>
      <c r="AL25" s="352"/>
      <c r="AM25" s="352"/>
      <c r="AN25" s="352"/>
      <c r="AO25" s="352"/>
      <c r="AP25" s="40"/>
      <c r="AQ25" s="43"/>
      <c r="BE25" s="323"/>
    </row>
    <row r="26" spans="2:71" s="2" customFormat="1" ht="14.45" hidden="1" customHeight="1">
      <c r="B26" s="45"/>
      <c r="C26" s="46"/>
      <c r="D26" s="47" t="s">
        <v>44</v>
      </c>
      <c r="E26" s="46"/>
      <c r="F26" s="47" t="s">
        <v>45</v>
      </c>
      <c r="G26" s="46"/>
      <c r="H26" s="46"/>
      <c r="I26" s="46"/>
      <c r="J26" s="46"/>
      <c r="K26" s="46"/>
      <c r="L26" s="346">
        <v>0.21</v>
      </c>
      <c r="M26" s="325"/>
      <c r="N26" s="325"/>
      <c r="O26" s="325"/>
      <c r="P26" s="46"/>
      <c r="Q26" s="46"/>
      <c r="R26" s="46"/>
      <c r="S26" s="46"/>
      <c r="T26" s="46"/>
      <c r="U26" s="46"/>
      <c r="V26" s="46"/>
      <c r="W26" s="324">
        <f>ROUND(AZ51,2)</f>
        <v>0</v>
      </c>
      <c r="X26" s="325"/>
      <c r="Y26" s="325"/>
      <c r="Z26" s="325"/>
      <c r="AA26" s="325"/>
      <c r="AB26" s="325"/>
      <c r="AC26" s="325"/>
      <c r="AD26" s="325"/>
      <c r="AE26" s="325"/>
      <c r="AF26" s="46"/>
      <c r="AG26" s="46"/>
      <c r="AH26" s="46"/>
      <c r="AI26" s="46"/>
      <c r="AJ26" s="46"/>
      <c r="AK26" s="324">
        <f>ROUND(AV51,2)</f>
        <v>0</v>
      </c>
      <c r="AL26" s="325"/>
      <c r="AM26" s="325"/>
      <c r="AN26" s="325"/>
      <c r="AO26" s="325"/>
      <c r="AP26" s="46"/>
      <c r="AQ26" s="48"/>
      <c r="BE26" s="323"/>
    </row>
    <row r="27" spans="2:71" s="2" customFormat="1" ht="14.45" hidden="1" customHeight="1">
      <c r="B27" s="45"/>
      <c r="C27" s="46"/>
      <c r="D27" s="46"/>
      <c r="E27" s="46"/>
      <c r="F27" s="47" t="s">
        <v>46</v>
      </c>
      <c r="G27" s="46"/>
      <c r="H27" s="46"/>
      <c r="I27" s="46"/>
      <c r="J27" s="46"/>
      <c r="K27" s="46"/>
      <c r="L27" s="346">
        <v>0.15</v>
      </c>
      <c r="M27" s="325"/>
      <c r="N27" s="325"/>
      <c r="O27" s="325"/>
      <c r="P27" s="46"/>
      <c r="Q27" s="46"/>
      <c r="R27" s="46"/>
      <c r="S27" s="46"/>
      <c r="T27" s="46"/>
      <c r="U27" s="46"/>
      <c r="V27" s="46"/>
      <c r="W27" s="324">
        <f>ROUND(BA51,2)</f>
        <v>0</v>
      </c>
      <c r="X27" s="325"/>
      <c r="Y27" s="325"/>
      <c r="Z27" s="325"/>
      <c r="AA27" s="325"/>
      <c r="AB27" s="325"/>
      <c r="AC27" s="325"/>
      <c r="AD27" s="325"/>
      <c r="AE27" s="325"/>
      <c r="AF27" s="46"/>
      <c r="AG27" s="46"/>
      <c r="AH27" s="46"/>
      <c r="AI27" s="46"/>
      <c r="AJ27" s="46"/>
      <c r="AK27" s="324">
        <f>ROUND(AW51,2)</f>
        <v>0</v>
      </c>
      <c r="AL27" s="325"/>
      <c r="AM27" s="325"/>
      <c r="AN27" s="325"/>
      <c r="AO27" s="325"/>
      <c r="AP27" s="46"/>
      <c r="AQ27" s="48"/>
      <c r="BE27" s="323"/>
    </row>
    <row r="28" spans="2:71" s="2" customFormat="1" ht="14.45" customHeight="1">
      <c r="B28" s="45"/>
      <c r="C28" s="46"/>
      <c r="D28" s="47" t="s">
        <v>44</v>
      </c>
      <c r="E28" s="46"/>
      <c r="F28" s="47" t="s">
        <v>47</v>
      </c>
      <c r="G28" s="46"/>
      <c r="H28" s="46"/>
      <c r="I28" s="46"/>
      <c r="J28" s="46"/>
      <c r="K28" s="46"/>
      <c r="L28" s="346">
        <v>0.21</v>
      </c>
      <c r="M28" s="325"/>
      <c r="N28" s="325"/>
      <c r="O28" s="325"/>
      <c r="P28" s="46"/>
      <c r="Q28" s="46"/>
      <c r="R28" s="46"/>
      <c r="S28" s="46"/>
      <c r="T28" s="46"/>
      <c r="U28" s="46"/>
      <c r="V28" s="46"/>
      <c r="W28" s="324">
        <f>ROUND(BB51,2)</f>
        <v>0</v>
      </c>
      <c r="X28" s="325"/>
      <c r="Y28" s="325"/>
      <c r="Z28" s="325"/>
      <c r="AA28" s="325"/>
      <c r="AB28" s="325"/>
      <c r="AC28" s="325"/>
      <c r="AD28" s="325"/>
      <c r="AE28" s="325"/>
      <c r="AF28" s="46"/>
      <c r="AG28" s="46"/>
      <c r="AH28" s="46"/>
      <c r="AI28" s="46"/>
      <c r="AJ28" s="46"/>
      <c r="AK28" s="324">
        <v>0</v>
      </c>
      <c r="AL28" s="325"/>
      <c r="AM28" s="325"/>
      <c r="AN28" s="325"/>
      <c r="AO28" s="325"/>
      <c r="AP28" s="46"/>
      <c r="AQ28" s="48"/>
      <c r="BE28" s="323"/>
    </row>
    <row r="29" spans="2:71" s="2" customFormat="1" ht="14.45" customHeight="1">
      <c r="B29" s="45"/>
      <c r="C29" s="46"/>
      <c r="D29" s="46"/>
      <c r="E29" s="46"/>
      <c r="F29" s="47" t="s">
        <v>48</v>
      </c>
      <c r="G29" s="46"/>
      <c r="H29" s="46"/>
      <c r="I29" s="46"/>
      <c r="J29" s="46"/>
      <c r="K29" s="46"/>
      <c r="L29" s="346">
        <v>0.15</v>
      </c>
      <c r="M29" s="325"/>
      <c r="N29" s="325"/>
      <c r="O29" s="325"/>
      <c r="P29" s="46"/>
      <c r="Q29" s="46"/>
      <c r="R29" s="46"/>
      <c r="S29" s="46"/>
      <c r="T29" s="46"/>
      <c r="U29" s="46"/>
      <c r="V29" s="46"/>
      <c r="W29" s="324">
        <f>ROUND(BC51,2)</f>
        <v>0</v>
      </c>
      <c r="X29" s="325"/>
      <c r="Y29" s="325"/>
      <c r="Z29" s="325"/>
      <c r="AA29" s="325"/>
      <c r="AB29" s="325"/>
      <c r="AC29" s="325"/>
      <c r="AD29" s="325"/>
      <c r="AE29" s="325"/>
      <c r="AF29" s="46"/>
      <c r="AG29" s="46"/>
      <c r="AH29" s="46"/>
      <c r="AI29" s="46"/>
      <c r="AJ29" s="46"/>
      <c r="AK29" s="324">
        <v>0</v>
      </c>
      <c r="AL29" s="325"/>
      <c r="AM29" s="325"/>
      <c r="AN29" s="325"/>
      <c r="AO29" s="325"/>
      <c r="AP29" s="46"/>
      <c r="AQ29" s="48"/>
      <c r="BE29" s="323"/>
    </row>
    <row r="30" spans="2:71" s="2" customFormat="1" ht="14.45" hidden="1" customHeight="1">
      <c r="B30" s="45"/>
      <c r="C30" s="46"/>
      <c r="D30" s="46"/>
      <c r="E30" s="46"/>
      <c r="F30" s="47" t="s">
        <v>49</v>
      </c>
      <c r="G30" s="46"/>
      <c r="H30" s="46"/>
      <c r="I30" s="46"/>
      <c r="J30" s="46"/>
      <c r="K30" s="46"/>
      <c r="L30" s="346">
        <v>0</v>
      </c>
      <c r="M30" s="325"/>
      <c r="N30" s="325"/>
      <c r="O30" s="325"/>
      <c r="P30" s="46"/>
      <c r="Q30" s="46"/>
      <c r="R30" s="46"/>
      <c r="S30" s="46"/>
      <c r="T30" s="46"/>
      <c r="U30" s="46"/>
      <c r="V30" s="46"/>
      <c r="W30" s="324">
        <f>ROUND(BD51,2)</f>
        <v>0</v>
      </c>
      <c r="X30" s="325"/>
      <c r="Y30" s="325"/>
      <c r="Z30" s="325"/>
      <c r="AA30" s="325"/>
      <c r="AB30" s="325"/>
      <c r="AC30" s="325"/>
      <c r="AD30" s="325"/>
      <c r="AE30" s="325"/>
      <c r="AF30" s="46"/>
      <c r="AG30" s="46"/>
      <c r="AH30" s="46"/>
      <c r="AI30" s="46"/>
      <c r="AJ30" s="46"/>
      <c r="AK30" s="324">
        <v>0</v>
      </c>
      <c r="AL30" s="325"/>
      <c r="AM30" s="325"/>
      <c r="AN30" s="325"/>
      <c r="AO30" s="325"/>
      <c r="AP30" s="46"/>
      <c r="AQ30" s="48"/>
      <c r="BE30" s="323"/>
    </row>
    <row r="31" spans="2:71"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23"/>
    </row>
    <row r="32" spans="2:71" s="1" customFormat="1" ht="25.9" customHeight="1">
      <c r="B32" s="39"/>
      <c r="C32" s="49"/>
      <c r="D32" s="50" t="s">
        <v>50</v>
      </c>
      <c r="E32" s="51"/>
      <c r="F32" s="51"/>
      <c r="G32" s="51"/>
      <c r="H32" s="51"/>
      <c r="I32" s="51"/>
      <c r="J32" s="51"/>
      <c r="K32" s="51"/>
      <c r="L32" s="51"/>
      <c r="M32" s="51"/>
      <c r="N32" s="51"/>
      <c r="O32" s="51"/>
      <c r="P32" s="51"/>
      <c r="Q32" s="51"/>
      <c r="R32" s="51"/>
      <c r="S32" s="51"/>
      <c r="T32" s="52" t="s">
        <v>51</v>
      </c>
      <c r="U32" s="51"/>
      <c r="V32" s="51"/>
      <c r="W32" s="51"/>
      <c r="X32" s="326" t="s">
        <v>52</v>
      </c>
      <c r="Y32" s="327"/>
      <c r="Z32" s="327"/>
      <c r="AA32" s="327"/>
      <c r="AB32" s="327"/>
      <c r="AC32" s="51"/>
      <c r="AD32" s="51"/>
      <c r="AE32" s="51"/>
      <c r="AF32" s="51"/>
      <c r="AG32" s="51"/>
      <c r="AH32" s="51"/>
      <c r="AI32" s="51"/>
      <c r="AJ32" s="51"/>
      <c r="AK32" s="328">
        <f>SUM(AK23:AK30)</f>
        <v>0</v>
      </c>
      <c r="AL32" s="327"/>
      <c r="AM32" s="327"/>
      <c r="AN32" s="327"/>
      <c r="AO32" s="329"/>
      <c r="AP32" s="49"/>
      <c r="AQ32" s="53"/>
      <c r="BE32" s="323"/>
    </row>
    <row r="33" spans="2:56"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56"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56"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56" s="1" customFormat="1" ht="36.950000000000003" customHeight="1">
      <c r="B39" s="39"/>
      <c r="C39" s="60" t="s">
        <v>53</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56" s="1" customFormat="1" ht="6.9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56" s="3" customFormat="1" ht="14.45" customHeight="1">
      <c r="B41" s="62"/>
      <c r="C41" s="63" t="s">
        <v>15</v>
      </c>
      <c r="D41" s="64"/>
      <c r="E41" s="64"/>
      <c r="F41" s="64"/>
      <c r="G41" s="64"/>
      <c r="H41" s="64"/>
      <c r="I41" s="64"/>
      <c r="J41" s="64"/>
      <c r="K41" s="64"/>
      <c r="L41" s="64" t="str">
        <f>K5</f>
        <v>6/2018</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56" s="4" customFormat="1" ht="36.950000000000003" customHeight="1">
      <c r="B42" s="66"/>
      <c r="C42" s="67" t="s">
        <v>18</v>
      </c>
      <c r="D42" s="68"/>
      <c r="E42" s="68"/>
      <c r="F42" s="68"/>
      <c r="G42" s="68"/>
      <c r="H42" s="68"/>
      <c r="I42" s="68"/>
      <c r="J42" s="68"/>
      <c r="K42" s="68"/>
      <c r="L42" s="356" t="str">
        <f>K6</f>
        <v>Ps Jičín, oprava střechy nad dílnou a garážemi</v>
      </c>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68"/>
      <c r="AQ42" s="68"/>
      <c r="AR42" s="69"/>
    </row>
    <row r="43" spans="2:56" s="1" customFormat="1" ht="6.9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56" s="1" customFormat="1">
      <c r="B44" s="39"/>
      <c r="C44" s="63" t="s">
        <v>24</v>
      </c>
      <c r="D44" s="61"/>
      <c r="E44" s="61"/>
      <c r="F44" s="61"/>
      <c r="G44" s="61"/>
      <c r="H44" s="61"/>
      <c r="I44" s="61"/>
      <c r="J44" s="61"/>
      <c r="K44" s="61"/>
      <c r="L44" s="70" t="str">
        <f>IF(K8="","",K8)</f>
        <v>Jičín</v>
      </c>
      <c r="M44" s="61"/>
      <c r="N44" s="61"/>
      <c r="O44" s="61"/>
      <c r="P44" s="61"/>
      <c r="Q44" s="61"/>
      <c r="R44" s="61"/>
      <c r="S44" s="61"/>
      <c r="T44" s="61"/>
      <c r="U44" s="61"/>
      <c r="V44" s="61"/>
      <c r="W44" s="61"/>
      <c r="X44" s="61"/>
      <c r="Y44" s="61"/>
      <c r="Z44" s="61"/>
      <c r="AA44" s="61"/>
      <c r="AB44" s="61"/>
      <c r="AC44" s="61"/>
      <c r="AD44" s="61"/>
      <c r="AE44" s="61"/>
      <c r="AF44" s="61"/>
      <c r="AG44" s="61"/>
      <c r="AH44" s="61"/>
      <c r="AI44" s="63" t="s">
        <v>26</v>
      </c>
      <c r="AJ44" s="61"/>
      <c r="AK44" s="61"/>
      <c r="AL44" s="61"/>
      <c r="AM44" s="358" t="str">
        <f>IF(AN8= "","",AN8)</f>
        <v>11.9.2018</v>
      </c>
      <c r="AN44" s="358"/>
      <c r="AO44" s="61"/>
      <c r="AP44" s="61"/>
      <c r="AQ44" s="61"/>
      <c r="AR44" s="59"/>
    </row>
    <row r="45" spans="2:56" s="1" customFormat="1" ht="6.9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c r="B46" s="39"/>
      <c r="C46" s="63" t="s">
        <v>28</v>
      </c>
      <c r="D46" s="61"/>
      <c r="E46" s="61"/>
      <c r="F46" s="61"/>
      <c r="G46" s="61"/>
      <c r="H46" s="61"/>
      <c r="I46" s="61"/>
      <c r="J46" s="61"/>
      <c r="K46" s="61"/>
      <c r="L46" s="64" t="str">
        <f>IF(E11= "","",E11)</f>
        <v>Povodí Labe, státní podnik</v>
      </c>
      <c r="M46" s="61"/>
      <c r="N46" s="61"/>
      <c r="O46" s="61"/>
      <c r="P46" s="61"/>
      <c r="Q46" s="61"/>
      <c r="R46" s="61"/>
      <c r="S46" s="61"/>
      <c r="T46" s="61"/>
      <c r="U46" s="61"/>
      <c r="V46" s="61"/>
      <c r="W46" s="61"/>
      <c r="X46" s="61"/>
      <c r="Y46" s="61"/>
      <c r="Z46" s="61"/>
      <c r="AA46" s="61"/>
      <c r="AB46" s="61"/>
      <c r="AC46" s="61"/>
      <c r="AD46" s="61"/>
      <c r="AE46" s="61"/>
      <c r="AF46" s="61"/>
      <c r="AG46" s="61"/>
      <c r="AH46" s="61"/>
      <c r="AI46" s="63" t="s">
        <v>35</v>
      </c>
      <c r="AJ46" s="61"/>
      <c r="AK46" s="61"/>
      <c r="AL46" s="61"/>
      <c r="AM46" s="341" t="str">
        <f>IF(E17="","",E17)</f>
        <v xml:space="preserve"> </v>
      </c>
      <c r="AN46" s="341"/>
      <c r="AO46" s="341"/>
      <c r="AP46" s="341"/>
      <c r="AQ46" s="61"/>
      <c r="AR46" s="59"/>
      <c r="AS46" s="333" t="s">
        <v>54</v>
      </c>
      <c r="AT46" s="334"/>
      <c r="AU46" s="72"/>
      <c r="AV46" s="72"/>
      <c r="AW46" s="72"/>
      <c r="AX46" s="72"/>
      <c r="AY46" s="72"/>
      <c r="AZ46" s="72"/>
      <c r="BA46" s="72"/>
      <c r="BB46" s="72"/>
      <c r="BC46" s="72"/>
      <c r="BD46" s="73"/>
    </row>
    <row r="47" spans="2:56" s="1" customFormat="1">
      <c r="B47" s="39"/>
      <c r="C47" s="63" t="s">
        <v>33</v>
      </c>
      <c r="D47" s="61"/>
      <c r="E47" s="61"/>
      <c r="F47" s="61"/>
      <c r="G47" s="61"/>
      <c r="H47" s="61"/>
      <c r="I47" s="61"/>
      <c r="J47" s="61"/>
      <c r="K47" s="61"/>
      <c r="L47" s="64" t="str">
        <f>IF(E14= "Vyplň údaj","",E14)</f>
        <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35"/>
      <c r="AT47" s="336"/>
      <c r="AU47" s="74"/>
      <c r="AV47" s="74"/>
      <c r="AW47" s="74"/>
      <c r="AX47" s="74"/>
      <c r="AY47" s="74"/>
      <c r="AZ47" s="74"/>
      <c r="BA47" s="74"/>
      <c r="BB47" s="74"/>
      <c r="BC47" s="74"/>
      <c r="BD47" s="75"/>
    </row>
    <row r="48" spans="2:56" s="1" customFormat="1" ht="10.9"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37"/>
      <c r="AT48" s="338"/>
      <c r="AU48" s="40"/>
      <c r="AV48" s="40"/>
      <c r="AW48" s="40"/>
      <c r="AX48" s="40"/>
      <c r="AY48" s="40"/>
      <c r="AZ48" s="40"/>
      <c r="BA48" s="40"/>
      <c r="BB48" s="40"/>
      <c r="BC48" s="40"/>
      <c r="BD48" s="76"/>
    </row>
    <row r="49" spans="1:91" s="1" customFormat="1" ht="29.25" customHeight="1">
      <c r="B49" s="39"/>
      <c r="C49" s="355" t="s">
        <v>55</v>
      </c>
      <c r="D49" s="343"/>
      <c r="E49" s="343"/>
      <c r="F49" s="343"/>
      <c r="G49" s="343"/>
      <c r="H49" s="77"/>
      <c r="I49" s="342" t="s">
        <v>56</v>
      </c>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59" t="s">
        <v>57</v>
      </c>
      <c r="AH49" s="343"/>
      <c r="AI49" s="343"/>
      <c r="AJ49" s="343"/>
      <c r="AK49" s="343"/>
      <c r="AL49" s="343"/>
      <c r="AM49" s="343"/>
      <c r="AN49" s="342" t="s">
        <v>58</v>
      </c>
      <c r="AO49" s="343"/>
      <c r="AP49" s="343"/>
      <c r="AQ49" s="78" t="s">
        <v>59</v>
      </c>
      <c r="AR49" s="59"/>
      <c r="AS49" s="79" t="s">
        <v>60</v>
      </c>
      <c r="AT49" s="80" t="s">
        <v>61</v>
      </c>
      <c r="AU49" s="80" t="s">
        <v>62</v>
      </c>
      <c r="AV49" s="80" t="s">
        <v>63</v>
      </c>
      <c r="AW49" s="80" t="s">
        <v>64</v>
      </c>
      <c r="AX49" s="80" t="s">
        <v>65</v>
      </c>
      <c r="AY49" s="80" t="s">
        <v>66</v>
      </c>
      <c r="AZ49" s="80" t="s">
        <v>67</v>
      </c>
      <c r="BA49" s="80" t="s">
        <v>68</v>
      </c>
      <c r="BB49" s="80" t="s">
        <v>69</v>
      </c>
      <c r="BC49" s="80" t="s">
        <v>70</v>
      </c>
      <c r="BD49" s="81" t="s">
        <v>71</v>
      </c>
    </row>
    <row r="50" spans="1:91" s="1" customFormat="1" ht="10.9"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1:91" s="4" customFormat="1" ht="32.450000000000003" customHeight="1">
      <c r="B51" s="66"/>
      <c r="C51" s="85" t="s">
        <v>72</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44">
        <f>ROUND(SUM(AG52:AG54),2)</f>
        <v>0</v>
      </c>
      <c r="AH51" s="344"/>
      <c r="AI51" s="344"/>
      <c r="AJ51" s="344"/>
      <c r="AK51" s="344"/>
      <c r="AL51" s="344"/>
      <c r="AM51" s="344"/>
      <c r="AN51" s="345">
        <f>SUM(AG51,AT51)</f>
        <v>0</v>
      </c>
      <c r="AO51" s="345"/>
      <c r="AP51" s="345"/>
      <c r="AQ51" s="87" t="s">
        <v>30</v>
      </c>
      <c r="AR51" s="69"/>
      <c r="AS51" s="88">
        <f>ROUND(SUM(AS52:AS54),2)</f>
        <v>0</v>
      </c>
      <c r="AT51" s="89">
        <f>ROUND(SUM(AV51:AW51),2)</f>
        <v>0</v>
      </c>
      <c r="AU51" s="90">
        <f>ROUND(SUM(AU52:AU54),5)</f>
        <v>0</v>
      </c>
      <c r="AV51" s="89">
        <f>ROUND(AZ51*L26,2)</f>
        <v>0</v>
      </c>
      <c r="AW51" s="89">
        <f>ROUND(BA51*L27,2)</f>
        <v>0</v>
      </c>
      <c r="AX51" s="89">
        <f>ROUND(BB51*L26,2)</f>
        <v>0</v>
      </c>
      <c r="AY51" s="89">
        <f>ROUND(BC51*L27,2)</f>
        <v>0</v>
      </c>
      <c r="AZ51" s="89">
        <f>ROUND(SUM(AZ52:AZ54),2)</f>
        <v>0</v>
      </c>
      <c r="BA51" s="89">
        <f>ROUND(SUM(BA52:BA54),2)</f>
        <v>0</v>
      </c>
      <c r="BB51" s="89">
        <f>ROUND(SUM(BB52:BB54),2)</f>
        <v>0</v>
      </c>
      <c r="BC51" s="89">
        <f>ROUND(SUM(BC52:BC54),2)</f>
        <v>0</v>
      </c>
      <c r="BD51" s="91">
        <f>ROUND(SUM(BD52:BD54),2)</f>
        <v>0</v>
      </c>
      <c r="BS51" s="92" t="s">
        <v>73</v>
      </c>
      <c r="BT51" s="92" t="s">
        <v>74</v>
      </c>
      <c r="BU51" s="93" t="s">
        <v>75</v>
      </c>
      <c r="BV51" s="92" t="s">
        <v>76</v>
      </c>
      <c r="BW51" s="92" t="s">
        <v>7</v>
      </c>
      <c r="BX51" s="92" t="s">
        <v>77</v>
      </c>
      <c r="CL51" s="92" t="s">
        <v>21</v>
      </c>
    </row>
    <row r="52" spans="1:91" s="5" customFormat="1" ht="16.5" customHeight="1">
      <c r="A52" s="94" t="s">
        <v>78</v>
      </c>
      <c r="B52" s="95"/>
      <c r="C52" s="96"/>
      <c r="D52" s="354" t="s">
        <v>23</v>
      </c>
      <c r="E52" s="354"/>
      <c r="F52" s="354"/>
      <c r="G52" s="354"/>
      <c r="H52" s="354"/>
      <c r="I52" s="97"/>
      <c r="J52" s="354" t="s">
        <v>79</v>
      </c>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39">
        <f>'1 - SO1 - oprava střechy ...'!J27</f>
        <v>0</v>
      </c>
      <c r="AH52" s="340"/>
      <c r="AI52" s="340"/>
      <c r="AJ52" s="340"/>
      <c r="AK52" s="340"/>
      <c r="AL52" s="340"/>
      <c r="AM52" s="340"/>
      <c r="AN52" s="339">
        <f>SUM(AG52,AT52)</f>
        <v>0</v>
      </c>
      <c r="AO52" s="340"/>
      <c r="AP52" s="340"/>
      <c r="AQ52" s="98" t="s">
        <v>80</v>
      </c>
      <c r="AR52" s="99"/>
      <c r="AS52" s="100">
        <v>0</v>
      </c>
      <c r="AT52" s="101">
        <f>ROUND(SUM(AV52:AW52),2)</f>
        <v>0</v>
      </c>
      <c r="AU52" s="102">
        <f>'1 - SO1 - oprava střechy ...'!P80</f>
        <v>0</v>
      </c>
      <c r="AV52" s="101">
        <f>'1 - SO1 - oprava střechy ...'!J30</f>
        <v>0</v>
      </c>
      <c r="AW52" s="101">
        <f>'1 - SO1 - oprava střechy ...'!J31</f>
        <v>0</v>
      </c>
      <c r="AX52" s="101">
        <f>'1 - SO1 - oprava střechy ...'!J32</f>
        <v>0</v>
      </c>
      <c r="AY52" s="101">
        <f>'1 - SO1 - oprava střechy ...'!J33</f>
        <v>0</v>
      </c>
      <c r="AZ52" s="101">
        <f>'1 - SO1 - oprava střechy ...'!F30</f>
        <v>0</v>
      </c>
      <c r="BA52" s="101">
        <f>'1 - SO1 - oprava střechy ...'!F31</f>
        <v>0</v>
      </c>
      <c r="BB52" s="101">
        <f>'1 - SO1 - oprava střechy ...'!F32</f>
        <v>0</v>
      </c>
      <c r="BC52" s="101">
        <f>'1 - SO1 - oprava střechy ...'!F33</f>
        <v>0</v>
      </c>
      <c r="BD52" s="103">
        <f>'1 - SO1 - oprava střechy ...'!F34</f>
        <v>0</v>
      </c>
      <c r="BT52" s="104" t="s">
        <v>23</v>
      </c>
      <c r="BV52" s="104" t="s">
        <v>76</v>
      </c>
      <c r="BW52" s="104" t="s">
        <v>81</v>
      </c>
      <c r="BX52" s="104" t="s">
        <v>7</v>
      </c>
      <c r="CL52" s="104" t="s">
        <v>21</v>
      </c>
      <c r="CM52" s="104" t="s">
        <v>82</v>
      </c>
    </row>
    <row r="53" spans="1:91" s="5" customFormat="1" ht="16.5" customHeight="1">
      <c r="A53" s="94" t="s">
        <v>78</v>
      </c>
      <c r="B53" s="95"/>
      <c r="C53" s="96"/>
      <c r="D53" s="354" t="s">
        <v>82</v>
      </c>
      <c r="E53" s="354"/>
      <c r="F53" s="354"/>
      <c r="G53" s="354"/>
      <c r="H53" s="354"/>
      <c r="I53" s="97"/>
      <c r="J53" s="354" t="s">
        <v>83</v>
      </c>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39">
        <f>'2 - SO2 - oprava střechy ...'!J27</f>
        <v>0</v>
      </c>
      <c r="AH53" s="340"/>
      <c r="AI53" s="340"/>
      <c r="AJ53" s="340"/>
      <c r="AK53" s="340"/>
      <c r="AL53" s="340"/>
      <c r="AM53" s="340"/>
      <c r="AN53" s="339">
        <f>SUM(AG53,AT53)</f>
        <v>0</v>
      </c>
      <c r="AO53" s="340"/>
      <c r="AP53" s="340"/>
      <c r="AQ53" s="98" t="s">
        <v>84</v>
      </c>
      <c r="AR53" s="99"/>
      <c r="AS53" s="100">
        <v>0</v>
      </c>
      <c r="AT53" s="101">
        <f>ROUND(SUM(AV53:AW53),2)</f>
        <v>0</v>
      </c>
      <c r="AU53" s="102">
        <f>'2 - SO2 - oprava střechy ...'!P80</f>
        <v>0</v>
      </c>
      <c r="AV53" s="101">
        <f>'2 - SO2 - oprava střechy ...'!J30</f>
        <v>0</v>
      </c>
      <c r="AW53" s="101">
        <f>'2 - SO2 - oprava střechy ...'!J31</f>
        <v>0</v>
      </c>
      <c r="AX53" s="101">
        <f>'2 - SO2 - oprava střechy ...'!J32</f>
        <v>0</v>
      </c>
      <c r="AY53" s="101">
        <f>'2 - SO2 - oprava střechy ...'!J33</f>
        <v>0</v>
      </c>
      <c r="AZ53" s="101">
        <f>'2 - SO2 - oprava střechy ...'!F30</f>
        <v>0</v>
      </c>
      <c r="BA53" s="101">
        <f>'2 - SO2 - oprava střechy ...'!F31</f>
        <v>0</v>
      </c>
      <c r="BB53" s="101">
        <f>'2 - SO2 - oprava střechy ...'!F32</f>
        <v>0</v>
      </c>
      <c r="BC53" s="101">
        <f>'2 - SO2 - oprava střechy ...'!F33</f>
        <v>0</v>
      </c>
      <c r="BD53" s="103">
        <f>'2 - SO2 - oprava střechy ...'!F34</f>
        <v>0</v>
      </c>
      <c r="BT53" s="104" t="s">
        <v>23</v>
      </c>
      <c r="BV53" s="104" t="s">
        <v>76</v>
      </c>
      <c r="BW53" s="104" t="s">
        <v>85</v>
      </c>
      <c r="BX53" s="104" t="s">
        <v>7</v>
      </c>
      <c r="CL53" s="104" t="s">
        <v>21</v>
      </c>
      <c r="CM53" s="104" t="s">
        <v>82</v>
      </c>
    </row>
    <row r="54" spans="1:91" s="5" customFormat="1" ht="16.5" customHeight="1">
      <c r="A54" s="94" t="s">
        <v>78</v>
      </c>
      <c r="B54" s="95"/>
      <c r="C54" s="96"/>
      <c r="D54" s="354" t="s">
        <v>86</v>
      </c>
      <c r="E54" s="354"/>
      <c r="F54" s="354"/>
      <c r="G54" s="354"/>
      <c r="H54" s="354"/>
      <c r="I54" s="97"/>
      <c r="J54" s="354" t="s">
        <v>87</v>
      </c>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39">
        <f>'3 - VON - vedlejší a osta...'!J27</f>
        <v>0</v>
      </c>
      <c r="AH54" s="340"/>
      <c r="AI54" s="340"/>
      <c r="AJ54" s="340"/>
      <c r="AK54" s="340"/>
      <c r="AL54" s="340"/>
      <c r="AM54" s="340"/>
      <c r="AN54" s="339">
        <f>SUM(AG54,AT54)</f>
        <v>0</v>
      </c>
      <c r="AO54" s="340"/>
      <c r="AP54" s="340"/>
      <c r="AQ54" s="98" t="s">
        <v>80</v>
      </c>
      <c r="AR54" s="99"/>
      <c r="AS54" s="105">
        <v>0</v>
      </c>
      <c r="AT54" s="106">
        <f>ROUND(SUM(AV54:AW54),2)</f>
        <v>0</v>
      </c>
      <c r="AU54" s="107">
        <f>'3 - VON - vedlejší a osta...'!P78</f>
        <v>0</v>
      </c>
      <c r="AV54" s="106">
        <f>'3 - VON - vedlejší a osta...'!J30</f>
        <v>0</v>
      </c>
      <c r="AW54" s="106">
        <f>'3 - VON - vedlejší a osta...'!J31</f>
        <v>0</v>
      </c>
      <c r="AX54" s="106">
        <f>'3 - VON - vedlejší a osta...'!J32</f>
        <v>0</v>
      </c>
      <c r="AY54" s="106">
        <f>'3 - VON - vedlejší a osta...'!J33</f>
        <v>0</v>
      </c>
      <c r="AZ54" s="106">
        <f>'3 - VON - vedlejší a osta...'!F30</f>
        <v>0</v>
      </c>
      <c r="BA54" s="106">
        <f>'3 - VON - vedlejší a osta...'!F31</f>
        <v>0</v>
      </c>
      <c r="BB54" s="106">
        <f>'3 - VON - vedlejší a osta...'!F32</f>
        <v>0</v>
      </c>
      <c r="BC54" s="106">
        <f>'3 - VON - vedlejší a osta...'!F33</f>
        <v>0</v>
      </c>
      <c r="BD54" s="108">
        <f>'3 - VON - vedlejší a osta...'!F34</f>
        <v>0</v>
      </c>
      <c r="BT54" s="104" t="s">
        <v>23</v>
      </c>
      <c r="BV54" s="104" t="s">
        <v>76</v>
      </c>
      <c r="BW54" s="104" t="s">
        <v>88</v>
      </c>
      <c r="BX54" s="104" t="s">
        <v>7</v>
      </c>
      <c r="CL54" s="104" t="s">
        <v>21</v>
      </c>
      <c r="CM54" s="104" t="s">
        <v>82</v>
      </c>
    </row>
    <row r="55" spans="1:91" s="1" customFormat="1" ht="30" customHeight="1">
      <c r="B55" s="39"/>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59"/>
    </row>
    <row r="56" spans="1:91" s="1" customFormat="1" ht="6.95" customHeight="1">
      <c r="B56" s="54"/>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9"/>
    </row>
  </sheetData>
  <sheetProtection algorithmName="SHA-512" hashValue="5bghbbagF39cJI5YkA28gSfZmDg/IDhqnl2DAYQH2Rg5n7mMy1PEMH3C8WayjvjN9QRcB9oLrEpUCVfGqgrtwA==" saltValue="84wOOyx0hN0j7yKk8eqJdyO6ePmrsiTZUYIyiOsM4lKZAvplh0mS7cFf2d0MPUQLhZaBxCRqQFGyCF5gSh+1yQ==" spinCount="100000" sheet="1" objects="1" scenarios="1" formatColumns="0" formatRows="0"/>
  <mergeCells count="49">
    <mergeCell ref="D53:H53"/>
    <mergeCell ref="J53:AF53"/>
    <mergeCell ref="D54:H54"/>
    <mergeCell ref="J54:AF54"/>
    <mergeCell ref="K6:AO6"/>
    <mergeCell ref="J52:AF52"/>
    <mergeCell ref="W29:AE29"/>
    <mergeCell ref="AK29:AO29"/>
    <mergeCell ref="C49:G49"/>
    <mergeCell ref="L42:AO42"/>
    <mergeCell ref="AM44:AN44"/>
    <mergeCell ref="I49:AF49"/>
    <mergeCell ref="AG49:AM49"/>
    <mergeCell ref="D52:H52"/>
    <mergeCell ref="W26:AE26"/>
    <mergeCell ref="AK26:AO26"/>
    <mergeCell ref="L27:O27"/>
    <mergeCell ref="W27:AE27"/>
    <mergeCell ref="AK27:AO27"/>
    <mergeCell ref="AN54:AP54"/>
    <mergeCell ref="AG54:AM54"/>
    <mergeCell ref="AG51:AM51"/>
    <mergeCell ref="AN51:AP51"/>
    <mergeCell ref="L29:O29"/>
    <mergeCell ref="L30:O30"/>
    <mergeCell ref="AK30:AO30"/>
    <mergeCell ref="AS46:AT48"/>
    <mergeCell ref="AN53:AP53"/>
    <mergeCell ref="AN52:AP52"/>
    <mergeCell ref="AM46:AP46"/>
    <mergeCell ref="AN49:AP49"/>
    <mergeCell ref="AG52:AM52"/>
    <mergeCell ref="AG53:AM53"/>
    <mergeCell ref="BE5:BE32"/>
    <mergeCell ref="W30:AE30"/>
    <mergeCell ref="X32:AB32"/>
    <mergeCell ref="AK32:AO32"/>
    <mergeCell ref="AR2:BE2"/>
    <mergeCell ref="K5:AO5"/>
    <mergeCell ref="W28:AE28"/>
    <mergeCell ref="AK28:AO28"/>
    <mergeCell ref="L28:O28"/>
    <mergeCell ref="E14:AJ14"/>
    <mergeCell ref="E20:AN20"/>
    <mergeCell ref="AK23:AO23"/>
    <mergeCell ref="L25:O25"/>
    <mergeCell ref="W25:AE25"/>
    <mergeCell ref="AK25:AO25"/>
    <mergeCell ref="L26:O26"/>
  </mergeCells>
  <hyperlinks>
    <hyperlink ref="K1:S1" location="C2" display="1) Rekapitulace stavby"/>
    <hyperlink ref="W1:AI1" location="C51" display="2) Rekapitulace objektů stavby a soupisů prací"/>
    <hyperlink ref="A52" location="'1 - SO1 - oprava střechy ...'!C2" display="/"/>
    <hyperlink ref="A53" location="'2 - SO2 - oprava střechy ...'!C2" display="/"/>
    <hyperlink ref="A54" location="'3 - VON - vedlejší a osta...'!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3"/>
  <sheetViews>
    <sheetView showGridLines="0" workbookViewId="0">
      <pane ySplit="1" topLeftCell="A134"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89</v>
      </c>
      <c r="G1" s="368" t="s">
        <v>90</v>
      </c>
      <c r="H1" s="368"/>
      <c r="I1" s="113"/>
      <c r="J1" s="112" t="s">
        <v>91</v>
      </c>
      <c r="K1" s="111" t="s">
        <v>92</v>
      </c>
      <c r="L1" s="112" t="s">
        <v>93</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30"/>
      <c r="M2" s="330"/>
      <c r="N2" s="330"/>
      <c r="O2" s="330"/>
      <c r="P2" s="330"/>
      <c r="Q2" s="330"/>
      <c r="R2" s="330"/>
      <c r="S2" s="330"/>
      <c r="T2" s="330"/>
      <c r="U2" s="330"/>
      <c r="V2" s="330"/>
      <c r="AT2" s="22" t="s">
        <v>81</v>
      </c>
    </row>
    <row r="3" spans="1:70" ht="6.95" customHeight="1">
      <c r="B3" s="23"/>
      <c r="C3" s="24"/>
      <c r="D3" s="24"/>
      <c r="E3" s="24"/>
      <c r="F3" s="24"/>
      <c r="G3" s="24"/>
      <c r="H3" s="24"/>
      <c r="I3" s="114"/>
      <c r="J3" s="24"/>
      <c r="K3" s="25"/>
      <c r="AT3" s="22" t="s">
        <v>82</v>
      </c>
    </row>
    <row r="4" spans="1:70" ht="36.950000000000003" customHeight="1">
      <c r="B4" s="26"/>
      <c r="C4" s="27"/>
      <c r="D4" s="28" t="s">
        <v>94</v>
      </c>
      <c r="E4" s="27"/>
      <c r="F4" s="27"/>
      <c r="G4" s="27"/>
      <c r="H4" s="27"/>
      <c r="I4" s="115"/>
      <c r="J4" s="27"/>
      <c r="K4" s="29"/>
      <c r="M4" s="30" t="s">
        <v>12</v>
      </c>
      <c r="AT4" s="22" t="s">
        <v>37</v>
      </c>
    </row>
    <row r="5" spans="1:70" ht="6.95" customHeight="1">
      <c r="B5" s="26"/>
      <c r="C5" s="27"/>
      <c r="D5" s="27"/>
      <c r="E5" s="27"/>
      <c r="F5" s="27"/>
      <c r="G5" s="27"/>
      <c r="H5" s="27"/>
      <c r="I5" s="115"/>
      <c r="J5" s="27"/>
      <c r="K5" s="29"/>
    </row>
    <row r="6" spans="1:70">
      <c r="B6" s="26"/>
      <c r="C6" s="27"/>
      <c r="D6" s="35" t="s">
        <v>18</v>
      </c>
      <c r="E6" s="27"/>
      <c r="F6" s="27"/>
      <c r="G6" s="27"/>
      <c r="H6" s="27"/>
      <c r="I6" s="115"/>
      <c r="J6" s="27"/>
      <c r="K6" s="29"/>
    </row>
    <row r="7" spans="1:70" ht="16.5" customHeight="1">
      <c r="B7" s="26"/>
      <c r="C7" s="27"/>
      <c r="D7" s="27"/>
      <c r="E7" s="360" t="str">
        <f>'Rekapitulace stavby'!K6</f>
        <v>Ps Jičín, oprava střechy nad dílnou a garážemi</v>
      </c>
      <c r="F7" s="361"/>
      <c r="G7" s="361"/>
      <c r="H7" s="361"/>
      <c r="I7" s="115"/>
      <c r="J7" s="27"/>
      <c r="K7" s="29"/>
    </row>
    <row r="8" spans="1:70" s="1" customFormat="1">
      <c r="B8" s="39"/>
      <c r="C8" s="40"/>
      <c r="D8" s="35" t="s">
        <v>95</v>
      </c>
      <c r="E8" s="40"/>
      <c r="F8" s="40"/>
      <c r="G8" s="40"/>
      <c r="H8" s="40"/>
      <c r="I8" s="116"/>
      <c r="J8" s="40"/>
      <c r="K8" s="43"/>
    </row>
    <row r="9" spans="1:70" s="1" customFormat="1" ht="36.950000000000003" customHeight="1">
      <c r="B9" s="39"/>
      <c r="C9" s="40"/>
      <c r="D9" s="40"/>
      <c r="E9" s="362" t="s">
        <v>96</v>
      </c>
      <c r="F9" s="363"/>
      <c r="G9" s="363"/>
      <c r="H9" s="363"/>
      <c r="I9" s="116"/>
      <c r="J9" s="40"/>
      <c r="K9" s="43"/>
    </row>
    <row r="10" spans="1:70" s="1" customFormat="1" ht="13.5">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30</v>
      </c>
      <c r="K11" s="43"/>
    </row>
    <row r="12" spans="1:70" s="1" customFormat="1" ht="14.45" customHeight="1">
      <c r="B12" s="39"/>
      <c r="C12" s="40"/>
      <c r="D12" s="35" t="s">
        <v>24</v>
      </c>
      <c r="E12" s="40"/>
      <c r="F12" s="33" t="s">
        <v>25</v>
      </c>
      <c r="G12" s="40"/>
      <c r="H12" s="40"/>
      <c r="I12" s="117" t="s">
        <v>26</v>
      </c>
      <c r="J12" s="118" t="str">
        <f>'Rekapitulace stavby'!AN8</f>
        <v>11.9.2018</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28</v>
      </c>
      <c r="E14" s="40"/>
      <c r="F14" s="40"/>
      <c r="G14" s="40"/>
      <c r="H14" s="40"/>
      <c r="I14" s="117" t="s">
        <v>29</v>
      </c>
      <c r="J14" s="33" t="s">
        <v>30</v>
      </c>
      <c r="K14" s="43"/>
    </row>
    <row r="15" spans="1:70" s="1" customFormat="1" ht="18" customHeight="1">
      <c r="B15" s="39"/>
      <c r="C15" s="40"/>
      <c r="D15" s="40"/>
      <c r="E15" s="33" t="s">
        <v>31</v>
      </c>
      <c r="F15" s="40"/>
      <c r="G15" s="40"/>
      <c r="H15" s="40"/>
      <c r="I15" s="117" t="s">
        <v>32</v>
      </c>
      <c r="J15" s="33" t="s">
        <v>30</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33</v>
      </c>
      <c r="E17" s="40"/>
      <c r="F17" s="40"/>
      <c r="G17" s="40"/>
      <c r="H17" s="40"/>
      <c r="I17" s="117" t="s">
        <v>29</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32</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35</v>
      </c>
      <c r="E20" s="40"/>
      <c r="F20" s="40"/>
      <c r="G20" s="40"/>
      <c r="H20" s="40"/>
      <c r="I20" s="117" t="s">
        <v>29</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32</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49" t="s">
        <v>30</v>
      </c>
      <c r="F24" s="349"/>
      <c r="G24" s="349"/>
      <c r="H24" s="349"/>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40</v>
      </c>
      <c r="E27" s="40"/>
      <c r="F27" s="40"/>
      <c r="G27" s="40"/>
      <c r="H27" s="40"/>
      <c r="I27" s="116"/>
      <c r="J27" s="126">
        <f>ROUND(J80,2)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42</v>
      </c>
      <c r="G29" s="40"/>
      <c r="H29" s="40"/>
      <c r="I29" s="127" t="s">
        <v>41</v>
      </c>
      <c r="J29" s="44" t="s">
        <v>43</v>
      </c>
      <c r="K29" s="43"/>
    </row>
    <row r="30" spans="2:11" s="1" customFormat="1" ht="14.45" hidden="1" customHeight="1">
      <c r="B30" s="39"/>
      <c r="C30" s="40"/>
      <c r="D30" s="47" t="s">
        <v>44</v>
      </c>
      <c r="E30" s="47" t="s">
        <v>45</v>
      </c>
      <c r="F30" s="128">
        <f>ROUND(SUM(BE80:BE122), 2)</f>
        <v>0</v>
      </c>
      <c r="G30" s="40"/>
      <c r="H30" s="40"/>
      <c r="I30" s="129">
        <v>0.21</v>
      </c>
      <c r="J30" s="128">
        <f>ROUND(ROUND((SUM(BE80:BE122)), 2)*I30, 2)</f>
        <v>0</v>
      </c>
      <c r="K30" s="43"/>
    </row>
    <row r="31" spans="2:11" s="1" customFormat="1" ht="14.45" hidden="1" customHeight="1">
      <c r="B31" s="39"/>
      <c r="C31" s="40"/>
      <c r="D31" s="40"/>
      <c r="E31" s="47" t="s">
        <v>46</v>
      </c>
      <c r="F31" s="128">
        <f>ROUND(SUM(BF80:BF122), 2)</f>
        <v>0</v>
      </c>
      <c r="G31" s="40"/>
      <c r="H31" s="40"/>
      <c r="I31" s="129">
        <v>0.15</v>
      </c>
      <c r="J31" s="128">
        <f>ROUND(ROUND((SUM(BF80:BF122)), 2)*I31, 2)</f>
        <v>0</v>
      </c>
      <c r="K31" s="43"/>
    </row>
    <row r="32" spans="2:11" s="1" customFormat="1" ht="14.45" customHeight="1">
      <c r="B32" s="39"/>
      <c r="C32" s="40"/>
      <c r="D32" s="47" t="s">
        <v>44</v>
      </c>
      <c r="E32" s="47" t="s">
        <v>47</v>
      </c>
      <c r="F32" s="128">
        <f>ROUND(SUM(BG80:BG122), 2)</f>
        <v>0</v>
      </c>
      <c r="G32" s="40"/>
      <c r="H32" s="40"/>
      <c r="I32" s="129">
        <v>0.21</v>
      </c>
      <c r="J32" s="128">
        <v>0</v>
      </c>
      <c r="K32" s="43"/>
    </row>
    <row r="33" spans="2:11" s="1" customFormat="1" ht="14.45" customHeight="1">
      <c r="B33" s="39"/>
      <c r="C33" s="40"/>
      <c r="D33" s="40"/>
      <c r="E33" s="47" t="s">
        <v>48</v>
      </c>
      <c r="F33" s="128">
        <f>ROUND(SUM(BH80:BH122), 2)</f>
        <v>0</v>
      </c>
      <c r="G33" s="40"/>
      <c r="H33" s="40"/>
      <c r="I33" s="129">
        <v>0.15</v>
      </c>
      <c r="J33" s="128">
        <v>0</v>
      </c>
      <c r="K33" s="43"/>
    </row>
    <row r="34" spans="2:11" s="1" customFormat="1" ht="14.45" hidden="1" customHeight="1">
      <c r="B34" s="39"/>
      <c r="C34" s="40"/>
      <c r="D34" s="40"/>
      <c r="E34" s="47" t="s">
        <v>49</v>
      </c>
      <c r="F34" s="128">
        <f>ROUND(SUM(BI80:BI122),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50</v>
      </c>
      <c r="E36" s="77"/>
      <c r="F36" s="77"/>
      <c r="G36" s="132" t="s">
        <v>51</v>
      </c>
      <c r="H36" s="133" t="s">
        <v>52</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97</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0" t="str">
        <f>E7</f>
        <v>Ps Jičín, oprava střechy nad dílnou a garážemi</v>
      </c>
      <c r="F45" s="361"/>
      <c r="G45" s="361"/>
      <c r="H45" s="361"/>
      <c r="I45" s="116"/>
      <c r="J45" s="40"/>
      <c r="K45" s="43"/>
    </row>
    <row r="46" spans="2:11" s="1" customFormat="1" ht="14.45" customHeight="1">
      <c r="B46" s="39"/>
      <c r="C46" s="35" t="s">
        <v>95</v>
      </c>
      <c r="D46" s="40"/>
      <c r="E46" s="40"/>
      <c r="F46" s="40"/>
      <c r="G46" s="40"/>
      <c r="H46" s="40"/>
      <c r="I46" s="116"/>
      <c r="J46" s="40"/>
      <c r="K46" s="43"/>
    </row>
    <row r="47" spans="2:11" s="1" customFormat="1" ht="17.25" customHeight="1">
      <c r="B47" s="39"/>
      <c r="C47" s="40"/>
      <c r="D47" s="40"/>
      <c r="E47" s="362" t="str">
        <f>E9</f>
        <v>1 - SO1 - oprava střechy nad dílnou</v>
      </c>
      <c r="F47" s="363"/>
      <c r="G47" s="363"/>
      <c r="H47" s="363"/>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24</v>
      </c>
      <c r="D49" s="40"/>
      <c r="E49" s="40"/>
      <c r="F49" s="33" t="str">
        <f>F12</f>
        <v>Jičín</v>
      </c>
      <c r="G49" s="40"/>
      <c r="H49" s="40"/>
      <c r="I49" s="117" t="s">
        <v>26</v>
      </c>
      <c r="J49" s="118" t="str">
        <f>IF(J12="","",J12)</f>
        <v>11.9.2018</v>
      </c>
      <c r="K49" s="43"/>
    </row>
    <row r="50" spans="2:47" s="1" customFormat="1" ht="6.95" customHeight="1">
      <c r="B50" s="39"/>
      <c r="C50" s="40"/>
      <c r="D50" s="40"/>
      <c r="E50" s="40"/>
      <c r="F50" s="40"/>
      <c r="G50" s="40"/>
      <c r="H50" s="40"/>
      <c r="I50" s="116"/>
      <c r="J50" s="40"/>
      <c r="K50" s="43"/>
    </row>
    <row r="51" spans="2:47" s="1" customFormat="1">
      <c r="B51" s="39"/>
      <c r="C51" s="35" t="s">
        <v>28</v>
      </c>
      <c r="D51" s="40"/>
      <c r="E51" s="40"/>
      <c r="F51" s="33" t="str">
        <f>E15</f>
        <v>Povodí Labe, státní podnik</v>
      </c>
      <c r="G51" s="40"/>
      <c r="H51" s="40"/>
      <c r="I51" s="117" t="s">
        <v>35</v>
      </c>
      <c r="J51" s="349" t="str">
        <f>E21</f>
        <v xml:space="preserve"> </v>
      </c>
      <c r="K51" s="43"/>
    </row>
    <row r="52" spans="2:47" s="1" customFormat="1" ht="14.45" customHeight="1">
      <c r="B52" s="39"/>
      <c r="C52" s="35" t="s">
        <v>33</v>
      </c>
      <c r="D52" s="40"/>
      <c r="E52" s="40"/>
      <c r="F52" s="33" t="str">
        <f>IF(E18="","",E18)</f>
        <v/>
      </c>
      <c r="G52" s="40"/>
      <c r="H52" s="40"/>
      <c r="I52" s="116"/>
      <c r="J52" s="364"/>
      <c r="K52" s="43"/>
    </row>
    <row r="53" spans="2:47" s="1" customFormat="1" ht="10.35" customHeight="1">
      <c r="B53" s="39"/>
      <c r="C53" s="40"/>
      <c r="D53" s="40"/>
      <c r="E53" s="40"/>
      <c r="F53" s="40"/>
      <c r="G53" s="40"/>
      <c r="H53" s="40"/>
      <c r="I53" s="116"/>
      <c r="J53" s="40"/>
      <c r="K53" s="43"/>
    </row>
    <row r="54" spans="2:47" s="1" customFormat="1" ht="29.25" customHeight="1">
      <c r="B54" s="39"/>
      <c r="C54" s="142" t="s">
        <v>98</v>
      </c>
      <c r="D54" s="130"/>
      <c r="E54" s="130"/>
      <c r="F54" s="130"/>
      <c r="G54" s="130"/>
      <c r="H54" s="130"/>
      <c r="I54" s="143"/>
      <c r="J54" s="144" t="s">
        <v>99</v>
      </c>
      <c r="K54" s="145"/>
    </row>
    <row r="55" spans="2:47" s="1" customFormat="1" ht="10.35" customHeight="1">
      <c r="B55" s="39"/>
      <c r="C55" s="40"/>
      <c r="D55" s="40"/>
      <c r="E55" s="40"/>
      <c r="F55" s="40"/>
      <c r="G55" s="40"/>
      <c r="H55" s="40"/>
      <c r="I55" s="116"/>
      <c r="J55" s="40"/>
      <c r="K55" s="43"/>
    </row>
    <row r="56" spans="2:47" s="1" customFormat="1" ht="29.25" customHeight="1">
      <c r="B56" s="39"/>
      <c r="C56" s="146" t="s">
        <v>100</v>
      </c>
      <c r="D56" s="40"/>
      <c r="E56" s="40"/>
      <c r="F56" s="40"/>
      <c r="G56" s="40"/>
      <c r="H56" s="40"/>
      <c r="I56" s="116"/>
      <c r="J56" s="126">
        <f>J80</f>
        <v>0</v>
      </c>
      <c r="K56" s="43"/>
      <c r="AU56" s="22" t="s">
        <v>101</v>
      </c>
    </row>
    <row r="57" spans="2:47" s="7" customFormat="1" ht="24.95" customHeight="1">
      <c r="B57" s="147"/>
      <c r="C57" s="148"/>
      <c r="D57" s="149" t="s">
        <v>102</v>
      </c>
      <c r="E57" s="150"/>
      <c r="F57" s="150"/>
      <c r="G57" s="150"/>
      <c r="H57" s="150"/>
      <c r="I57" s="151"/>
      <c r="J57" s="152">
        <f>J81</f>
        <v>0</v>
      </c>
      <c r="K57" s="153"/>
    </row>
    <row r="58" spans="2:47" s="8" customFormat="1" ht="19.899999999999999" customHeight="1">
      <c r="B58" s="154"/>
      <c r="C58" s="155"/>
      <c r="D58" s="156" t="s">
        <v>103</v>
      </c>
      <c r="E58" s="157"/>
      <c r="F58" s="157"/>
      <c r="G58" s="157"/>
      <c r="H58" s="157"/>
      <c r="I58" s="158"/>
      <c r="J58" s="159">
        <f>J82</f>
        <v>0</v>
      </c>
      <c r="K58" s="160"/>
    </row>
    <row r="59" spans="2:47" s="8" customFormat="1" ht="19.899999999999999" customHeight="1">
      <c r="B59" s="154"/>
      <c r="C59" s="155"/>
      <c r="D59" s="156" t="s">
        <v>104</v>
      </c>
      <c r="E59" s="157"/>
      <c r="F59" s="157"/>
      <c r="G59" s="157"/>
      <c r="H59" s="157"/>
      <c r="I59" s="158"/>
      <c r="J59" s="159">
        <f>J101</f>
        <v>0</v>
      </c>
      <c r="K59" s="160"/>
    </row>
    <row r="60" spans="2:47" s="8" customFormat="1" ht="19.899999999999999" customHeight="1">
      <c r="B60" s="154"/>
      <c r="C60" s="155"/>
      <c r="D60" s="156" t="s">
        <v>105</v>
      </c>
      <c r="E60" s="157"/>
      <c r="F60" s="157"/>
      <c r="G60" s="157"/>
      <c r="H60" s="157"/>
      <c r="I60" s="158"/>
      <c r="J60" s="159">
        <f>J107</f>
        <v>0</v>
      </c>
      <c r="K60" s="160"/>
    </row>
    <row r="61" spans="2:47" s="1" customFormat="1" ht="21.75" customHeight="1">
      <c r="B61" s="39"/>
      <c r="C61" s="40"/>
      <c r="D61" s="40"/>
      <c r="E61" s="40"/>
      <c r="F61" s="40"/>
      <c r="G61" s="40"/>
      <c r="H61" s="40"/>
      <c r="I61" s="116"/>
      <c r="J61" s="40"/>
      <c r="K61" s="43"/>
    </row>
    <row r="62" spans="2:47" s="1" customFormat="1" ht="6.95" customHeight="1">
      <c r="B62" s="54"/>
      <c r="C62" s="55"/>
      <c r="D62" s="55"/>
      <c r="E62" s="55"/>
      <c r="F62" s="55"/>
      <c r="G62" s="55"/>
      <c r="H62" s="55"/>
      <c r="I62" s="137"/>
      <c r="J62" s="55"/>
      <c r="K62" s="56"/>
    </row>
    <row r="66" spans="2:63" s="1" customFormat="1" ht="6.95" customHeight="1">
      <c r="B66" s="57"/>
      <c r="C66" s="58"/>
      <c r="D66" s="58"/>
      <c r="E66" s="58"/>
      <c r="F66" s="58"/>
      <c r="G66" s="58"/>
      <c r="H66" s="58"/>
      <c r="I66" s="140"/>
      <c r="J66" s="58"/>
      <c r="K66" s="58"/>
      <c r="L66" s="59"/>
    </row>
    <row r="67" spans="2:63" s="1" customFormat="1" ht="36.950000000000003" customHeight="1">
      <c r="B67" s="39"/>
      <c r="C67" s="60" t="s">
        <v>106</v>
      </c>
      <c r="D67" s="61"/>
      <c r="E67" s="61"/>
      <c r="F67" s="61"/>
      <c r="G67" s="61"/>
      <c r="H67" s="61"/>
      <c r="I67" s="161"/>
      <c r="J67" s="61"/>
      <c r="K67" s="61"/>
      <c r="L67" s="59"/>
    </row>
    <row r="68" spans="2:63" s="1" customFormat="1" ht="6.95" customHeight="1">
      <c r="B68" s="39"/>
      <c r="C68" s="61"/>
      <c r="D68" s="61"/>
      <c r="E68" s="61"/>
      <c r="F68" s="61"/>
      <c r="G68" s="61"/>
      <c r="H68" s="61"/>
      <c r="I68" s="161"/>
      <c r="J68" s="61"/>
      <c r="K68" s="61"/>
      <c r="L68" s="59"/>
    </row>
    <row r="69" spans="2:63" s="1" customFormat="1" ht="14.45" customHeight="1">
      <c r="B69" s="39"/>
      <c r="C69" s="63" t="s">
        <v>18</v>
      </c>
      <c r="D69" s="61"/>
      <c r="E69" s="61"/>
      <c r="F69" s="61"/>
      <c r="G69" s="61"/>
      <c r="H69" s="61"/>
      <c r="I69" s="161"/>
      <c r="J69" s="61"/>
      <c r="K69" s="61"/>
      <c r="L69" s="59"/>
    </row>
    <row r="70" spans="2:63" s="1" customFormat="1" ht="16.5" customHeight="1">
      <c r="B70" s="39"/>
      <c r="C70" s="61"/>
      <c r="D70" s="61"/>
      <c r="E70" s="365" t="str">
        <f>E7</f>
        <v>Ps Jičín, oprava střechy nad dílnou a garážemi</v>
      </c>
      <c r="F70" s="366"/>
      <c r="G70" s="366"/>
      <c r="H70" s="366"/>
      <c r="I70" s="161"/>
      <c r="J70" s="61"/>
      <c r="K70" s="61"/>
      <c r="L70" s="59"/>
    </row>
    <row r="71" spans="2:63" s="1" customFormat="1" ht="14.45" customHeight="1">
      <c r="B71" s="39"/>
      <c r="C71" s="63" t="s">
        <v>95</v>
      </c>
      <c r="D71" s="61"/>
      <c r="E71" s="61"/>
      <c r="F71" s="61"/>
      <c r="G71" s="61"/>
      <c r="H71" s="61"/>
      <c r="I71" s="161"/>
      <c r="J71" s="61"/>
      <c r="K71" s="61"/>
      <c r="L71" s="59"/>
    </row>
    <row r="72" spans="2:63" s="1" customFormat="1" ht="17.25" customHeight="1">
      <c r="B72" s="39"/>
      <c r="C72" s="61"/>
      <c r="D72" s="61"/>
      <c r="E72" s="356" t="str">
        <f>E9</f>
        <v>1 - SO1 - oprava střechy nad dílnou</v>
      </c>
      <c r="F72" s="367"/>
      <c r="G72" s="367"/>
      <c r="H72" s="367"/>
      <c r="I72" s="161"/>
      <c r="J72" s="61"/>
      <c r="K72" s="61"/>
      <c r="L72" s="59"/>
    </row>
    <row r="73" spans="2:63" s="1" customFormat="1" ht="6.95" customHeight="1">
      <c r="B73" s="39"/>
      <c r="C73" s="61"/>
      <c r="D73" s="61"/>
      <c r="E73" s="61"/>
      <c r="F73" s="61"/>
      <c r="G73" s="61"/>
      <c r="H73" s="61"/>
      <c r="I73" s="161"/>
      <c r="J73" s="61"/>
      <c r="K73" s="61"/>
      <c r="L73" s="59"/>
    </row>
    <row r="74" spans="2:63" s="1" customFormat="1" ht="18" customHeight="1">
      <c r="B74" s="39"/>
      <c r="C74" s="63" t="s">
        <v>24</v>
      </c>
      <c r="D74" s="61"/>
      <c r="E74" s="61"/>
      <c r="F74" s="162" t="str">
        <f>F12</f>
        <v>Jičín</v>
      </c>
      <c r="G74" s="61"/>
      <c r="H74" s="61"/>
      <c r="I74" s="163" t="s">
        <v>26</v>
      </c>
      <c r="J74" s="71" t="str">
        <f>IF(J12="","",J12)</f>
        <v>11.9.2018</v>
      </c>
      <c r="K74" s="61"/>
      <c r="L74" s="59"/>
    </row>
    <row r="75" spans="2:63" s="1" customFormat="1" ht="6.95" customHeight="1">
      <c r="B75" s="39"/>
      <c r="C75" s="61"/>
      <c r="D75" s="61"/>
      <c r="E75" s="61"/>
      <c r="F75" s="61"/>
      <c r="G75" s="61"/>
      <c r="H75" s="61"/>
      <c r="I75" s="161"/>
      <c r="J75" s="61"/>
      <c r="K75" s="61"/>
      <c r="L75" s="59"/>
    </row>
    <row r="76" spans="2:63" s="1" customFormat="1">
      <c r="B76" s="39"/>
      <c r="C76" s="63" t="s">
        <v>28</v>
      </c>
      <c r="D76" s="61"/>
      <c r="E76" s="61"/>
      <c r="F76" s="162" t="str">
        <f>E15</f>
        <v>Povodí Labe, státní podnik</v>
      </c>
      <c r="G76" s="61"/>
      <c r="H76" s="61"/>
      <c r="I76" s="163" t="s">
        <v>35</v>
      </c>
      <c r="J76" s="162" t="str">
        <f>E21</f>
        <v xml:space="preserve"> </v>
      </c>
      <c r="K76" s="61"/>
      <c r="L76" s="59"/>
    </row>
    <row r="77" spans="2:63" s="1" customFormat="1" ht="14.45" customHeight="1">
      <c r="B77" s="39"/>
      <c r="C77" s="63" t="s">
        <v>33</v>
      </c>
      <c r="D77" s="61"/>
      <c r="E77" s="61"/>
      <c r="F77" s="162" t="str">
        <f>IF(E18="","",E18)</f>
        <v/>
      </c>
      <c r="G77" s="61"/>
      <c r="H77" s="61"/>
      <c r="I77" s="161"/>
      <c r="J77" s="61"/>
      <c r="K77" s="61"/>
      <c r="L77" s="59"/>
    </row>
    <row r="78" spans="2:63" s="1" customFormat="1" ht="10.35" customHeight="1">
      <c r="B78" s="39"/>
      <c r="C78" s="61"/>
      <c r="D78" s="61"/>
      <c r="E78" s="61"/>
      <c r="F78" s="61"/>
      <c r="G78" s="61"/>
      <c r="H78" s="61"/>
      <c r="I78" s="161"/>
      <c r="J78" s="61"/>
      <c r="K78" s="61"/>
      <c r="L78" s="59"/>
    </row>
    <row r="79" spans="2:63" s="9" customFormat="1" ht="29.25" customHeight="1">
      <c r="B79" s="164"/>
      <c r="C79" s="165" t="s">
        <v>107</v>
      </c>
      <c r="D79" s="166" t="s">
        <v>59</v>
      </c>
      <c r="E79" s="166" t="s">
        <v>55</v>
      </c>
      <c r="F79" s="166" t="s">
        <v>108</v>
      </c>
      <c r="G79" s="166" t="s">
        <v>109</v>
      </c>
      <c r="H79" s="166" t="s">
        <v>110</v>
      </c>
      <c r="I79" s="167" t="s">
        <v>111</v>
      </c>
      <c r="J79" s="166" t="s">
        <v>99</v>
      </c>
      <c r="K79" s="168" t="s">
        <v>112</v>
      </c>
      <c r="L79" s="169"/>
      <c r="M79" s="79" t="s">
        <v>113</v>
      </c>
      <c r="N79" s="80" t="s">
        <v>44</v>
      </c>
      <c r="O79" s="80" t="s">
        <v>114</v>
      </c>
      <c r="P79" s="80" t="s">
        <v>115</v>
      </c>
      <c r="Q79" s="80" t="s">
        <v>116</v>
      </c>
      <c r="R79" s="80" t="s">
        <v>117</v>
      </c>
      <c r="S79" s="80" t="s">
        <v>118</v>
      </c>
      <c r="T79" s="81" t="s">
        <v>119</v>
      </c>
    </row>
    <row r="80" spans="2:63" s="1" customFormat="1" ht="29.25" customHeight="1">
      <c r="B80" s="39"/>
      <c r="C80" s="85" t="s">
        <v>100</v>
      </c>
      <c r="D80" s="61"/>
      <c r="E80" s="61"/>
      <c r="F80" s="61"/>
      <c r="G80" s="61"/>
      <c r="H80" s="61"/>
      <c r="I80" s="161"/>
      <c r="J80" s="170">
        <f>BK80</f>
        <v>0</v>
      </c>
      <c r="K80" s="61"/>
      <c r="L80" s="59"/>
      <c r="M80" s="82"/>
      <c r="N80" s="83"/>
      <c r="O80" s="83"/>
      <c r="P80" s="171">
        <f>P81</f>
        <v>0</v>
      </c>
      <c r="Q80" s="83"/>
      <c r="R80" s="171">
        <f>R81</f>
        <v>0.6343472</v>
      </c>
      <c r="S80" s="83"/>
      <c r="T80" s="172">
        <f>T81</f>
        <v>9.1000399999999995E-2</v>
      </c>
      <c r="AT80" s="22" t="s">
        <v>73</v>
      </c>
      <c r="AU80" s="22" t="s">
        <v>101</v>
      </c>
      <c r="BK80" s="173">
        <f>BK81</f>
        <v>0</v>
      </c>
    </row>
    <row r="81" spans="2:65" s="10" customFormat="1" ht="37.35" customHeight="1">
      <c r="B81" s="174"/>
      <c r="C81" s="175"/>
      <c r="D81" s="176" t="s">
        <v>73</v>
      </c>
      <c r="E81" s="177" t="s">
        <v>120</v>
      </c>
      <c r="F81" s="177" t="s">
        <v>121</v>
      </c>
      <c r="G81" s="175"/>
      <c r="H81" s="175"/>
      <c r="I81" s="178"/>
      <c r="J81" s="179">
        <f>BK81</f>
        <v>0</v>
      </c>
      <c r="K81" s="175"/>
      <c r="L81" s="180"/>
      <c r="M81" s="181"/>
      <c r="N81" s="182"/>
      <c r="O81" s="182"/>
      <c r="P81" s="183">
        <f>P82+P101+P107</f>
        <v>0</v>
      </c>
      <c r="Q81" s="182"/>
      <c r="R81" s="183">
        <f>R82+R101+R107</f>
        <v>0.6343472</v>
      </c>
      <c r="S81" s="182"/>
      <c r="T81" s="184">
        <f>T82+T101+T107</f>
        <v>9.1000399999999995E-2</v>
      </c>
      <c r="AR81" s="185" t="s">
        <v>82</v>
      </c>
      <c r="AT81" s="186" t="s">
        <v>73</v>
      </c>
      <c r="AU81" s="186" t="s">
        <v>74</v>
      </c>
      <c r="AY81" s="185" t="s">
        <v>122</v>
      </c>
      <c r="BK81" s="187">
        <f>BK82+BK101+BK107</f>
        <v>0</v>
      </c>
    </row>
    <row r="82" spans="2:65" s="10" customFormat="1" ht="19.899999999999999" customHeight="1">
      <c r="B82" s="174"/>
      <c r="C82" s="175"/>
      <c r="D82" s="176" t="s">
        <v>73</v>
      </c>
      <c r="E82" s="188" t="s">
        <v>123</v>
      </c>
      <c r="F82" s="188" t="s">
        <v>124</v>
      </c>
      <c r="G82" s="175"/>
      <c r="H82" s="175"/>
      <c r="I82" s="178"/>
      <c r="J82" s="189">
        <f>BK82</f>
        <v>0</v>
      </c>
      <c r="K82" s="175"/>
      <c r="L82" s="180"/>
      <c r="M82" s="181"/>
      <c r="N82" s="182"/>
      <c r="O82" s="182"/>
      <c r="P82" s="183">
        <f>SUM(P83:P100)</f>
        <v>0</v>
      </c>
      <c r="Q82" s="182"/>
      <c r="R82" s="183">
        <f>SUM(R83:R100)</f>
        <v>0.462198</v>
      </c>
      <c r="S82" s="182"/>
      <c r="T82" s="184">
        <f>SUM(T83:T100)</f>
        <v>0</v>
      </c>
      <c r="AR82" s="185" t="s">
        <v>82</v>
      </c>
      <c r="AT82" s="186" t="s">
        <v>73</v>
      </c>
      <c r="AU82" s="186" t="s">
        <v>23</v>
      </c>
      <c r="AY82" s="185" t="s">
        <v>122</v>
      </c>
      <c r="BK82" s="187">
        <f>SUM(BK83:BK100)</f>
        <v>0</v>
      </c>
    </row>
    <row r="83" spans="2:65" s="1" customFormat="1" ht="16.5" customHeight="1">
      <c r="B83" s="39"/>
      <c r="C83" s="190" t="s">
        <v>23</v>
      </c>
      <c r="D83" s="190" t="s">
        <v>125</v>
      </c>
      <c r="E83" s="191" t="s">
        <v>126</v>
      </c>
      <c r="F83" s="192" t="s">
        <v>127</v>
      </c>
      <c r="G83" s="193" t="s">
        <v>128</v>
      </c>
      <c r="H83" s="194">
        <v>200.95599999999999</v>
      </c>
      <c r="I83" s="195"/>
      <c r="J83" s="196">
        <f>ROUND(I83*H83,2)</f>
        <v>0</v>
      </c>
      <c r="K83" s="192" t="s">
        <v>30</v>
      </c>
      <c r="L83" s="59"/>
      <c r="M83" s="197" t="s">
        <v>30</v>
      </c>
      <c r="N83" s="198" t="s">
        <v>47</v>
      </c>
      <c r="O83" s="40"/>
      <c r="P83" s="199">
        <f>O83*H83</f>
        <v>0</v>
      </c>
      <c r="Q83" s="199">
        <v>0</v>
      </c>
      <c r="R83" s="199">
        <f>Q83*H83</f>
        <v>0</v>
      </c>
      <c r="S83" s="199">
        <v>0</v>
      </c>
      <c r="T83" s="200">
        <f>S83*H83</f>
        <v>0</v>
      </c>
      <c r="AR83" s="22" t="s">
        <v>129</v>
      </c>
      <c r="AT83" s="22" t="s">
        <v>125</v>
      </c>
      <c r="AU83" s="22" t="s">
        <v>82</v>
      </c>
      <c r="AY83" s="22" t="s">
        <v>122</v>
      </c>
      <c r="BE83" s="201">
        <f>IF(N83="základní",J83,0)</f>
        <v>0</v>
      </c>
      <c r="BF83" s="201">
        <f>IF(N83="snížená",J83,0)</f>
        <v>0</v>
      </c>
      <c r="BG83" s="201">
        <f>IF(N83="zákl. přenesená",J83,0)</f>
        <v>0</v>
      </c>
      <c r="BH83" s="201">
        <f>IF(N83="sníž. přenesená",J83,0)</f>
        <v>0</v>
      </c>
      <c r="BI83" s="201">
        <f>IF(N83="nulová",J83,0)</f>
        <v>0</v>
      </c>
      <c r="BJ83" s="22" t="s">
        <v>130</v>
      </c>
      <c r="BK83" s="201">
        <f>ROUND(I83*H83,2)</f>
        <v>0</v>
      </c>
      <c r="BL83" s="22" t="s">
        <v>129</v>
      </c>
      <c r="BM83" s="22" t="s">
        <v>131</v>
      </c>
    </row>
    <row r="84" spans="2:65" s="1" customFormat="1" ht="67.5">
      <c r="B84" s="39"/>
      <c r="C84" s="61"/>
      <c r="D84" s="202" t="s">
        <v>132</v>
      </c>
      <c r="E84" s="61"/>
      <c r="F84" s="203" t="s">
        <v>133</v>
      </c>
      <c r="G84" s="61"/>
      <c r="H84" s="61"/>
      <c r="I84" s="161"/>
      <c r="J84" s="61"/>
      <c r="K84" s="61"/>
      <c r="L84" s="59"/>
      <c r="M84" s="204"/>
      <c r="N84" s="40"/>
      <c r="O84" s="40"/>
      <c r="P84" s="40"/>
      <c r="Q84" s="40"/>
      <c r="R84" s="40"/>
      <c r="S84" s="40"/>
      <c r="T84" s="76"/>
      <c r="AT84" s="22" t="s">
        <v>132</v>
      </c>
      <c r="AU84" s="22" t="s">
        <v>82</v>
      </c>
    </row>
    <row r="85" spans="2:65" s="1" customFormat="1" ht="25.5" customHeight="1">
      <c r="B85" s="39"/>
      <c r="C85" s="190" t="s">
        <v>82</v>
      </c>
      <c r="D85" s="190" t="s">
        <v>125</v>
      </c>
      <c r="E85" s="191" t="s">
        <v>134</v>
      </c>
      <c r="F85" s="192" t="s">
        <v>135</v>
      </c>
      <c r="G85" s="193" t="s">
        <v>128</v>
      </c>
      <c r="H85" s="194">
        <v>200.95599999999999</v>
      </c>
      <c r="I85" s="195"/>
      <c r="J85" s="196">
        <f>ROUND(I85*H85,2)</f>
        <v>0</v>
      </c>
      <c r="K85" s="192" t="s">
        <v>136</v>
      </c>
      <c r="L85" s="59"/>
      <c r="M85" s="197" t="s">
        <v>30</v>
      </c>
      <c r="N85" s="198" t="s">
        <v>47</v>
      </c>
      <c r="O85" s="40"/>
      <c r="P85" s="199">
        <f>O85*H85</f>
        <v>0</v>
      </c>
      <c r="Q85" s="199">
        <v>0</v>
      </c>
      <c r="R85" s="199">
        <f>Q85*H85</f>
        <v>0</v>
      </c>
      <c r="S85" s="199">
        <v>0</v>
      </c>
      <c r="T85" s="200">
        <f>S85*H85</f>
        <v>0</v>
      </c>
      <c r="AR85" s="22" t="s">
        <v>129</v>
      </c>
      <c r="AT85" s="22" t="s">
        <v>125</v>
      </c>
      <c r="AU85" s="22" t="s">
        <v>82</v>
      </c>
      <c r="AY85" s="22" t="s">
        <v>122</v>
      </c>
      <c r="BE85" s="201">
        <f>IF(N85="základní",J85,0)</f>
        <v>0</v>
      </c>
      <c r="BF85" s="201">
        <f>IF(N85="snížená",J85,0)</f>
        <v>0</v>
      </c>
      <c r="BG85" s="201">
        <f>IF(N85="zákl. přenesená",J85,0)</f>
        <v>0</v>
      </c>
      <c r="BH85" s="201">
        <f>IF(N85="sníž. přenesená",J85,0)</f>
        <v>0</v>
      </c>
      <c r="BI85" s="201">
        <f>IF(N85="nulová",J85,0)</f>
        <v>0</v>
      </c>
      <c r="BJ85" s="22" t="s">
        <v>130</v>
      </c>
      <c r="BK85" s="201">
        <f>ROUND(I85*H85,2)</f>
        <v>0</v>
      </c>
      <c r="BL85" s="22" t="s">
        <v>129</v>
      </c>
      <c r="BM85" s="22" t="s">
        <v>137</v>
      </c>
    </row>
    <row r="86" spans="2:65" s="1" customFormat="1" ht="54">
      <c r="B86" s="39"/>
      <c r="C86" s="61"/>
      <c r="D86" s="202" t="s">
        <v>132</v>
      </c>
      <c r="E86" s="61"/>
      <c r="F86" s="203" t="s">
        <v>138</v>
      </c>
      <c r="G86" s="61"/>
      <c r="H86" s="61"/>
      <c r="I86" s="161"/>
      <c r="J86" s="61"/>
      <c r="K86" s="61"/>
      <c r="L86" s="59"/>
      <c r="M86" s="204"/>
      <c r="N86" s="40"/>
      <c r="O86" s="40"/>
      <c r="P86" s="40"/>
      <c r="Q86" s="40"/>
      <c r="R86" s="40"/>
      <c r="S86" s="40"/>
      <c r="T86" s="76"/>
      <c r="AT86" s="22" t="s">
        <v>132</v>
      </c>
      <c r="AU86" s="22" t="s">
        <v>82</v>
      </c>
    </row>
    <row r="87" spans="2:65" s="11" customFormat="1" ht="13.5">
      <c r="B87" s="205"/>
      <c r="C87" s="206"/>
      <c r="D87" s="202" t="s">
        <v>139</v>
      </c>
      <c r="E87" s="207" t="s">
        <v>30</v>
      </c>
      <c r="F87" s="208" t="s">
        <v>140</v>
      </c>
      <c r="G87" s="206"/>
      <c r="H87" s="209">
        <v>13.956</v>
      </c>
      <c r="I87" s="210"/>
      <c r="J87" s="206"/>
      <c r="K87" s="206"/>
      <c r="L87" s="211"/>
      <c r="M87" s="212"/>
      <c r="N87" s="213"/>
      <c r="O87" s="213"/>
      <c r="P87" s="213"/>
      <c r="Q87" s="213"/>
      <c r="R87" s="213"/>
      <c r="S87" s="213"/>
      <c r="T87" s="214"/>
      <c r="AT87" s="215" t="s">
        <v>139</v>
      </c>
      <c r="AU87" s="215" t="s">
        <v>82</v>
      </c>
      <c r="AV87" s="11" t="s">
        <v>82</v>
      </c>
      <c r="AW87" s="11" t="s">
        <v>37</v>
      </c>
      <c r="AX87" s="11" t="s">
        <v>74</v>
      </c>
      <c r="AY87" s="215" t="s">
        <v>122</v>
      </c>
    </row>
    <row r="88" spans="2:65" s="11" customFormat="1" ht="13.5">
      <c r="B88" s="205"/>
      <c r="C88" s="206"/>
      <c r="D88" s="202" t="s">
        <v>139</v>
      </c>
      <c r="E88" s="207" t="s">
        <v>30</v>
      </c>
      <c r="F88" s="208" t="s">
        <v>141</v>
      </c>
      <c r="G88" s="206"/>
      <c r="H88" s="209">
        <v>187</v>
      </c>
      <c r="I88" s="210"/>
      <c r="J88" s="206"/>
      <c r="K88" s="206"/>
      <c r="L88" s="211"/>
      <c r="M88" s="212"/>
      <c r="N88" s="213"/>
      <c r="O88" s="213"/>
      <c r="P88" s="213"/>
      <c r="Q88" s="213"/>
      <c r="R88" s="213"/>
      <c r="S88" s="213"/>
      <c r="T88" s="214"/>
      <c r="AT88" s="215" t="s">
        <v>139</v>
      </c>
      <c r="AU88" s="215" t="s">
        <v>82</v>
      </c>
      <c r="AV88" s="11" t="s">
        <v>82</v>
      </c>
      <c r="AW88" s="11" t="s">
        <v>37</v>
      </c>
      <c r="AX88" s="11" t="s">
        <v>74</v>
      </c>
      <c r="AY88" s="215" t="s">
        <v>122</v>
      </c>
    </row>
    <row r="89" spans="2:65" s="12" customFormat="1" ht="13.5">
      <c r="B89" s="216"/>
      <c r="C89" s="217"/>
      <c r="D89" s="202" t="s">
        <v>139</v>
      </c>
      <c r="E89" s="218" t="s">
        <v>30</v>
      </c>
      <c r="F89" s="219" t="s">
        <v>142</v>
      </c>
      <c r="G89" s="217"/>
      <c r="H89" s="220">
        <v>200.95599999999999</v>
      </c>
      <c r="I89" s="221"/>
      <c r="J89" s="217"/>
      <c r="K89" s="217"/>
      <c r="L89" s="222"/>
      <c r="M89" s="223"/>
      <c r="N89" s="224"/>
      <c r="O89" s="224"/>
      <c r="P89" s="224"/>
      <c r="Q89" s="224"/>
      <c r="R89" s="224"/>
      <c r="S89" s="224"/>
      <c r="T89" s="225"/>
      <c r="AT89" s="226" t="s">
        <v>139</v>
      </c>
      <c r="AU89" s="226" t="s">
        <v>82</v>
      </c>
      <c r="AV89" s="12" t="s">
        <v>130</v>
      </c>
      <c r="AW89" s="12" t="s">
        <v>37</v>
      </c>
      <c r="AX89" s="12" t="s">
        <v>23</v>
      </c>
      <c r="AY89" s="226" t="s">
        <v>122</v>
      </c>
    </row>
    <row r="90" spans="2:65" s="1" customFormat="1" ht="16.5" customHeight="1">
      <c r="B90" s="39"/>
      <c r="C90" s="227" t="s">
        <v>86</v>
      </c>
      <c r="D90" s="227" t="s">
        <v>143</v>
      </c>
      <c r="E90" s="228" t="s">
        <v>144</v>
      </c>
      <c r="F90" s="229" t="s">
        <v>145</v>
      </c>
      <c r="G90" s="230" t="s">
        <v>128</v>
      </c>
      <c r="H90" s="231">
        <v>231.09899999999999</v>
      </c>
      <c r="I90" s="232"/>
      <c r="J90" s="233">
        <f>ROUND(I90*H90,2)</f>
        <v>0</v>
      </c>
      <c r="K90" s="229" t="s">
        <v>136</v>
      </c>
      <c r="L90" s="234"/>
      <c r="M90" s="235" t="s">
        <v>30</v>
      </c>
      <c r="N90" s="236" t="s">
        <v>47</v>
      </c>
      <c r="O90" s="40"/>
      <c r="P90" s="199">
        <f>O90*H90</f>
        <v>0</v>
      </c>
      <c r="Q90" s="199">
        <v>1.9E-3</v>
      </c>
      <c r="R90" s="199">
        <f>Q90*H90</f>
        <v>0.43908809999999998</v>
      </c>
      <c r="S90" s="199">
        <v>0</v>
      </c>
      <c r="T90" s="200">
        <f>S90*H90</f>
        <v>0</v>
      </c>
      <c r="AR90" s="22" t="s">
        <v>146</v>
      </c>
      <c r="AT90" s="22" t="s">
        <v>143</v>
      </c>
      <c r="AU90" s="22" t="s">
        <v>82</v>
      </c>
      <c r="AY90" s="22" t="s">
        <v>122</v>
      </c>
      <c r="BE90" s="201">
        <f>IF(N90="základní",J90,0)</f>
        <v>0</v>
      </c>
      <c r="BF90" s="201">
        <f>IF(N90="snížená",J90,0)</f>
        <v>0</v>
      </c>
      <c r="BG90" s="201">
        <f>IF(N90="zákl. přenesená",J90,0)</f>
        <v>0</v>
      </c>
      <c r="BH90" s="201">
        <f>IF(N90="sníž. přenesená",J90,0)</f>
        <v>0</v>
      </c>
      <c r="BI90" s="201">
        <f>IF(N90="nulová",J90,0)</f>
        <v>0</v>
      </c>
      <c r="BJ90" s="22" t="s">
        <v>130</v>
      </c>
      <c r="BK90" s="201">
        <f>ROUND(I90*H90,2)</f>
        <v>0</v>
      </c>
      <c r="BL90" s="22" t="s">
        <v>129</v>
      </c>
      <c r="BM90" s="22" t="s">
        <v>147</v>
      </c>
    </row>
    <row r="91" spans="2:65" s="11" customFormat="1" ht="13.5">
      <c r="B91" s="205"/>
      <c r="C91" s="206"/>
      <c r="D91" s="202" t="s">
        <v>139</v>
      </c>
      <c r="E91" s="206"/>
      <c r="F91" s="208" t="s">
        <v>148</v>
      </c>
      <c r="G91" s="206"/>
      <c r="H91" s="209">
        <v>231.09899999999999</v>
      </c>
      <c r="I91" s="210"/>
      <c r="J91" s="206"/>
      <c r="K91" s="206"/>
      <c r="L91" s="211"/>
      <c r="M91" s="212"/>
      <c r="N91" s="213"/>
      <c r="O91" s="213"/>
      <c r="P91" s="213"/>
      <c r="Q91" s="213"/>
      <c r="R91" s="213"/>
      <c r="S91" s="213"/>
      <c r="T91" s="214"/>
      <c r="AT91" s="215" t="s">
        <v>139</v>
      </c>
      <c r="AU91" s="215" t="s">
        <v>82</v>
      </c>
      <c r="AV91" s="11" t="s">
        <v>82</v>
      </c>
      <c r="AW91" s="11" t="s">
        <v>6</v>
      </c>
      <c r="AX91" s="11" t="s">
        <v>23</v>
      </c>
      <c r="AY91" s="215" t="s">
        <v>122</v>
      </c>
    </row>
    <row r="92" spans="2:65" s="1" customFormat="1" ht="25.5" customHeight="1">
      <c r="B92" s="39"/>
      <c r="C92" s="190" t="s">
        <v>130</v>
      </c>
      <c r="D92" s="190" t="s">
        <v>125</v>
      </c>
      <c r="E92" s="191" t="s">
        <v>149</v>
      </c>
      <c r="F92" s="192" t="s">
        <v>150</v>
      </c>
      <c r="G92" s="193" t="s">
        <v>128</v>
      </c>
      <c r="H92" s="194">
        <v>200.95599999999999</v>
      </c>
      <c r="I92" s="195"/>
      <c r="J92" s="196">
        <f>ROUND(I92*H92,2)</f>
        <v>0</v>
      </c>
      <c r="K92" s="192" t="s">
        <v>30</v>
      </c>
      <c r="L92" s="59"/>
      <c r="M92" s="197" t="s">
        <v>30</v>
      </c>
      <c r="N92" s="198" t="s">
        <v>47</v>
      </c>
      <c r="O92" s="40"/>
      <c r="P92" s="199">
        <f>O92*H92</f>
        <v>0</v>
      </c>
      <c r="Q92" s="199">
        <v>0</v>
      </c>
      <c r="R92" s="199">
        <f>Q92*H92</f>
        <v>0</v>
      </c>
      <c r="S92" s="199">
        <v>0</v>
      </c>
      <c r="T92" s="200">
        <f>S92*H92</f>
        <v>0</v>
      </c>
      <c r="AR92" s="22" t="s">
        <v>129</v>
      </c>
      <c r="AT92" s="22" t="s">
        <v>125</v>
      </c>
      <c r="AU92" s="22" t="s">
        <v>82</v>
      </c>
      <c r="AY92" s="22" t="s">
        <v>122</v>
      </c>
      <c r="BE92" s="201">
        <f>IF(N92="základní",J92,0)</f>
        <v>0</v>
      </c>
      <c r="BF92" s="201">
        <f>IF(N92="snížená",J92,0)</f>
        <v>0</v>
      </c>
      <c r="BG92" s="201">
        <f>IF(N92="zákl. přenesená",J92,0)</f>
        <v>0</v>
      </c>
      <c r="BH92" s="201">
        <f>IF(N92="sníž. přenesená",J92,0)</f>
        <v>0</v>
      </c>
      <c r="BI92" s="201">
        <f>IF(N92="nulová",J92,0)</f>
        <v>0</v>
      </c>
      <c r="BJ92" s="22" t="s">
        <v>130</v>
      </c>
      <c r="BK92" s="201">
        <f>ROUND(I92*H92,2)</f>
        <v>0</v>
      </c>
      <c r="BL92" s="22" t="s">
        <v>129</v>
      </c>
      <c r="BM92" s="22" t="s">
        <v>151</v>
      </c>
    </row>
    <row r="93" spans="2:65" s="1" customFormat="1" ht="54">
      <c r="B93" s="39"/>
      <c r="C93" s="61"/>
      <c r="D93" s="202" t="s">
        <v>132</v>
      </c>
      <c r="E93" s="61"/>
      <c r="F93" s="203" t="s">
        <v>138</v>
      </c>
      <c r="G93" s="61"/>
      <c r="H93" s="61"/>
      <c r="I93" s="161"/>
      <c r="J93" s="61"/>
      <c r="K93" s="61"/>
      <c r="L93" s="59"/>
      <c r="M93" s="204"/>
      <c r="N93" s="40"/>
      <c r="O93" s="40"/>
      <c r="P93" s="40"/>
      <c r="Q93" s="40"/>
      <c r="R93" s="40"/>
      <c r="S93" s="40"/>
      <c r="T93" s="76"/>
      <c r="AT93" s="22" t="s">
        <v>132</v>
      </c>
      <c r="AU93" s="22" t="s">
        <v>82</v>
      </c>
    </row>
    <row r="94" spans="2:65" s="11" customFormat="1" ht="13.5">
      <c r="B94" s="205"/>
      <c r="C94" s="206"/>
      <c r="D94" s="202" t="s">
        <v>139</v>
      </c>
      <c r="E94" s="207" t="s">
        <v>30</v>
      </c>
      <c r="F94" s="208" t="s">
        <v>140</v>
      </c>
      <c r="G94" s="206"/>
      <c r="H94" s="209">
        <v>13.956</v>
      </c>
      <c r="I94" s="210"/>
      <c r="J94" s="206"/>
      <c r="K94" s="206"/>
      <c r="L94" s="211"/>
      <c r="M94" s="212"/>
      <c r="N94" s="213"/>
      <c r="O94" s="213"/>
      <c r="P94" s="213"/>
      <c r="Q94" s="213"/>
      <c r="R94" s="213"/>
      <c r="S94" s="213"/>
      <c r="T94" s="214"/>
      <c r="AT94" s="215" t="s">
        <v>139</v>
      </c>
      <c r="AU94" s="215" t="s">
        <v>82</v>
      </c>
      <c r="AV94" s="11" t="s">
        <v>82</v>
      </c>
      <c r="AW94" s="11" t="s">
        <v>37</v>
      </c>
      <c r="AX94" s="11" t="s">
        <v>74</v>
      </c>
      <c r="AY94" s="215" t="s">
        <v>122</v>
      </c>
    </row>
    <row r="95" spans="2:65" s="11" customFormat="1" ht="13.5">
      <c r="B95" s="205"/>
      <c r="C95" s="206"/>
      <c r="D95" s="202" t="s">
        <v>139</v>
      </c>
      <c r="E95" s="207" t="s">
        <v>30</v>
      </c>
      <c r="F95" s="208" t="s">
        <v>141</v>
      </c>
      <c r="G95" s="206"/>
      <c r="H95" s="209">
        <v>187</v>
      </c>
      <c r="I95" s="210"/>
      <c r="J95" s="206"/>
      <c r="K95" s="206"/>
      <c r="L95" s="211"/>
      <c r="M95" s="212"/>
      <c r="N95" s="213"/>
      <c r="O95" s="213"/>
      <c r="P95" s="213"/>
      <c r="Q95" s="213"/>
      <c r="R95" s="213"/>
      <c r="S95" s="213"/>
      <c r="T95" s="214"/>
      <c r="AT95" s="215" t="s">
        <v>139</v>
      </c>
      <c r="AU95" s="215" t="s">
        <v>82</v>
      </c>
      <c r="AV95" s="11" t="s">
        <v>82</v>
      </c>
      <c r="AW95" s="11" t="s">
        <v>37</v>
      </c>
      <c r="AX95" s="11" t="s">
        <v>74</v>
      </c>
      <c r="AY95" s="215" t="s">
        <v>122</v>
      </c>
    </row>
    <row r="96" spans="2:65" s="12" customFormat="1" ht="13.5">
      <c r="B96" s="216"/>
      <c r="C96" s="217"/>
      <c r="D96" s="202" t="s">
        <v>139</v>
      </c>
      <c r="E96" s="218" t="s">
        <v>30</v>
      </c>
      <c r="F96" s="219" t="s">
        <v>142</v>
      </c>
      <c r="G96" s="217"/>
      <c r="H96" s="220">
        <v>200.95599999999999</v>
      </c>
      <c r="I96" s="221"/>
      <c r="J96" s="217"/>
      <c r="K96" s="217"/>
      <c r="L96" s="222"/>
      <c r="M96" s="223"/>
      <c r="N96" s="224"/>
      <c r="O96" s="224"/>
      <c r="P96" s="224"/>
      <c r="Q96" s="224"/>
      <c r="R96" s="224"/>
      <c r="S96" s="224"/>
      <c r="T96" s="225"/>
      <c r="AT96" s="226" t="s">
        <v>139</v>
      </c>
      <c r="AU96" s="226" t="s">
        <v>82</v>
      </c>
      <c r="AV96" s="12" t="s">
        <v>130</v>
      </c>
      <c r="AW96" s="12" t="s">
        <v>37</v>
      </c>
      <c r="AX96" s="12" t="s">
        <v>23</v>
      </c>
      <c r="AY96" s="226" t="s">
        <v>122</v>
      </c>
    </row>
    <row r="97" spans="2:65" s="1" customFormat="1" ht="16.5" customHeight="1">
      <c r="B97" s="39"/>
      <c r="C97" s="227" t="s">
        <v>152</v>
      </c>
      <c r="D97" s="227" t="s">
        <v>143</v>
      </c>
      <c r="E97" s="228" t="s">
        <v>153</v>
      </c>
      <c r="F97" s="229" t="s">
        <v>154</v>
      </c>
      <c r="G97" s="230" t="s">
        <v>128</v>
      </c>
      <c r="H97" s="231">
        <v>231.09899999999999</v>
      </c>
      <c r="I97" s="232"/>
      <c r="J97" s="233">
        <f>ROUND(I97*H97,2)</f>
        <v>0</v>
      </c>
      <c r="K97" s="229" t="s">
        <v>136</v>
      </c>
      <c r="L97" s="234"/>
      <c r="M97" s="235" t="s">
        <v>30</v>
      </c>
      <c r="N97" s="236" t="s">
        <v>47</v>
      </c>
      <c r="O97" s="40"/>
      <c r="P97" s="199">
        <f>O97*H97</f>
        <v>0</v>
      </c>
      <c r="Q97" s="199">
        <v>1E-4</v>
      </c>
      <c r="R97" s="199">
        <f>Q97*H97</f>
        <v>2.3109899999999999E-2</v>
      </c>
      <c r="S97" s="199">
        <v>0</v>
      </c>
      <c r="T97" s="200">
        <f>S97*H97</f>
        <v>0</v>
      </c>
      <c r="AR97" s="22" t="s">
        <v>146</v>
      </c>
      <c r="AT97" s="22" t="s">
        <v>143</v>
      </c>
      <c r="AU97" s="22" t="s">
        <v>82</v>
      </c>
      <c r="AY97" s="22" t="s">
        <v>122</v>
      </c>
      <c r="BE97" s="201">
        <f>IF(N97="základní",J97,0)</f>
        <v>0</v>
      </c>
      <c r="BF97" s="201">
        <f>IF(N97="snížená",J97,0)</f>
        <v>0</v>
      </c>
      <c r="BG97" s="201">
        <f>IF(N97="zákl. přenesená",J97,0)</f>
        <v>0</v>
      </c>
      <c r="BH97" s="201">
        <f>IF(N97="sníž. přenesená",J97,0)</f>
        <v>0</v>
      </c>
      <c r="BI97" s="201">
        <f>IF(N97="nulová",J97,0)</f>
        <v>0</v>
      </c>
      <c r="BJ97" s="22" t="s">
        <v>130</v>
      </c>
      <c r="BK97" s="201">
        <f>ROUND(I97*H97,2)</f>
        <v>0</v>
      </c>
      <c r="BL97" s="22" t="s">
        <v>129</v>
      </c>
      <c r="BM97" s="22" t="s">
        <v>155</v>
      </c>
    </row>
    <row r="98" spans="2:65" s="11" customFormat="1" ht="13.5">
      <c r="B98" s="205"/>
      <c r="C98" s="206"/>
      <c r="D98" s="202" t="s">
        <v>139</v>
      </c>
      <c r="E98" s="206"/>
      <c r="F98" s="208" t="s">
        <v>148</v>
      </c>
      <c r="G98" s="206"/>
      <c r="H98" s="209">
        <v>231.09899999999999</v>
      </c>
      <c r="I98" s="210"/>
      <c r="J98" s="206"/>
      <c r="K98" s="206"/>
      <c r="L98" s="211"/>
      <c r="M98" s="212"/>
      <c r="N98" s="213"/>
      <c r="O98" s="213"/>
      <c r="P98" s="213"/>
      <c r="Q98" s="213"/>
      <c r="R98" s="213"/>
      <c r="S98" s="213"/>
      <c r="T98" s="214"/>
      <c r="AT98" s="215" t="s">
        <v>139</v>
      </c>
      <c r="AU98" s="215" t="s">
        <v>82</v>
      </c>
      <c r="AV98" s="11" t="s">
        <v>82</v>
      </c>
      <c r="AW98" s="11" t="s">
        <v>6</v>
      </c>
      <c r="AX98" s="11" t="s">
        <v>23</v>
      </c>
      <c r="AY98" s="215" t="s">
        <v>122</v>
      </c>
    </row>
    <row r="99" spans="2:65" s="1" customFormat="1" ht="16.5" customHeight="1">
      <c r="B99" s="39"/>
      <c r="C99" s="190" t="s">
        <v>156</v>
      </c>
      <c r="D99" s="190" t="s">
        <v>125</v>
      </c>
      <c r="E99" s="191" t="s">
        <v>157</v>
      </c>
      <c r="F99" s="192" t="s">
        <v>158</v>
      </c>
      <c r="G99" s="193" t="s">
        <v>159</v>
      </c>
      <c r="H99" s="194">
        <v>1</v>
      </c>
      <c r="I99" s="195"/>
      <c r="J99" s="196">
        <f>ROUND(I99*H99,2)</f>
        <v>0</v>
      </c>
      <c r="K99" s="192" t="s">
        <v>30</v>
      </c>
      <c r="L99" s="59"/>
      <c r="M99" s="197" t="s">
        <v>30</v>
      </c>
      <c r="N99" s="198" t="s">
        <v>47</v>
      </c>
      <c r="O99" s="40"/>
      <c r="P99" s="199">
        <f>O99*H99</f>
        <v>0</v>
      </c>
      <c r="Q99" s="199">
        <v>0</v>
      </c>
      <c r="R99" s="199">
        <f>Q99*H99</f>
        <v>0</v>
      </c>
      <c r="S99" s="199">
        <v>0</v>
      </c>
      <c r="T99" s="200">
        <f>S99*H99</f>
        <v>0</v>
      </c>
      <c r="AR99" s="22" t="s">
        <v>129</v>
      </c>
      <c r="AT99" s="22" t="s">
        <v>125</v>
      </c>
      <c r="AU99" s="22" t="s">
        <v>82</v>
      </c>
      <c r="AY99" s="22" t="s">
        <v>122</v>
      </c>
      <c r="BE99" s="201">
        <f>IF(N99="základní",J99,0)</f>
        <v>0</v>
      </c>
      <c r="BF99" s="201">
        <f>IF(N99="snížená",J99,0)</f>
        <v>0</v>
      </c>
      <c r="BG99" s="201">
        <f>IF(N99="zákl. přenesená",J99,0)</f>
        <v>0</v>
      </c>
      <c r="BH99" s="201">
        <f>IF(N99="sníž. přenesená",J99,0)</f>
        <v>0</v>
      </c>
      <c r="BI99" s="201">
        <f>IF(N99="nulová",J99,0)</f>
        <v>0</v>
      </c>
      <c r="BJ99" s="22" t="s">
        <v>130</v>
      </c>
      <c r="BK99" s="201">
        <f>ROUND(I99*H99,2)</f>
        <v>0</v>
      </c>
      <c r="BL99" s="22" t="s">
        <v>129</v>
      </c>
      <c r="BM99" s="22" t="s">
        <v>160</v>
      </c>
    </row>
    <row r="100" spans="2:65" s="1" customFormat="1" ht="67.5">
      <c r="B100" s="39"/>
      <c r="C100" s="61"/>
      <c r="D100" s="202" t="s">
        <v>132</v>
      </c>
      <c r="E100" s="61"/>
      <c r="F100" s="203" t="s">
        <v>161</v>
      </c>
      <c r="G100" s="61"/>
      <c r="H100" s="61"/>
      <c r="I100" s="161"/>
      <c r="J100" s="61"/>
      <c r="K100" s="61"/>
      <c r="L100" s="59"/>
      <c r="M100" s="204"/>
      <c r="N100" s="40"/>
      <c r="O100" s="40"/>
      <c r="P100" s="40"/>
      <c r="Q100" s="40"/>
      <c r="R100" s="40"/>
      <c r="S100" s="40"/>
      <c r="T100" s="76"/>
      <c r="AT100" s="22" t="s">
        <v>132</v>
      </c>
      <c r="AU100" s="22" t="s">
        <v>82</v>
      </c>
    </row>
    <row r="101" spans="2:65" s="10" customFormat="1" ht="29.85" customHeight="1">
      <c r="B101" s="174"/>
      <c r="C101" s="175"/>
      <c r="D101" s="176" t="s">
        <v>73</v>
      </c>
      <c r="E101" s="188" t="s">
        <v>162</v>
      </c>
      <c r="F101" s="188" t="s">
        <v>163</v>
      </c>
      <c r="G101" s="175"/>
      <c r="H101" s="175"/>
      <c r="I101" s="178"/>
      <c r="J101" s="189">
        <f>BK101</f>
        <v>0</v>
      </c>
      <c r="K101" s="175"/>
      <c r="L101" s="180"/>
      <c r="M101" s="181"/>
      <c r="N101" s="182"/>
      <c r="O101" s="182"/>
      <c r="P101" s="183">
        <f>SUM(P102:P106)</f>
        <v>0</v>
      </c>
      <c r="Q101" s="182"/>
      <c r="R101" s="183">
        <f>SUM(R102:R106)</f>
        <v>0</v>
      </c>
      <c r="S101" s="182"/>
      <c r="T101" s="184">
        <f>SUM(T102:T106)</f>
        <v>2.59904E-2</v>
      </c>
      <c r="AR101" s="185" t="s">
        <v>82</v>
      </c>
      <c r="AT101" s="186" t="s">
        <v>73</v>
      </c>
      <c r="AU101" s="186" t="s">
        <v>23</v>
      </c>
      <c r="AY101" s="185" t="s">
        <v>122</v>
      </c>
      <c r="BK101" s="187">
        <f>SUM(BK102:BK106)</f>
        <v>0</v>
      </c>
    </row>
    <row r="102" spans="2:65" s="1" customFormat="1" ht="16.5" customHeight="1">
      <c r="B102" s="39"/>
      <c r="C102" s="190" t="s">
        <v>164</v>
      </c>
      <c r="D102" s="190" t="s">
        <v>125</v>
      </c>
      <c r="E102" s="191" t="s">
        <v>165</v>
      </c>
      <c r="F102" s="192" t="s">
        <v>166</v>
      </c>
      <c r="G102" s="193" t="s">
        <v>167</v>
      </c>
      <c r="H102" s="194">
        <v>41.92</v>
      </c>
      <c r="I102" s="195"/>
      <c r="J102" s="196">
        <f>ROUND(I102*H102,2)</f>
        <v>0</v>
      </c>
      <c r="K102" s="192" t="s">
        <v>30</v>
      </c>
      <c r="L102" s="59"/>
      <c r="M102" s="197" t="s">
        <v>30</v>
      </c>
      <c r="N102" s="198" t="s">
        <v>47</v>
      </c>
      <c r="O102" s="40"/>
      <c r="P102" s="199">
        <f>O102*H102</f>
        <v>0</v>
      </c>
      <c r="Q102" s="199">
        <v>0</v>
      </c>
      <c r="R102" s="199">
        <f>Q102*H102</f>
        <v>0</v>
      </c>
      <c r="S102" s="199">
        <v>0</v>
      </c>
      <c r="T102" s="200">
        <f>S102*H102</f>
        <v>0</v>
      </c>
      <c r="AR102" s="22" t="s">
        <v>129</v>
      </c>
      <c r="AT102" s="22" t="s">
        <v>125</v>
      </c>
      <c r="AU102" s="22" t="s">
        <v>82</v>
      </c>
      <c r="AY102" s="22" t="s">
        <v>122</v>
      </c>
      <c r="BE102" s="201">
        <f>IF(N102="základní",J102,0)</f>
        <v>0</v>
      </c>
      <c r="BF102" s="201">
        <f>IF(N102="snížená",J102,0)</f>
        <v>0</v>
      </c>
      <c r="BG102" s="201">
        <f>IF(N102="zákl. přenesená",J102,0)</f>
        <v>0</v>
      </c>
      <c r="BH102" s="201">
        <f>IF(N102="sníž. přenesená",J102,0)</f>
        <v>0</v>
      </c>
      <c r="BI102" s="201">
        <f>IF(N102="nulová",J102,0)</f>
        <v>0</v>
      </c>
      <c r="BJ102" s="22" t="s">
        <v>130</v>
      </c>
      <c r="BK102" s="201">
        <f>ROUND(I102*H102,2)</f>
        <v>0</v>
      </c>
      <c r="BL102" s="22" t="s">
        <v>129</v>
      </c>
      <c r="BM102" s="22" t="s">
        <v>168</v>
      </c>
    </row>
    <row r="103" spans="2:65" s="1" customFormat="1" ht="40.5">
      <c r="B103" s="39"/>
      <c r="C103" s="61"/>
      <c r="D103" s="202" t="s">
        <v>132</v>
      </c>
      <c r="E103" s="61"/>
      <c r="F103" s="203" t="s">
        <v>169</v>
      </c>
      <c r="G103" s="61"/>
      <c r="H103" s="61"/>
      <c r="I103" s="161"/>
      <c r="J103" s="61"/>
      <c r="K103" s="61"/>
      <c r="L103" s="59"/>
      <c r="M103" s="204"/>
      <c r="N103" s="40"/>
      <c r="O103" s="40"/>
      <c r="P103" s="40"/>
      <c r="Q103" s="40"/>
      <c r="R103" s="40"/>
      <c r="S103" s="40"/>
      <c r="T103" s="76"/>
      <c r="AT103" s="22" t="s">
        <v>132</v>
      </c>
      <c r="AU103" s="22" t="s">
        <v>82</v>
      </c>
    </row>
    <row r="104" spans="2:65" s="11" customFormat="1" ht="13.5">
      <c r="B104" s="205"/>
      <c r="C104" s="206"/>
      <c r="D104" s="202" t="s">
        <v>139</v>
      </c>
      <c r="E104" s="207" t="s">
        <v>30</v>
      </c>
      <c r="F104" s="208" t="s">
        <v>170</v>
      </c>
      <c r="G104" s="206"/>
      <c r="H104" s="209">
        <v>41.92</v>
      </c>
      <c r="I104" s="210"/>
      <c r="J104" s="206"/>
      <c r="K104" s="206"/>
      <c r="L104" s="211"/>
      <c r="M104" s="212"/>
      <c r="N104" s="213"/>
      <c r="O104" s="213"/>
      <c r="P104" s="213"/>
      <c r="Q104" s="213"/>
      <c r="R104" s="213"/>
      <c r="S104" s="213"/>
      <c r="T104" s="214"/>
      <c r="AT104" s="215" t="s">
        <v>139</v>
      </c>
      <c r="AU104" s="215" t="s">
        <v>82</v>
      </c>
      <c r="AV104" s="11" t="s">
        <v>82</v>
      </c>
      <c r="AW104" s="11" t="s">
        <v>37</v>
      </c>
      <c r="AX104" s="11" t="s">
        <v>23</v>
      </c>
      <c r="AY104" s="215" t="s">
        <v>122</v>
      </c>
    </row>
    <row r="105" spans="2:65" s="1" customFormat="1" ht="25.5" customHeight="1">
      <c r="B105" s="39"/>
      <c r="C105" s="190" t="s">
        <v>171</v>
      </c>
      <c r="D105" s="190" t="s">
        <v>125</v>
      </c>
      <c r="E105" s="191" t="s">
        <v>172</v>
      </c>
      <c r="F105" s="192" t="s">
        <v>173</v>
      </c>
      <c r="G105" s="193" t="s">
        <v>167</v>
      </c>
      <c r="H105" s="194">
        <v>41.92</v>
      </c>
      <c r="I105" s="195"/>
      <c r="J105" s="196">
        <f>ROUND(I105*H105,2)</f>
        <v>0</v>
      </c>
      <c r="K105" s="192" t="s">
        <v>30</v>
      </c>
      <c r="L105" s="59"/>
      <c r="M105" s="197" t="s">
        <v>30</v>
      </c>
      <c r="N105" s="198" t="s">
        <v>47</v>
      </c>
      <c r="O105" s="40"/>
      <c r="P105" s="199">
        <f>O105*H105</f>
        <v>0</v>
      </c>
      <c r="Q105" s="199">
        <v>0</v>
      </c>
      <c r="R105" s="199">
        <f>Q105*H105</f>
        <v>0</v>
      </c>
      <c r="S105" s="199">
        <v>6.2E-4</v>
      </c>
      <c r="T105" s="200">
        <f>S105*H105</f>
        <v>2.59904E-2</v>
      </c>
      <c r="AR105" s="22" t="s">
        <v>129</v>
      </c>
      <c r="AT105" s="22" t="s">
        <v>125</v>
      </c>
      <c r="AU105" s="22" t="s">
        <v>82</v>
      </c>
      <c r="AY105" s="22" t="s">
        <v>122</v>
      </c>
      <c r="BE105" s="201">
        <f>IF(N105="základní",J105,0)</f>
        <v>0</v>
      </c>
      <c r="BF105" s="201">
        <f>IF(N105="snížená",J105,0)</f>
        <v>0</v>
      </c>
      <c r="BG105" s="201">
        <f>IF(N105="zákl. přenesená",J105,0)</f>
        <v>0</v>
      </c>
      <c r="BH105" s="201">
        <f>IF(N105="sníž. přenesená",J105,0)</f>
        <v>0</v>
      </c>
      <c r="BI105" s="201">
        <f>IF(N105="nulová",J105,0)</f>
        <v>0</v>
      </c>
      <c r="BJ105" s="22" t="s">
        <v>130</v>
      </c>
      <c r="BK105" s="201">
        <f>ROUND(I105*H105,2)</f>
        <v>0</v>
      </c>
      <c r="BL105" s="22" t="s">
        <v>129</v>
      </c>
      <c r="BM105" s="22" t="s">
        <v>174</v>
      </c>
    </row>
    <row r="106" spans="2:65" s="11" customFormat="1" ht="13.5">
      <c r="B106" s="205"/>
      <c r="C106" s="206"/>
      <c r="D106" s="202" t="s">
        <v>139</v>
      </c>
      <c r="E106" s="207" t="s">
        <v>30</v>
      </c>
      <c r="F106" s="208" t="s">
        <v>170</v>
      </c>
      <c r="G106" s="206"/>
      <c r="H106" s="209">
        <v>41.92</v>
      </c>
      <c r="I106" s="210"/>
      <c r="J106" s="206"/>
      <c r="K106" s="206"/>
      <c r="L106" s="211"/>
      <c r="M106" s="212"/>
      <c r="N106" s="213"/>
      <c r="O106" s="213"/>
      <c r="P106" s="213"/>
      <c r="Q106" s="213"/>
      <c r="R106" s="213"/>
      <c r="S106" s="213"/>
      <c r="T106" s="214"/>
      <c r="AT106" s="215" t="s">
        <v>139</v>
      </c>
      <c r="AU106" s="215" t="s">
        <v>82</v>
      </c>
      <c r="AV106" s="11" t="s">
        <v>82</v>
      </c>
      <c r="AW106" s="11" t="s">
        <v>37</v>
      </c>
      <c r="AX106" s="11" t="s">
        <v>23</v>
      </c>
      <c r="AY106" s="215" t="s">
        <v>122</v>
      </c>
    </row>
    <row r="107" spans="2:65" s="10" customFormat="1" ht="29.85" customHeight="1">
      <c r="B107" s="174"/>
      <c r="C107" s="175"/>
      <c r="D107" s="176" t="s">
        <v>73</v>
      </c>
      <c r="E107" s="188" t="s">
        <v>175</v>
      </c>
      <c r="F107" s="188" t="s">
        <v>176</v>
      </c>
      <c r="G107" s="175"/>
      <c r="H107" s="175"/>
      <c r="I107" s="178"/>
      <c r="J107" s="189">
        <f>BK107</f>
        <v>0</v>
      </c>
      <c r="K107" s="175"/>
      <c r="L107" s="180"/>
      <c r="M107" s="181"/>
      <c r="N107" s="182"/>
      <c r="O107" s="182"/>
      <c r="P107" s="183">
        <f>SUM(P108:P122)</f>
        <v>0</v>
      </c>
      <c r="Q107" s="182"/>
      <c r="R107" s="183">
        <f>SUM(R108:R122)</f>
        <v>0.17214920000000003</v>
      </c>
      <c r="S107" s="182"/>
      <c r="T107" s="184">
        <f>SUM(T108:T122)</f>
        <v>6.5009999999999998E-2</v>
      </c>
      <c r="AR107" s="185" t="s">
        <v>82</v>
      </c>
      <c r="AT107" s="186" t="s">
        <v>73</v>
      </c>
      <c r="AU107" s="186" t="s">
        <v>23</v>
      </c>
      <c r="AY107" s="185" t="s">
        <v>122</v>
      </c>
      <c r="BK107" s="187">
        <f>SUM(BK108:BK122)</f>
        <v>0</v>
      </c>
    </row>
    <row r="108" spans="2:65" s="1" customFormat="1" ht="16.5" customHeight="1">
      <c r="B108" s="39"/>
      <c r="C108" s="190" t="s">
        <v>177</v>
      </c>
      <c r="D108" s="190" t="s">
        <v>125</v>
      </c>
      <c r="E108" s="191" t="s">
        <v>178</v>
      </c>
      <c r="F108" s="192" t="s">
        <v>179</v>
      </c>
      <c r="G108" s="193" t="s">
        <v>167</v>
      </c>
      <c r="H108" s="194">
        <v>16.5</v>
      </c>
      <c r="I108" s="195"/>
      <c r="J108" s="196">
        <f>ROUND(I108*H108,2)</f>
        <v>0</v>
      </c>
      <c r="K108" s="192" t="s">
        <v>136</v>
      </c>
      <c r="L108" s="59"/>
      <c r="M108" s="197" t="s">
        <v>30</v>
      </c>
      <c r="N108" s="198" t="s">
        <v>47</v>
      </c>
      <c r="O108" s="40"/>
      <c r="P108" s="199">
        <f>O108*H108</f>
        <v>0</v>
      </c>
      <c r="Q108" s="199">
        <v>0</v>
      </c>
      <c r="R108" s="199">
        <f>Q108*H108</f>
        <v>0</v>
      </c>
      <c r="S108" s="199">
        <v>3.9399999999999999E-3</v>
      </c>
      <c r="T108" s="200">
        <f>S108*H108</f>
        <v>6.5009999999999998E-2</v>
      </c>
      <c r="AR108" s="22" t="s">
        <v>129</v>
      </c>
      <c r="AT108" s="22" t="s">
        <v>125</v>
      </c>
      <c r="AU108" s="22" t="s">
        <v>82</v>
      </c>
      <c r="AY108" s="22" t="s">
        <v>122</v>
      </c>
      <c r="BE108" s="201">
        <f>IF(N108="základní",J108,0)</f>
        <v>0</v>
      </c>
      <c r="BF108" s="201">
        <f>IF(N108="snížená",J108,0)</f>
        <v>0</v>
      </c>
      <c r="BG108" s="201">
        <f>IF(N108="zákl. přenesená",J108,0)</f>
        <v>0</v>
      </c>
      <c r="BH108" s="201">
        <f>IF(N108="sníž. přenesená",J108,0)</f>
        <v>0</v>
      </c>
      <c r="BI108" s="201">
        <f>IF(N108="nulová",J108,0)</f>
        <v>0</v>
      </c>
      <c r="BJ108" s="22" t="s">
        <v>130</v>
      </c>
      <c r="BK108" s="201">
        <f>ROUND(I108*H108,2)</f>
        <v>0</v>
      </c>
      <c r="BL108" s="22" t="s">
        <v>129</v>
      </c>
      <c r="BM108" s="22" t="s">
        <v>180</v>
      </c>
    </row>
    <row r="109" spans="2:65" s="11" customFormat="1" ht="13.5">
      <c r="B109" s="205"/>
      <c r="C109" s="206"/>
      <c r="D109" s="202" t="s">
        <v>139</v>
      </c>
      <c r="E109" s="207" t="s">
        <v>30</v>
      </c>
      <c r="F109" s="208" t="s">
        <v>181</v>
      </c>
      <c r="G109" s="206"/>
      <c r="H109" s="209">
        <v>16.5</v>
      </c>
      <c r="I109" s="210"/>
      <c r="J109" s="206"/>
      <c r="K109" s="206"/>
      <c r="L109" s="211"/>
      <c r="M109" s="212"/>
      <c r="N109" s="213"/>
      <c r="O109" s="213"/>
      <c r="P109" s="213"/>
      <c r="Q109" s="213"/>
      <c r="R109" s="213"/>
      <c r="S109" s="213"/>
      <c r="T109" s="214"/>
      <c r="AT109" s="215" t="s">
        <v>139</v>
      </c>
      <c r="AU109" s="215" t="s">
        <v>82</v>
      </c>
      <c r="AV109" s="11" t="s">
        <v>82</v>
      </c>
      <c r="AW109" s="11" t="s">
        <v>37</v>
      </c>
      <c r="AX109" s="11" t="s">
        <v>23</v>
      </c>
      <c r="AY109" s="215" t="s">
        <v>122</v>
      </c>
    </row>
    <row r="110" spans="2:65" s="1" customFormat="1" ht="25.5" customHeight="1">
      <c r="B110" s="39"/>
      <c r="C110" s="190" t="s">
        <v>182</v>
      </c>
      <c r="D110" s="190" t="s">
        <v>125</v>
      </c>
      <c r="E110" s="191" t="s">
        <v>183</v>
      </c>
      <c r="F110" s="192" t="s">
        <v>184</v>
      </c>
      <c r="G110" s="193" t="s">
        <v>167</v>
      </c>
      <c r="H110" s="194">
        <v>21</v>
      </c>
      <c r="I110" s="195"/>
      <c r="J110" s="196">
        <f>ROUND(I110*H110,2)</f>
        <v>0</v>
      </c>
      <c r="K110" s="192" t="s">
        <v>136</v>
      </c>
      <c r="L110" s="59"/>
      <c r="M110" s="197" t="s">
        <v>30</v>
      </c>
      <c r="N110" s="198" t="s">
        <v>47</v>
      </c>
      <c r="O110" s="40"/>
      <c r="P110" s="199">
        <f>O110*H110</f>
        <v>0</v>
      </c>
      <c r="Q110" s="199">
        <v>2.9099999999999998E-3</v>
      </c>
      <c r="R110" s="199">
        <f>Q110*H110</f>
        <v>6.1109999999999998E-2</v>
      </c>
      <c r="S110" s="199">
        <v>0</v>
      </c>
      <c r="T110" s="200">
        <f>S110*H110</f>
        <v>0</v>
      </c>
      <c r="AR110" s="22" t="s">
        <v>129</v>
      </c>
      <c r="AT110" s="22" t="s">
        <v>125</v>
      </c>
      <c r="AU110" s="22" t="s">
        <v>82</v>
      </c>
      <c r="AY110" s="22" t="s">
        <v>122</v>
      </c>
      <c r="BE110" s="201">
        <f>IF(N110="základní",J110,0)</f>
        <v>0</v>
      </c>
      <c r="BF110" s="201">
        <f>IF(N110="snížená",J110,0)</f>
        <v>0</v>
      </c>
      <c r="BG110" s="201">
        <f>IF(N110="zákl. přenesená",J110,0)</f>
        <v>0</v>
      </c>
      <c r="BH110" s="201">
        <f>IF(N110="sníž. přenesená",J110,0)</f>
        <v>0</v>
      </c>
      <c r="BI110" s="201">
        <f>IF(N110="nulová",J110,0)</f>
        <v>0</v>
      </c>
      <c r="BJ110" s="22" t="s">
        <v>130</v>
      </c>
      <c r="BK110" s="201">
        <f>ROUND(I110*H110,2)</f>
        <v>0</v>
      </c>
      <c r="BL110" s="22" t="s">
        <v>129</v>
      </c>
      <c r="BM110" s="22" t="s">
        <v>185</v>
      </c>
    </row>
    <row r="111" spans="2:65" s="11" customFormat="1" ht="13.5">
      <c r="B111" s="205"/>
      <c r="C111" s="206"/>
      <c r="D111" s="202" t="s">
        <v>139</v>
      </c>
      <c r="E111" s="207" t="s">
        <v>30</v>
      </c>
      <c r="F111" s="208" t="s">
        <v>186</v>
      </c>
      <c r="G111" s="206"/>
      <c r="H111" s="209">
        <v>21</v>
      </c>
      <c r="I111" s="210"/>
      <c r="J111" s="206"/>
      <c r="K111" s="206"/>
      <c r="L111" s="211"/>
      <c r="M111" s="212"/>
      <c r="N111" s="213"/>
      <c r="O111" s="213"/>
      <c r="P111" s="213"/>
      <c r="Q111" s="213"/>
      <c r="R111" s="213"/>
      <c r="S111" s="213"/>
      <c r="T111" s="214"/>
      <c r="AT111" s="215" t="s">
        <v>139</v>
      </c>
      <c r="AU111" s="215" t="s">
        <v>82</v>
      </c>
      <c r="AV111" s="11" t="s">
        <v>82</v>
      </c>
      <c r="AW111" s="11" t="s">
        <v>37</v>
      </c>
      <c r="AX111" s="11" t="s">
        <v>23</v>
      </c>
      <c r="AY111" s="215" t="s">
        <v>122</v>
      </c>
    </row>
    <row r="112" spans="2:65" s="1" customFormat="1" ht="25.5" customHeight="1">
      <c r="B112" s="39"/>
      <c r="C112" s="190" t="s">
        <v>187</v>
      </c>
      <c r="D112" s="190" t="s">
        <v>125</v>
      </c>
      <c r="E112" s="191" t="s">
        <v>188</v>
      </c>
      <c r="F112" s="192" t="s">
        <v>189</v>
      </c>
      <c r="G112" s="193" t="s">
        <v>167</v>
      </c>
      <c r="H112" s="194">
        <v>16.420000000000002</v>
      </c>
      <c r="I112" s="195"/>
      <c r="J112" s="196">
        <f>ROUND(I112*H112,2)</f>
        <v>0</v>
      </c>
      <c r="K112" s="192" t="s">
        <v>136</v>
      </c>
      <c r="L112" s="59"/>
      <c r="M112" s="197" t="s">
        <v>30</v>
      </c>
      <c r="N112" s="198" t="s">
        <v>47</v>
      </c>
      <c r="O112" s="40"/>
      <c r="P112" s="199">
        <f>O112*H112</f>
        <v>0</v>
      </c>
      <c r="Q112" s="199">
        <v>3.5100000000000001E-3</v>
      </c>
      <c r="R112" s="199">
        <f>Q112*H112</f>
        <v>5.763420000000001E-2</v>
      </c>
      <c r="S112" s="199">
        <v>0</v>
      </c>
      <c r="T112" s="200">
        <f>S112*H112</f>
        <v>0</v>
      </c>
      <c r="AR112" s="22" t="s">
        <v>129</v>
      </c>
      <c r="AT112" s="22" t="s">
        <v>125</v>
      </c>
      <c r="AU112" s="22" t="s">
        <v>82</v>
      </c>
      <c r="AY112" s="22" t="s">
        <v>122</v>
      </c>
      <c r="BE112" s="201">
        <f>IF(N112="základní",J112,0)</f>
        <v>0</v>
      </c>
      <c r="BF112" s="201">
        <f>IF(N112="snížená",J112,0)</f>
        <v>0</v>
      </c>
      <c r="BG112" s="201">
        <f>IF(N112="zákl. přenesená",J112,0)</f>
        <v>0</v>
      </c>
      <c r="BH112" s="201">
        <f>IF(N112="sníž. přenesená",J112,0)</f>
        <v>0</v>
      </c>
      <c r="BI112" s="201">
        <f>IF(N112="nulová",J112,0)</f>
        <v>0</v>
      </c>
      <c r="BJ112" s="22" t="s">
        <v>130</v>
      </c>
      <c r="BK112" s="201">
        <f>ROUND(I112*H112,2)</f>
        <v>0</v>
      </c>
      <c r="BL112" s="22" t="s">
        <v>129</v>
      </c>
      <c r="BM112" s="22" t="s">
        <v>190</v>
      </c>
    </row>
    <row r="113" spans="2:65" s="1" customFormat="1" ht="38.25" customHeight="1">
      <c r="B113" s="39"/>
      <c r="C113" s="190" t="s">
        <v>191</v>
      </c>
      <c r="D113" s="190" t="s">
        <v>125</v>
      </c>
      <c r="E113" s="191" t="s">
        <v>192</v>
      </c>
      <c r="F113" s="192" t="s">
        <v>193</v>
      </c>
      <c r="G113" s="193" t="s">
        <v>194</v>
      </c>
      <c r="H113" s="194">
        <v>2</v>
      </c>
      <c r="I113" s="195"/>
      <c r="J113" s="196">
        <f>ROUND(I113*H113,2)</f>
        <v>0</v>
      </c>
      <c r="K113" s="192" t="s">
        <v>136</v>
      </c>
      <c r="L113" s="59"/>
      <c r="M113" s="197" t="s">
        <v>30</v>
      </c>
      <c r="N113" s="198" t="s">
        <v>47</v>
      </c>
      <c r="O113" s="40"/>
      <c r="P113" s="199">
        <f>O113*H113</f>
        <v>0</v>
      </c>
      <c r="Q113" s="199">
        <v>0</v>
      </c>
      <c r="R113" s="199">
        <f>Q113*H113</f>
        <v>0</v>
      </c>
      <c r="S113" s="199">
        <v>0</v>
      </c>
      <c r="T113" s="200">
        <f>S113*H113</f>
        <v>0</v>
      </c>
      <c r="AR113" s="22" t="s">
        <v>129</v>
      </c>
      <c r="AT113" s="22" t="s">
        <v>125</v>
      </c>
      <c r="AU113" s="22" t="s">
        <v>82</v>
      </c>
      <c r="AY113" s="22" t="s">
        <v>122</v>
      </c>
      <c r="BE113" s="201">
        <f>IF(N113="základní",J113,0)</f>
        <v>0</v>
      </c>
      <c r="BF113" s="201">
        <f>IF(N113="snížená",J113,0)</f>
        <v>0</v>
      </c>
      <c r="BG113" s="201">
        <f>IF(N113="zákl. přenesená",J113,0)</f>
        <v>0</v>
      </c>
      <c r="BH113" s="201">
        <f>IF(N113="sníž. přenesená",J113,0)</f>
        <v>0</v>
      </c>
      <c r="BI113" s="201">
        <f>IF(N113="nulová",J113,0)</f>
        <v>0</v>
      </c>
      <c r="BJ113" s="22" t="s">
        <v>130</v>
      </c>
      <c r="BK113" s="201">
        <f>ROUND(I113*H113,2)</f>
        <v>0</v>
      </c>
      <c r="BL113" s="22" t="s">
        <v>129</v>
      </c>
      <c r="BM113" s="22" t="s">
        <v>195</v>
      </c>
    </row>
    <row r="114" spans="2:65" s="1" customFormat="1" ht="25.5" customHeight="1">
      <c r="B114" s="39"/>
      <c r="C114" s="190" t="s">
        <v>196</v>
      </c>
      <c r="D114" s="190" t="s">
        <v>125</v>
      </c>
      <c r="E114" s="191" t="s">
        <v>197</v>
      </c>
      <c r="F114" s="192" t="s">
        <v>198</v>
      </c>
      <c r="G114" s="193" t="s">
        <v>167</v>
      </c>
      <c r="H114" s="194">
        <v>16.5</v>
      </c>
      <c r="I114" s="195"/>
      <c r="J114" s="196">
        <f>ROUND(I114*H114,2)</f>
        <v>0</v>
      </c>
      <c r="K114" s="192" t="s">
        <v>136</v>
      </c>
      <c r="L114" s="59"/>
      <c r="M114" s="197" t="s">
        <v>30</v>
      </c>
      <c r="N114" s="198" t="s">
        <v>47</v>
      </c>
      <c r="O114" s="40"/>
      <c r="P114" s="199">
        <f>O114*H114</f>
        <v>0</v>
      </c>
      <c r="Q114" s="199">
        <v>5.9000000000000003E-4</v>
      </c>
      <c r="R114" s="199">
        <f>Q114*H114</f>
        <v>9.7350000000000006E-3</v>
      </c>
      <c r="S114" s="199">
        <v>0</v>
      </c>
      <c r="T114" s="200">
        <f>S114*H114</f>
        <v>0</v>
      </c>
      <c r="AR114" s="22" t="s">
        <v>129</v>
      </c>
      <c r="AT114" s="22" t="s">
        <v>125</v>
      </c>
      <c r="AU114" s="22" t="s">
        <v>82</v>
      </c>
      <c r="AY114" s="22" t="s">
        <v>122</v>
      </c>
      <c r="BE114" s="201">
        <f>IF(N114="základní",J114,0)</f>
        <v>0</v>
      </c>
      <c r="BF114" s="201">
        <f>IF(N114="snížená",J114,0)</f>
        <v>0</v>
      </c>
      <c r="BG114" s="201">
        <f>IF(N114="zákl. přenesená",J114,0)</f>
        <v>0</v>
      </c>
      <c r="BH114" s="201">
        <f>IF(N114="sníž. přenesená",J114,0)</f>
        <v>0</v>
      </c>
      <c r="BI114" s="201">
        <f>IF(N114="nulová",J114,0)</f>
        <v>0</v>
      </c>
      <c r="BJ114" s="22" t="s">
        <v>130</v>
      </c>
      <c r="BK114" s="201">
        <f>ROUND(I114*H114,2)</f>
        <v>0</v>
      </c>
      <c r="BL114" s="22" t="s">
        <v>129</v>
      </c>
      <c r="BM114" s="22" t="s">
        <v>199</v>
      </c>
    </row>
    <row r="115" spans="2:65" s="1" customFormat="1" ht="67.5">
      <c r="B115" s="39"/>
      <c r="C115" s="61"/>
      <c r="D115" s="202" t="s">
        <v>132</v>
      </c>
      <c r="E115" s="61"/>
      <c r="F115" s="203" t="s">
        <v>200</v>
      </c>
      <c r="G115" s="61"/>
      <c r="H115" s="61"/>
      <c r="I115" s="161"/>
      <c r="J115" s="61"/>
      <c r="K115" s="61"/>
      <c r="L115" s="59"/>
      <c r="M115" s="204"/>
      <c r="N115" s="40"/>
      <c r="O115" s="40"/>
      <c r="P115" s="40"/>
      <c r="Q115" s="40"/>
      <c r="R115" s="40"/>
      <c r="S115" s="40"/>
      <c r="T115" s="76"/>
      <c r="AT115" s="22" t="s">
        <v>132</v>
      </c>
      <c r="AU115" s="22" t="s">
        <v>82</v>
      </c>
    </row>
    <row r="116" spans="2:65" s="1" customFormat="1" ht="25.5" customHeight="1">
      <c r="B116" s="39"/>
      <c r="C116" s="190" t="s">
        <v>201</v>
      </c>
      <c r="D116" s="190" t="s">
        <v>125</v>
      </c>
      <c r="E116" s="191" t="s">
        <v>202</v>
      </c>
      <c r="F116" s="192" t="s">
        <v>203</v>
      </c>
      <c r="G116" s="193" t="s">
        <v>167</v>
      </c>
      <c r="H116" s="194">
        <v>16.5</v>
      </c>
      <c r="I116" s="195"/>
      <c r="J116" s="196">
        <f>ROUND(I116*H116,2)</f>
        <v>0</v>
      </c>
      <c r="K116" s="192" t="s">
        <v>136</v>
      </c>
      <c r="L116" s="59"/>
      <c r="M116" s="197" t="s">
        <v>30</v>
      </c>
      <c r="N116" s="198" t="s">
        <v>47</v>
      </c>
      <c r="O116" s="40"/>
      <c r="P116" s="199">
        <f>O116*H116</f>
        <v>0</v>
      </c>
      <c r="Q116" s="199">
        <v>1.74E-3</v>
      </c>
      <c r="R116" s="199">
        <f>Q116*H116</f>
        <v>2.8709999999999999E-2</v>
      </c>
      <c r="S116" s="199">
        <v>0</v>
      </c>
      <c r="T116" s="200">
        <f>S116*H116</f>
        <v>0</v>
      </c>
      <c r="AR116" s="22" t="s">
        <v>129</v>
      </c>
      <c r="AT116" s="22" t="s">
        <v>125</v>
      </c>
      <c r="AU116" s="22" t="s">
        <v>82</v>
      </c>
      <c r="AY116" s="22" t="s">
        <v>122</v>
      </c>
      <c r="BE116" s="201">
        <f>IF(N116="základní",J116,0)</f>
        <v>0</v>
      </c>
      <c r="BF116" s="201">
        <f>IF(N116="snížená",J116,0)</f>
        <v>0</v>
      </c>
      <c r="BG116" s="201">
        <f>IF(N116="zákl. přenesená",J116,0)</f>
        <v>0</v>
      </c>
      <c r="BH116" s="201">
        <f>IF(N116="sníž. přenesená",J116,0)</f>
        <v>0</v>
      </c>
      <c r="BI116" s="201">
        <f>IF(N116="nulová",J116,0)</f>
        <v>0</v>
      </c>
      <c r="BJ116" s="22" t="s">
        <v>130</v>
      </c>
      <c r="BK116" s="201">
        <f>ROUND(I116*H116,2)</f>
        <v>0</v>
      </c>
      <c r="BL116" s="22" t="s">
        <v>129</v>
      </c>
      <c r="BM116" s="22" t="s">
        <v>204</v>
      </c>
    </row>
    <row r="117" spans="2:65" s="1" customFormat="1" ht="25.5" customHeight="1">
      <c r="B117" s="39"/>
      <c r="C117" s="190" t="s">
        <v>10</v>
      </c>
      <c r="D117" s="190" t="s">
        <v>125</v>
      </c>
      <c r="E117" s="191" t="s">
        <v>205</v>
      </c>
      <c r="F117" s="192" t="s">
        <v>206</v>
      </c>
      <c r="G117" s="193" t="s">
        <v>194</v>
      </c>
      <c r="H117" s="194">
        <v>1</v>
      </c>
      <c r="I117" s="195"/>
      <c r="J117" s="196">
        <f>ROUND(I117*H117,2)</f>
        <v>0</v>
      </c>
      <c r="K117" s="192" t="s">
        <v>136</v>
      </c>
      <c r="L117" s="59"/>
      <c r="M117" s="197" t="s">
        <v>30</v>
      </c>
      <c r="N117" s="198" t="s">
        <v>47</v>
      </c>
      <c r="O117" s="40"/>
      <c r="P117" s="199">
        <f>O117*H117</f>
        <v>0</v>
      </c>
      <c r="Q117" s="199">
        <v>2.5000000000000001E-4</v>
      </c>
      <c r="R117" s="199">
        <f>Q117*H117</f>
        <v>2.5000000000000001E-4</v>
      </c>
      <c r="S117" s="199">
        <v>0</v>
      </c>
      <c r="T117" s="200">
        <f>S117*H117</f>
        <v>0</v>
      </c>
      <c r="AR117" s="22" t="s">
        <v>129</v>
      </c>
      <c r="AT117" s="22" t="s">
        <v>125</v>
      </c>
      <c r="AU117" s="22" t="s">
        <v>82</v>
      </c>
      <c r="AY117" s="22" t="s">
        <v>122</v>
      </c>
      <c r="BE117" s="201">
        <f>IF(N117="základní",J117,0)</f>
        <v>0</v>
      </c>
      <c r="BF117" s="201">
        <f>IF(N117="snížená",J117,0)</f>
        <v>0</v>
      </c>
      <c r="BG117" s="201">
        <f>IF(N117="zákl. přenesená",J117,0)</f>
        <v>0</v>
      </c>
      <c r="BH117" s="201">
        <f>IF(N117="sníž. přenesená",J117,0)</f>
        <v>0</v>
      </c>
      <c r="BI117" s="201">
        <f>IF(N117="nulová",J117,0)</f>
        <v>0</v>
      </c>
      <c r="BJ117" s="22" t="s">
        <v>130</v>
      </c>
      <c r="BK117" s="201">
        <f>ROUND(I117*H117,2)</f>
        <v>0</v>
      </c>
      <c r="BL117" s="22" t="s">
        <v>129</v>
      </c>
      <c r="BM117" s="22" t="s">
        <v>207</v>
      </c>
    </row>
    <row r="118" spans="2:65" s="1" customFormat="1" ht="25.5" customHeight="1">
      <c r="B118" s="39"/>
      <c r="C118" s="190" t="s">
        <v>129</v>
      </c>
      <c r="D118" s="190" t="s">
        <v>125</v>
      </c>
      <c r="E118" s="191" t="s">
        <v>208</v>
      </c>
      <c r="F118" s="192" t="s">
        <v>209</v>
      </c>
      <c r="G118" s="193" t="s">
        <v>167</v>
      </c>
      <c r="H118" s="194">
        <v>4.5</v>
      </c>
      <c r="I118" s="195"/>
      <c r="J118" s="196">
        <f>ROUND(I118*H118,2)</f>
        <v>0</v>
      </c>
      <c r="K118" s="192" t="s">
        <v>136</v>
      </c>
      <c r="L118" s="59"/>
      <c r="M118" s="197" t="s">
        <v>30</v>
      </c>
      <c r="N118" s="198" t="s">
        <v>47</v>
      </c>
      <c r="O118" s="40"/>
      <c r="P118" s="199">
        <f>O118*H118</f>
        <v>0</v>
      </c>
      <c r="Q118" s="199">
        <v>2.8600000000000001E-3</v>
      </c>
      <c r="R118" s="199">
        <f>Q118*H118</f>
        <v>1.2870000000000001E-2</v>
      </c>
      <c r="S118" s="199">
        <v>0</v>
      </c>
      <c r="T118" s="200">
        <f>S118*H118</f>
        <v>0</v>
      </c>
      <c r="AR118" s="22" t="s">
        <v>129</v>
      </c>
      <c r="AT118" s="22" t="s">
        <v>125</v>
      </c>
      <c r="AU118" s="22" t="s">
        <v>82</v>
      </c>
      <c r="AY118" s="22" t="s">
        <v>122</v>
      </c>
      <c r="BE118" s="201">
        <f>IF(N118="základní",J118,0)</f>
        <v>0</v>
      </c>
      <c r="BF118" s="201">
        <f>IF(N118="snížená",J118,0)</f>
        <v>0</v>
      </c>
      <c r="BG118" s="201">
        <f>IF(N118="zákl. přenesená",J118,0)</f>
        <v>0</v>
      </c>
      <c r="BH118" s="201">
        <f>IF(N118="sníž. přenesená",J118,0)</f>
        <v>0</v>
      </c>
      <c r="BI118" s="201">
        <f>IF(N118="nulová",J118,0)</f>
        <v>0</v>
      </c>
      <c r="BJ118" s="22" t="s">
        <v>130</v>
      </c>
      <c r="BK118" s="201">
        <f>ROUND(I118*H118,2)</f>
        <v>0</v>
      </c>
      <c r="BL118" s="22" t="s">
        <v>129</v>
      </c>
      <c r="BM118" s="22" t="s">
        <v>210</v>
      </c>
    </row>
    <row r="119" spans="2:65" s="1" customFormat="1" ht="25.5" customHeight="1">
      <c r="B119" s="39"/>
      <c r="C119" s="190" t="s">
        <v>211</v>
      </c>
      <c r="D119" s="190" t="s">
        <v>125</v>
      </c>
      <c r="E119" s="191" t="s">
        <v>212</v>
      </c>
      <c r="F119" s="192" t="s">
        <v>213</v>
      </c>
      <c r="G119" s="193" t="s">
        <v>194</v>
      </c>
      <c r="H119" s="194">
        <v>1</v>
      </c>
      <c r="I119" s="195"/>
      <c r="J119" s="196">
        <f>ROUND(I119*H119,2)</f>
        <v>0</v>
      </c>
      <c r="K119" s="192" t="s">
        <v>136</v>
      </c>
      <c r="L119" s="59"/>
      <c r="M119" s="197" t="s">
        <v>30</v>
      </c>
      <c r="N119" s="198" t="s">
        <v>47</v>
      </c>
      <c r="O119" s="40"/>
      <c r="P119" s="199">
        <f>O119*H119</f>
        <v>0</v>
      </c>
      <c r="Q119" s="199">
        <v>1.8400000000000001E-3</v>
      </c>
      <c r="R119" s="199">
        <f>Q119*H119</f>
        <v>1.8400000000000001E-3</v>
      </c>
      <c r="S119" s="199">
        <v>0</v>
      </c>
      <c r="T119" s="200">
        <f>S119*H119</f>
        <v>0</v>
      </c>
      <c r="AR119" s="22" t="s">
        <v>129</v>
      </c>
      <c r="AT119" s="22" t="s">
        <v>125</v>
      </c>
      <c r="AU119" s="22" t="s">
        <v>82</v>
      </c>
      <c r="AY119" s="22" t="s">
        <v>122</v>
      </c>
      <c r="BE119" s="201">
        <f>IF(N119="základní",J119,0)</f>
        <v>0</v>
      </c>
      <c r="BF119" s="201">
        <f>IF(N119="snížená",J119,0)</f>
        <v>0</v>
      </c>
      <c r="BG119" s="201">
        <f>IF(N119="zákl. přenesená",J119,0)</f>
        <v>0</v>
      </c>
      <c r="BH119" s="201">
        <f>IF(N119="sníž. přenesená",J119,0)</f>
        <v>0</v>
      </c>
      <c r="BI119" s="201">
        <f>IF(N119="nulová",J119,0)</f>
        <v>0</v>
      </c>
      <c r="BJ119" s="22" t="s">
        <v>130</v>
      </c>
      <c r="BK119" s="201">
        <f>ROUND(I119*H119,2)</f>
        <v>0</v>
      </c>
      <c r="BL119" s="22" t="s">
        <v>129</v>
      </c>
      <c r="BM119" s="22" t="s">
        <v>214</v>
      </c>
    </row>
    <row r="120" spans="2:65" s="1" customFormat="1" ht="25.5" customHeight="1">
      <c r="B120" s="39"/>
      <c r="C120" s="190" t="s">
        <v>215</v>
      </c>
      <c r="D120" s="190" t="s">
        <v>125</v>
      </c>
      <c r="E120" s="191" t="s">
        <v>216</v>
      </c>
      <c r="F120" s="192" t="s">
        <v>217</v>
      </c>
      <c r="G120" s="193" t="s">
        <v>218</v>
      </c>
      <c r="H120" s="237"/>
      <c r="I120" s="195"/>
      <c r="J120" s="196">
        <f>ROUND(I120*H120,2)</f>
        <v>0</v>
      </c>
      <c r="K120" s="192" t="s">
        <v>136</v>
      </c>
      <c r="L120" s="59"/>
      <c r="M120" s="197" t="s">
        <v>30</v>
      </c>
      <c r="N120" s="198" t="s">
        <v>47</v>
      </c>
      <c r="O120" s="40"/>
      <c r="P120" s="199">
        <f>O120*H120</f>
        <v>0</v>
      </c>
      <c r="Q120" s="199">
        <v>0</v>
      </c>
      <c r="R120" s="199">
        <f>Q120*H120</f>
        <v>0</v>
      </c>
      <c r="S120" s="199">
        <v>0</v>
      </c>
      <c r="T120" s="200">
        <f>S120*H120</f>
        <v>0</v>
      </c>
      <c r="AR120" s="22" t="s">
        <v>129</v>
      </c>
      <c r="AT120" s="22" t="s">
        <v>125</v>
      </c>
      <c r="AU120" s="22" t="s">
        <v>82</v>
      </c>
      <c r="AY120" s="22" t="s">
        <v>122</v>
      </c>
      <c r="BE120" s="201">
        <f>IF(N120="základní",J120,0)</f>
        <v>0</v>
      </c>
      <c r="BF120" s="201">
        <f>IF(N120="snížená",J120,0)</f>
        <v>0</v>
      </c>
      <c r="BG120" s="201">
        <f>IF(N120="zákl. přenesená",J120,0)</f>
        <v>0</v>
      </c>
      <c r="BH120" s="201">
        <f>IF(N120="sníž. přenesená",J120,0)</f>
        <v>0</v>
      </c>
      <c r="BI120" s="201">
        <f>IF(N120="nulová",J120,0)</f>
        <v>0</v>
      </c>
      <c r="BJ120" s="22" t="s">
        <v>130</v>
      </c>
      <c r="BK120" s="201">
        <f>ROUND(I120*H120,2)</f>
        <v>0</v>
      </c>
      <c r="BL120" s="22" t="s">
        <v>129</v>
      </c>
      <c r="BM120" s="22" t="s">
        <v>219</v>
      </c>
    </row>
    <row r="121" spans="2:65" s="1" customFormat="1" ht="148.5">
      <c r="B121" s="39"/>
      <c r="C121" s="61"/>
      <c r="D121" s="202" t="s">
        <v>132</v>
      </c>
      <c r="E121" s="61"/>
      <c r="F121" s="203" t="s">
        <v>220</v>
      </c>
      <c r="G121" s="61"/>
      <c r="H121" s="61"/>
      <c r="I121" s="161"/>
      <c r="J121" s="61"/>
      <c r="K121" s="61"/>
      <c r="L121" s="59"/>
      <c r="M121" s="204"/>
      <c r="N121" s="40"/>
      <c r="O121" s="40"/>
      <c r="P121" s="40"/>
      <c r="Q121" s="40"/>
      <c r="R121" s="40"/>
      <c r="S121" s="40"/>
      <c r="T121" s="76"/>
      <c r="AT121" s="22" t="s">
        <v>132</v>
      </c>
      <c r="AU121" s="22" t="s">
        <v>82</v>
      </c>
    </row>
    <row r="122" spans="2:65" s="1" customFormat="1" ht="16.5" customHeight="1">
      <c r="B122" s="39"/>
      <c r="C122" s="190" t="s">
        <v>221</v>
      </c>
      <c r="D122" s="190" t="s">
        <v>125</v>
      </c>
      <c r="E122" s="191" t="s">
        <v>222</v>
      </c>
      <c r="F122" s="192" t="s">
        <v>223</v>
      </c>
      <c r="G122" s="193" t="s">
        <v>224</v>
      </c>
      <c r="H122" s="194">
        <v>1</v>
      </c>
      <c r="I122" s="195"/>
      <c r="J122" s="196">
        <f>ROUND(I122*H122,2)</f>
        <v>0</v>
      </c>
      <c r="K122" s="192" t="s">
        <v>30</v>
      </c>
      <c r="L122" s="59"/>
      <c r="M122" s="197" t="s">
        <v>30</v>
      </c>
      <c r="N122" s="238" t="s">
        <v>47</v>
      </c>
      <c r="O122" s="239"/>
      <c r="P122" s="240">
        <f>O122*H122</f>
        <v>0</v>
      </c>
      <c r="Q122" s="240">
        <v>0</v>
      </c>
      <c r="R122" s="240">
        <f>Q122*H122</f>
        <v>0</v>
      </c>
      <c r="S122" s="240">
        <v>0</v>
      </c>
      <c r="T122" s="241">
        <f>S122*H122</f>
        <v>0</v>
      </c>
      <c r="AR122" s="22" t="s">
        <v>130</v>
      </c>
      <c r="AT122" s="22" t="s">
        <v>125</v>
      </c>
      <c r="AU122" s="22" t="s">
        <v>82</v>
      </c>
      <c r="AY122" s="22" t="s">
        <v>122</v>
      </c>
      <c r="BE122" s="201">
        <f>IF(N122="základní",J122,0)</f>
        <v>0</v>
      </c>
      <c r="BF122" s="201">
        <f>IF(N122="snížená",J122,0)</f>
        <v>0</v>
      </c>
      <c r="BG122" s="201">
        <f>IF(N122="zákl. přenesená",J122,0)</f>
        <v>0</v>
      </c>
      <c r="BH122" s="201">
        <f>IF(N122="sníž. přenesená",J122,0)</f>
        <v>0</v>
      </c>
      <c r="BI122" s="201">
        <f>IF(N122="nulová",J122,0)</f>
        <v>0</v>
      </c>
      <c r="BJ122" s="22" t="s">
        <v>130</v>
      </c>
      <c r="BK122" s="201">
        <f>ROUND(I122*H122,2)</f>
        <v>0</v>
      </c>
      <c r="BL122" s="22" t="s">
        <v>130</v>
      </c>
      <c r="BM122" s="22" t="s">
        <v>225</v>
      </c>
    </row>
    <row r="123" spans="2:65" s="1" customFormat="1" ht="6.95" customHeight="1">
      <c r="B123" s="54"/>
      <c r="C123" s="55"/>
      <c r="D123" s="55"/>
      <c r="E123" s="55"/>
      <c r="F123" s="55"/>
      <c r="G123" s="55"/>
      <c r="H123" s="55"/>
      <c r="I123" s="137"/>
      <c r="J123" s="55"/>
      <c r="K123" s="55"/>
      <c r="L123" s="59"/>
    </row>
  </sheetData>
  <sheetProtection algorithmName="SHA-512" hashValue="xMCy4TUo3bsAdBXjLvMLcwBh6E3zQrcMEiWHWjN2zGhJaF5+pXg1tAEFzmUjPjiz1y0F0PJXSuh26k0cMsg3sw==" saltValue="+WDW459Pea51Q5W2O/GZ4ae/1D93/zbtwUnvndkbp7UXvEg2WNDffkJ5chTofctItLOrvD9WCBUWTF56UvOw7w==" spinCount="100000" sheet="1" objects="1" scenarios="1" formatColumns="0" formatRows="0" autoFilter="0"/>
  <autoFilter ref="C79:K122"/>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5"/>
  <sheetViews>
    <sheetView showGridLines="0" tabSelected="1" workbookViewId="0">
      <pane ySplit="1" topLeftCell="A107"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89</v>
      </c>
      <c r="G1" s="368" t="s">
        <v>90</v>
      </c>
      <c r="H1" s="368"/>
      <c r="I1" s="113"/>
      <c r="J1" s="112" t="s">
        <v>91</v>
      </c>
      <c r="K1" s="111" t="s">
        <v>92</v>
      </c>
      <c r="L1" s="112" t="s">
        <v>93</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30"/>
      <c r="M2" s="330"/>
      <c r="N2" s="330"/>
      <c r="O2" s="330"/>
      <c r="P2" s="330"/>
      <c r="Q2" s="330"/>
      <c r="R2" s="330"/>
      <c r="S2" s="330"/>
      <c r="T2" s="330"/>
      <c r="U2" s="330"/>
      <c r="V2" s="330"/>
      <c r="AT2" s="22" t="s">
        <v>85</v>
      </c>
    </row>
    <row r="3" spans="1:70" ht="6.95" customHeight="1">
      <c r="B3" s="23"/>
      <c r="C3" s="24"/>
      <c r="D3" s="24"/>
      <c r="E3" s="24"/>
      <c r="F3" s="24"/>
      <c r="G3" s="24"/>
      <c r="H3" s="24"/>
      <c r="I3" s="114"/>
      <c r="J3" s="24"/>
      <c r="K3" s="25"/>
      <c r="AT3" s="22" t="s">
        <v>82</v>
      </c>
    </row>
    <row r="4" spans="1:70" ht="36.950000000000003" customHeight="1">
      <c r="B4" s="26"/>
      <c r="C4" s="27"/>
      <c r="D4" s="28" t="s">
        <v>94</v>
      </c>
      <c r="E4" s="27"/>
      <c r="F4" s="27"/>
      <c r="G4" s="27"/>
      <c r="H4" s="27"/>
      <c r="I4" s="115"/>
      <c r="J4" s="27"/>
      <c r="K4" s="29"/>
      <c r="M4" s="30" t="s">
        <v>12</v>
      </c>
      <c r="AT4" s="22" t="s">
        <v>37</v>
      </c>
    </row>
    <row r="5" spans="1:70" ht="6.95" customHeight="1">
      <c r="B5" s="26"/>
      <c r="C5" s="27"/>
      <c r="D5" s="27"/>
      <c r="E5" s="27"/>
      <c r="F5" s="27"/>
      <c r="G5" s="27"/>
      <c r="H5" s="27"/>
      <c r="I5" s="115"/>
      <c r="J5" s="27"/>
      <c r="K5" s="29"/>
    </row>
    <row r="6" spans="1:70">
      <c r="B6" s="26"/>
      <c r="C6" s="27"/>
      <c r="D6" s="35" t="s">
        <v>18</v>
      </c>
      <c r="E6" s="27"/>
      <c r="F6" s="27"/>
      <c r="G6" s="27"/>
      <c r="H6" s="27"/>
      <c r="I6" s="115"/>
      <c r="J6" s="27"/>
      <c r="K6" s="29"/>
    </row>
    <row r="7" spans="1:70" ht="16.5" customHeight="1">
      <c r="B7" s="26"/>
      <c r="C7" s="27"/>
      <c r="D7" s="27"/>
      <c r="E7" s="360" t="str">
        <f>'Rekapitulace stavby'!K6</f>
        <v>Ps Jičín, oprava střechy nad dílnou a garážemi</v>
      </c>
      <c r="F7" s="361"/>
      <c r="G7" s="361"/>
      <c r="H7" s="361"/>
      <c r="I7" s="115"/>
      <c r="J7" s="27"/>
      <c r="K7" s="29"/>
    </row>
    <row r="8" spans="1:70" s="1" customFormat="1">
      <c r="B8" s="39"/>
      <c r="C8" s="40"/>
      <c r="D8" s="35" t="s">
        <v>95</v>
      </c>
      <c r="E8" s="40"/>
      <c r="F8" s="40"/>
      <c r="G8" s="40"/>
      <c r="H8" s="40"/>
      <c r="I8" s="116"/>
      <c r="J8" s="40"/>
      <c r="K8" s="43"/>
    </row>
    <row r="9" spans="1:70" s="1" customFormat="1" ht="36.950000000000003" customHeight="1">
      <c r="B9" s="39"/>
      <c r="C9" s="40"/>
      <c r="D9" s="40"/>
      <c r="E9" s="362" t="s">
        <v>226</v>
      </c>
      <c r="F9" s="363"/>
      <c r="G9" s="363"/>
      <c r="H9" s="363"/>
      <c r="I9" s="116"/>
      <c r="J9" s="40"/>
      <c r="K9" s="43"/>
    </row>
    <row r="10" spans="1:70" s="1" customFormat="1" ht="13.5">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30</v>
      </c>
      <c r="K11" s="43"/>
    </row>
    <row r="12" spans="1:70" s="1" customFormat="1" ht="14.45" customHeight="1">
      <c r="B12" s="39"/>
      <c r="C12" s="40"/>
      <c r="D12" s="35" t="s">
        <v>24</v>
      </c>
      <c r="E12" s="40"/>
      <c r="F12" s="33" t="s">
        <v>25</v>
      </c>
      <c r="G12" s="40"/>
      <c r="H12" s="40"/>
      <c r="I12" s="117" t="s">
        <v>26</v>
      </c>
      <c r="J12" s="118" t="str">
        <f>'Rekapitulace stavby'!AN8</f>
        <v>11.9.2018</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28</v>
      </c>
      <c r="E14" s="40"/>
      <c r="F14" s="40"/>
      <c r="G14" s="40"/>
      <c r="H14" s="40"/>
      <c r="I14" s="117" t="s">
        <v>29</v>
      </c>
      <c r="J14" s="33" t="s">
        <v>30</v>
      </c>
      <c r="K14" s="43"/>
    </row>
    <row r="15" spans="1:70" s="1" customFormat="1" ht="18" customHeight="1">
      <c r="B15" s="39"/>
      <c r="C15" s="40"/>
      <c r="D15" s="40"/>
      <c r="E15" s="33" t="s">
        <v>31</v>
      </c>
      <c r="F15" s="40"/>
      <c r="G15" s="40"/>
      <c r="H15" s="40"/>
      <c r="I15" s="117" t="s">
        <v>32</v>
      </c>
      <c r="J15" s="33" t="s">
        <v>30</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33</v>
      </c>
      <c r="E17" s="40"/>
      <c r="F17" s="40"/>
      <c r="G17" s="40"/>
      <c r="H17" s="40"/>
      <c r="I17" s="117" t="s">
        <v>29</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32</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35</v>
      </c>
      <c r="E20" s="40"/>
      <c r="F20" s="40"/>
      <c r="G20" s="40"/>
      <c r="H20" s="40"/>
      <c r="I20" s="117" t="s">
        <v>29</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32</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49" t="s">
        <v>30</v>
      </c>
      <c r="F24" s="349"/>
      <c r="G24" s="349"/>
      <c r="H24" s="349"/>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40</v>
      </c>
      <c r="E27" s="40"/>
      <c r="F27" s="40"/>
      <c r="G27" s="40"/>
      <c r="H27" s="40"/>
      <c r="I27" s="116"/>
      <c r="J27" s="126">
        <f>ROUND(J80,2)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42</v>
      </c>
      <c r="G29" s="40"/>
      <c r="H29" s="40"/>
      <c r="I29" s="127" t="s">
        <v>41</v>
      </c>
      <c r="J29" s="44" t="s">
        <v>43</v>
      </c>
      <c r="K29" s="43"/>
    </row>
    <row r="30" spans="2:11" s="1" customFormat="1" ht="14.45" hidden="1" customHeight="1">
      <c r="B30" s="39"/>
      <c r="C30" s="40"/>
      <c r="D30" s="47" t="s">
        <v>44</v>
      </c>
      <c r="E30" s="47" t="s">
        <v>45</v>
      </c>
      <c r="F30" s="128">
        <f>ROUND(SUM(BE80:BE114), 2)</f>
        <v>0</v>
      </c>
      <c r="G30" s="40"/>
      <c r="H30" s="40"/>
      <c r="I30" s="129">
        <v>0.21</v>
      </c>
      <c r="J30" s="128">
        <f>ROUND(ROUND((SUM(BE80:BE114)), 2)*I30, 2)</f>
        <v>0</v>
      </c>
      <c r="K30" s="43"/>
    </row>
    <row r="31" spans="2:11" s="1" customFormat="1" ht="14.45" hidden="1" customHeight="1">
      <c r="B31" s="39"/>
      <c r="C31" s="40"/>
      <c r="D31" s="40"/>
      <c r="E31" s="47" t="s">
        <v>46</v>
      </c>
      <c r="F31" s="128">
        <f>ROUND(SUM(BF80:BF114), 2)</f>
        <v>0</v>
      </c>
      <c r="G31" s="40"/>
      <c r="H31" s="40"/>
      <c r="I31" s="129">
        <v>0.15</v>
      </c>
      <c r="J31" s="128">
        <f>ROUND(ROUND((SUM(BF80:BF114)), 2)*I31, 2)</f>
        <v>0</v>
      </c>
      <c r="K31" s="43"/>
    </row>
    <row r="32" spans="2:11" s="1" customFormat="1" ht="14.45" customHeight="1">
      <c r="B32" s="39"/>
      <c r="C32" s="40"/>
      <c r="D32" s="47" t="s">
        <v>44</v>
      </c>
      <c r="E32" s="47" t="s">
        <v>47</v>
      </c>
      <c r="F32" s="128">
        <f>ROUND(SUM(BG80:BG114), 2)</f>
        <v>0</v>
      </c>
      <c r="G32" s="40"/>
      <c r="H32" s="40"/>
      <c r="I32" s="129">
        <v>0.21</v>
      </c>
      <c r="J32" s="128">
        <v>0</v>
      </c>
      <c r="K32" s="43"/>
    </row>
    <row r="33" spans="2:11" s="1" customFormat="1" ht="14.45" customHeight="1">
      <c r="B33" s="39"/>
      <c r="C33" s="40"/>
      <c r="D33" s="40"/>
      <c r="E33" s="47" t="s">
        <v>48</v>
      </c>
      <c r="F33" s="128">
        <f>ROUND(SUM(BH80:BH114), 2)</f>
        <v>0</v>
      </c>
      <c r="G33" s="40"/>
      <c r="H33" s="40"/>
      <c r="I33" s="129">
        <v>0.15</v>
      </c>
      <c r="J33" s="128">
        <v>0</v>
      </c>
      <c r="K33" s="43"/>
    </row>
    <row r="34" spans="2:11" s="1" customFormat="1" ht="14.45" hidden="1" customHeight="1">
      <c r="B34" s="39"/>
      <c r="C34" s="40"/>
      <c r="D34" s="40"/>
      <c r="E34" s="47" t="s">
        <v>49</v>
      </c>
      <c r="F34" s="128">
        <f>ROUND(SUM(BI80:BI114),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50</v>
      </c>
      <c r="E36" s="77"/>
      <c r="F36" s="77"/>
      <c r="G36" s="132" t="s">
        <v>51</v>
      </c>
      <c r="H36" s="133" t="s">
        <v>52</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97</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0" t="str">
        <f>E7</f>
        <v>Ps Jičín, oprava střechy nad dílnou a garážemi</v>
      </c>
      <c r="F45" s="361"/>
      <c r="G45" s="361"/>
      <c r="H45" s="361"/>
      <c r="I45" s="116"/>
      <c r="J45" s="40"/>
      <c r="K45" s="43"/>
    </row>
    <row r="46" spans="2:11" s="1" customFormat="1" ht="14.45" customHeight="1">
      <c r="B46" s="39"/>
      <c r="C46" s="35" t="s">
        <v>95</v>
      </c>
      <c r="D46" s="40"/>
      <c r="E46" s="40"/>
      <c r="F46" s="40"/>
      <c r="G46" s="40"/>
      <c r="H46" s="40"/>
      <c r="I46" s="116"/>
      <c r="J46" s="40"/>
      <c r="K46" s="43"/>
    </row>
    <row r="47" spans="2:11" s="1" customFormat="1" ht="17.25" customHeight="1">
      <c r="B47" s="39"/>
      <c r="C47" s="40"/>
      <c r="D47" s="40"/>
      <c r="E47" s="362" t="str">
        <f>E9</f>
        <v>2 - SO2 - oprava střechy nad garážemi</v>
      </c>
      <c r="F47" s="363"/>
      <c r="G47" s="363"/>
      <c r="H47" s="363"/>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24</v>
      </c>
      <c r="D49" s="40"/>
      <c r="E49" s="40"/>
      <c r="F49" s="33" t="str">
        <f>F12</f>
        <v>Jičín</v>
      </c>
      <c r="G49" s="40"/>
      <c r="H49" s="40"/>
      <c r="I49" s="117" t="s">
        <v>26</v>
      </c>
      <c r="J49" s="118" t="str">
        <f>IF(J12="","",J12)</f>
        <v>11.9.2018</v>
      </c>
      <c r="K49" s="43"/>
    </row>
    <row r="50" spans="2:47" s="1" customFormat="1" ht="6.95" customHeight="1">
      <c r="B50" s="39"/>
      <c r="C50" s="40"/>
      <c r="D50" s="40"/>
      <c r="E50" s="40"/>
      <c r="F50" s="40"/>
      <c r="G50" s="40"/>
      <c r="H50" s="40"/>
      <c r="I50" s="116"/>
      <c r="J50" s="40"/>
      <c r="K50" s="43"/>
    </row>
    <row r="51" spans="2:47" s="1" customFormat="1">
      <c r="B51" s="39"/>
      <c r="C51" s="35" t="s">
        <v>28</v>
      </c>
      <c r="D51" s="40"/>
      <c r="E51" s="40"/>
      <c r="F51" s="33" t="str">
        <f>E15</f>
        <v>Povodí Labe, státní podnik</v>
      </c>
      <c r="G51" s="40"/>
      <c r="H51" s="40"/>
      <c r="I51" s="117" t="s">
        <v>35</v>
      </c>
      <c r="J51" s="349" t="str">
        <f>E21</f>
        <v xml:space="preserve"> </v>
      </c>
      <c r="K51" s="43"/>
    </row>
    <row r="52" spans="2:47" s="1" customFormat="1" ht="14.45" customHeight="1">
      <c r="B52" s="39"/>
      <c r="C52" s="35" t="s">
        <v>33</v>
      </c>
      <c r="D52" s="40"/>
      <c r="E52" s="40"/>
      <c r="F52" s="33" t="str">
        <f>IF(E18="","",E18)</f>
        <v/>
      </c>
      <c r="G52" s="40"/>
      <c r="H52" s="40"/>
      <c r="I52" s="116"/>
      <c r="J52" s="364"/>
      <c r="K52" s="43"/>
    </row>
    <row r="53" spans="2:47" s="1" customFormat="1" ht="10.35" customHeight="1">
      <c r="B53" s="39"/>
      <c r="C53" s="40"/>
      <c r="D53" s="40"/>
      <c r="E53" s="40"/>
      <c r="F53" s="40"/>
      <c r="G53" s="40"/>
      <c r="H53" s="40"/>
      <c r="I53" s="116"/>
      <c r="J53" s="40"/>
      <c r="K53" s="43"/>
    </row>
    <row r="54" spans="2:47" s="1" customFormat="1" ht="29.25" customHeight="1">
      <c r="B54" s="39"/>
      <c r="C54" s="142" t="s">
        <v>98</v>
      </c>
      <c r="D54" s="130"/>
      <c r="E54" s="130"/>
      <c r="F54" s="130"/>
      <c r="G54" s="130"/>
      <c r="H54" s="130"/>
      <c r="I54" s="143"/>
      <c r="J54" s="144" t="s">
        <v>99</v>
      </c>
      <c r="K54" s="145"/>
    </row>
    <row r="55" spans="2:47" s="1" customFormat="1" ht="10.35" customHeight="1">
      <c r="B55" s="39"/>
      <c r="C55" s="40"/>
      <c r="D55" s="40"/>
      <c r="E55" s="40"/>
      <c r="F55" s="40"/>
      <c r="G55" s="40"/>
      <c r="H55" s="40"/>
      <c r="I55" s="116"/>
      <c r="J55" s="40"/>
      <c r="K55" s="43"/>
    </row>
    <row r="56" spans="2:47" s="1" customFormat="1" ht="29.25" customHeight="1">
      <c r="B56" s="39"/>
      <c r="C56" s="146" t="s">
        <v>100</v>
      </c>
      <c r="D56" s="40"/>
      <c r="E56" s="40"/>
      <c r="F56" s="40"/>
      <c r="G56" s="40"/>
      <c r="H56" s="40"/>
      <c r="I56" s="116"/>
      <c r="J56" s="126">
        <f>J80</f>
        <v>0</v>
      </c>
      <c r="K56" s="43"/>
      <c r="AU56" s="22" t="s">
        <v>101</v>
      </c>
    </row>
    <row r="57" spans="2:47" s="7" customFormat="1" ht="24.95" customHeight="1">
      <c r="B57" s="147"/>
      <c r="C57" s="148"/>
      <c r="D57" s="149" t="s">
        <v>102</v>
      </c>
      <c r="E57" s="150"/>
      <c r="F57" s="150"/>
      <c r="G57" s="150"/>
      <c r="H57" s="150"/>
      <c r="I57" s="151"/>
      <c r="J57" s="152">
        <f>J81</f>
        <v>0</v>
      </c>
      <c r="K57" s="153"/>
    </row>
    <row r="58" spans="2:47" s="8" customFormat="1" ht="19.899999999999999" customHeight="1">
      <c r="B58" s="154"/>
      <c r="C58" s="155"/>
      <c r="D58" s="156" t="s">
        <v>103</v>
      </c>
      <c r="E58" s="157"/>
      <c r="F58" s="157"/>
      <c r="G58" s="157"/>
      <c r="H58" s="157"/>
      <c r="I58" s="158"/>
      <c r="J58" s="159">
        <f>J82</f>
        <v>0</v>
      </c>
      <c r="K58" s="160"/>
    </row>
    <row r="59" spans="2:47" s="8" customFormat="1" ht="19.899999999999999" customHeight="1">
      <c r="B59" s="154"/>
      <c r="C59" s="155"/>
      <c r="D59" s="156" t="s">
        <v>104</v>
      </c>
      <c r="E59" s="157"/>
      <c r="F59" s="157"/>
      <c r="G59" s="157"/>
      <c r="H59" s="157"/>
      <c r="I59" s="158"/>
      <c r="J59" s="159">
        <f>J95</f>
        <v>0</v>
      </c>
      <c r="K59" s="160"/>
    </row>
    <row r="60" spans="2:47" s="8" customFormat="1" ht="19.899999999999999" customHeight="1">
      <c r="B60" s="154"/>
      <c r="C60" s="155"/>
      <c r="D60" s="156" t="s">
        <v>105</v>
      </c>
      <c r="E60" s="157"/>
      <c r="F60" s="157"/>
      <c r="G60" s="157"/>
      <c r="H60" s="157"/>
      <c r="I60" s="158"/>
      <c r="J60" s="159">
        <f>J101</f>
        <v>0</v>
      </c>
      <c r="K60" s="160"/>
    </row>
    <row r="61" spans="2:47" s="1" customFormat="1" ht="21.75" customHeight="1">
      <c r="B61" s="39"/>
      <c r="C61" s="40"/>
      <c r="D61" s="40"/>
      <c r="E61" s="40"/>
      <c r="F61" s="40"/>
      <c r="G61" s="40"/>
      <c r="H61" s="40"/>
      <c r="I61" s="116"/>
      <c r="J61" s="40"/>
      <c r="K61" s="43"/>
    </row>
    <row r="62" spans="2:47" s="1" customFormat="1" ht="6.95" customHeight="1">
      <c r="B62" s="54"/>
      <c r="C62" s="55"/>
      <c r="D62" s="55"/>
      <c r="E62" s="55"/>
      <c r="F62" s="55"/>
      <c r="G62" s="55"/>
      <c r="H62" s="55"/>
      <c r="I62" s="137"/>
      <c r="J62" s="55"/>
      <c r="K62" s="56"/>
    </row>
    <row r="66" spans="2:63" s="1" customFormat="1" ht="6.95" customHeight="1">
      <c r="B66" s="57"/>
      <c r="C66" s="58"/>
      <c r="D66" s="58"/>
      <c r="E66" s="58"/>
      <c r="F66" s="58"/>
      <c r="G66" s="58"/>
      <c r="H66" s="58"/>
      <c r="I66" s="140"/>
      <c r="J66" s="58"/>
      <c r="K66" s="58"/>
      <c r="L66" s="59"/>
    </row>
    <row r="67" spans="2:63" s="1" customFormat="1" ht="36.950000000000003" customHeight="1">
      <c r="B67" s="39"/>
      <c r="C67" s="60" t="s">
        <v>106</v>
      </c>
      <c r="D67" s="61"/>
      <c r="E67" s="61"/>
      <c r="F67" s="61"/>
      <c r="G67" s="61"/>
      <c r="H67" s="61"/>
      <c r="I67" s="161"/>
      <c r="J67" s="61"/>
      <c r="K67" s="61"/>
      <c r="L67" s="59"/>
    </row>
    <row r="68" spans="2:63" s="1" customFormat="1" ht="6.95" customHeight="1">
      <c r="B68" s="39"/>
      <c r="C68" s="61"/>
      <c r="D68" s="61"/>
      <c r="E68" s="61"/>
      <c r="F68" s="61"/>
      <c r="G68" s="61"/>
      <c r="H68" s="61"/>
      <c r="I68" s="161"/>
      <c r="J68" s="61"/>
      <c r="K68" s="61"/>
      <c r="L68" s="59"/>
    </row>
    <row r="69" spans="2:63" s="1" customFormat="1" ht="14.45" customHeight="1">
      <c r="B69" s="39"/>
      <c r="C69" s="63" t="s">
        <v>18</v>
      </c>
      <c r="D69" s="61"/>
      <c r="E69" s="61"/>
      <c r="F69" s="61"/>
      <c r="G69" s="61"/>
      <c r="H69" s="61"/>
      <c r="I69" s="161"/>
      <c r="J69" s="61"/>
      <c r="K69" s="61"/>
      <c r="L69" s="59"/>
    </row>
    <row r="70" spans="2:63" s="1" customFormat="1" ht="16.5" customHeight="1">
      <c r="B70" s="39"/>
      <c r="C70" s="61"/>
      <c r="D70" s="61"/>
      <c r="E70" s="365" t="str">
        <f>E7</f>
        <v>Ps Jičín, oprava střechy nad dílnou a garážemi</v>
      </c>
      <c r="F70" s="366"/>
      <c r="G70" s="366"/>
      <c r="H70" s="366"/>
      <c r="I70" s="161"/>
      <c r="J70" s="61"/>
      <c r="K70" s="61"/>
      <c r="L70" s="59"/>
    </row>
    <row r="71" spans="2:63" s="1" customFormat="1" ht="14.45" customHeight="1">
      <c r="B71" s="39"/>
      <c r="C71" s="63" t="s">
        <v>95</v>
      </c>
      <c r="D71" s="61"/>
      <c r="E71" s="61"/>
      <c r="F71" s="61"/>
      <c r="G71" s="61"/>
      <c r="H71" s="61"/>
      <c r="I71" s="161"/>
      <c r="J71" s="61"/>
      <c r="K71" s="61"/>
      <c r="L71" s="59"/>
    </row>
    <row r="72" spans="2:63" s="1" customFormat="1" ht="17.25" customHeight="1">
      <c r="B72" s="39"/>
      <c r="C72" s="61"/>
      <c r="D72" s="61"/>
      <c r="E72" s="356" t="str">
        <f>E9</f>
        <v>2 - SO2 - oprava střechy nad garážemi</v>
      </c>
      <c r="F72" s="367"/>
      <c r="G72" s="367"/>
      <c r="H72" s="367"/>
      <c r="I72" s="161"/>
      <c r="J72" s="61"/>
      <c r="K72" s="61"/>
      <c r="L72" s="59"/>
    </row>
    <row r="73" spans="2:63" s="1" customFormat="1" ht="6.95" customHeight="1">
      <c r="B73" s="39"/>
      <c r="C73" s="61"/>
      <c r="D73" s="61"/>
      <c r="E73" s="61"/>
      <c r="F73" s="61"/>
      <c r="G73" s="61"/>
      <c r="H73" s="61"/>
      <c r="I73" s="161"/>
      <c r="J73" s="61"/>
      <c r="K73" s="61"/>
      <c r="L73" s="59"/>
    </row>
    <row r="74" spans="2:63" s="1" customFormat="1" ht="18" customHeight="1">
      <c r="B74" s="39"/>
      <c r="C74" s="63" t="s">
        <v>24</v>
      </c>
      <c r="D74" s="61"/>
      <c r="E74" s="61"/>
      <c r="F74" s="162" t="str">
        <f>F12</f>
        <v>Jičín</v>
      </c>
      <c r="G74" s="61"/>
      <c r="H74" s="61"/>
      <c r="I74" s="163" t="s">
        <v>26</v>
      </c>
      <c r="J74" s="71" t="str">
        <f>IF(J12="","",J12)</f>
        <v>11.9.2018</v>
      </c>
      <c r="K74" s="61"/>
      <c r="L74" s="59"/>
    </row>
    <row r="75" spans="2:63" s="1" customFormat="1" ht="6.95" customHeight="1">
      <c r="B75" s="39"/>
      <c r="C75" s="61"/>
      <c r="D75" s="61"/>
      <c r="E75" s="61"/>
      <c r="F75" s="61"/>
      <c r="G75" s="61"/>
      <c r="H75" s="61"/>
      <c r="I75" s="161"/>
      <c r="J75" s="61"/>
      <c r="K75" s="61"/>
      <c r="L75" s="59"/>
    </row>
    <row r="76" spans="2:63" s="1" customFormat="1">
      <c r="B76" s="39"/>
      <c r="C76" s="63" t="s">
        <v>28</v>
      </c>
      <c r="D76" s="61"/>
      <c r="E76" s="61"/>
      <c r="F76" s="162" t="str">
        <f>E15</f>
        <v>Povodí Labe, státní podnik</v>
      </c>
      <c r="G76" s="61"/>
      <c r="H76" s="61"/>
      <c r="I76" s="163" t="s">
        <v>35</v>
      </c>
      <c r="J76" s="162" t="str">
        <f>E21</f>
        <v xml:space="preserve"> </v>
      </c>
      <c r="K76" s="61"/>
      <c r="L76" s="59"/>
    </row>
    <row r="77" spans="2:63" s="1" customFormat="1" ht="14.45" customHeight="1">
      <c r="B77" s="39"/>
      <c r="C77" s="63" t="s">
        <v>33</v>
      </c>
      <c r="D77" s="61"/>
      <c r="E77" s="61"/>
      <c r="F77" s="162" t="str">
        <f>IF(E18="","",E18)</f>
        <v/>
      </c>
      <c r="G77" s="61"/>
      <c r="H77" s="61"/>
      <c r="I77" s="161"/>
      <c r="J77" s="61"/>
      <c r="K77" s="61"/>
      <c r="L77" s="59"/>
    </row>
    <row r="78" spans="2:63" s="1" customFormat="1" ht="10.35" customHeight="1">
      <c r="B78" s="39"/>
      <c r="C78" s="61"/>
      <c r="D78" s="61"/>
      <c r="E78" s="61"/>
      <c r="F78" s="61"/>
      <c r="G78" s="61"/>
      <c r="H78" s="61"/>
      <c r="I78" s="161"/>
      <c r="J78" s="61"/>
      <c r="K78" s="61"/>
      <c r="L78" s="59"/>
    </row>
    <row r="79" spans="2:63" s="9" customFormat="1" ht="29.25" customHeight="1">
      <c r="B79" s="164"/>
      <c r="C79" s="165" t="s">
        <v>107</v>
      </c>
      <c r="D79" s="166" t="s">
        <v>59</v>
      </c>
      <c r="E79" s="166" t="s">
        <v>55</v>
      </c>
      <c r="F79" s="166" t="s">
        <v>108</v>
      </c>
      <c r="G79" s="166" t="s">
        <v>109</v>
      </c>
      <c r="H79" s="166" t="s">
        <v>110</v>
      </c>
      <c r="I79" s="167" t="s">
        <v>111</v>
      </c>
      <c r="J79" s="166" t="s">
        <v>99</v>
      </c>
      <c r="K79" s="168" t="s">
        <v>112</v>
      </c>
      <c r="L79" s="169"/>
      <c r="M79" s="79" t="s">
        <v>113</v>
      </c>
      <c r="N79" s="80" t="s">
        <v>44</v>
      </c>
      <c r="O79" s="80" t="s">
        <v>114</v>
      </c>
      <c r="P79" s="80" t="s">
        <v>115</v>
      </c>
      <c r="Q79" s="80" t="s">
        <v>116</v>
      </c>
      <c r="R79" s="80" t="s">
        <v>117</v>
      </c>
      <c r="S79" s="80" t="s">
        <v>118</v>
      </c>
      <c r="T79" s="81" t="s">
        <v>119</v>
      </c>
    </row>
    <row r="80" spans="2:63" s="1" customFormat="1" ht="29.25" customHeight="1">
      <c r="B80" s="39"/>
      <c r="C80" s="85" t="s">
        <v>100</v>
      </c>
      <c r="D80" s="61"/>
      <c r="E80" s="61"/>
      <c r="F80" s="61"/>
      <c r="G80" s="61"/>
      <c r="H80" s="61"/>
      <c r="I80" s="161"/>
      <c r="J80" s="170">
        <f>BK80</f>
        <v>0</v>
      </c>
      <c r="K80" s="61"/>
      <c r="L80" s="59"/>
      <c r="M80" s="82"/>
      <c r="N80" s="83"/>
      <c r="O80" s="83"/>
      <c r="P80" s="171">
        <f>P81</f>
        <v>0</v>
      </c>
      <c r="Q80" s="83"/>
      <c r="R80" s="171">
        <f>R81</f>
        <v>0.31910170000000004</v>
      </c>
      <c r="S80" s="83"/>
      <c r="T80" s="172">
        <f>T81</f>
        <v>7.3569400000000007E-2</v>
      </c>
      <c r="AT80" s="22" t="s">
        <v>73</v>
      </c>
      <c r="AU80" s="22" t="s">
        <v>101</v>
      </c>
      <c r="BK80" s="173">
        <f>BK81</f>
        <v>0</v>
      </c>
    </row>
    <row r="81" spans="2:65" s="10" customFormat="1" ht="37.35" customHeight="1">
      <c r="B81" s="174"/>
      <c r="C81" s="175"/>
      <c r="D81" s="176" t="s">
        <v>73</v>
      </c>
      <c r="E81" s="177" t="s">
        <v>120</v>
      </c>
      <c r="F81" s="177" t="s">
        <v>121</v>
      </c>
      <c r="G81" s="175"/>
      <c r="H81" s="175"/>
      <c r="I81" s="178"/>
      <c r="J81" s="179">
        <f>BK81</f>
        <v>0</v>
      </c>
      <c r="K81" s="175"/>
      <c r="L81" s="180"/>
      <c r="M81" s="181"/>
      <c r="N81" s="182"/>
      <c r="O81" s="182"/>
      <c r="P81" s="183">
        <f>P82+P95+P101</f>
        <v>0</v>
      </c>
      <c r="Q81" s="182"/>
      <c r="R81" s="183">
        <f>R82+R95+R101</f>
        <v>0.31910170000000004</v>
      </c>
      <c r="S81" s="182"/>
      <c r="T81" s="184">
        <f>T82+T95+T101</f>
        <v>7.3569400000000007E-2</v>
      </c>
      <c r="AR81" s="185" t="s">
        <v>82</v>
      </c>
      <c r="AT81" s="186" t="s">
        <v>73</v>
      </c>
      <c r="AU81" s="186" t="s">
        <v>74</v>
      </c>
      <c r="AY81" s="185" t="s">
        <v>122</v>
      </c>
      <c r="BK81" s="187">
        <f>BK82+BK95+BK101</f>
        <v>0</v>
      </c>
    </row>
    <row r="82" spans="2:65" s="10" customFormat="1" ht="19.899999999999999" customHeight="1">
      <c r="B82" s="174"/>
      <c r="C82" s="175"/>
      <c r="D82" s="176" t="s">
        <v>73</v>
      </c>
      <c r="E82" s="188" t="s">
        <v>123</v>
      </c>
      <c r="F82" s="188" t="s">
        <v>124</v>
      </c>
      <c r="G82" s="175"/>
      <c r="H82" s="175"/>
      <c r="I82" s="178"/>
      <c r="J82" s="189">
        <f>BK82</f>
        <v>0</v>
      </c>
      <c r="K82" s="175"/>
      <c r="L82" s="180"/>
      <c r="M82" s="181"/>
      <c r="N82" s="182"/>
      <c r="O82" s="182"/>
      <c r="P82" s="183">
        <f>SUM(P83:P94)</f>
        <v>0</v>
      </c>
      <c r="Q82" s="182"/>
      <c r="R82" s="183">
        <f>SUM(R83:R94)</f>
        <v>0.184</v>
      </c>
      <c r="S82" s="182"/>
      <c r="T82" s="184">
        <f>SUM(T83:T94)</f>
        <v>0</v>
      </c>
      <c r="AR82" s="185" t="s">
        <v>82</v>
      </c>
      <c r="AT82" s="186" t="s">
        <v>73</v>
      </c>
      <c r="AU82" s="186" t="s">
        <v>23</v>
      </c>
      <c r="AY82" s="185" t="s">
        <v>122</v>
      </c>
      <c r="BK82" s="187">
        <f>SUM(BK83:BK94)</f>
        <v>0</v>
      </c>
    </row>
    <row r="83" spans="2:65" s="1" customFormat="1" ht="16.5" customHeight="1">
      <c r="B83" s="39"/>
      <c r="C83" s="190" t="s">
        <v>23</v>
      </c>
      <c r="D83" s="190" t="s">
        <v>125</v>
      </c>
      <c r="E83" s="191" t="s">
        <v>126</v>
      </c>
      <c r="F83" s="192" t="s">
        <v>127</v>
      </c>
      <c r="G83" s="193" t="s">
        <v>128</v>
      </c>
      <c r="H83" s="194">
        <v>92</v>
      </c>
      <c r="I83" s="195"/>
      <c r="J83" s="196">
        <f>ROUND(I83*H83,2)</f>
        <v>0</v>
      </c>
      <c r="K83" s="192" t="s">
        <v>30</v>
      </c>
      <c r="L83" s="59"/>
      <c r="M83" s="197" t="s">
        <v>30</v>
      </c>
      <c r="N83" s="198" t="s">
        <v>47</v>
      </c>
      <c r="O83" s="40"/>
      <c r="P83" s="199">
        <f>O83*H83</f>
        <v>0</v>
      </c>
      <c r="Q83" s="199">
        <v>0</v>
      </c>
      <c r="R83" s="199">
        <f>Q83*H83</f>
        <v>0</v>
      </c>
      <c r="S83" s="199">
        <v>0</v>
      </c>
      <c r="T83" s="200">
        <f>S83*H83</f>
        <v>0</v>
      </c>
      <c r="AR83" s="22" t="s">
        <v>129</v>
      </c>
      <c r="AT83" s="22" t="s">
        <v>125</v>
      </c>
      <c r="AU83" s="22" t="s">
        <v>82</v>
      </c>
      <c r="AY83" s="22" t="s">
        <v>122</v>
      </c>
      <c r="BE83" s="201">
        <f>IF(N83="základní",J83,0)</f>
        <v>0</v>
      </c>
      <c r="BF83" s="201">
        <f>IF(N83="snížená",J83,0)</f>
        <v>0</v>
      </c>
      <c r="BG83" s="201">
        <f>IF(N83="zákl. přenesená",J83,0)</f>
        <v>0</v>
      </c>
      <c r="BH83" s="201">
        <f>IF(N83="sníž. přenesená",J83,0)</f>
        <v>0</v>
      </c>
      <c r="BI83" s="201">
        <f>IF(N83="nulová",J83,0)</f>
        <v>0</v>
      </c>
      <c r="BJ83" s="22" t="s">
        <v>130</v>
      </c>
      <c r="BK83" s="201">
        <f>ROUND(I83*H83,2)</f>
        <v>0</v>
      </c>
      <c r="BL83" s="22" t="s">
        <v>129</v>
      </c>
      <c r="BM83" s="22" t="s">
        <v>227</v>
      </c>
    </row>
    <row r="84" spans="2:65" s="1" customFormat="1" ht="67.5">
      <c r="B84" s="39"/>
      <c r="C84" s="61"/>
      <c r="D84" s="202" t="s">
        <v>132</v>
      </c>
      <c r="E84" s="61"/>
      <c r="F84" s="203" t="s">
        <v>133</v>
      </c>
      <c r="G84" s="61"/>
      <c r="H84" s="61"/>
      <c r="I84" s="161"/>
      <c r="J84" s="61"/>
      <c r="K84" s="61"/>
      <c r="L84" s="59"/>
      <c r="M84" s="204"/>
      <c r="N84" s="40"/>
      <c r="O84" s="40"/>
      <c r="P84" s="40"/>
      <c r="Q84" s="40"/>
      <c r="R84" s="40"/>
      <c r="S84" s="40"/>
      <c r="T84" s="76"/>
      <c r="AT84" s="22" t="s">
        <v>132</v>
      </c>
      <c r="AU84" s="22" t="s">
        <v>82</v>
      </c>
    </row>
    <row r="85" spans="2:65" s="1" customFormat="1" ht="25.5" customHeight="1">
      <c r="B85" s="39"/>
      <c r="C85" s="190" t="s">
        <v>82</v>
      </c>
      <c r="D85" s="190" t="s">
        <v>125</v>
      </c>
      <c r="E85" s="191" t="s">
        <v>134</v>
      </c>
      <c r="F85" s="192" t="s">
        <v>135</v>
      </c>
      <c r="G85" s="193" t="s">
        <v>128</v>
      </c>
      <c r="H85" s="194">
        <v>92</v>
      </c>
      <c r="I85" s="195"/>
      <c r="J85" s="196">
        <f>ROUND(I85*H85,2)</f>
        <v>0</v>
      </c>
      <c r="K85" s="192" t="s">
        <v>136</v>
      </c>
      <c r="L85" s="59"/>
      <c r="M85" s="197" t="s">
        <v>30</v>
      </c>
      <c r="N85" s="198" t="s">
        <v>47</v>
      </c>
      <c r="O85" s="40"/>
      <c r="P85" s="199">
        <f>O85*H85</f>
        <v>0</v>
      </c>
      <c r="Q85" s="199">
        <v>0</v>
      </c>
      <c r="R85" s="199">
        <f>Q85*H85</f>
        <v>0</v>
      </c>
      <c r="S85" s="199">
        <v>0</v>
      </c>
      <c r="T85" s="200">
        <f>S85*H85</f>
        <v>0</v>
      </c>
      <c r="AR85" s="22" t="s">
        <v>129</v>
      </c>
      <c r="AT85" s="22" t="s">
        <v>125</v>
      </c>
      <c r="AU85" s="22" t="s">
        <v>82</v>
      </c>
      <c r="AY85" s="22" t="s">
        <v>122</v>
      </c>
      <c r="BE85" s="201">
        <f>IF(N85="základní",J85,0)</f>
        <v>0</v>
      </c>
      <c r="BF85" s="201">
        <f>IF(N85="snížená",J85,0)</f>
        <v>0</v>
      </c>
      <c r="BG85" s="201">
        <f>IF(N85="zákl. přenesená",J85,0)</f>
        <v>0</v>
      </c>
      <c r="BH85" s="201">
        <f>IF(N85="sníž. přenesená",J85,0)</f>
        <v>0</v>
      </c>
      <c r="BI85" s="201">
        <f>IF(N85="nulová",J85,0)</f>
        <v>0</v>
      </c>
      <c r="BJ85" s="22" t="s">
        <v>130</v>
      </c>
      <c r="BK85" s="201">
        <f>ROUND(I85*H85,2)</f>
        <v>0</v>
      </c>
      <c r="BL85" s="22" t="s">
        <v>129</v>
      </c>
      <c r="BM85" s="22" t="s">
        <v>228</v>
      </c>
    </row>
    <row r="86" spans="2:65" s="1" customFormat="1" ht="54">
      <c r="B86" s="39"/>
      <c r="C86" s="61"/>
      <c r="D86" s="202" t="s">
        <v>132</v>
      </c>
      <c r="E86" s="61"/>
      <c r="F86" s="203" t="s">
        <v>138</v>
      </c>
      <c r="G86" s="61"/>
      <c r="H86" s="61"/>
      <c r="I86" s="161"/>
      <c r="J86" s="61"/>
      <c r="K86" s="61"/>
      <c r="L86" s="59"/>
      <c r="M86" s="204"/>
      <c r="N86" s="40"/>
      <c r="O86" s="40"/>
      <c r="P86" s="40"/>
      <c r="Q86" s="40"/>
      <c r="R86" s="40"/>
      <c r="S86" s="40"/>
      <c r="T86" s="76"/>
      <c r="AT86" s="22" t="s">
        <v>132</v>
      </c>
      <c r="AU86" s="22" t="s">
        <v>82</v>
      </c>
    </row>
    <row r="87" spans="2:65" s="11" customFormat="1" ht="13.5">
      <c r="B87" s="205"/>
      <c r="C87" s="206"/>
      <c r="D87" s="202" t="s">
        <v>139</v>
      </c>
      <c r="E87" s="207" t="s">
        <v>30</v>
      </c>
      <c r="F87" s="208" t="s">
        <v>229</v>
      </c>
      <c r="G87" s="206"/>
      <c r="H87" s="209">
        <v>92</v>
      </c>
      <c r="I87" s="210"/>
      <c r="J87" s="206"/>
      <c r="K87" s="206"/>
      <c r="L87" s="211"/>
      <c r="M87" s="212"/>
      <c r="N87" s="213"/>
      <c r="O87" s="213"/>
      <c r="P87" s="213"/>
      <c r="Q87" s="213"/>
      <c r="R87" s="213"/>
      <c r="S87" s="213"/>
      <c r="T87" s="214"/>
      <c r="AT87" s="215" t="s">
        <v>139</v>
      </c>
      <c r="AU87" s="215" t="s">
        <v>82</v>
      </c>
      <c r="AV87" s="11" t="s">
        <v>82</v>
      </c>
      <c r="AW87" s="11" t="s">
        <v>37</v>
      </c>
      <c r="AX87" s="11" t="s">
        <v>23</v>
      </c>
      <c r="AY87" s="215" t="s">
        <v>122</v>
      </c>
    </row>
    <row r="88" spans="2:65" s="1" customFormat="1" ht="16.5" customHeight="1">
      <c r="B88" s="39"/>
      <c r="C88" s="227" t="s">
        <v>86</v>
      </c>
      <c r="D88" s="227" t="s">
        <v>143</v>
      </c>
      <c r="E88" s="228" t="s">
        <v>144</v>
      </c>
      <c r="F88" s="229" t="s">
        <v>145</v>
      </c>
      <c r="G88" s="230" t="s">
        <v>128</v>
      </c>
      <c r="H88" s="231">
        <v>92</v>
      </c>
      <c r="I88" s="232"/>
      <c r="J88" s="233">
        <f>ROUND(I88*H88,2)</f>
        <v>0</v>
      </c>
      <c r="K88" s="229" t="s">
        <v>136</v>
      </c>
      <c r="L88" s="234"/>
      <c r="M88" s="235" t="s">
        <v>30</v>
      </c>
      <c r="N88" s="236" t="s">
        <v>47</v>
      </c>
      <c r="O88" s="40"/>
      <c r="P88" s="199">
        <f>O88*H88</f>
        <v>0</v>
      </c>
      <c r="Q88" s="199">
        <v>1.9E-3</v>
      </c>
      <c r="R88" s="199">
        <f>Q88*H88</f>
        <v>0.17480000000000001</v>
      </c>
      <c r="S88" s="199">
        <v>0</v>
      </c>
      <c r="T88" s="200">
        <f>S88*H88</f>
        <v>0</v>
      </c>
      <c r="AR88" s="22" t="s">
        <v>146</v>
      </c>
      <c r="AT88" s="22" t="s">
        <v>143</v>
      </c>
      <c r="AU88" s="22" t="s">
        <v>82</v>
      </c>
      <c r="AY88" s="22" t="s">
        <v>122</v>
      </c>
      <c r="BE88" s="201">
        <f>IF(N88="základní",J88,0)</f>
        <v>0</v>
      </c>
      <c r="BF88" s="201">
        <f>IF(N88="snížená",J88,0)</f>
        <v>0</v>
      </c>
      <c r="BG88" s="201">
        <f>IF(N88="zákl. přenesená",J88,0)</f>
        <v>0</v>
      </c>
      <c r="BH88" s="201">
        <f>IF(N88="sníž. přenesená",J88,0)</f>
        <v>0</v>
      </c>
      <c r="BI88" s="201">
        <f>IF(N88="nulová",J88,0)</f>
        <v>0</v>
      </c>
      <c r="BJ88" s="22" t="s">
        <v>130</v>
      </c>
      <c r="BK88" s="201">
        <f>ROUND(I88*H88,2)</f>
        <v>0</v>
      </c>
      <c r="BL88" s="22" t="s">
        <v>129</v>
      </c>
      <c r="BM88" s="22" t="s">
        <v>230</v>
      </c>
    </row>
    <row r="89" spans="2:65" s="1" customFormat="1" ht="25.5" customHeight="1">
      <c r="B89" s="39"/>
      <c r="C89" s="190" t="s">
        <v>130</v>
      </c>
      <c r="D89" s="190" t="s">
        <v>125</v>
      </c>
      <c r="E89" s="191" t="s">
        <v>149</v>
      </c>
      <c r="F89" s="192" t="s">
        <v>150</v>
      </c>
      <c r="G89" s="193" t="s">
        <v>128</v>
      </c>
      <c r="H89" s="194">
        <v>92</v>
      </c>
      <c r="I89" s="195"/>
      <c r="J89" s="196">
        <f>ROUND(I89*H89,2)</f>
        <v>0</v>
      </c>
      <c r="K89" s="192" t="s">
        <v>30</v>
      </c>
      <c r="L89" s="59"/>
      <c r="M89" s="197" t="s">
        <v>30</v>
      </c>
      <c r="N89" s="198" t="s">
        <v>47</v>
      </c>
      <c r="O89" s="40"/>
      <c r="P89" s="199">
        <f>O89*H89</f>
        <v>0</v>
      </c>
      <c r="Q89" s="199">
        <v>0</v>
      </c>
      <c r="R89" s="199">
        <f>Q89*H89</f>
        <v>0</v>
      </c>
      <c r="S89" s="199">
        <v>0</v>
      </c>
      <c r="T89" s="200">
        <f>S89*H89</f>
        <v>0</v>
      </c>
      <c r="AR89" s="22" t="s">
        <v>129</v>
      </c>
      <c r="AT89" s="22" t="s">
        <v>125</v>
      </c>
      <c r="AU89" s="22" t="s">
        <v>82</v>
      </c>
      <c r="AY89" s="22" t="s">
        <v>122</v>
      </c>
      <c r="BE89" s="201">
        <f>IF(N89="základní",J89,0)</f>
        <v>0</v>
      </c>
      <c r="BF89" s="201">
        <f>IF(N89="snížená",J89,0)</f>
        <v>0</v>
      </c>
      <c r="BG89" s="201">
        <f>IF(N89="zákl. přenesená",J89,0)</f>
        <v>0</v>
      </c>
      <c r="BH89" s="201">
        <f>IF(N89="sníž. přenesená",J89,0)</f>
        <v>0</v>
      </c>
      <c r="BI89" s="201">
        <f>IF(N89="nulová",J89,0)</f>
        <v>0</v>
      </c>
      <c r="BJ89" s="22" t="s">
        <v>130</v>
      </c>
      <c r="BK89" s="201">
        <f>ROUND(I89*H89,2)</f>
        <v>0</v>
      </c>
      <c r="BL89" s="22" t="s">
        <v>129</v>
      </c>
      <c r="BM89" s="22" t="s">
        <v>231</v>
      </c>
    </row>
    <row r="90" spans="2:65" s="1" customFormat="1" ht="54">
      <c r="B90" s="39"/>
      <c r="C90" s="61"/>
      <c r="D90" s="202" t="s">
        <v>132</v>
      </c>
      <c r="E90" s="61"/>
      <c r="F90" s="203" t="s">
        <v>138</v>
      </c>
      <c r="G90" s="61"/>
      <c r="H90" s="61"/>
      <c r="I90" s="161"/>
      <c r="J90" s="61"/>
      <c r="K90" s="61"/>
      <c r="L90" s="59"/>
      <c r="M90" s="204"/>
      <c r="N90" s="40"/>
      <c r="O90" s="40"/>
      <c r="P90" s="40"/>
      <c r="Q90" s="40"/>
      <c r="R90" s="40"/>
      <c r="S90" s="40"/>
      <c r="T90" s="76"/>
      <c r="AT90" s="22" t="s">
        <v>132</v>
      </c>
      <c r="AU90" s="22" t="s">
        <v>82</v>
      </c>
    </row>
    <row r="91" spans="2:65" s="11" customFormat="1" ht="13.5">
      <c r="B91" s="205"/>
      <c r="C91" s="206"/>
      <c r="D91" s="202" t="s">
        <v>139</v>
      </c>
      <c r="E91" s="207" t="s">
        <v>30</v>
      </c>
      <c r="F91" s="208" t="s">
        <v>229</v>
      </c>
      <c r="G91" s="206"/>
      <c r="H91" s="209">
        <v>92</v>
      </c>
      <c r="I91" s="210"/>
      <c r="J91" s="206"/>
      <c r="K91" s="206"/>
      <c r="L91" s="211"/>
      <c r="M91" s="212"/>
      <c r="N91" s="213"/>
      <c r="O91" s="213"/>
      <c r="P91" s="213"/>
      <c r="Q91" s="213"/>
      <c r="R91" s="213"/>
      <c r="S91" s="213"/>
      <c r="T91" s="214"/>
      <c r="AT91" s="215" t="s">
        <v>139</v>
      </c>
      <c r="AU91" s="215" t="s">
        <v>82</v>
      </c>
      <c r="AV91" s="11" t="s">
        <v>82</v>
      </c>
      <c r="AW91" s="11" t="s">
        <v>37</v>
      </c>
      <c r="AX91" s="11" t="s">
        <v>23</v>
      </c>
      <c r="AY91" s="215" t="s">
        <v>122</v>
      </c>
    </row>
    <row r="92" spans="2:65" s="1" customFormat="1" ht="16.5" customHeight="1">
      <c r="B92" s="39"/>
      <c r="C92" s="227" t="s">
        <v>152</v>
      </c>
      <c r="D92" s="227" t="s">
        <v>143</v>
      </c>
      <c r="E92" s="228" t="s">
        <v>153</v>
      </c>
      <c r="F92" s="229" t="s">
        <v>154</v>
      </c>
      <c r="G92" s="230" t="s">
        <v>128</v>
      </c>
      <c r="H92" s="231">
        <v>92</v>
      </c>
      <c r="I92" s="232"/>
      <c r="J92" s="233">
        <f>ROUND(I92*H92,2)</f>
        <v>0</v>
      </c>
      <c r="K92" s="229" t="s">
        <v>136</v>
      </c>
      <c r="L92" s="234"/>
      <c r="M92" s="235" t="s">
        <v>30</v>
      </c>
      <c r="N92" s="236" t="s">
        <v>47</v>
      </c>
      <c r="O92" s="40"/>
      <c r="P92" s="199">
        <f>O92*H92</f>
        <v>0</v>
      </c>
      <c r="Q92" s="199">
        <v>1E-4</v>
      </c>
      <c r="R92" s="199">
        <f>Q92*H92</f>
        <v>9.1999999999999998E-3</v>
      </c>
      <c r="S92" s="199">
        <v>0</v>
      </c>
      <c r="T92" s="200">
        <f>S92*H92</f>
        <v>0</v>
      </c>
      <c r="AR92" s="22" t="s">
        <v>146</v>
      </c>
      <c r="AT92" s="22" t="s">
        <v>143</v>
      </c>
      <c r="AU92" s="22" t="s">
        <v>82</v>
      </c>
      <c r="AY92" s="22" t="s">
        <v>122</v>
      </c>
      <c r="BE92" s="201">
        <f>IF(N92="základní",J92,0)</f>
        <v>0</v>
      </c>
      <c r="BF92" s="201">
        <f>IF(N92="snížená",J92,0)</f>
        <v>0</v>
      </c>
      <c r="BG92" s="201">
        <f>IF(N92="zákl. přenesená",J92,0)</f>
        <v>0</v>
      </c>
      <c r="BH92" s="201">
        <f>IF(N92="sníž. přenesená",J92,0)</f>
        <v>0</v>
      </c>
      <c r="BI92" s="201">
        <f>IF(N92="nulová",J92,0)</f>
        <v>0</v>
      </c>
      <c r="BJ92" s="22" t="s">
        <v>130</v>
      </c>
      <c r="BK92" s="201">
        <f>ROUND(I92*H92,2)</f>
        <v>0</v>
      </c>
      <c r="BL92" s="22" t="s">
        <v>129</v>
      </c>
      <c r="BM92" s="22" t="s">
        <v>232</v>
      </c>
    </row>
    <row r="93" spans="2:65" s="1" customFormat="1" ht="16.5" customHeight="1">
      <c r="B93" s="39"/>
      <c r="C93" s="190" t="s">
        <v>156</v>
      </c>
      <c r="D93" s="190" t="s">
        <v>125</v>
      </c>
      <c r="E93" s="191" t="s">
        <v>157</v>
      </c>
      <c r="F93" s="192" t="s">
        <v>158</v>
      </c>
      <c r="G93" s="193" t="s">
        <v>159</v>
      </c>
      <c r="H93" s="194">
        <v>1</v>
      </c>
      <c r="I93" s="195"/>
      <c r="J93" s="196">
        <f>ROUND(I93*H93,2)</f>
        <v>0</v>
      </c>
      <c r="K93" s="192" t="s">
        <v>30</v>
      </c>
      <c r="L93" s="59"/>
      <c r="M93" s="197" t="s">
        <v>30</v>
      </c>
      <c r="N93" s="198" t="s">
        <v>47</v>
      </c>
      <c r="O93" s="40"/>
      <c r="P93" s="199">
        <f>O93*H93</f>
        <v>0</v>
      </c>
      <c r="Q93" s="199">
        <v>0</v>
      </c>
      <c r="R93" s="199">
        <f>Q93*H93</f>
        <v>0</v>
      </c>
      <c r="S93" s="199">
        <v>0</v>
      </c>
      <c r="T93" s="200">
        <f>S93*H93</f>
        <v>0</v>
      </c>
      <c r="AR93" s="22" t="s">
        <v>129</v>
      </c>
      <c r="AT93" s="22" t="s">
        <v>125</v>
      </c>
      <c r="AU93" s="22" t="s">
        <v>82</v>
      </c>
      <c r="AY93" s="22" t="s">
        <v>122</v>
      </c>
      <c r="BE93" s="201">
        <f>IF(N93="základní",J93,0)</f>
        <v>0</v>
      </c>
      <c r="BF93" s="201">
        <f>IF(N93="snížená",J93,0)</f>
        <v>0</v>
      </c>
      <c r="BG93" s="201">
        <f>IF(N93="zákl. přenesená",J93,0)</f>
        <v>0</v>
      </c>
      <c r="BH93" s="201">
        <f>IF(N93="sníž. přenesená",J93,0)</f>
        <v>0</v>
      </c>
      <c r="BI93" s="201">
        <f>IF(N93="nulová",J93,0)</f>
        <v>0</v>
      </c>
      <c r="BJ93" s="22" t="s">
        <v>130</v>
      </c>
      <c r="BK93" s="201">
        <f>ROUND(I93*H93,2)</f>
        <v>0</v>
      </c>
      <c r="BL93" s="22" t="s">
        <v>129</v>
      </c>
      <c r="BM93" s="22" t="s">
        <v>233</v>
      </c>
    </row>
    <row r="94" spans="2:65" s="1" customFormat="1" ht="67.5">
      <c r="B94" s="39"/>
      <c r="C94" s="61"/>
      <c r="D94" s="202" t="s">
        <v>132</v>
      </c>
      <c r="E94" s="61"/>
      <c r="F94" s="203" t="s">
        <v>161</v>
      </c>
      <c r="G94" s="61"/>
      <c r="H94" s="61"/>
      <c r="I94" s="161"/>
      <c r="J94" s="61"/>
      <c r="K94" s="61"/>
      <c r="L94" s="59"/>
      <c r="M94" s="204"/>
      <c r="N94" s="40"/>
      <c r="O94" s="40"/>
      <c r="P94" s="40"/>
      <c r="Q94" s="40"/>
      <c r="R94" s="40"/>
      <c r="S94" s="40"/>
      <c r="T94" s="76"/>
      <c r="AT94" s="22" t="s">
        <v>132</v>
      </c>
      <c r="AU94" s="22" t="s">
        <v>82</v>
      </c>
    </row>
    <row r="95" spans="2:65" s="10" customFormat="1" ht="29.85" customHeight="1">
      <c r="B95" s="174"/>
      <c r="C95" s="175"/>
      <c r="D95" s="176" t="s">
        <v>73</v>
      </c>
      <c r="E95" s="188" t="s">
        <v>162</v>
      </c>
      <c r="F95" s="188" t="s">
        <v>163</v>
      </c>
      <c r="G95" s="175"/>
      <c r="H95" s="175"/>
      <c r="I95" s="178"/>
      <c r="J95" s="189">
        <f>BK95</f>
        <v>0</v>
      </c>
      <c r="K95" s="175"/>
      <c r="L95" s="180"/>
      <c r="M95" s="181"/>
      <c r="N95" s="182"/>
      <c r="O95" s="182"/>
      <c r="P95" s="183">
        <f>SUM(P96:P100)</f>
        <v>0</v>
      </c>
      <c r="Q95" s="182"/>
      <c r="R95" s="183">
        <f>SUM(R96:R100)</f>
        <v>0</v>
      </c>
      <c r="S95" s="182"/>
      <c r="T95" s="184">
        <f>SUM(T96:T100)</f>
        <v>2.0379399999999999E-2</v>
      </c>
      <c r="AR95" s="185" t="s">
        <v>82</v>
      </c>
      <c r="AT95" s="186" t="s">
        <v>73</v>
      </c>
      <c r="AU95" s="186" t="s">
        <v>23</v>
      </c>
      <c r="AY95" s="185" t="s">
        <v>122</v>
      </c>
      <c r="BK95" s="187">
        <f>SUM(BK96:BK100)</f>
        <v>0</v>
      </c>
    </row>
    <row r="96" spans="2:65" s="1" customFormat="1" ht="16.5" customHeight="1">
      <c r="B96" s="39"/>
      <c r="C96" s="190" t="s">
        <v>164</v>
      </c>
      <c r="D96" s="190" t="s">
        <v>125</v>
      </c>
      <c r="E96" s="191" t="s">
        <v>165</v>
      </c>
      <c r="F96" s="192" t="s">
        <v>166</v>
      </c>
      <c r="G96" s="193" t="s">
        <v>167</v>
      </c>
      <c r="H96" s="194">
        <v>32.869999999999997</v>
      </c>
      <c r="I96" s="195"/>
      <c r="J96" s="196">
        <f>ROUND(I96*H96,2)</f>
        <v>0</v>
      </c>
      <c r="K96" s="192" t="s">
        <v>30</v>
      </c>
      <c r="L96" s="59"/>
      <c r="M96" s="197" t="s">
        <v>30</v>
      </c>
      <c r="N96" s="198" t="s">
        <v>47</v>
      </c>
      <c r="O96" s="40"/>
      <c r="P96" s="199">
        <f>O96*H96</f>
        <v>0</v>
      </c>
      <c r="Q96" s="199">
        <v>0</v>
      </c>
      <c r="R96" s="199">
        <f>Q96*H96</f>
        <v>0</v>
      </c>
      <c r="S96" s="199">
        <v>0</v>
      </c>
      <c r="T96" s="200">
        <f>S96*H96</f>
        <v>0</v>
      </c>
      <c r="AR96" s="22" t="s">
        <v>129</v>
      </c>
      <c r="AT96" s="22" t="s">
        <v>125</v>
      </c>
      <c r="AU96" s="22" t="s">
        <v>82</v>
      </c>
      <c r="AY96" s="22" t="s">
        <v>122</v>
      </c>
      <c r="BE96" s="201">
        <f>IF(N96="základní",J96,0)</f>
        <v>0</v>
      </c>
      <c r="BF96" s="201">
        <f>IF(N96="snížená",J96,0)</f>
        <v>0</v>
      </c>
      <c r="BG96" s="201">
        <f>IF(N96="zákl. přenesená",J96,0)</f>
        <v>0</v>
      </c>
      <c r="BH96" s="201">
        <f>IF(N96="sníž. přenesená",J96,0)</f>
        <v>0</v>
      </c>
      <c r="BI96" s="201">
        <f>IF(N96="nulová",J96,0)</f>
        <v>0</v>
      </c>
      <c r="BJ96" s="22" t="s">
        <v>130</v>
      </c>
      <c r="BK96" s="201">
        <f>ROUND(I96*H96,2)</f>
        <v>0</v>
      </c>
      <c r="BL96" s="22" t="s">
        <v>129</v>
      </c>
      <c r="BM96" s="22" t="s">
        <v>234</v>
      </c>
    </row>
    <row r="97" spans="2:65" s="1" customFormat="1" ht="40.5">
      <c r="B97" s="39"/>
      <c r="C97" s="61"/>
      <c r="D97" s="202" t="s">
        <v>132</v>
      </c>
      <c r="E97" s="61"/>
      <c r="F97" s="203" t="s">
        <v>169</v>
      </c>
      <c r="G97" s="61"/>
      <c r="H97" s="61"/>
      <c r="I97" s="161"/>
      <c r="J97" s="61"/>
      <c r="K97" s="61"/>
      <c r="L97" s="59"/>
      <c r="M97" s="204"/>
      <c r="N97" s="40"/>
      <c r="O97" s="40"/>
      <c r="P97" s="40"/>
      <c r="Q97" s="40"/>
      <c r="R97" s="40"/>
      <c r="S97" s="40"/>
      <c r="T97" s="76"/>
      <c r="AT97" s="22" t="s">
        <v>132</v>
      </c>
      <c r="AU97" s="22" t="s">
        <v>82</v>
      </c>
    </row>
    <row r="98" spans="2:65" s="11" customFormat="1" ht="13.5">
      <c r="B98" s="205"/>
      <c r="C98" s="206"/>
      <c r="D98" s="202" t="s">
        <v>139</v>
      </c>
      <c r="E98" s="207" t="s">
        <v>30</v>
      </c>
      <c r="F98" s="208" t="s">
        <v>235</v>
      </c>
      <c r="G98" s="206"/>
      <c r="H98" s="209">
        <v>32.869999999999997</v>
      </c>
      <c r="I98" s="210"/>
      <c r="J98" s="206"/>
      <c r="K98" s="206"/>
      <c r="L98" s="211"/>
      <c r="M98" s="212"/>
      <c r="N98" s="213"/>
      <c r="O98" s="213"/>
      <c r="P98" s="213"/>
      <c r="Q98" s="213"/>
      <c r="R98" s="213"/>
      <c r="S98" s="213"/>
      <c r="T98" s="214"/>
      <c r="AT98" s="215" t="s">
        <v>139</v>
      </c>
      <c r="AU98" s="215" t="s">
        <v>82</v>
      </c>
      <c r="AV98" s="11" t="s">
        <v>82</v>
      </c>
      <c r="AW98" s="11" t="s">
        <v>37</v>
      </c>
      <c r="AX98" s="11" t="s">
        <v>23</v>
      </c>
      <c r="AY98" s="215" t="s">
        <v>122</v>
      </c>
    </row>
    <row r="99" spans="2:65" s="1" customFormat="1" ht="25.5" customHeight="1">
      <c r="B99" s="39"/>
      <c r="C99" s="190" t="s">
        <v>171</v>
      </c>
      <c r="D99" s="190" t="s">
        <v>125</v>
      </c>
      <c r="E99" s="191" t="s">
        <v>172</v>
      </c>
      <c r="F99" s="192" t="s">
        <v>173</v>
      </c>
      <c r="G99" s="193" t="s">
        <v>167</v>
      </c>
      <c r="H99" s="194">
        <v>32.869999999999997</v>
      </c>
      <c r="I99" s="195"/>
      <c r="J99" s="196">
        <f>ROUND(I99*H99,2)</f>
        <v>0</v>
      </c>
      <c r="K99" s="192" t="s">
        <v>30</v>
      </c>
      <c r="L99" s="59"/>
      <c r="M99" s="197" t="s">
        <v>30</v>
      </c>
      <c r="N99" s="198" t="s">
        <v>47</v>
      </c>
      <c r="O99" s="40"/>
      <c r="P99" s="199">
        <f>O99*H99</f>
        <v>0</v>
      </c>
      <c r="Q99" s="199">
        <v>0</v>
      </c>
      <c r="R99" s="199">
        <f>Q99*H99</f>
        <v>0</v>
      </c>
      <c r="S99" s="199">
        <v>6.2E-4</v>
      </c>
      <c r="T99" s="200">
        <f>S99*H99</f>
        <v>2.0379399999999999E-2</v>
      </c>
      <c r="AR99" s="22" t="s">
        <v>129</v>
      </c>
      <c r="AT99" s="22" t="s">
        <v>125</v>
      </c>
      <c r="AU99" s="22" t="s">
        <v>82</v>
      </c>
      <c r="AY99" s="22" t="s">
        <v>122</v>
      </c>
      <c r="BE99" s="201">
        <f>IF(N99="základní",J99,0)</f>
        <v>0</v>
      </c>
      <c r="BF99" s="201">
        <f>IF(N99="snížená",J99,0)</f>
        <v>0</v>
      </c>
      <c r="BG99" s="201">
        <f>IF(N99="zákl. přenesená",J99,0)</f>
        <v>0</v>
      </c>
      <c r="BH99" s="201">
        <f>IF(N99="sníž. přenesená",J99,0)</f>
        <v>0</v>
      </c>
      <c r="BI99" s="201">
        <f>IF(N99="nulová",J99,0)</f>
        <v>0</v>
      </c>
      <c r="BJ99" s="22" t="s">
        <v>130</v>
      </c>
      <c r="BK99" s="201">
        <f>ROUND(I99*H99,2)</f>
        <v>0</v>
      </c>
      <c r="BL99" s="22" t="s">
        <v>129</v>
      </c>
      <c r="BM99" s="22" t="s">
        <v>236</v>
      </c>
    </row>
    <row r="100" spans="2:65" s="11" customFormat="1" ht="13.5">
      <c r="B100" s="205"/>
      <c r="C100" s="206"/>
      <c r="D100" s="202" t="s">
        <v>139</v>
      </c>
      <c r="E100" s="207" t="s">
        <v>30</v>
      </c>
      <c r="F100" s="208" t="s">
        <v>235</v>
      </c>
      <c r="G100" s="206"/>
      <c r="H100" s="209">
        <v>32.869999999999997</v>
      </c>
      <c r="I100" s="210"/>
      <c r="J100" s="206"/>
      <c r="K100" s="206"/>
      <c r="L100" s="211"/>
      <c r="M100" s="212"/>
      <c r="N100" s="213"/>
      <c r="O100" s="213"/>
      <c r="P100" s="213"/>
      <c r="Q100" s="213"/>
      <c r="R100" s="213"/>
      <c r="S100" s="213"/>
      <c r="T100" s="214"/>
      <c r="AT100" s="215" t="s">
        <v>139</v>
      </c>
      <c r="AU100" s="215" t="s">
        <v>82</v>
      </c>
      <c r="AV100" s="11" t="s">
        <v>82</v>
      </c>
      <c r="AW100" s="11" t="s">
        <v>37</v>
      </c>
      <c r="AX100" s="11" t="s">
        <v>23</v>
      </c>
      <c r="AY100" s="215" t="s">
        <v>122</v>
      </c>
    </row>
    <row r="101" spans="2:65" s="10" customFormat="1" ht="29.85" customHeight="1">
      <c r="B101" s="174"/>
      <c r="C101" s="175"/>
      <c r="D101" s="176" t="s">
        <v>73</v>
      </c>
      <c r="E101" s="188" t="s">
        <v>175</v>
      </c>
      <c r="F101" s="188" t="s">
        <v>176</v>
      </c>
      <c r="G101" s="175"/>
      <c r="H101" s="175"/>
      <c r="I101" s="178"/>
      <c r="J101" s="189">
        <f>BK101</f>
        <v>0</v>
      </c>
      <c r="K101" s="175"/>
      <c r="L101" s="180"/>
      <c r="M101" s="181"/>
      <c r="N101" s="182"/>
      <c r="O101" s="182"/>
      <c r="P101" s="183">
        <f>SUM(P102:P114)</f>
        <v>0</v>
      </c>
      <c r="Q101" s="182"/>
      <c r="R101" s="183">
        <f>SUM(R102:R114)</f>
        <v>0.13510170000000002</v>
      </c>
      <c r="S101" s="182"/>
      <c r="T101" s="184">
        <f>SUM(T102:T114)</f>
        <v>5.3190000000000001E-2</v>
      </c>
      <c r="AR101" s="185" t="s">
        <v>82</v>
      </c>
      <c r="AT101" s="186" t="s">
        <v>73</v>
      </c>
      <c r="AU101" s="186" t="s">
        <v>23</v>
      </c>
      <c r="AY101" s="185" t="s">
        <v>122</v>
      </c>
      <c r="BK101" s="187">
        <f>SUM(BK102:BK114)</f>
        <v>0</v>
      </c>
    </row>
    <row r="102" spans="2:65" s="1" customFormat="1" ht="16.5" customHeight="1">
      <c r="B102" s="39"/>
      <c r="C102" s="190" t="s">
        <v>177</v>
      </c>
      <c r="D102" s="190" t="s">
        <v>125</v>
      </c>
      <c r="E102" s="191" t="s">
        <v>178</v>
      </c>
      <c r="F102" s="192" t="s">
        <v>179</v>
      </c>
      <c r="G102" s="193" t="s">
        <v>167</v>
      </c>
      <c r="H102" s="194">
        <v>13.5</v>
      </c>
      <c r="I102" s="195"/>
      <c r="J102" s="196">
        <f>ROUND(I102*H102,2)</f>
        <v>0</v>
      </c>
      <c r="K102" s="192" t="s">
        <v>136</v>
      </c>
      <c r="L102" s="59"/>
      <c r="M102" s="197" t="s">
        <v>30</v>
      </c>
      <c r="N102" s="198" t="s">
        <v>47</v>
      </c>
      <c r="O102" s="40"/>
      <c r="P102" s="199">
        <f>O102*H102</f>
        <v>0</v>
      </c>
      <c r="Q102" s="199">
        <v>0</v>
      </c>
      <c r="R102" s="199">
        <f>Q102*H102</f>
        <v>0</v>
      </c>
      <c r="S102" s="199">
        <v>3.9399999999999999E-3</v>
      </c>
      <c r="T102" s="200">
        <f>S102*H102</f>
        <v>5.3190000000000001E-2</v>
      </c>
      <c r="AR102" s="22" t="s">
        <v>129</v>
      </c>
      <c r="AT102" s="22" t="s">
        <v>125</v>
      </c>
      <c r="AU102" s="22" t="s">
        <v>82</v>
      </c>
      <c r="AY102" s="22" t="s">
        <v>122</v>
      </c>
      <c r="BE102" s="201">
        <f>IF(N102="základní",J102,0)</f>
        <v>0</v>
      </c>
      <c r="BF102" s="201">
        <f>IF(N102="snížená",J102,0)</f>
        <v>0</v>
      </c>
      <c r="BG102" s="201">
        <f>IF(N102="zákl. přenesená",J102,0)</f>
        <v>0</v>
      </c>
      <c r="BH102" s="201">
        <f>IF(N102="sníž. přenesená",J102,0)</f>
        <v>0</v>
      </c>
      <c r="BI102" s="201">
        <f>IF(N102="nulová",J102,0)</f>
        <v>0</v>
      </c>
      <c r="BJ102" s="22" t="s">
        <v>130</v>
      </c>
      <c r="BK102" s="201">
        <f>ROUND(I102*H102,2)</f>
        <v>0</v>
      </c>
      <c r="BL102" s="22" t="s">
        <v>129</v>
      </c>
      <c r="BM102" s="22" t="s">
        <v>237</v>
      </c>
    </row>
    <row r="103" spans="2:65" s="1" customFormat="1" ht="25.5" customHeight="1">
      <c r="B103" s="39"/>
      <c r="C103" s="190" t="s">
        <v>182</v>
      </c>
      <c r="D103" s="190" t="s">
        <v>125</v>
      </c>
      <c r="E103" s="191" t="s">
        <v>183</v>
      </c>
      <c r="F103" s="192" t="s">
        <v>184</v>
      </c>
      <c r="G103" s="193" t="s">
        <v>167</v>
      </c>
      <c r="H103" s="194">
        <v>19.57</v>
      </c>
      <c r="I103" s="195"/>
      <c r="J103" s="196">
        <f>ROUND(I103*H103,2)</f>
        <v>0</v>
      </c>
      <c r="K103" s="192" t="s">
        <v>136</v>
      </c>
      <c r="L103" s="59"/>
      <c r="M103" s="197" t="s">
        <v>30</v>
      </c>
      <c r="N103" s="198" t="s">
        <v>47</v>
      </c>
      <c r="O103" s="40"/>
      <c r="P103" s="199">
        <f>O103*H103</f>
        <v>0</v>
      </c>
      <c r="Q103" s="199">
        <v>2.9099999999999998E-3</v>
      </c>
      <c r="R103" s="199">
        <f>Q103*H103</f>
        <v>5.6948699999999998E-2</v>
      </c>
      <c r="S103" s="199">
        <v>0</v>
      </c>
      <c r="T103" s="200">
        <f>S103*H103</f>
        <v>0</v>
      </c>
      <c r="AR103" s="22" t="s">
        <v>129</v>
      </c>
      <c r="AT103" s="22" t="s">
        <v>125</v>
      </c>
      <c r="AU103" s="22" t="s">
        <v>82</v>
      </c>
      <c r="AY103" s="22" t="s">
        <v>122</v>
      </c>
      <c r="BE103" s="201">
        <f>IF(N103="základní",J103,0)</f>
        <v>0</v>
      </c>
      <c r="BF103" s="201">
        <f>IF(N103="snížená",J103,0)</f>
        <v>0</v>
      </c>
      <c r="BG103" s="201">
        <f>IF(N103="zákl. přenesená",J103,0)</f>
        <v>0</v>
      </c>
      <c r="BH103" s="201">
        <f>IF(N103="sníž. přenesená",J103,0)</f>
        <v>0</v>
      </c>
      <c r="BI103" s="201">
        <f>IF(N103="nulová",J103,0)</f>
        <v>0</v>
      </c>
      <c r="BJ103" s="22" t="s">
        <v>130</v>
      </c>
      <c r="BK103" s="201">
        <f>ROUND(I103*H103,2)</f>
        <v>0</v>
      </c>
      <c r="BL103" s="22" t="s">
        <v>129</v>
      </c>
      <c r="BM103" s="22" t="s">
        <v>238</v>
      </c>
    </row>
    <row r="104" spans="2:65" s="11" customFormat="1" ht="13.5">
      <c r="B104" s="205"/>
      <c r="C104" s="206"/>
      <c r="D104" s="202" t="s">
        <v>139</v>
      </c>
      <c r="E104" s="207" t="s">
        <v>30</v>
      </c>
      <c r="F104" s="208" t="s">
        <v>239</v>
      </c>
      <c r="G104" s="206"/>
      <c r="H104" s="209">
        <v>19.57</v>
      </c>
      <c r="I104" s="210"/>
      <c r="J104" s="206"/>
      <c r="K104" s="206"/>
      <c r="L104" s="211"/>
      <c r="M104" s="212"/>
      <c r="N104" s="213"/>
      <c r="O104" s="213"/>
      <c r="P104" s="213"/>
      <c r="Q104" s="213"/>
      <c r="R104" s="213"/>
      <c r="S104" s="213"/>
      <c r="T104" s="214"/>
      <c r="AT104" s="215" t="s">
        <v>139</v>
      </c>
      <c r="AU104" s="215" t="s">
        <v>82</v>
      </c>
      <c r="AV104" s="11" t="s">
        <v>82</v>
      </c>
      <c r="AW104" s="11" t="s">
        <v>37</v>
      </c>
      <c r="AX104" s="11" t="s">
        <v>23</v>
      </c>
      <c r="AY104" s="215" t="s">
        <v>122</v>
      </c>
    </row>
    <row r="105" spans="2:65" s="1" customFormat="1" ht="38.25" customHeight="1">
      <c r="B105" s="39"/>
      <c r="C105" s="190" t="s">
        <v>187</v>
      </c>
      <c r="D105" s="190" t="s">
        <v>125</v>
      </c>
      <c r="E105" s="191" t="s">
        <v>240</v>
      </c>
      <c r="F105" s="192" t="s">
        <v>241</v>
      </c>
      <c r="G105" s="193" t="s">
        <v>194</v>
      </c>
      <c r="H105" s="194">
        <v>2</v>
      </c>
      <c r="I105" s="195"/>
      <c r="J105" s="196">
        <f>ROUND(I105*H105,2)</f>
        <v>0</v>
      </c>
      <c r="K105" s="192" t="s">
        <v>136</v>
      </c>
      <c r="L105" s="59"/>
      <c r="M105" s="197" t="s">
        <v>30</v>
      </c>
      <c r="N105" s="198" t="s">
        <v>47</v>
      </c>
      <c r="O105" s="40"/>
      <c r="P105" s="199">
        <f>O105*H105</f>
        <v>0</v>
      </c>
      <c r="Q105" s="199">
        <v>0</v>
      </c>
      <c r="R105" s="199">
        <f>Q105*H105</f>
        <v>0</v>
      </c>
      <c r="S105" s="199">
        <v>0</v>
      </c>
      <c r="T105" s="200">
        <f>S105*H105</f>
        <v>0</v>
      </c>
      <c r="AR105" s="22" t="s">
        <v>129</v>
      </c>
      <c r="AT105" s="22" t="s">
        <v>125</v>
      </c>
      <c r="AU105" s="22" t="s">
        <v>82</v>
      </c>
      <c r="AY105" s="22" t="s">
        <v>122</v>
      </c>
      <c r="BE105" s="201">
        <f>IF(N105="základní",J105,0)</f>
        <v>0</v>
      </c>
      <c r="BF105" s="201">
        <f>IF(N105="snížená",J105,0)</f>
        <v>0</v>
      </c>
      <c r="BG105" s="201">
        <f>IF(N105="zákl. přenesená",J105,0)</f>
        <v>0</v>
      </c>
      <c r="BH105" s="201">
        <f>IF(N105="sníž. přenesená",J105,0)</f>
        <v>0</v>
      </c>
      <c r="BI105" s="201">
        <f>IF(N105="nulová",J105,0)</f>
        <v>0</v>
      </c>
      <c r="BJ105" s="22" t="s">
        <v>130</v>
      </c>
      <c r="BK105" s="201">
        <f>ROUND(I105*H105,2)</f>
        <v>0</v>
      </c>
      <c r="BL105" s="22" t="s">
        <v>129</v>
      </c>
      <c r="BM105" s="22" t="s">
        <v>242</v>
      </c>
    </row>
    <row r="106" spans="2:65" s="1" customFormat="1" ht="25.5" customHeight="1">
      <c r="B106" s="39"/>
      <c r="C106" s="190" t="s">
        <v>129</v>
      </c>
      <c r="D106" s="190" t="s">
        <v>125</v>
      </c>
      <c r="E106" s="191" t="s">
        <v>243</v>
      </c>
      <c r="F106" s="192" t="s">
        <v>244</v>
      </c>
      <c r="G106" s="193" t="s">
        <v>167</v>
      </c>
      <c r="H106" s="194">
        <v>13.3</v>
      </c>
      <c r="I106" s="195"/>
      <c r="J106" s="196">
        <f>ROUND(I106*H106,2)</f>
        <v>0</v>
      </c>
      <c r="K106" s="192" t="s">
        <v>136</v>
      </c>
      <c r="L106" s="59"/>
      <c r="M106" s="197" t="s">
        <v>30</v>
      </c>
      <c r="N106" s="198" t="s">
        <v>47</v>
      </c>
      <c r="O106" s="40"/>
      <c r="P106" s="199">
        <f>O106*H106</f>
        <v>0</v>
      </c>
      <c r="Q106" s="199">
        <v>3.5200000000000001E-3</v>
      </c>
      <c r="R106" s="199">
        <f>Q106*H106</f>
        <v>4.6816000000000003E-2</v>
      </c>
      <c r="S106" s="199">
        <v>0</v>
      </c>
      <c r="T106" s="200">
        <f>S106*H106</f>
        <v>0</v>
      </c>
      <c r="AR106" s="22" t="s">
        <v>129</v>
      </c>
      <c r="AT106" s="22" t="s">
        <v>125</v>
      </c>
      <c r="AU106" s="22" t="s">
        <v>82</v>
      </c>
      <c r="AY106" s="22" t="s">
        <v>122</v>
      </c>
      <c r="BE106" s="201">
        <f>IF(N106="základní",J106,0)</f>
        <v>0</v>
      </c>
      <c r="BF106" s="201">
        <f>IF(N106="snížená",J106,0)</f>
        <v>0</v>
      </c>
      <c r="BG106" s="201">
        <f>IF(N106="zákl. přenesená",J106,0)</f>
        <v>0</v>
      </c>
      <c r="BH106" s="201">
        <f>IF(N106="sníž. přenesená",J106,0)</f>
        <v>0</v>
      </c>
      <c r="BI106" s="201">
        <f>IF(N106="nulová",J106,0)</f>
        <v>0</v>
      </c>
      <c r="BJ106" s="22" t="s">
        <v>130</v>
      </c>
      <c r="BK106" s="201">
        <f>ROUND(I106*H106,2)</f>
        <v>0</v>
      </c>
      <c r="BL106" s="22" t="s">
        <v>129</v>
      </c>
      <c r="BM106" s="22" t="s">
        <v>245</v>
      </c>
    </row>
    <row r="107" spans="2:65" s="1" customFormat="1" ht="40.5">
      <c r="B107" s="39"/>
      <c r="C107" s="61"/>
      <c r="D107" s="202" t="s">
        <v>132</v>
      </c>
      <c r="E107" s="61"/>
      <c r="F107" s="203" t="s">
        <v>246</v>
      </c>
      <c r="G107" s="61"/>
      <c r="H107" s="61"/>
      <c r="I107" s="161"/>
      <c r="J107" s="61"/>
      <c r="K107" s="61"/>
      <c r="L107" s="59"/>
      <c r="M107" s="204"/>
      <c r="N107" s="40"/>
      <c r="O107" s="40"/>
      <c r="P107" s="40"/>
      <c r="Q107" s="40"/>
      <c r="R107" s="40"/>
      <c r="S107" s="40"/>
      <c r="T107" s="76"/>
      <c r="AT107" s="22" t="s">
        <v>132</v>
      </c>
      <c r="AU107" s="22" t="s">
        <v>82</v>
      </c>
    </row>
    <row r="108" spans="2:65" s="11" customFormat="1" ht="13.5">
      <c r="B108" s="205"/>
      <c r="C108" s="206"/>
      <c r="D108" s="202" t="s">
        <v>139</v>
      </c>
      <c r="E108" s="207" t="s">
        <v>30</v>
      </c>
      <c r="F108" s="208" t="s">
        <v>247</v>
      </c>
      <c r="G108" s="206"/>
      <c r="H108" s="209">
        <v>13.3</v>
      </c>
      <c r="I108" s="210"/>
      <c r="J108" s="206"/>
      <c r="K108" s="206"/>
      <c r="L108" s="211"/>
      <c r="M108" s="212"/>
      <c r="N108" s="213"/>
      <c r="O108" s="213"/>
      <c r="P108" s="213"/>
      <c r="Q108" s="213"/>
      <c r="R108" s="213"/>
      <c r="S108" s="213"/>
      <c r="T108" s="214"/>
      <c r="AT108" s="215" t="s">
        <v>139</v>
      </c>
      <c r="AU108" s="215" t="s">
        <v>82</v>
      </c>
      <c r="AV108" s="11" t="s">
        <v>82</v>
      </c>
      <c r="AW108" s="11" t="s">
        <v>37</v>
      </c>
      <c r="AX108" s="11" t="s">
        <v>23</v>
      </c>
      <c r="AY108" s="215" t="s">
        <v>122</v>
      </c>
    </row>
    <row r="109" spans="2:65" s="1" customFormat="1" ht="25.5" customHeight="1">
      <c r="B109" s="39"/>
      <c r="C109" s="190" t="s">
        <v>191</v>
      </c>
      <c r="D109" s="190" t="s">
        <v>125</v>
      </c>
      <c r="E109" s="191" t="s">
        <v>197</v>
      </c>
      <c r="F109" s="192" t="s">
        <v>198</v>
      </c>
      <c r="G109" s="193" t="s">
        <v>167</v>
      </c>
      <c r="H109" s="194">
        <v>13.3</v>
      </c>
      <c r="I109" s="195"/>
      <c r="J109" s="196">
        <f>ROUND(I109*H109,2)</f>
        <v>0</v>
      </c>
      <c r="K109" s="192" t="s">
        <v>136</v>
      </c>
      <c r="L109" s="59"/>
      <c r="M109" s="197" t="s">
        <v>30</v>
      </c>
      <c r="N109" s="198" t="s">
        <v>47</v>
      </c>
      <c r="O109" s="40"/>
      <c r="P109" s="199">
        <f>O109*H109</f>
        <v>0</v>
      </c>
      <c r="Q109" s="199">
        <v>5.9000000000000003E-4</v>
      </c>
      <c r="R109" s="199">
        <f>Q109*H109</f>
        <v>7.8470000000000015E-3</v>
      </c>
      <c r="S109" s="199">
        <v>0</v>
      </c>
      <c r="T109" s="200">
        <f>S109*H109</f>
        <v>0</v>
      </c>
      <c r="AR109" s="22" t="s">
        <v>129</v>
      </c>
      <c r="AT109" s="22" t="s">
        <v>125</v>
      </c>
      <c r="AU109" s="22" t="s">
        <v>82</v>
      </c>
      <c r="AY109" s="22" t="s">
        <v>122</v>
      </c>
      <c r="BE109" s="201">
        <f>IF(N109="základní",J109,0)</f>
        <v>0</v>
      </c>
      <c r="BF109" s="201">
        <f>IF(N109="snížená",J109,0)</f>
        <v>0</v>
      </c>
      <c r="BG109" s="201">
        <f>IF(N109="zákl. přenesená",J109,0)</f>
        <v>0</v>
      </c>
      <c r="BH109" s="201">
        <f>IF(N109="sníž. přenesená",J109,0)</f>
        <v>0</v>
      </c>
      <c r="BI109" s="201">
        <f>IF(N109="nulová",J109,0)</f>
        <v>0</v>
      </c>
      <c r="BJ109" s="22" t="s">
        <v>130</v>
      </c>
      <c r="BK109" s="201">
        <f>ROUND(I109*H109,2)</f>
        <v>0</v>
      </c>
      <c r="BL109" s="22" t="s">
        <v>129</v>
      </c>
      <c r="BM109" s="22" t="s">
        <v>248</v>
      </c>
    </row>
    <row r="110" spans="2:65" s="1" customFormat="1" ht="67.5">
      <c r="B110" s="39"/>
      <c r="C110" s="61"/>
      <c r="D110" s="202" t="s">
        <v>132</v>
      </c>
      <c r="E110" s="61"/>
      <c r="F110" s="203" t="s">
        <v>200</v>
      </c>
      <c r="G110" s="61"/>
      <c r="H110" s="61"/>
      <c r="I110" s="161"/>
      <c r="J110" s="61"/>
      <c r="K110" s="61"/>
      <c r="L110" s="59"/>
      <c r="M110" s="204"/>
      <c r="N110" s="40"/>
      <c r="O110" s="40"/>
      <c r="P110" s="40"/>
      <c r="Q110" s="40"/>
      <c r="R110" s="40"/>
      <c r="S110" s="40"/>
      <c r="T110" s="76"/>
      <c r="AT110" s="22" t="s">
        <v>132</v>
      </c>
      <c r="AU110" s="22" t="s">
        <v>82</v>
      </c>
    </row>
    <row r="111" spans="2:65" s="1" customFormat="1" ht="25.5" customHeight="1">
      <c r="B111" s="39"/>
      <c r="C111" s="190" t="s">
        <v>196</v>
      </c>
      <c r="D111" s="190" t="s">
        <v>125</v>
      </c>
      <c r="E111" s="191" t="s">
        <v>202</v>
      </c>
      <c r="F111" s="192" t="s">
        <v>203</v>
      </c>
      <c r="G111" s="193" t="s">
        <v>167</v>
      </c>
      <c r="H111" s="194">
        <v>13.5</v>
      </c>
      <c r="I111" s="195"/>
      <c r="J111" s="196">
        <f>ROUND(I111*H111,2)</f>
        <v>0</v>
      </c>
      <c r="K111" s="192" t="s">
        <v>136</v>
      </c>
      <c r="L111" s="59"/>
      <c r="M111" s="197" t="s">
        <v>30</v>
      </c>
      <c r="N111" s="198" t="s">
        <v>47</v>
      </c>
      <c r="O111" s="40"/>
      <c r="P111" s="199">
        <f>O111*H111</f>
        <v>0</v>
      </c>
      <c r="Q111" s="199">
        <v>1.74E-3</v>
      </c>
      <c r="R111" s="199">
        <f>Q111*H111</f>
        <v>2.349E-2</v>
      </c>
      <c r="S111" s="199">
        <v>0</v>
      </c>
      <c r="T111" s="200">
        <f>S111*H111</f>
        <v>0</v>
      </c>
      <c r="AR111" s="22" t="s">
        <v>129</v>
      </c>
      <c r="AT111" s="22" t="s">
        <v>125</v>
      </c>
      <c r="AU111" s="22" t="s">
        <v>82</v>
      </c>
      <c r="AY111" s="22" t="s">
        <v>122</v>
      </c>
      <c r="BE111" s="201">
        <f>IF(N111="základní",J111,0)</f>
        <v>0</v>
      </c>
      <c r="BF111" s="201">
        <f>IF(N111="snížená",J111,0)</f>
        <v>0</v>
      </c>
      <c r="BG111" s="201">
        <f>IF(N111="zákl. přenesená",J111,0)</f>
        <v>0</v>
      </c>
      <c r="BH111" s="201">
        <f>IF(N111="sníž. přenesená",J111,0)</f>
        <v>0</v>
      </c>
      <c r="BI111" s="201">
        <f>IF(N111="nulová",J111,0)</f>
        <v>0</v>
      </c>
      <c r="BJ111" s="22" t="s">
        <v>130</v>
      </c>
      <c r="BK111" s="201">
        <f>ROUND(I111*H111,2)</f>
        <v>0</v>
      </c>
      <c r="BL111" s="22" t="s">
        <v>129</v>
      </c>
      <c r="BM111" s="22" t="s">
        <v>249</v>
      </c>
    </row>
    <row r="112" spans="2:65" s="1" customFormat="1" ht="25.5" customHeight="1">
      <c r="B112" s="39"/>
      <c r="C112" s="190" t="s">
        <v>201</v>
      </c>
      <c r="D112" s="190" t="s">
        <v>125</v>
      </c>
      <c r="E112" s="191" t="s">
        <v>216</v>
      </c>
      <c r="F112" s="192" t="s">
        <v>217</v>
      </c>
      <c r="G112" s="193" t="s">
        <v>218</v>
      </c>
      <c r="H112" s="237"/>
      <c r="I112" s="195"/>
      <c r="J112" s="196">
        <f>ROUND(I112*H112,2)</f>
        <v>0</v>
      </c>
      <c r="K112" s="192" t="s">
        <v>136</v>
      </c>
      <c r="L112" s="59"/>
      <c r="M112" s="197" t="s">
        <v>30</v>
      </c>
      <c r="N112" s="198" t="s">
        <v>47</v>
      </c>
      <c r="O112" s="40"/>
      <c r="P112" s="199">
        <f>O112*H112</f>
        <v>0</v>
      </c>
      <c r="Q112" s="199">
        <v>0</v>
      </c>
      <c r="R112" s="199">
        <f>Q112*H112</f>
        <v>0</v>
      </c>
      <c r="S112" s="199">
        <v>0</v>
      </c>
      <c r="T112" s="200">
        <f>S112*H112</f>
        <v>0</v>
      </c>
      <c r="AR112" s="22" t="s">
        <v>129</v>
      </c>
      <c r="AT112" s="22" t="s">
        <v>125</v>
      </c>
      <c r="AU112" s="22" t="s">
        <v>82</v>
      </c>
      <c r="AY112" s="22" t="s">
        <v>122</v>
      </c>
      <c r="BE112" s="201">
        <f>IF(N112="základní",J112,0)</f>
        <v>0</v>
      </c>
      <c r="BF112" s="201">
        <f>IF(N112="snížená",J112,0)</f>
        <v>0</v>
      </c>
      <c r="BG112" s="201">
        <f>IF(N112="zákl. přenesená",J112,0)</f>
        <v>0</v>
      </c>
      <c r="BH112" s="201">
        <f>IF(N112="sníž. přenesená",J112,0)</f>
        <v>0</v>
      </c>
      <c r="BI112" s="201">
        <f>IF(N112="nulová",J112,0)</f>
        <v>0</v>
      </c>
      <c r="BJ112" s="22" t="s">
        <v>130</v>
      </c>
      <c r="BK112" s="201">
        <f>ROUND(I112*H112,2)</f>
        <v>0</v>
      </c>
      <c r="BL112" s="22" t="s">
        <v>129</v>
      </c>
      <c r="BM112" s="22" t="s">
        <v>250</v>
      </c>
    </row>
    <row r="113" spans="2:65" s="1" customFormat="1" ht="148.5">
      <c r="B113" s="39"/>
      <c r="C113" s="61"/>
      <c r="D113" s="202" t="s">
        <v>132</v>
      </c>
      <c r="E113" s="61"/>
      <c r="F113" s="203" t="s">
        <v>220</v>
      </c>
      <c r="G113" s="61"/>
      <c r="H113" s="61"/>
      <c r="I113" s="161"/>
      <c r="J113" s="61"/>
      <c r="K113" s="61"/>
      <c r="L113" s="59"/>
      <c r="M113" s="204"/>
      <c r="N113" s="40"/>
      <c r="O113" s="40"/>
      <c r="P113" s="40"/>
      <c r="Q113" s="40"/>
      <c r="R113" s="40"/>
      <c r="S113" s="40"/>
      <c r="T113" s="76"/>
      <c r="AT113" s="22" t="s">
        <v>132</v>
      </c>
      <c r="AU113" s="22" t="s">
        <v>82</v>
      </c>
    </row>
    <row r="114" spans="2:65" s="1" customFormat="1" ht="16.5" customHeight="1">
      <c r="B114" s="39"/>
      <c r="C114" s="190" t="s">
        <v>10</v>
      </c>
      <c r="D114" s="190" t="s">
        <v>125</v>
      </c>
      <c r="E114" s="191" t="s">
        <v>222</v>
      </c>
      <c r="F114" s="192" t="s">
        <v>223</v>
      </c>
      <c r="G114" s="193" t="s">
        <v>224</v>
      </c>
      <c r="H114" s="194">
        <v>1</v>
      </c>
      <c r="I114" s="195"/>
      <c r="J114" s="196">
        <f>ROUND(I114*H114,2)</f>
        <v>0</v>
      </c>
      <c r="K114" s="192" t="s">
        <v>30</v>
      </c>
      <c r="L114" s="59"/>
      <c r="M114" s="197" t="s">
        <v>30</v>
      </c>
      <c r="N114" s="238" t="s">
        <v>47</v>
      </c>
      <c r="O114" s="239"/>
      <c r="P114" s="240">
        <f>O114*H114</f>
        <v>0</v>
      </c>
      <c r="Q114" s="240">
        <v>0</v>
      </c>
      <c r="R114" s="240">
        <f>Q114*H114</f>
        <v>0</v>
      </c>
      <c r="S114" s="240">
        <v>0</v>
      </c>
      <c r="T114" s="241">
        <f>S114*H114</f>
        <v>0</v>
      </c>
      <c r="AR114" s="22" t="s">
        <v>130</v>
      </c>
      <c r="AT114" s="22" t="s">
        <v>125</v>
      </c>
      <c r="AU114" s="22" t="s">
        <v>82</v>
      </c>
      <c r="AY114" s="22" t="s">
        <v>122</v>
      </c>
      <c r="BE114" s="201">
        <f>IF(N114="základní",J114,0)</f>
        <v>0</v>
      </c>
      <c r="BF114" s="201">
        <f>IF(N114="snížená",J114,0)</f>
        <v>0</v>
      </c>
      <c r="BG114" s="201">
        <f>IF(N114="zákl. přenesená",J114,0)</f>
        <v>0</v>
      </c>
      <c r="BH114" s="201">
        <f>IF(N114="sníž. přenesená",J114,0)</f>
        <v>0</v>
      </c>
      <c r="BI114" s="201">
        <f>IF(N114="nulová",J114,0)</f>
        <v>0</v>
      </c>
      <c r="BJ114" s="22" t="s">
        <v>130</v>
      </c>
      <c r="BK114" s="201">
        <f>ROUND(I114*H114,2)</f>
        <v>0</v>
      </c>
      <c r="BL114" s="22" t="s">
        <v>130</v>
      </c>
      <c r="BM114" s="22" t="s">
        <v>251</v>
      </c>
    </row>
    <row r="115" spans="2:65" s="1" customFormat="1" ht="6.95" customHeight="1">
      <c r="B115" s="54"/>
      <c r="C115" s="55"/>
      <c r="D115" s="55"/>
      <c r="E115" s="55"/>
      <c r="F115" s="55"/>
      <c r="G115" s="55"/>
      <c r="H115" s="55"/>
      <c r="I115" s="137"/>
      <c r="J115" s="55"/>
      <c r="K115" s="55"/>
      <c r="L115" s="59"/>
    </row>
  </sheetData>
  <sheetProtection algorithmName="SHA-512" hashValue="40Z5bdHTsns2juwrv7k0fdvO988PfWIB/EkSNnIRP5rreGGjmS14/pM9nOuB+TuUIuRDhcHhg+fBArWeP/9izg==" saltValue="3X9NVSrPHYZ844QU+tyAb/ycaVdEzT7JrQHqs1Fb/CVB6PWhWyfZX8L99Pmm1lRiYv57q02CS5WKqb28hHfNTA==" spinCount="100000" sheet="1" objects="1" scenarios="1" formatColumns="0" formatRows="0" autoFilter="0"/>
  <autoFilter ref="C79:K114"/>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7"/>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0"/>
      <c r="C1" s="110"/>
      <c r="D1" s="111" t="s">
        <v>1</v>
      </c>
      <c r="E1" s="110"/>
      <c r="F1" s="112" t="s">
        <v>89</v>
      </c>
      <c r="G1" s="368" t="s">
        <v>90</v>
      </c>
      <c r="H1" s="368"/>
      <c r="I1" s="113"/>
      <c r="J1" s="112" t="s">
        <v>91</v>
      </c>
      <c r="K1" s="111" t="s">
        <v>92</v>
      </c>
      <c r="L1" s="112" t="s">
        <v>93</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30"/>
      <c r="M2" s="330"/>
      <c r="N2" s="330"/>
      <c r="O2" s="330"/>
      <c r="P2" s="330"/>
      <c r="Q2" s="330"/>
      <c r="R2" s="330"/>
      <c r="S2" s="330"/>
      <c r="T2" s="330"/>
      <c r="U2" s="330"/>
      <c r="V2" s="330"/>
      <c r="AT2" s="22" t="s">
        <v>88</v>
      </c>
    </row>
    <row r="3" spans="1:70" ht="6.95" customHeight="1">
      <c r="B3" s="23"/>
      <c r="C3" s="24"/>
      <c r="D3" s="24"/>
      <c r="E3" s="24"/>
      <c r="F3" s="24"/>
      <c r="G3" s="24"/>
      <c r="H3" s="24"/>
      <c r="I3" s="114"/>
      <c r="J3" s="24"/>
      <c r="K3" s="25"/>
      <c r="AT3" s="22" t="s">
        <v>82</v>
      </c>
    </row>
    <row r="4" spans="1:70" ht="36.950000000000003" customHeight="1">
      <c r="B4" s="26"/>
      <c r="C4" s="27"/>
      <c r="D4" s="28" t="s">
        <v>94</v>
      </c>
      <c r="E4" s="27"/>
      <c r="F4" s="27"/>
      <c r="G4" s="27"/>
      <c r="H4" s="27"/>
      <c r="I4" s="115"/>
      <c r="J4" s="27"/>
      <c r="K4" s="29"/>
      <c r="M4" s="30" t="s">
        <v>12</v>
      </c>
      <c r="AT4" s="22" t="s">
        <v>37</v>
      </c>
    </row>
    <row r="5" spans="1:70" ht="6.95" customHeight="1">
      <c r="B5" s="26"/>
      <c r="C5" s="27"/>
      <c r="D5" s="27"/>
      <c r="E5" s="27"/>
      <c r="F5" s="27"/>
      <c r="G5" s="27"/>
      <c r="H5" s="27"/>
      <c r="I5" s="115"/>
      <c r="J5" s="27"/>
      <c r="K5" s="29"/>
    </row>
    <row r="6" spans="1:70">
      <c r="B6" s="26"/>
      <c r="C6" s="27"/>
      <c r="D6" s="35" t="s">
        <v>18</v>
      </c>
      <c r="E6" s="27"/>
      <c r="F6" s="27"/>
      <c r="G6" s="27"/>
      <c r="H6" s="27"/>
      <c r="I6" s="115"/>
      <c r="J6" s="27"/>
      <c r="K6" s="29"/>
    </row>
    <row r="7" spans="1:70" ht="16.5" customHeight="1">
      <c r="B7" s="26"/>
      <c r="C7" s="27"/>
      <c r="D7" s="27"/>
      <c r="E7" s="360" t="str">
        <f>'Rekapitulace stavby'!K6</f>
        <v>Ps Jičín, oprava střechy nad dílnou a garážemi</v>
      </c>
      <c r="F7" s="361"/>
      <c r="G7" s="361"/>
      <c r="H7" s="361"/>
      <c r="I7" s="115"/>
      <c r="J7" s="27"/>
      <c r="K7" s="29"/>
    </row>
    <row r="8" spans="1:70" s="1" customFormat="1">
      <c r="B8" s="39"/>
      <c r="C8" s="40"/>
      <c r="D8" s="35" t="s">
        <v>95</v>
      </c>
      <c r="E8" s="40"/>
      <c r="F8" s="40"/>
      <c r="G8" s="40"/>
      <c r="H8" s="40"/>
      <c r="I8" s="116"/>
      <c r="J8" s="40"/>
      <c r="K8" s="43"/>
    </row>
    <row r="9" spans="1:70" s="1" customFormat="1" ht="36.950000000000003" customHeight="1">
      <c r="B9" s="39"/>
      <c r="C9" s="40"/>
      <c r="D9" s="40"/>
      <c r="E9" s="362" t="s">
        <v>252</v>
      </c>
      <c r="F9" s="363"/>
      <c r="G9" s="363"/>
      <c r="H9" s="363"/>
      <c r="I9" s="116"/>
      <c r="J9" s="40"/>
      <c r="K9" s="43"/>
    </row>
    <row r="10" spans="1:70" s="1" customFormat="1" ht="13.5">
      <c r="B10" s="39"/>
      <c r="C10" s="40"/>
      <c r="D10" s="40"/>
      <c r="E10" s="40"/>
      <c r="F10" s="40"/>
      <c r="G10" s="40"/>
      <c r="H10" s="40"/>
      <c r="I10" s="116"/>
      <c r="J10" s="40"/>
      <c r="K10" s="43"/>
    </row>
    <row r="11" spans="1:70" s="1" customFormat="1" ht="14.45" customHeight="1">
      <c r="B11" s="39"/>
      <c r="C11" s="40"/>
      <c r="D11" s="35" t="s">
        <v>20</v>
      </c>
      <c r="E11" s="40"/>
      <c r="F11" s="33" t="s">
        <v>21</v>
      </c>
      <c r="G11" s="40"/>
      <c r="H11" s="40"/>
      <c r="I11" s="117" t="s">
        <v>22</v>
      </c>
      <c r="J11" s="33" t="s">
        <v>30</v>
      </c>
      <c r="K11" s="43"/>
    </row>
    <row r="12" spans="1:70" s="1" customFormat="1" ht="14.45" customHeight="1">
      <c r="B12" s="39"/>
      <c r="C12" s="40"/>
      <c r="D12" s="35" t="s">
        <v>24</v>
      </c>
      <c r="E12" s="40"/>
      <c r="F12" s="33" t="s">
        <v>25</v>
      </c>
      <c r="G12" s="40"/>
      <c r="H12" s="40"/>
      <c r="I12" s="117" t="s">
        <v>26</v>
      </c>
      <c r="J12" s="118" t="str">
        <f>'Rekapitulace stavby'!AN8</f>
        <v>11.9.2018</v>
      </c>
      <c r="K12" s="43"/>
    </row>
    <row r="13" spans="1:70" s="1" customFormat="1" ht="10.9" customHeight="1">
      <c r="B13" s="39"/>
      <c r="C13" s="40"/>
      <c r="D13" s="40"/>
      <c r="E13" s="40"/>
      <c r="F13" s="40"/>
      <c r="G13" s="40"/>
      <c r="H13" s="40"/>
      <c r="I13" s="116"/>
      <c r="J13" s="40"/>
      <c r="K13" s="43"/>
    </row>
    <row r="14" spans="1:70" s="1" customFormat="1" ht="14.45" customHeight="1">
      <c r="B14" s="39"/>
      <c r="C14" s="40"/>
      <c r="D14" s="35" t="s">
        <v>28</v>
      </c>
      <c r="E14" s="40"/>
      <c r="F14" s="40"/>
      <c r="G14" s="40"/>
      <c r="H14" s="40"/>
      <c r="I14" s="117" t="s">
        <v>29</v>
      </c>
      <c r="J14" s="33" t="s">
        <v>30</v>
      </c>
      <c r="K14" s="43"/>
    </row>
    <row r="15" spans="1:70" s="1" customFormat="1" ht="18" customHeight="1">
      <c r="B15" s="39"/>
      <c r="C15" s="40"/>
      <c r="D15" s="40"/>
      <c r="E15" s="33" t="s">
        <v>31</v>
      </c>
      <c r="F15" s="40"/>
      <c r="G15" s="40"/>
      <c r="H15" s="40"/>
      <c r="I15" s="117" t="s">
        <v>32</v>
      </c>
      <c r="J15" s="33" t="s">
        <v>30</v>
      </c>
      <c r="K15" s="43"/>
    </row>
    <row r="16" spans="1:70" s="1" customFormat="1" ht="6.95" customHeight="1">
      <c r="B16" s="39"/>
      <c r="C16" s="40"/>
      <c r="D16" s="40"/>
      <c r="E16" s="40"/>
      <c r="F16" s="40"/>
      <c r="G16" s="40"/>
      <c r="H16" s="40"/>
      <c r="I16" s="116"/>
      <c r="J16" s="40"/>
      <c r="K16" s="43"/>
    </row>
    <row r="17" spans="2:11" s="1" customFormat="1" ht="14.45" customHeight="1">
      <c r="B17" s="39"/>
      <c r="C17" s="40"/>
      <c r="D17" s="35" t="s">
        <v>33</v>
      </c>
      <c r="E17" s="40"/>
      <c r="F17" s="40"/>
      <c r="G17" s="40"/>
      <c r="H17" s="40"/>
      <c r="I17" s="117" t="s">
        <v>29</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32</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35</v>
      </c>
      <c r="E20" s="40"/>
      <c r="F20" s="40"/>
      <c r="G20" s="40"/>
      <c r="H20" s="40"/>
      <c r="I20" s="117" t="s">
        <v>29</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32</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38</v>
      </c>
      <c r="E23" s="40"/>
      <c r="F23" s="40"/>
      <c r="G23" s="40"/>
      <c r="H23" s="40"/>
      <c r="I23" s="116"/>
      <c r="J23" s="40"/>
      <c r="K23" s="43"/>
    </row>
    <row r="24" spans="2:11" s="6" customFormat="1" ht="16.5" customHeight="1">
      <c r="B24" s="119"/>
      <c r="C24" s="120"/>
      <c r="D24" s="120"/>
      <c r="E24" s="349" t="s">
        <v>30</v>
      </c>
      <c r="F24" s="349"/>
      <c r="G24" s="349"/>
      <c r="H24" s="349"/>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40</v>
      </c>
      <c r="E27" s="40"/>
      <c r="F27" s="40"/>
      <c r="G27" s="40"/>
      <c r="H27" s="40"/>
      <c r="I27" s="116"/>
      <c r="J27" s="126">
        <f>ROUND(J78,2)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42</v>
      </c>
      <c r="G29" s="40"/>
      <c r="H29" s="40"/>
      <c r="I29" s="127" t="s">
        <v>41</v>
      </c>
      <c r="J29" s="44" t="s">
        <v>43</v>
      </c>
      <c r="K29" s="43"/>
    </row>
    <row r="30" spans="2:11" s="1" customFormat="1" ht="14.45" hidden="1" customHeight="1">
      <c r="B30" s="39"/>
      <c r="C30" s="40"/>
      <c r="D30" s="47" t="s">
        <v>44</v>
      </c>
      <c r="E30" s="47" t="s">
        <v>45</v>
      </c>
      <c r="F30" s="128">
        <f>ROUND(SUM(BE78:BE86), 2)</f>
        <v>0</v>
      </c>
      <c r="G30" s="40"/>
      <c r="H30" s="40"/>
      <c r="I30" s="129">
        <v>0.21</v>
      </c>
      <c r="J30" s="128">
        <f>ROUND(ROUND((SUM(BE78:BE86)), 2)*I30, 2)</f>
        <v>0</v>
      </c>
      <c r="K30" s="43"/>
    </row>
    <row r="31" spans="2:11" s="1" customFormat="1" ht="14.45" hidden="1" customHeight="1">
      <c r="B31" s="39"/>
      <c r="C31" s="40"/>
      <c r="D31" s="40"/>
      <c r="E31" s="47" t="s">
        <v>46</v>
      </c>
      <c r="F31" s="128">
        <f>ROUND(SUM(BF78:BF86), 2)</f>
        <v>0</v>
      </c>
      <c r="G31" s="40"/>
      <c r="H31" s="40"/>
      <c r="I31" s="129">
        <v>0.15</v>
      </c>
      <c r="J31" s="128">
        <f>ROUND(ROUND((SUM(BF78:BF86)), 2)*I31, 2)</f>
        <v>0</v>
      </c>
      <c r="K31" s="43"/>
    </row>
    <row r="32" spans="2:11" s="1" customFormat="1" ht="14.45" customHeight="1">
      <c r="B32" s="39"/>
      <c r="C32" s="40"/>
      <c r="D32" s="47" t="s">
        <v>44</v>
      </c>
      <c r="E32" s="47" t="s">
        <v>47</v>
      </c>
      <c r="F32" s="128">
        <f>ROUND(SUM(BG78:BG86), 2)</f>
        <v>0</v>
      </c>
      <c r="G32" s="40"/>
      <c r="H32" s="40"/>
      <c r="I32" s="129">
        <v>0.21</v>
      </c>
      <c r="J32" s="128">
        <v>0</v>
      </c>
      <c r="K32" s="43"/>
    </row>
    <row r="33" spans="2:11" s="1" customFormat="1" ht="14.45" customHeight="1">
      <c r="B33" s="39"/>
      <c r="C33" s="40"/>
      <c r="D33" s="40"/>
      <c r="E33" s="47" t="s">
        <v>48</v>
      </c>
      <c r="F33" s="128">
        <f>ROUND(SUM(BH78:BH86), 2)</f>
        <v>0</v>
      </c>
      <c r="G33" s="40"/>
      <c r="H33" s="40"/>
      <c r="I33" s="129">
        <v>0.15</v>
      </c>
      <c r="J33" s="128">
        <v>0</v>
      </c>
      <c r="K33" s="43"/>
    </row>
    <row r="34" spans="2:11" s="1" customFormat="1" ht="14.45" hidden="1" customHeight="1">
      <c r="B34" s="39"/>
      <c r="C34" s="40"/>
      <c r="D34" s="40"/>
      <c r="E34" s="47" t="s">
        <v>49</v>
      </c>
      <c r="F34" s="128">
        <f>ROUND(SUM(BI78:BI86), 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50</v>
      </c>
      <c r="E36" s="77"/>
      <c r="F36" s="77"/>
      <c r="G36" s="132" t="s">
        <v>51</v>
      </c>
      <c r="H36" s="133" t="s">
        <v>52</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0000000000003" customHeight="1">
      <c r="B42" s="39"/>
      <c r="C42" s="28" t="s">
        <v>97</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60" t="str">
        <f>E7</f>
        <v>Ps Jičín, oprava střechy nad dílnou a garážemi</v>
      </c>
      <c r="F45" s="361"/>
      <c r="G45" s="361"/>
      <c r="H45" s="361"/>
      <c r="I45" s="116"/>
      <c r="J45" s="40"/>
      <c r="K45" s="43"/>
    </row>
    <row r="46" spans="2:11" s="1" customFormat="1" ht="14.45" customHeight="1">
      <c r="B46" s="39"/>
      <c r="C46" s="35" t="s">
        <v>95</v>
      </c>
      <c r="D46" s="40"/>
      <c r="E46" s="40"/>
      <c r="F46" s="40"/>
      <c r="G46" s="40"/>
      <c r="H46" s="40"/>
      <c r="I46" s="116"/>
      <c r="J46" s="40"/>
      <c r="K46" s="43"/>
    </row>
    <row r="47" spans="2:11" s="1" customFormat="1" ht="17.25" customHeight="1">
      <c r="B47" s="39"/>
      <c r="C47" s="40"/>
      <c r="D47" s="40"/>
      <c r="E47" s="362" t="str">
        <f>E9</f>
        <v>3 - VON - vedlejší a ostatní náklady</v>
      </c>
      <c r="F47" s="363"/>
      <c r="G47" s="363"/>
      <c r="H47" s="363"/>
      <c r="I47" s="116"/>
      <c r="J47" s="40"/>
      <c r="K47" s="43"/>
    </row>
    <row r="48" spans="2:11" s="1" customFormat="1" ht="6.95" customHeight="1">
      <c r="B48" s="39"/>
      <c r="C48" s="40"/>
      <c r="D48" s="40"/>
      <c r="E48" s="40"/>
      <c r="F48" s="40"/>
      <c r="G48" s="40"/>
      <c r="H48" s="40"/>
      <c r="I48" s="116"/>
      <c r="J48" s="40"/>
      <c r="K48" s="43"/>
    </row>
    <row r="49" spans="2:47" s="1" customFormat="1" ht="18" customHeight="1">
      <c r="B49" s="39"/>
      <c r="C49" s="35" t="s">
        <v>24</v>
      </c>
      <c r="D49" s="40"/>
      <c r="E49" s="40"/>
      <c r="F49" s="33" t="str">
        <f>F12</f>
        <v>Jičín</v>
      </c>
      <c r="G49" s="40"/>
      <c r="H49" s="40"/>
      <c r="I49" s="117" t="s">
        <v>26</v>
      </c>
      <c r="J49" s="118" t="str">
        <f>IF(J12="","",J12)</f>
        <v>11.9.2018</v>
      </c>
      <c r="K49" s="43"/>
    </row>
    <row r="50" spans="2:47" s="1" customFormat="1" ht="6.95" customHeight="1">
      <c r="B50" s="39"/>
      <c r="C50" s="40"/>
      <c r="D50" s="40"/>
      <c r="E50" s="40"/>
      <c r="F50" s="40"/>
      <c r="G50" s="40"/>
      <c r="H50" s="40"/>
      <c r="I50" s="116"/>
      <c r="J50" s="40"/>
      <c r="K50" s="43"/>
    </row>
    <row r="51" spans="2:47" s="1" customFormat="1">
      <c r="B51" s="39"/>
      <c r="C51" s="35" t="s">
        <v>28</v>
      </c>
      <c r="D51" s="40"/>
      <c r="E51" s="40"/>
      <c r="F51" s="33" t="str">
        <f>E15</f>
        <v>Povodí Labe, státní podnik</v>
      </c>
      <c r="G51" s="40"/>
      <c r="H51" s="40"/>
      <c r="I51" s="117" t="s">
        <v>35</v>
      </c>
      <c r="J51" s="349" t="str">
        <f>E21</f>
        <v xml:space="preserve"> </v>
      </c>
      <c r="K51" s="43"/>
    </row>
    <row r="52" spans="2:47" s="1" customFormat="1" ht="14.45" customHeight="1">
      <c r="B52" s="39"/>
      <c r="C52" s="35" t="s">
        <v>33</v>
      </c>
      <c r="D52" s="40"/>
      <c r="E52" s="40"/>
      <c r="F52" s="33" t="str">
        <f>IF(E18="","",E18)</f>
        <v/>
      </c>
      <c r="G52" s="40"/>
      <c r="H52" s="40"/>
      <c r="I52" s="116"/>
      <c r="J52" s="364"/>
      <c r="K52" s="43"/>
    </row>
    <row r="53" spans="2:47" s="1" customFormat="1" ht="10.35" customHeight="1">
      <c r="B53" s="39"/>
      <c r="C53" s="40"/>
      <c r="D53" s="40"/>
      <c r="E53" s="40"/>
      <c r="F53" s="40"/>
      <c r="G53" s="40"/>
      <c r="H53" s="40"/>
      <c r="I53" s="116"/>
      <c r="J53" s="40"/>
      <c r="K53" s="43"/>
    </row>
    <row r="54" spans="2:47" s="1" customFormat="1" ht="29.25" customHeight="1">
      <c r="B54" s="39"/>
      <c r="C54" s="142" t="s">
        <v>98</v>
      </c>
      <c r="D54" s="130"/>
      <c r="E54" s="130"/>
      <c r="F54" s="130"/>
      <c r="G54" s="130"/>
      <c r="H54" s="130"/>
      <c r="I54" s="143"/>
      <c r="J54" s="144" t="s">
        <v>99</v>
      </c>
      <c r="K54" s="145"/>
    </row>
    <row r="55" spans="2:47" s="1" customFormat="1" ht="10.35" customHeight="1">
      <c r="B55" s="39"/>
      <c r="C55" s="40"/>
      <c r="D55" s="40"/>
      <c r="E55" s="40"/>
      <c r="F55" s="40"/>
      <c r="G55" s="40"/>
      <c r="H55" s="40"/>
      <c r="I55" s="116"/>
      <c r="J55" s="40"/>
      <c r="K55" s="43"/>
    </row>
    <row r="56" spans="2:47" s="1" customFormat="1" ht="29.25" customHeight="1">
      <c r="B56" s="39"/>
      <c r="C56" s="146" t="s">
        <v>100</v>
      </c>
      <c r="D56" s="40"/>
      <c r="E56" s="40"/>
      <c r="F56" s="40"/>
      <c r="G56" s="40"/>
      <c r="H56" s="40"/>
      <c r="I56" s="116"/>
      <c r="J56" s="126">
        <f>J78</f>
        <v>0</v>
      </c>
      <c r="K56" s="43"/>
      <c r="AU56" s="22" t="s">
        <v>101</v>
      </c>
    </row>
    <row r="57" spans="2:47" s="7" customFormat="1" ht="24.95" customHeight="1">
      <c r="B57" s="147"/>
      <c r="C57" s="148"/>
      <c r="D57" s="149" t="s">
        <v>253</v>
      </c>
      <c r="E57" s="150"/>
      <c r="F57" s="150"/>
      <c r="G57" s="150"/>
      <c r="H57" s="150"/>
      <c r="I57" s="151"/>
      <c r="J57" s="152">
        <f>J79</f>
        <v>0</v>
      </c>
      <c r="K57" s="153"/>
    </row>
    <row r="58" spans="2:47" s="8" customFormat="1" ht="19.899999999999999" customHeight="1">
      <c r="B58" s="154"/>
      <c r="C58" s="155"/>
      <c r="D58" s="156" t="s">
        <v>254</v>
      </c>
      <c r="E58" s="157"/>
      <c r="F58" s="157"/>
      <c r="G58" s="157"/>
      <c r="H58" s="157"/>
      <c r="I58" s="158"/>
      <c r="J58" s="159">
        <f>J82</f>
        <v>0</v>
      </c>
      <c r="K58" s="160"/>
    </row>
    <row r="59" spans="2:47" s="1" customFormat="1" ht="21.75" customHeight="1">
      <c r="B59" s="39"/>
      <c r="C59" s="40"/>
      <c r="D59" s="40"/>
      <c r="E59" s="40"/>
      <c r="F59" s="40"/>
      <c r="G59" s="40"/>
      <c r="H59" s="40"/>
      <c r="I59" s="116"/>
      <c r="J59" s="40"/>
      <c r="K59" s="43"/>
    </row>
    <row r="60" spans="2:47" s="1" customFormat="1" ht="6.95" customHeight="1">
      <c r="B60" s="54"/>
      <c r="C60" s="55"/>
      <c r="D60" s="55"/>
      <c r="E60" s="55"/>
      <c r="F60" s="55"/>
      <c r="G60" s="55"/>
      <c r="H60" s="55"/>
      <c r="I60" s="137"/>
      <c r="J60" s="55"/>
      <c r="K60" s="56"/>
    </row>
    <row r="64" spans="2:47" s="1" customFormat="1" ht="6.95" customHeight="1">
      <c r="B64" s="57"/>
      <c r="C64" s="58"/>
      <c r="D64" s="58"/>
      <c r="E64" s="58"/>
      <c r="F64" s="58"/>
      <c r="G64" s="58"/>
      <c r="H64" s="58"/>
      <c r="I64" s="140"/>
      <c r="J64" s="58"/>
      <c r="K64" s="58"/>
      <c r="L64" s="59"/>
    </row>
    <row r="65" spans="2:65" s="1" customFormat="1" ht="36.950000000000003" customHeight="1">
      <c r="B65" s="39"/>
      <c r="C65" s="60" t="s">
        <v>106</v>
      </c>
      <c r="D65" s="61"/>
      <c r="E65" s="61"/>
      <c r="F65" s="61"/>
      <c r="G65" s="61"/>
      <c r="H65" s="61"/>
      <c r="I65" s="161"/>
      <c r="J65" s="61"/>
      <c r="K65" s="61"/>
      <c r="L65" s="59"/>
    </row>
    <row r="66" spans="2:65" s="1" customFormat="1" ht="6.95" customHeight="1">
      <c r="B66" s="39"/>
      <c r="C66" s="61"/>
      <c r="D66" s="61"/>
      <c r="E66" s="61"/>
      <c r="F66" s="61"/>
      <c r="G66" s="61"/>
      <c r="H66" s="61"/>
      <c r="I66" s="161"/>
      <c r="J66" s="61"/>
      <c r="K66" s="61"/>
      <c r="L66" s="59"/>
    </row>
    <row r="67" spans="2:65" s="1" customFormat="1" ht="14.45" customHeight="1">
      <c r="B67" s="39"/>
      <c r="C67" s="63" t="s">
        <v>18</v>
      </c>
      <c r="D67" s="61"/>
      <c r="E67" s="61"/>
      <c r="F67" s="61"/>
      <c r="G67" s="61"/>
      <c r="H67" s="61"/>
      <c r="I67" s="161"/>
      <c r="J67" s="61"/>
      <c r="K67" s="61"/>
      <c r="L67" s="59"/>
    </row>
    <row r="68" spans="2:65" s="1" customFormat="1" ht="16.5" customHeight="1">
      <c r="B68" s="39"/>
      <c r="C68" s="61"/>
      <c r="D68" s="61"/>
      <c r="E68" s="365" t="str">
        <f>E7</f>
        <v>Ps Jičín, oprava střechy nad dílnou a garážemi</v>
      </c>
      <c r="F68" s="366"/>
      <c r="G68" s="366"/>
      <c r="H68" s="366"/>
      <c r="I68" s="161"/>
      <c r="J68" s="61"/>
      <c r="K68" s="61"/>
      <c r="L68" s="59"/>
    </row>
    <row r="69" spans="2:65" s="1" customFormat="1" ht="14.45" customHeight="1">
      <c r="B69" s="39"/>
      <c r="C69" s="63" t="s">
        <v>95</v>
      </c>
      <c r="D69" s="61"/>
      <c r="E69" s="61"/>
      <c r="F69" s="61"/>
      <c r="G69" s="61"/>
      <c r="H69" s="61"/>
      <c r="I69" s="161"/>
      <c r="J69" s="61"/>
      <c r="K69" s="61"/>
      <c r="L69" s="59"/>
    </row>
    <row r="70" spans="2:65" s="1" customFormat="1" ht="17.25" customHeight="1">
      <c r="B70" s="39"/>
      <c r="C70" s="61"/>
      <c r="D70" s="61"/>
      <c r="E70" s="356" t="str">
        <f>E9</f>
        <v>3 - VON - vedlejší a ostatní náklady</v>
      </c>
      <c r="F70" s="367"/>
      <c r="G70" s="367"/>
      <c r="H70" s="367"/>
      <c r="I70" s="161"/>
      <c r="J70" s="61"/>
      <c r="K70" s="61"/>
      <c r="L70" s="59"/>
    </row>
    <row r="71" spans="2:65" s="1" customFormat="1" ht="6.95" customHeight="1">
      <c r="B71" s="39"/>
      <c r="C71" s="61"/>
      <c r="D71" s="61"/>
      <c r="E71" s="61"/>
      <c r="F71" s="61"/>
      <c r="G71" s="61"/>
      <c r="H71" s="61"/>
      <c r="I71" s="161"/>
      <c r="J71" s="61"/>
      <c r="K71" s="61"/>
      <c r="L71" s="59"/>
    </row>
    <row r="72" spans="2:65" s="1" customFormat="1" ht="18" customHeight="1">
      <c r="B72" s="39"/>
      <c r="C72" s="63" t="s">
        <v>24</v>
      </c>
      <c r="D72" s="61"/>
      <c r="E72" s="61"/>
      <c r="F72" s="162" t="str">
        <f>F12</f>
        <v>Jičín</v>
      </c>
      <c r="G72" s="61"/>
      <c r="H72" s="61"/>
      <c r="I72" s="163" t="s">
        <v>26</v>
      </c>
      <c r="J72" s="71" t="str">
        <f>IF(J12="","",J12)</f>
        <v>11.9.2018</v>
      </c>
      <c r="K72" s="61"/>
      <c r="L72" s="59"/>
    </row>
    <row r="73" spans="2:65" s="1" customFormat="1" ht="6.95" customHeight="1">
      <c r="B73" s="39"/>
      <c r="C73" s="61"/>
      <c r="D73" s="61"/>
      <c r="E73" s="61"/>
      <c r="F73" s="61"/>
      <c r="G73" s="61"/>
      <c r="H73" s="61"/>
      <c r="I73" s="161"/>
      <c r="J73" s="61"/>
      <c r="K73" s="61"/>
      <c r="L73" s="59"/>
    </row>
    <row r="74" spans="2:65" s="1" customFormat="1">
      <c r="B74" s="39"/>
      <c r="C74" s="63" t="s">
        <v>28</v>
      </c>
      <c r="D74" s="61"/>
      <c r="E74" s="61"/>
      <c r="F74" s="162" t="str">
        <f>E15</f>
        <v>Povodí Labe, státní podnik</v>
      </c>
      <c r="G74" s="61"/>
      <c r="H74" s="61"/>
      <c r="I74" s="163" t="s">
        <v>35</v>
      </c>
      <c r="J74" s="162" t="str">
        <f>E21</f>
        <v xml:space="preserve"> </v>
      </c>
      <c r="K74" s="61"/>
      <c r="L74" s="59"/>
    </row>
    <row r="75" spans="2:65" s="1" customFormat="1" ht="14.45" customHeight="1">
      <c r="B75" s="39"/>
      <c r="C75" s="63" t="s">
        <v>33</v>
      </c>
      <c r="D75" s="61"/>
      <c r="E75" s="61"/>
      <c r="F75" s="162" t="str">
        <f>IF(E18="","",E18)</f>
        <v/>
      </c>
      <c r="G75" s="61"/>
      <c r="H75" s="61"/>
      <c r="I75" s="161"/>
      <c r="J75" s="61"/>
      <c r="K75" s="61"/>
      <c r="L75" s="59"/>
    </row>
    <row r="76" spans="2:65" s="1" customFormat="1" ht="10.35" customHeight="1">
      <c r="B76" s="39"/>
      <c r="C76" s="61"/>
      <c r="D76" s="61"/>
      <c r="E76" s="61"/>
      <c r="F76" s="61"/>
      <c r="G76" s="61"/>
      <c r="H76" s="61"/>
      <c r="I76" s="161"/>
      <c r="J76" s="61"/>
      <c r="K76" s="61"/>
      <c r="L76" s="59"/>
    </row>
    <row r="77" spans="2:65" s="9" customFormat="1" ht="29.25" customHeight="1">
      <c r="B77" s="164"/>
      <c r="C77" s="165" t="s">
        <v>107</v>
      </c>
      <c r="D77" s="166" t="s">
        <v>59</v>
      </c>
      <c r="E77" s="166" t="s">
        <v>55</v>
      </c>
      <c r="F77" s="166" t="s">
        <v>108</v>
      </c>
      <c r="G77" s="166" t="s">
        <v>109</v>
      </c>
      <c r="H77" s="166" t="s">
        <v>110</v>
      </c>
      <c r="I77" s="167" t="s">
        <v>111</v>
      </c>
      <c r="J77" s="166" t="s">
        <v>99</v>
      </c>
      <c r="K77" s="168" t="s">
        <v>112</v>
      </c>
      <c r="L77" s="169"/>
      <c r="M77" s="79" t="s">
        <v>113</v>
      </c>
      <c r="N77" s="80" t="s">
        <v>44</v>
      </c>
      <c r="O77" s="80" t="s">
        <v>114</v>
      </c>
      <c r="P77" s="80" t="s">
        <v>115</v>
      </c>
      <c r="Q77" s="80" t="s">
        <v>116</v>
      </c>
      <c r="R77" s="80" t="s">
        <v>117</v>
      </c>
      <c r="S77" s="80" t="s">
        <v>118</v>
      </c>
      <c r="T77" s="81" t="s">
        <v>119</v>
      </c>
    </row>
    <row r="78" spans="2:65" s="1" customFormat="1" ht="29.25" customHeight="1">
      <c r="B78" s="39"/>
      <c r="C78" s="85" t="s">
        <v>100</v>
      </c>
      <c r="D78" s="61"/>
      <c r="E78" s="61"/>
      <c r="F78" s="61"/>
      <c r="G78" s="61"/>
      <c r="H78" s="61"/>
      <c r="I78" s="161"/>
      <c r="J78" s="170">
        <f>BK78</f>
        <v>0</v>
      </c>
      <c r="K78" s="61"/>
      <c r="L78" s="59"/>
      <c r="M78" s="82"/>
      <c r="N78" s="83"/>
      <c r="O78" s="83"/>
      <c r="P78" s="171">
        <f>P79</f>
        <v>0</v>
      </c>
      <c r="Q78" s="83"/>
      <c r="R78" s="171">
        <f>R79</f>
        <v>0</v>
      </c>
      <c r="S78" s="83"/>
      <c r="T78" s="172">
        <f>T79</f>
        <v>0</v>
      </c>
      <c r="AT78" s="22" t="s">
        <v>73</v>
      </c>
      <c r="AU78" s="22" t="s">
        <v>101</v>
      </c>
      <c r="BK78" s="173">
        <f>BK79</f>
        <v>0</v>
      </c>
    </row>
    <row r="79" spans="2:65" s="10" customFormat="1" ht="37.35" customHeight="1">
      <c r="B79" s="174"/>
      <c r="C79" s="175"/>
      <c r="D79" s="176" t="s">
        <v>73</v>
      </c>
      <c r="E79" s="177" t="s">
        <v>255</v>
      </c>
      <c r="F79" s="177" t="s">
        <v>256</v>
      </c>
      <c r="G79" s="175"/>
      <c r="H79" s="175"/>
      <c r="I79" s="178"/>
      <c r="J79" s="179">
        <f>BK79</f>
        <v>0</v>
      </c>
      <c r="K79" s="175"/>
      <c r="L79" s="180"/>
      <c r="M79" s="181"/>
      <c r="N79" s="182"/>
      <c r="O79" s="182"/>
      <c r="P79" s="183">
        <f>P80+P81+P82</f>
        <v>0</v>
      </c>
      <c r="Q79" s="182"/>
      <c r="R79" s="183">
        <f>R80+R81+R82</f>
        <v>0</v>
      </c>
      <c r="S79" s="182"/>
      <c r="T79" s="184">
        <f>T80+T81+T82</f>
        <v>0</v>
      </c>
      <c r="AR79" s="185" t="s">
        <v>23</v>
      </c>
      <c r="AT79" s="186" t="s">
        <v>73</v>
      </c>
      <c r="AU79" s="186" t="s">
        <v>74</v>
      </c>
      <c r="AY79" s="185" t="s">
        <v>122</v>
      </c>
      <c r="BK79" s="187">
        <f>BK80+BK81+BK82</f>
        <v>0</v>
      </c>
    </row>
    <row r="80" spans="2:65" s="1" customFormat="1" ht="16.5" customHeight="1">
      <c r="B80" s="39"/>
      <c r="C80" s="190" t="s">
        <v>23</v>
      </c>
      <c r="D80" s="190" t="s">
        <v>125</v>
      </c>
      <c r="E80" s="191" t="s">
        <v>257</v>
      </c>
      <c r="F80" s="192" t="s">
        <v>258</v>
      </c>
      <c r="G80" s="193" t="s">
        <v>259</v>
      </c>
      <c r="H80" s="194">
        <v>1</v>
      </c>
      <c r="I80" s="195"/>
      <c r="J80" s="196">
        <f>ROUND(I80*H80,2)</f>
        <v>0</v>
      </c>
      <c r="K80" s="192" t="s">
        <v>30</v>
      </c>
      <c r="L80" s="59"/>
      <c r="M80" s="197" t="s">
        <v>30</v>
      </c>
      <c r="N80" s="198" t="s">
        <v>47</v>
      </c>
      <c r="O80" s="40"/>
      <c r="P80" s="199">
        <f>O80*H80</f>
        <v>0</v>
      </c>
      <c r="Q80" s="199">
        <v>0</v>
      </c>
      <c r="R80" s="199">
        <f>Q80*H80</f>
        <v>0</v>
      </c>
      <c r="S80" s="199">
        <v>0</v>
      </c>
      <c r="T80" s="200">
        <f>S80*H80</f>
        <v>0</v>
      </c>
      <c r="AR80" s="22" t="s">
        <v>260</v>
      </c>
      <c r="AT80" s="22" t="s">
        <v>125</v>
      </c>
      <c r="AU80" s="22" t="s">
        <v>23</v>
      </c>
      <c r="AY80" s="22" t="s">
        <v>122</v>
      </c>
      <c r="BE80" s="201">
        <f>IF(N80="základní",J80,0)</f>
        <v>0</v>
      </c>
      <c r="BF80" s="201">
        <f>IF(N80="snížená",J80,0)</f>
        <v>0</v>
      </c>
      <c r="BG80" s="201">
        <f>IF(N80="zákl. přenesená",J80,0)</f>
        <v>0</v>
      </c>
      <c r="BH80" s="201">
        <f>IF(N80="sníž. přenesená",J80,0)</f>
        <v>0</v>
      </c>
      <c r="BI80" s="201">
        <f>IF(N80="nulová",J80,0)</f>
        <v>0</v>
      </c>
      <c r="BJ80" s="22" t="s">
        <v>130</v>
      </c>
      <c r="BK80" s="201">
        <f>ROUND(I80*H80,2)</f>
        <v>0</v>
      </c>
      <c r="BL80" s="22" t="s">
        <v>260</v>
      </c>
      <c r="BM80" s="22" t="s">
        <v>261</v>
      </c>
    </row>
    <row r="81" spans="2:65" s="1" customFormat="1" ht="270">
      <c r="B81" s="39"/>
      <c r="C81" s="61"/>
      <c r="D81" s="202" t="s">
        <v>262</v>
      </c>
      <c r="E81" s="61"/>
      <c r="F81" s="203" t="s">
        <v>263</v>
      </c>
      <c r="G81" s="61"/>
      <c r="H81" s="61"/>
      <c r="I81" s="161"/>
      <c r="J81" s="61"/>
      <c r="K81" s="61"/>
      <c r="L81" s="59"/>
      <c r="M81" s="204"/>
      <c r="N81" s="40"/>
      <c r="O81" s="40"/>
      <c r="P81" s="40"/>
      <c r="Q81" s="40"/>
      <c r="R81" s="40"/>
      <c r="S81" s="40"/>
      <c r="T81" s="76"/>
      <c r="AT81" s="22" t="s">
        <v>262</v>
      </c>
      <c r="AU81" s="22" t="s">
        <v>23</v>
      </c>
    </row>
    <row r="82" spans="2:65" s="10" customFormat="1" ht="29.85" customHeight="1">
      <c r="B82" s="174"/>
      <c r="C82" s="175"/>
      <c r="D82" s="176" t="s">
        <v>73</v>
      </c>
      <c r="E82" s="188" t="s">
        <v>264</v>
      </c>
      <c r="F82" s="188" t="s">
        <v>265</v>
      </c>
      <c r="G82" s="175"/>
      <c r="H82" s="175"/>
      <c r="I82" s="178"/>
      <c r="J82" s="189">
        <f>BK82</f>
        <v>0</v>
      </c>
      <c r="K82" s="175"/>
      <c r="L82" s="180"/>
      <c r="M82" s="181"/>
      <c r="N82" s="182"/>
      <c r="O82" s="182"/>
      <c r="P82" s="183">
        <f>SUM(P83:P86)</f>
        <v>0</v>
      </c>
      <c r="Q82" s="182"/>
      <c r="R82" s="183">
        <f>SUM(R83:R86)</f>
        <v>0</v>
      </c>
      <c r="S82" s="182"/>
      <c r="T82" s="184">
        <f>SUM(T83:T86)</f>
        <v>0</v>
      </c>
      <c r="AR82" s="185" t="s">
        <v>23</v>
      </c>
      <c r="AT82" s="186" t="s">
        <v>73</v>
      </c>
      <c r="AU82" s="186" t="s">
        <v>23</v>
      </c>
      <c r="AY82" s="185" t="s">
        <v>122</v>
      </c>
      <c r="BK82" s="187">
        <f>SUM(BK83:BK86)</f>
        <v>0</v>
      </c>
    </row>
    <row r="83" spans="2:65" s="1" customFormat="1" ht="38.25" customHeight="1">
      <c r="B83" s="39"/>
      <c r="C83" s="190" t="s">
        <v>82</v>
      </c>
      <c r="D83" s="190" t="s">
        <v>125</v>
      </c>
      <c r="E83" s="191" t="s">
        <v>266</v>
      </c>
      <c r="F83" s="192" t="s">
        <v>267</v>
      </c>
      <c r="G83" s="193" t="s">
        <v>259</v>
      </c>
      <c r="H83" s="194">
        <v>1</v>
      </c>
      <c r="I83" s="195"/>
      <c r="J83" s="196">
        <f>ROUND(I83*H83,2)</f>
        <v>0</v>
      </c>
      <c r="K83" s="192" t="s">
        <v>30</v>
      </c>
      <c r="L83" s="59"/>
      <c r="M83" s="197" t="s">
        <v>30</v>
      </c>
      <c r="N83" s="198" t="s">
        <v>47</v>
      </c>
      <c r="O83" s="40"/>
      <c r="P83" s="199">
        <f>O83*H83</f>
        <v>0</v>
      </c>
      <c r="Q83" s="199">
        <v>0</v>
      </c>
      <c r="R83" s="199">
        <f>Q83*H83</f>
        <v>0</v>
      </c>
      <c r="S83" s="199">
        <v>0</v>
      </c>
      <c r="T83" s="200">
        <f>S83*H83</f>
        <v>0</v>
      </c>
      <c r="AR83" s="22" t="s">
        <v>260</v>
      </c>
      <c r="AT83" s="22" t="s">
        <v>125</v>
      </c>
      <c r="AU83" s="22" t="s">
        <v>82</v>
      </c>
      <c r="AY83" s="22" t="s">
        <v>122</v>
      </c>
      <c r="BE83" s="201">
        <f>IF(N83="základní",J83,0)</f>
        <v>0</v>
      </c>
      <c r="BF83" s="201">
        <f>IF(N83="snížená",J83,0)</f>
        <v>0</v>
      </c>
      <c r="BG83" s="201">
        <f>IF(N83="zákl. přenesená",J83,0)</f>
        <v>0</v>
      </c>
      <c r="BH83" s="201">
        <f>IF(N83="sníž. přenesená",J83,0)</f>
        <v>0</v>
      </c>
      <c r="BI83" s="201">
        <f>IF(N83="nulová",J83,0)</f>
        <v>0</v>
      </c>
      <c r="BJ83" s="22" t="s">
        <v>130</v>
      </c>
      <c r="BK83" s="201">
        <f>ROUND(I83*H83,2)</f>
        <v>0</v>
      </c>
      <c r="BL83" s="22" t="s">
        <v>260</v>
      </c>
      <c r="BM83" s="22" t="s">
        <v>268</v>
      </c>
    </row>
    <row r="84" spans="2:65" s="1" customFormat="1" ht="40.5">
      <c r="B84" s="39"/>
      <c r="C84" s="61"/>
      <c r="D84" s="202" t="s">
        <v>262</v>
      </c>
      <c r="E84" s="61"/>
      <c r="F84" s="203" t="s">
        <v>269</v>
      </c>
      <c r="G84" s="61"/>
      <c r="H84" s="61"/>
      <c r="I84" s="161"/>
      <c r="J84" s="61"/>
      <c r="K84" s="61"/>
      <c r="L84" s="59"/>
      <c r="M84" s="204"/>
      <c r="N84" s="40"/>
      <c r="O84" s="40"/>
      <c r="P84" s="40"/>
      <c r="Q84" s="40"/>
      <c r="R84" s="40"/>
      <c r="S84" s="40"/>
      <c r="T84" s="76"/>
      <c r="AT84" s="22" t="s">
        <v>262</v>
      </c>
      <c r="AU84" s="22" t="s">
        <v>82</v>
      </c>
    </row>
    <row r="85" spans="2:65" s="1" customFormat="1" ht="38.25" customHeight="1">
      <c r="B85" s="39"/>
      <c r="C85" s="190" t="s">
        <v>86</v>
      </c>
      <c r="D85" s="190" t="s">
        <v>125</v>
      </c>
      <c r="E85" s="191" t="s">
        <v>270</v>
      </c>
      <c r="F85" s="192" t="s">
        <v>271</v>
      </c>
      <c r="G85" s="193" t="s">
        <v>259</v>
      </c>
      <c r="H85" s="194">
        <v>1</v>
      </c>
      <c r="I85" s="195"/>
      <c r="J85" s="196">
        <f>ROUND(I85*H85,2)</f>
        <v>0</v>
      </c>
      <c r="K85" s="192" t="s">
        <v>30</v>
      </c>
      <c r="L85" s="59"/>
      <c r="M85" s="197" t="s">
        <v>30</v>
      </c>
      <c r="N85" s="198" t="s">
        <v>47</v>
      </c>
      <c r="O85" s="40"/>
      <c r="P85" s="199">
        <f>O85*H85</f>
        <v>0</v>
      </c>
      <c r="Q85" s="199">
        <v>0</v>
      </c>
      <c r="R85" s="199">
        <f>Q85*H85</f>
        <v>0</v>
      </c>
      <c r="S85" s="199">
        <v>0</v>
      </c>
      <c r="T85" s="200">
        <f>S85*H85</f>
        <v>0</v>
      </c>
      <c r="AR85" s="22" t="s">
        <v>260</v>
      </c>
      <c r="AT85" s="22" t="s">
        <v>125</v>
      </c>
      <c r="AU85" s="22" t="s">
        <v>82</v>
      </c>
      <c r="AY85" s="22" t="s">
        <v>122</v>
      </c>
      <c r="BE85" s="201">
        <f>IF(N85="základní",J85,0)</f>
        <v>0</v>
      </c>
      <c r="BF85" s="201">
        <f>IF(N85="snížená",J85,0)</f>
        <v>0</v>
      </c>
      <c r="BG85" s="201">
        <f>IF(N85="zákl. přenesená",J85,0)</f>
        <v>0</v>
      </c>
      <c r="BH85" s="201">
        <f>IF(N85="sníž. přenesená",J85,0)</f>
        <v>0</v>
      </c>
      <c r="BI85" s="201">
        <f>IF(N85="nulová",J85,0)</f>
        <v>0</v>
      </c>
      <c r="BJ85" s="22" t="s">
        <v>130</v>
      </c>
      <c r="BK85" s="201">
        <f>ROUND(I85*H85,2)</f>
        <v>0</v>
      </c>
      <c r="BL85" s="22" t="s">
        <v>260</v>
      </c>
      <c r="BM85" s="22" t="s">
        <v>272</v>
      </c>
    </row>
    <row r="86" spans="2:65" s="1" customFormat="1" ht="40.5">
      <c r="B86" s="39"/>
      <c r="C86" s="61"/>
      <c r="D86" s="202" t="s">
        <v>262</v>
      </c>
      <c r="E86" s="61"/>
      <c r="F86" s="203" t="s">
        <v>273</v>
      </c>
      <c r="G86" s="61"/>
      <c r="H86" s="61"/>
      <c r="I86" s="161"/>
      <c r="J86" s="61"/>
      <c r="K86" s="61"/>
      <c r="L86" s="59"/>
      <c r="M86" s="242"/>
      <c r="N86" s="239"/>
      <c r="O86" s="239"/>
      <c r="P86" s="239"/>
      <c r="Q86" s="239"/>
      <c r="R86" s="239"/>
      <c r="S86" s="239"/>
      <c r="T86" s="243"/>
      <c r="AT86" s="22" t="s">
        <v>262</v>
      </c>
      <c r="AU86" s="22" t="s">
        <v>82</v>
      </c>
    </row>
    <row r="87" spans="2:65" s="1" customFormat="1" ht="6.95" customHeight="1">
      <c r="B87" s="54"/>
      <c r="C87" s="55"/>
      <c r="D87" s="55"/>
      <c r="E87" s="55"/>
      <c r="F87" s="55"/>
      <c r="G87" s="55"/>
      <c r="H87" s="55"/>
      <c r="I87" s="137"/>
      <c r="J87" s="55"/>
      <c r="K87" s="55"/>
      <c r="L87" s="59"/>
    </row>
  </sheetData>
  <sheetProtection algorithmName="SHA-512" hashValue="qpQxIumQS+9HPdEuMygpHWQvugImF0iijQyYtb5npV4sIvMRsylRI5x1Z8gjqY8ObQbd/ShYZHpaHh7rWstMUQ==" saltValue="IsoTk598lvWDzRSeXnEmXegmhffsyl3a1JW/TPVHF3B978x0fUzZjZgvy6+t/HBBZ+JVnIOPfyzteeCeMCj2Ug==" spinCount="100000" sheet="1" objects="1" scenarios="1" formatColumns="0" formatRows="0" autoFilter="0"/>
  <autoFilter ref="C77:K86"/>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44" customWidth="1"/>
    <col min="2" max="2" width="1.6640625" style="244" customWidth="1"/>
    <col min="3" max="4" width="5" style="244" customWidth="1"/>
    <col min="5" max="5" width="11.6640625" style="244" customWidth="1"/>
    <col min="6" max="6" width="9.1640625" style="244" customWidth="1"/>
    <col min="7" max="7" width="5" style="244" customWidth="1"/>
    <col min="8" max="8" width="77.83203125" style="244" customWidth="1"/>
    <col min="9" max="10" width="20" style="244" customWidth="1"/>
    <col min="11" max="11" width="1.6640625" style="244" customWidth="1"/>
  </cols>
  <sheetData>
    <row r="1" spans="2:11" ht="37.5" customHeight="1"/>
    <row r="2" spans="2:11" ht="7.5" customHeight="1">
      <c r="B2" s="245"/>
      <c r="C2" s="246"/>
      <c r="D2" s="246"/>
      <c r="E2" s="246"/>
      <c r="F2" s="246"/>
      <c r="G2" s="246"/>
      <c r="H2" s="246"/>
      <c r="I2" s="246"/>
      <c r="J2" s="246"/>
      <c r="K2" s="247"/>
    </row>
    <row r="3" spans="2:11" s="13" customFormat="1" ht="45" customHeight="1">
      <c r="B3" s="248"/>
      <c r="C3" s="372" t="s">
        <v>274</v>
      </c>
      <c r="D3" s="372"/>
      <c r="E3" s="372"/>
      <c r="F3" s="372"/>
      <c r="G3" s="372"/>
      <c r="H3" s="372"/>
      <c r="I3" s="372"/>
      <c r="J3" s="372"/>
      <c r="K3" s="249"/>
    </row>
    <row r="4" spans="2:11" ht="25.5" customHeight="1">
      <c r="B4" s="250"/>
      <c r="C4" s="376" t="s">
        <v>275</v>
      </c>
      <c r="D4" s="376"/>
      <c r="E4" s="376"/>
      <c r="F4" s="376"/>
      <c r="G4" s="376"/>
      <c r="H4" s="376"/>
      <c r="I4" s="376"/>
      <c r="J4" s="376"/>
      <c r="K4" s="251"/>
    </row>
    <row r="5" spans="2:11" ht="5.25" customHeight="1">
      <c r="B5" s="250"/>
      <c r="C5" s="252"/>
      <c r="D5" s="252"/>
      <c r="E5" s="252"/>
      <c r="F5" s="252"/>
      <c r="G5" s="252"/>
      <c r="H5" s="252"/>
      <c r="I5" s="252"/>
      <c r="J5" s="252"/>
      <c r="K5" s="251"/>
    </row>
    <row r="6" spans="2:11" ht="15" customHeight="1">
      <c r="B6" s="250"/>
      <c r="C6" s="374" t="s">
        <v>276</v>
      </c>
      <c r="D6" s="374"/>
      <c r="E6" s="374"/>
      <c r="F6" s="374"/>
      <c r="G6" s="374"/>
      <c r="H6" s="374"/>
      <c r="I6" s="374"/>
      <c r="J6" s="374"/>
      <c r="K6" s="251"/>
    </row>
    <row r="7" spans="2:11" ht="15" customHeight="1">
      <c r="B7" s="254"/>
      <c r="C7" s="374" t="s">
        <v>277</v>
      </c>
      <c r="D7" s="374"/>
      <c r="E7" s="374"/>
      <c r="F7" s="374"/>
      <c r="G7" s="374"/>
      <c r="H7" s="374"/>
      <c r="I7" s="374"/>
      <c r="J7" s="374"/>
      <c r="K7" s="251"/>
    </row>
    <row r="8" spans="2:11" ht="12.75" customHeight="1">
      <c r="B8" s="254"/>
      <c r="C8" s="253"/>
      <c r="D8" s="253"/>
      <c r="E8" s="253"/>
      <c r="F8" s="253"/>
      <c r="G8" s="253"/>
      <c r="H8" s="253"/>
      <c r="I8" s="253"/>
      <c r="J8" s="253"/>
      <c r="K8" s="251"/>
    </row>
    <row r="9" spans="2:11" ht="15" customHeight="1">
      <c r="B9" s="254"/>
      <c r="C9" s="374" t="s">
        <v>278</v>
      </c>
      <c r="D9" s="374"/>
      <c r="E9" s="374"/>
      <c r="F9" s="374"/>
      <c r="G9" s="374"/>
      <c r="H9" s="374"/>
      <c r="I9" s="374"/>
      <c r="J9" s="374"/>
      <c r="K9" s="251"/>
    </row>
    <row r="10" spans="2:11" ht="15" customHeight="1">
      <c r="B10" s="254"/>
      <c r="C10" s="253"/>
      <c r="D10" s="374" t="s">
        <v>279</v>
      </c>
      <c r="E10" s="374"/>
      <c r="F10" s="374"/>
      <c r="G10" s="374"/>
      <c r="H10" s="374"/>
      <c r="I10" s="374"/>
      <c r="J10" s="374"/>
      <c r="K10" s="251"/>
    </row>
    <row r="11" spans="2:11" ht="15" customHeight="1">
      <c r="B11" s="254"/>
      <c r="C11" s="255"/>
      <c r="D11" s="374" t="s">
        <v>280</v>
      </c>
      <c r="E11" s="374"/>
      <c r="F11" s="374"/>
      <c r="G11" s="374"/>
      <c r="H11" s="374"/>
      <c r="I11" s="374"/>
      <c r="J11" s="374"/>
      <c r="K11" s="251"/>
    </row>
    <row r="12" spans="2:11" ht="12.75" customHeight="1">
      <c r="B12" s="254"/>
      <c r="C12" s="255"/>
      <c r="D12" s="255"/>
      <c r="E12" s="255"/>
      <c r="F12" s="255"/>
      <c r="G12" s="255"/>
      <c r="H12" s="255"/>
      <c r="I12" s="255"/>
      <c r="J12" s="255"/>
      <c r="K12" s="251"/>
    </row>
    <row r="13" spans="2:11" ht="15" customHeight="1">
      <c r="B13" s="254"/>
      <c r="C13" s="255"/>
      <c r="D13" s="374" t="s">
        <v>281</v>
      </c>
      <c r="E13" s="374"/>
      <c r="F13" s="374"/>
      <c r="G13" s="374"/>
      <c r="H13" s="374"/>
      <c r="I13" s="374"/>
      <c r="J13" s="374"/>
      <c r="K13" s="251"/>
    </row>
    <row r="14" spans="2:11" ht="15" customHeight="1">
      <c r="B14" s="254"/>
      <c r="C14" s="255"/>
      <c r="D14" s="374" t="s">
        <v>282</v>
      </c>
      <c r="E14" s="374"/>
      <c r="F14" s="374"/>
      <c r="G14" s="374"/>
      <c r="H14" s="374"/>
      <c r="I14" s="374"/>
      <c r="J14" s="374"/>
      <c r="K14" s="251"/>
    </row>
    <row r="15" spans="2:11" ht="15" customHeight="1">
      <c r="B15" s="254"/>
      <c r="C15" s="255"/>
      <c r="D15" s="374" t="s">
        <v>283</v>
      </c>
      <c r="E15" s="374"/>
      <c r="F15" s="374"/>
      <c r="G15" s="374"/>
      <c r="H15" s="374"/>
      <c r="I15" s="374"/>
      <c r="J15" s="374"/>
      <c r="K15" s="251"/>
    </row>
    <row r="16" spans="2:11" ht="15" customHeight="1">
      <c r="B16" s="254"/>
      <c r="C16" s="255"/>
      <c r="D16" s="255"/>
      <c r="E16" s="256" t="s">
        <v>84</v>
      </c>
      <c r="F16" s="374" t="s">
        <v>284</v>
      </c>
      <c r="G16" s="374"/>
      <c r="H16" s="374"/>
      <c r="I16" s="374"/>
      <c r="J16" s="374"/>
      <c r="K16" s="251"/>
    </row>
    <row r="17" spans="2:11" ht="15" customHeight="1">
      <c r="B17" s="254"/>
      <c r="C17" s="255"/>
      <c r="D17" s="255"/>
      <c r="E17" s="256" t="s">
        <v>285</v>
      </c>
      <c r="F17" s="374" t="s">
        <v>286</v>
      </c>
      <c r="G17" s="374"/>
      <c r="H17" s="374"/>
      <c r="I17" s="374"/>
      <c r="J17" s="374"/>
      <c r="K17" s="251"/>
    </row>
    <row r="18" spans="2:11" ht="15" customHeight="1">
      <c r="B18" s="254"/>
      <c r="C18" s="255"/>
      <c r="D18" s="255"/>
      <c r="E18" s="256" t="s">
        <v>287</v>
      </c>
      <c r="F18" s="374" t="s">
        <v>288</v>
      </c>
      <c r="G18" s="374"/>
      <c r="H18" s="374"/>
      <c r="I18" s="374"/>
      <c r="J18" s="374"/>
      <c r="K18" s="251"/>
    </row>
    <row r="19" spans="2:11" ht="15" customHeight="1">
      <c r="B19" s="254"/>
      <c r="C19" s="255"/>
      <c r="D19" s="255"/>
      <c r="E19" s="256" t="s">
        <v>80</v>
      </c>
      <c r="F19" s="374" t="s">
        <v>289</v>
      </c>
      <c r="G19" s="374"/>
      <c r="H19" s="374"/>
      <c r="I19" s="374"/>
      <c r="J19" s="374"/>
      <c r="K19" s="251"/>
    </row>
    <row r="20" spans="2:11" ht="15" customHeight="1">
      <c r="B20" s="254"/>
      <c r="C20" s="255"/>
      <c r="D20" s="255"/>
      <c r="E20" s="256" t="s">
        <v>290</v>
      </c>
      <c r="F20" s="374" t="s">
        <v>291</v>
      </c>
      <c r="G20" s="374"/>
      <c r="H20" s="374"/>
      <c r="I20" s="374"/>
      <c r="J20" s="374"/>
      <c r="K20" s="251"/>
    </row>
    <row r="21" spans="2:11" ht="15" customHeight="1">
      <c r="B21" s="254"/>
      <c r="C21" s="255"/>
      <c r="D21" s="255"/>
      <c r="E21" s="256" t="s">
        <v>292</v>
      </c>
      <c r="F21" s="374" t="s">
        <v>293</v>
      </c>
      <c r="G21" s="374"/>
      <c r="H21" s="374"/>
      <c r="I21" s="374"/>
      <c r="J21" s="374"/>
      <c r="K21" s="251"/>
    </row>
    <row r="22" spans="2:11" ht="12.75" customHeight="1">
      <c r="B22" s="254"/>
      <c r="C22" s="255"/>
      <c r="D22" s="255"/>
      <c r="E22" s="255"/>
      <c r="F22" s="255"/>
      <c r="G22" s="255"/>
      <c r="H22" s="255"/>
      <c r="I22" s="255"/>
      <c r="J22" s="255"/>
      <c r="K22" s="251"/>
    </row>
    <row r="23" spans="2:11" ht="15" customHeight="1">
      <c r="B23" s="254"/>
      <c r="C23" s="374" t="s">
        <v>294</v>
      </c>
      <c r="D23" s="374"/>
      <c r="E23" s="374"/>
      <c r="F23" s="374"/>
      <c r="G23" s="374"/>
      <c r="H23" s="374"/>
      <c r="I23" s="374"/>
      <c r="J23" s="374"/>
      <c r="K23" s="251"/>
    </row>
    <row r="24" spans="2:11" ht="15" customHeight="1">
      <c r="B24" s="254"/>
      <c r="C24" s="374" t="s">
        <v>295</v>
      </c>
      <c r="D24" s="374"/>
      <c r="E24" s="374"/>
      <c r="F24" s="374"/>
      <c r="G24" s="374"/>
      <c r="H24" s="374"/>
      <c r="I24" s="374"/>
      <c r="J24" s="374"/>
      <c r="K24" s="251"/>
    </row>
    <row r="25" spans="2:11" ht="15" customHeight="1">
      <c r="B25" s="254"/>
      <c r="C25" s="253"/>
      <c r="D25" s="374" t="s">
        <v>296</v>
      </c>
      <c r="E25" s="374"/>
      <c r="F25" s="374"/>
      <c r="G25" s="374"/>
      <c r="H25" s="374"/>
      <c r="I25" s="374"/>
      <c r="J25" s="374"/>
      <c r="K25" s="251"/>
    </row>
    <row r="26" spans="2:11" ht="15" customHeight="1">
      <c r="B26" s="254"/>
      <c r="C26" s="255"/>
      <c r="D26" s="374" t="s">
        <v>297</v>
      </c>
      <c r="E26" s="374"/>
      <c r="F26" s="374"/>
      <c r="G26" s="374"/>
      <c r="H26" s="374"/>
      <c r="I26" s="374"/>
      <c r="J26" s="374"/>
      <c r="K26" s="251"/>
    </row>
    <row r="27" spans="2:11" ht="12.75" customHeight="1">
      <c r="B27" s="254"/>
      <c r="C27" s="255"/>
      <c r="D27" s="255"/>
      <c r="E27" s="255"/>
      <c r="F27" s="255"/>
      <c r="G27" s="255"/>
      <c r="H27" s="255"/>
      <c r="I27" s="255"/>
      <c r="J27" s="255"/>
      <c r="K27" s="251"/>
    </row>
    <row r="28" spans="2:11" ht="15" customHeight="1">
      <c r="B28" s="254"/>
      <c r="C28" s="255"/>
      <c r="D28" s="374" t="s">
        <v>298</v>
      </c>
      <c r="E28" s="374"/>
      <c r="F28" s="374"/>
      <c r="G28" s="374"/>
      <c r="H28" s="374"/>
      <c r="I28" s="374"/>
      <c r="J28" s="374"/>
      <c r="K28" s="251"/>
    </row>
    <row r="29" spans="2:11" ht="15" customHeight="1">
      <c r="B29" s="254"/>
      <c r="C29" s="255"/>
      <c r="D29" s="374" t="s">
        <v>299</v>
      </c>
      <c r="E29" s="374"/>
      <c r="F29" s="374"/>
      <c r="G29" s="374"/>
      <c r="H29" s="374"/>
      <c r="I29" s="374"/>
      <c r="J29" s="374"/>
      <c r="K29" s="251"/>
    </row>
    <row r="30" spans="2:11" ht="12.75" customHeight="1">
      <c r="B30" s="254"/>
      <c r="C30" s="255"/>
      <c r="D30" s="255"/>
      <c r="E30" s="255"/>
      <c r="F30" s="255"/>
      <c r="G30" s="255"/>
      <c r="H30" s="255"/>
      <c r="I30" s="255"/>
      <c r="J30" s="255"/>
      <c r="K30" s="251"/>
    </row>
    <row r="31" spans="2:11" ht="15" customHeight="1">
      <c r="B31" s="254"/>
      <c r="C31" s="255"/>
      <c r="D31" s="374" t="s">
        <v>300</v>
      </c>
      <c r="E31" s="374"/>
      <c r="F31" s="374"/>
      <c r="G31" s="374"/>
      <c r="H31" s="374"/>
      <c r="I31" s="374"/>
      <c r="J31" s="374"/>
      <c r="K31" s="251"/>
    </row>
    <row r="32" spans="2:11" ht="15" customHeight="1">
      <c r="B32" s="254"/>
      <c r="C32" s="255"/>
      <c r="D32" s="374" t="s">
        <v>301</v>
      </c>
      <c r="E32" s="374"/>
      <c r="F32" s="374"/>
      <c r="G32" s="374"/>
      <c r="H32" s="374"/>
      <c r="I32" s="374"/>
      <c r="J32" s="374"/>
      <c r="K32" s="251"/>
    </row>
    <row r="33" spans="2:11" ht="15" customHeight="1">
      <c r="B33" s="254"/>
      <c r="C33" s="255"/>
      <c r="D33" s="374" t="s">
        <v>302</v>
      </c>
      <c r="E33" s="374"/>
      <c r="F33" s="374"/>
      <c r="G33" s="374"/>
      <c r="H33" s="374"/>
      <c r="I33" s="374"/>
      <c r="J33" s="374"/>
      <c r="K33" s="251"/>
    </row>
    <row r="34" spans="2:11" ht="15" customHeight="1">
      <c r="B34" s="254"/>
      <c r="C34" s="255"/>
      <c r="D34" s="253"/>
      <c r="E34" s="257" t="s">
        <v>107</v>
      </c>
      <c r="F34" s="253"/>
      <c r="G34" s="374" t="s">
        <v>303</v>
      </c>
      <c r="H34" s="374"/>
      <c r="I34" s="374"/>
      <c r="J34" s="374"/>
      <c r="K34" s="251"/>
    </row>
    <row r="35" spans="2:11" ht="30.75" customHeight="1">
      <c r="B35" s="254"/>
      <c r="C35" s="255"/>
      <c r="D35" s="253"/>
      <c r="E35" s="257" t="s">
        <v>304</v>
      </c>
      <c r="F35" s="253"/>
      <c r="G35" s="374" t="s">
        <v>305</v>
      </c>
      <c r="H35" s="374"/>
      <c r="I35" s="374"/>
      <c r="J35" s="374"/>
      <c r="K35" s="251"/>
    </row>
    <row r="36" spans="2:11" ht="15" customHeight="1">
      <c r="B36" s="254"/>
      <c r="C36" s="255"/>
      <c r="D36" s="253"/>
      <c r="E36" s="257" t="s">
        <v>55</v>
      </c>
      <c r="F36" s="253"/>
      <c r="G36" s="374" t="s">
        <v>306</v>
      </c>
      <c r="H36" s="374"/>
      <c r="I36" s="374"/>
      <c r="J36" s="374"/>
      <c r="K36" s="251"/>
    </row>
    <row r="37" spans="2:11" ht="15" customHeight="1">
      <c r="B37" s="254"/>
      <c r="C37" s="255"/>
      <c r="D37" s="253"/>
      <c r="E37" s="257" t="s">
        <v>108</v>
      </c>
      <c r="F37" s="253"/>
      <c r="G37" s="374" t="s">
        <v>307</v>
      </c>
      <c r="H37" s="374"/>
      <c r="I37" s="374"/>
      <c r="J37" s="374"/>
      <c r="K37" s="251"/>
    </row>
    <row r="38" spans="2:11" ht="15" customHeight="1">
      <c r="B38" s="254"/>
      <c r="C38" s="255"/>
      <c r="D38" s="253"/>
      <c r="E38" s="257" t="s">
        <v>109</v>
      </c>
      <c r="F38" s="253"/>
      <c r="G38" s="374" t="s">
        <v>308</v>
      </c>
      <c r="H38" s="374"/>
      <c r="I38" s="374"/>
      <c r="J38" s="374"/>
      <c r="K38" s="251"/>
    </row>
    <row r="39" spans="2:11" ht="15" customHeight="1">
      <c r="B39" s="254"/>
      <c r="C39" s="255"/>
      <c r="D39" s="253"/>
      <c r="E39" s="257" t="s">
        <v>110</v>
      </c>
      <c r="F39" s="253"/>
      <c r="G39" s="374" t="s">
        <v>309</v>
      </c>
      <c r="H39" s="374"/>
      <c r="I39" s="374"/>
      <c r="J39" s="374"/>
      <c r="K39" s="251"/>
    </row>
    <row r="40" spans="2:11" ht="15" customHeight="1">
      <c r="B40" s="254"/>
      <c r="C40" s="255"/>
      <c r="D40" s="253"/>
      <c r="E40" s="257" t="s">
        <v>310</v>
      </c>
      <c r="F40" s="253"/>
      <c r="G40" s="374" t="s">
        <v>311</v>
      </c>
      <c r="H40" s="374"/>
      <c r="I40" s="374"/>
      <c r="J40" s="374"/>
      <c r="K40" s="251"/>
    </row>
    <row r="41" spans="2:11" ht="15" customHeight="1">
      <c r="B41" s="254"/>
      <c r="C41" s="255"/>
      <c r="D41" s="253"/>
      <c r="E41" s="257"/>
      <c r="F41" s="253"/>
      <c r="G41" s="374" t="s">
        <v>312</v>
      </c>
      <c r="H41" s="374"/>
      <c r="I41" s="374"/>
      <c r="J41" s="374"/>
      <c r="K41" s="251"/>
    </row>
    <row r="42" spans="2:11" ht="15" customHeight="1">
      <c r="B42" s="254"/>
      <c r="C42" s="255"/>
      <c r="D42" s="253"/>
      <c r="E42" s="257" t="s">
        <v>313</v>
      </c>
      <c r="F42" s="253"/>
      <c r="G42" s="374" t="s">
        <v>314</v>
      </c>
      <c r="H42" s="374"/>
      <c r="I42" s="374"/>
      <c r="J42" s="374"/>
      <c r="K42" s="251"/>
    </row>
    <row r="43" spans="2:11" ht="15" customHeight="1">
      <c r="B43" s="254"/>
      <c r="C43" s="255"/>
      <c r="D43" s="253"/>
      <c r="E43" s="257" t="s">
        <v>112</v>
      </c>
      <c r="F43" s="253"/>
      <c r="G43" s="374" t="s">
        <v>315</v>
      </c>
      <c r="H43" s="374"/>
      <c r="I43" s="374"/>
      <c r="J43" s="374"/>
      <c r="K43" s="251"/>
    </row>
    <row r="44" spans="2:11" ht="12.75" customHeight="1">
      <c r="B44" s="254"/>
      <c r="C44" s="255"/>
      <c r="D44" s="253"/>
      <c r="E44" s="253"/>
      <c r="F44" s="253"/>
      <c r="G44" s="253"/>
      <c r="H44" s="253"/>
      <c r="I44" s="253"/>
      <c r="J44" s="253"/>
      <c r="K44" s="251"/>
    </row>
    <row r="45" spans="2:11" ht="15" customHeight="1">
      <c r="B45" s="254"/>
      <c r="C45" s="255"/>
      <c r="D45" s="374" t="s">
        <v>316</v>
      </c>
      <c r="E45" s="374"/>
      <c r="F45" s="374"/>
      <c r="G45" s="374"/>
      <c r="H45" s="374"/>
      <c r="I45" s="374"/>
      <c r="J45" s="374"/>
      <c r="K45" s="251"/>
    </row>
    <row r="46" spans="2:11" ht="15" customHeight="1">
      <c r="B46" s="254"/>
      <c r="C46" s="255"/>
      <c r="D46" s="255"/>
      <c r="E46" s="374" t="s">
        <v>317</v>
      </c>
      <c r="F46" s="374"/>
      <c r="G46" s="374"/>
      <c r="H46" s="374"/>
      <c r="I46" s="374"/>
      <c r="J46" s="374"/>
      <c r="K46" s="251"/>
    </row>
    <row r="47" spans="2:11" ht="15" customHeight="1">
      <c r="B47" s="254"/>
      <c r="C47" s="255"/>
      <c r="D47" s="255"/>
      <c r="E47" s="374" t="s">
        <v>318</v>
      </c>
      <c r="F47" s="374"/>
      <c r="G47" s="374"/>
      <c r="H47" s="374"/>
      <c r="I47" s="374"/>
      <c r="J47" s="374"/>
      <c r="K47" s="251"/>
    </row>
    <row r="48" spans="2:11" ht="15" customHeight="1">
      <c r="B48" s="254"/>
      <c r="C48" s="255"/>
      <c r="D48" s="255"/>
      <c r="E48" s="374" t="s">
        <v>319</v>
      </c>
      <c r="F48" s="374"/>
      <c r="G48" s="374"/>
      <c r="H48" s="374"/>
      <c r="I48" s="374"/>
      <c r="J48" s="374"/>
      <c r="K48" s="251"/>
    </row>
    <row r="49" spans="2:11" ht="15" customHeight="1">
      <c r="B49" s="254"/>
      <c r="C49" s="255"/>
      <c r="D49" s="374" t="s">
        <v>320</v>
      </c>
      <c r="E49" s="374"/>
      <c r="F49" s="374"/>
      <c r="G49" s="374"/>
      <c r="H49" s="374"/>
      <c r="I49" s="374"/>
      <c r="J49" s="374"/>
      <c r="K49" s="251"/>
    </row>
    <row r="50" spans="2:11" ht="25.5" customHeight="1">
      <c r="B50" s="250"/>
      <c r="C50" s="376" t="s">
        <v>321</v>
      </c>
      <c r="D50" s="376"/>
      <c r="E50" s="376"/>
      <c r="F50" s="376"/>
      <c r="G50" s="376"/>
      <c r="H50" s="376"/>
      <c r="I50" s="376"/>
      <c r="J50" s="376"/>
      <c r="K50" s="251"/>
    </row>
    <row r="51" spans="2:11" ht="5.25" customHeight="1">
      <c r="B51" s="250"/>
      <c r="C51" s="252"/>
      <c r="D51" s="252"/>
      <c r="E51" s="252"/>
      <c r="F51" s="252"/>
      <c r="G51" s="252"/>
      <c r="H51" s="252"/>
      <c r="I51" s="252"/>
      <c r="J51" s="252"/>
      <c r="K51" s="251"/>
    </row>
    <row r="52" spans="2:11" ht="15" customHeight="1">
      <c r="B52" s="250"/>
      <c r="C52" s="374" t="s">
        <v>322</v>
      </c>
      <c r="D52" s="374"/>
      <c r="E52" s="374"/>
      <c r="F52" s="374"/>
      <c r="G52" s="374"/>
      <c r="H52" s="374"/>
      <c r="I52" s="374"/>
      <c r="J52" s="374"/>
      <c r="K52" s="251"/>
    </row>
    <row r="53" spans="2:11" ht="15" customHeight="1">
      <c r="B53" s="250"/>
      <c r="C53" s="374" t="s">
        <v>323</v>
      </c>
      <c r="D53" s="374"/>
      <c r="E53" s="374"/>
      <c r="F53" s="374"/>
      <c r="G53" s="374"/>
      <c r="H53" s="374"/>
      <c r="I53" s="374"/>
      <c r="J53" s="374"/>
      <c r="K53" s="251"/>
    </row>
    <row r="54" spans="2:11" ht="12.75" customHeight="1">
      <c r="B54" s="250"/>
      <c r="C54" s="253"/>
      <c r="D54" s="253"/>
      <c r="E54" s="253"/>
      <c r="F54" s="253"/>
      <c r="G54" s="253"/>
      <c r="H54" s="253"/>
      <c r="I54" s="253"/>
      <c r="J54" s="253"/>
      <c r="K54" s="251"/>
    </row>
    <row r="55" spans="2:11" ht="15" customHeight="1">
      <c r="B55" s="250"/>
      <c r="C55" s="374" t="s">
        <v>324</v>
      </c>
      <c r="D55" s="374"/>
      <c r="E55" s="374"/>
      <c r="F55" s="374"/>
      <c r="G55" s="374"/>
      <c r="H55" s="374"/>
      <c r="I55" s="374"/>
      <c r="J55" s="374"/>
      <c r="K55" s="251"/>
    </row>
    <row r="56" spans="2:11" ht="15" customHeight="1">
      <c r="B56" s="250"/>
      <c r="C56" s="255"/>
      <c r="D56" s="374" t="s">
        <v>325</v>
      </c>
      <c r="E56" s="374"/>
      <c r="F56" s="374"/>
      <c r="G56" s="374"/>
      <c r="H56" s="374"/>
      <c r="I56" s="374"/>
      <c r="J56" s="374"/>
      <c r="K56" s="251"/>
    </row>
    <row r="57" spans="2:11" ht="15" customHeight="1">
      <c r="B57" s="250"/>
      <c r="C57" s="255"/>
      <c r="D57" s="374" t="s">
        <v>326</v>
      </c>
      <c r="E57" s="374"/>
      <c r="F57" s="374"/>
      <c r="G57" s="374"/>
      <c r="H57" s="374"/>
      <c r="I57" s="374"/>
      <c r="J57" s="374"/>
      <c r="K57" s="251"/>
    </row>
    <row r="58" spans="2:11" ht="15" customHeight="1">
      <c r="B58" s="250"/>
      <c r="C58" s="255"/>
      <c r="D58" s="374" t="s">
        <v>327</v>
      </c>
      <c r="E58" s="374"/>
      <c r="F58" s="374"/>
      <c r="G58" s="374"/>
      <c r="H58" s="374"/>
      <c r="I58" s="374"/>
      <c r="J58" s="374"/>
      <c r="K58" s="251"/>
    </row>
    <row r="59" spans="2:11" ht="15" customHeight="1">
      <c r="B59" s="250"/>
      <c r="C59" s="255"/>
      <c r="D59" s="374" t="s">
        <v>328</v>
      </c>
      <c r="E59" s="374"/>
      <c r="F59" s="374"/>
      <c r="G59" s="374"/>
      <c r="H59" s="374"/>
      <c r="I59" s="374"/>
      <c r="J59" s="374"/>
      <c r="K59" s="251"/>
    </row>
    <row r="60" spans="2:11" ht="15" customHeight="1">
      <c r="B60" s="250"/>
      <c r="C60" s="255"/>
      <c r="D60" s="375" t="s">
        <v>329</v>
      </c>
      <c r="E60" s="375"/>
      <c r="F60" s="375"/>
      <c r="G60" s="375"/>
      <c r="H60" s="375"/>
      <c r="I60" s="375"/>
      <c r="J60" s="375"/>
      <c r="K60" s="251"/>
    </row>
    <row r="61" spans="2:11" ht="15" customHeight="1">
      <c r="B61" s="250"/>
      <c r="C61" s="255"/>
      <c r="D61" s="374" t="s">
        <v>330</v>
      </c>
      <c r="E61" s="374"/>
      <c r="F61" s="374"/>
      <c r="G61" s="374"/>
      <c r="H61" s="374"/>
      <c r="I61" s="374"/>
      <c r="J61" s="374"/>
      <c r="K61" s="251"/>
    </row>
    <row r="62" spans="2:11" ht="12.75" customHeight="1">
      <c r="B62" s="250"/>
      <c r="C62" s="255"/>
      <c r="D62" s="255"/>
      <c r="E62" s="258"/>
      <c r="F62" s="255"/>
      <c r="G62" s="255"/>
      <c r="H62" s="255"/>
      <c r="I62" s="255"/>
      <c r="J62" s="255"/>
      <c r="K62" s="251"/>
    </row>
    <row r="63" spans="2:11" ht="15" customHeight="1">
      <c r="B63" s="250"/>
      <c r="C63" s="255"/>
      <c r="D63" s="374" t="s">
        <v>331</v>
      </c>
      <c r="E63" s="374"/>
      <c r="F63" s="374"/>
      <c r="G63" s="374"/>
      <c r="H63" s="374"/>
      <c r="I63" s="374"/>
      <c r="J63" s="374"/>
      <c r="K63" s="251"/>
    </row>
    <row r="64" spans="2:11" ht="15" customHeight="1">
      <c r="B64" s="250"/>
      <c r="C64" s="255"/>
      <c r="D64" s="375" t="s">
        <v>332</v>
      </c>
      <c r="E64" s="375"/>
      <c r="F64" s="375"/>
      <c r="G64" s="375"/>
      <c r="H64" s="375"/>
      <c r="I64" s="375"/>
      <c r="J64" s="375"/>
      <c r="K64" s="251"/>
    </row>
    <row r="65" spans="2:11" ht="15" customHeight="1">
      <c r="B65" s="250"/>
      <c r="C65" s="255"/>
      <c r="D65" s="374" t="s">
        <v>333</v>
      </c>
      <c r="E65" s="374"/>
      <c r="F65" s="374"/>
      <c r="G65" s="374"/>
      <c r="H65" s="374"/>
      <c r="I65" s="374"/>
      <c r="J65" s="374"/>
      <c r="K65" s="251"/>
    </row>
    <row r="66" spans="2:11" ht="15" customHeight="1">
      <c r="B66" s="250"/>
      <c r="C66" s="255"/>
      <c r="D66" s="374" t="s">
        <v>334</v>
      </c>
      <c r="E66" s="374"/>
      <c r="F66" s="374"/>
      <c r="G66" s="374"/>
      <c r="H66" s="374"/>
      <c r="I66" s="374"/>
      <c r="J66" s="374"/>
      <c r="K66" s="251"/>
    </row>
    <row r="67" spans="2:11" ht="15" customHeight="1">
      <c r="B67" s="250"/>
      <c r="C67" s="255"/>
      <c r="D67" s="374" t="s">
        <v>335</v>
      </c>
      <c r="E67" s="374"/>
      <c r="F67" s="374"/>
      <c r="G67" s="374"/>
      <c r="H67" s="374"/>
      <c r="I67" s="374"/>
      <c r="J67" s="374"/>
      <c r="K67" s="251"/>
    </row>
    <row r="68" spans="2:11" ht="15" customHeight="1">
      <c r="B68" s="250"/>
      <c r="C68" s="255"/>
      <c r="D68" s="374" t="s">
        <v>336</v>
      </c>
      <c r="E68" s="374"/>
      <c r="F68" s="374"/>
      <c r="G68" s="374"/>
      <c r="H68" s="374"/>
      <c r="I68" s="374"/>
      <c r="J68" s="374"/>
      <c r="K68" s="251"/>
    </row>
    <row r="69" spans="2:11" ht="12.75" customHeight="1">
      <c r="B69" s="259"/>
      <c r="C69" s="260"/>
      <c r="D69" s="260"/>
      <c r="E69" s="260"/>
      <c r="F69" s="260"/>
      <c r="G69" s="260"/>
      <c r="H69" s="260"/>
      <c r="I69" s="260"/>
      <c r="J69" s="260"/>
      <c r="K69" s="261"/>
    </row>
    <row r="70" spans="2:11" ht="18.75" customHeight="1">
      <c r="B70" s="262"/>
      <c r="C70" s="262"/>
      <c r="D70" s="262"/>
      <c r="E70" s="262"/>
      <c r="F70" s="262"/>
      <c r="G70" s="262"/>
      <c r="H70" s="262"/>
      <c r="I70" s="262"/>
      <c r="J70" s="262"/>
      <c r="K70" s="263"/>
    </row>
    <row r="71" spans="2:11" ht="18.75" customHeight="1">
      <c r="B71" s="263"/>
      <c r="C71" s="263"/>
      <c r="D71" s="263"/>
      <c r="E71" s="263"/>
      <c r="F71" s="263"/>
      <c r="G71" s="263"/>
      <c r="H71" s="263"/>
      <c r="I71" s="263"/>
      <c r="J71" s="263"/>
      <c r="K71" s="263"/>
    </row>
    <row r="72" spans="2:11" ht="7.5" customHeight="1">
      <c r="B72" s="264"/>
      <c r="C72" s="265"/>
      <c r="D72" s="265"/>
      <c r="E72" s="265"/>
      <c r="F72" s="265"/>
      <c r="G72" s="265"/>
      <c r="H72" s="265"/>
      <c r="I72" s="265"/>
      <c r="J72" s="265"/>
      <c r="K72" s="266"/>
    </row>
    <row r="73" spans="2:11" ht="45" customHeight="1">
      <c r="B73" s="267"/>
      <c r="C73" s="373" t="s">
        <v>93</v>
      </c>
      <c r="D73" s="373"/>
      <c r="E73" s="373"/>
      <c r="F73" s="373"/>
      <c r="G73" s="373"/>
      <c r="H73" s="373"/>
      <c r="I73" s="373"/>
      <c r="J73" s="373"/>
      <c r="K73" s="268"/>
    </row>
    <row r="74" spans="2:11" ht="17.25" customHeight="1">
      <c r="B74" s="267"/>
      <c r="C74" s="269" t="s">
        <v>337</v>
      </c>
      <c r="D74" s="269"/>
      <c r="E74" s="269"/>
      <c r="F74" s="269" t="s">
        <v>338</v>
      </c>
      <c r="G74" s="270"/>
      <c r="H74" s="269" t="s">
        <v>108</v>
      </c>
      <c r="I74" s="269" t="s">
        <v>59</v>
      </c>
      <c r="J74" s="269" t="s">
        <v>339</v>
      </c>
      <c r="K74" s="268"/>
    </row>
    <row r="75" spans="2:11" ht="17.25" customHeight="1">
      <c r="B75" s="267"/>
      <c r="C75" s="271" t="s">
        <v>340</v>
      </c>
      <c r="D75" s="271"/>
      <c r="E75" s="271"/>
      <c r="F75" s="272" t="s">
        <v>341</v>
      </c>
      <c r="G75" s="273"/>
      <c r="H75" s="271"/>
      <c r="I75" s="271"/>
      <c r="J75" s="271" t="s">
        <v>342</v>
      </c>
      <c r="K75" s="268"/>
    </row>
    <row r="76" spans="2:11" ht="5.25" customHeight="1">
      <c r="B76" s="267"/>
      <c r="C76" s="274"/>
      <c r="D76" s="274"/>
      <c r="E76" s="274"/>
      <c r="F76" s="274"/>
      <c r="G76" s="275"/>
      <c r="H76" s="274"/>
      <c r="I76" s="274"/>
      <c r="J76" s="274"/>
      <c r="K76" s="268"/>
    </row>
    <row r="77" spans="2:11" ht="15" customHeight="1">
      <c r="B77" s="267"/>
      <c r="C77" s="257" t="s">
        <v>55</v>
      </c>
      <c r="D77" s="274"/>
      <c r="E77" s="274"/>
      <c r="F77" s="276" t="s">
        <v>343</v>
      </c>
      <c r="G77" s="275"/>
      <c r="H77" s="257" t="s">
        <v>344</v>
      </c>
      <c r="I77" s="257" t="s">
        <v>345</v>
      </c>
      <c r="J77" s="257">
        <v>20</v>
      </c>
      <c r="K77" s="268"/>
    </row>
    <row r="78" spans="2:11" ht="15" customHeight="1">
      <c r="B78" s="267"/>
      <c r="C78" s="257" t="s">
        <v>346</v>
      </c>
      <c r="D78" s="257"/>
      <c r="E78" s="257"/>
      <c r="F78" s="276" t="s">
        <v>343</v>
      </c>
      <c r="G78" s="275"/>
      <c r="H78" s="257" t="s">
        <v>347</v>
      </c>
      <c r="I78" s="257" t="s">
        <v>345</v>
      </c>
      <c r="J78" s="257">
        <v>120</v>
      </c>
      <c r="K78" s="268"/>
    </row>
    <row r="79" spans="2:11" ht="15" customHeight="1">
      <c r="B79" s="277"/>
      <c r="C79" s="257" t="s">
        <v>348</v>
      </c>
      <c r="D79" s="257"/>
      <c r="E79" s="257"/>
      <c r="F79" s="276" t="s">
        <v>349</v>
      </c>
      <c r="G79" s="275"/>
      <c r="H79" s="257" t="s">
        <v>350</v>
      </c>
      <c r="I79" s="257" t="s">
        <v>345</v>
      </c>
      <c r="J79" s="257">
        <v>50</v>
      </c>
      <c r="K79" s="268"/>
    </row>
    <row r="80" spans="2:11" ht="15" customHeight="1">
      <c r="B80" s="277"/>
      <c r="C80" s="257" t="s">
        <v>351</v>
      </c>
      <c r="D80" s="257"/>
      <c r="E80" s="257"/>
      <c r="F80" s="276" t="s">
        <v>343</v>
      </c>
      <c r="G80" s="275"/>
      <c r="H80" s="257" t="s">
        <v>352</v>
      </c>
      <c r="I80" s="257" t="s">
        <v>353</v>
      </c>
      <c r="J80" s="257"/>
      <c r="K80" s="268"/>
    </row>
    <row r="81" spans="2:11" ht="15" customHeight="1">
      <c r="B81" s="277"/>
      <c r="C81" s="278" t="s">
        <v>354</v>
      </c>
      <c r="D81" s="278"/>
      <c r="E81" s="278"/>
      <c r="F81" s="279" t="s">
        <v>349</v>
      </c>
      <c r="G81" s="278"/>
      <c r="H81" s="278" t="s">
        <v>355</v>
      </c>
      <c r="I81" s="278" t="s">
        <v>345</v>
      </c>
      <c r="J81" s="278">
        <v>15</v>
      </c>
      <c r="K81" s="268"/>
    </row>
    <row r="82" spans="2:11" ht="15" customHeight="1">
      <c r="B82" s="277"/>
      <c r="C82" s="278" t="s">
        <v>356</v>
      </c>
      <c r="D82" s="278"/>
      <c r="E82" s="278"/>
      <c r="F82" s="279" t="s">
        <v>349</v>
      </c>
      <c r="G82" s="278"/>
      <c r="H82" s="278" t="s">
        <v>357</v>
      </c>
      <c r="I82" s="278" t="s">
        <v>345</v>
      </c>
      <c r="J82" s="278">
        <v>15</v>
      </c>
      <c r="K82" s="268"/>
    </row>
    <row r="83" spans="2:11" ht="15" customHeight="1">
      <c r="B83" s="277"/>
      <c r="C83" s="278" t="s">
        <v>358</v>
      </c>
      <c r="D83" s="278"/>
      <c r="E83" s="278"/>
      <c r="F83" s="279" t="s">
        <v>349</v>
      </c>
      <c r="G83" s="278"/>
      <c r="H83" s="278" t="s">
        <v>359</v>
      </c>
      <c r="I83" s="278" t="s">
        <v>345</v>
      </c>
      <c r="J83" s="278">
        <v>20</v>
      </c>
      <c r="K83" s="268"/>
    </row>
    <row r="84" spans="2:11" ht="15" customHeight="1">
      <c r="B84" s="277"/>
      <c r="C84" s="278" t="s">
        <v>360</v>
      </c>
      <c r="D84" s="278"/>
      <c r="E84" s="278"/>
      <c r="F84" s="279" t="s">
        <v>349</v>
      </c>
      <c r="G84" s="278"/>
      <c r="H84" s="278" t="s">
        <v>361</v>
      </c>
      <c r="I84" s="278" t="s">
        <v>345</v>
      </c>
      <c r="J84" s="278">
        <v>20</v>
      </c>
      <c r="K84" s="268"/>
    </row>
    <row r="85" spans="2:11" ht="15" customHeight="1">
      <c r="B85" s="277"/>
      <c r="C85" s="257" t="s">
        <v>362</v>
      </c>
      <c r="D85" s="257"/>
      <c r="E85" s="257"/>
      <c r="F85" s="276" t="s">
        <v>349</v>
      </c>
      <c r="G85" s="275"/>
      <c r="H85" s="257" t="s">
        <v>363</v>
      </c>
      <c r="I85" s="257" t="s">
        <v>345</v>
      </c>
      <c r="J85" s="257">
        <v>50</v>
      </c>
      <c r="K85" s="268"/>
    </row>
    <row r="86" spans="2:11" ht="15" customHeight="1">
      <c r="B86" s="277"/>
      <c r="C86" s="257" t="s">
        <v>364</v>
      </c>
      <c r="D86" s="257"/>
      <c r="E86" s="257"/>
      <c r="F86" s="276" t="s">
        <v>349</v>
      </c>
      <c r="G86" s="275"/>
      <c r="H86" s="257" t="s">
        <v>365</v>
      </c>
      <c r="I86" s="257" t="s">
        <v>345</v>
      </c>
      <c r="J86" s="257">
        <v>20</v>
      </c>
      <c r="K86" s="268"/>
    </row>
    <row r="87" spans="2:11" ht="15" customHeight="1">
      <c r="B87" s="277"/>
      <c r="C87" s="257" t="s">
        <v>366</v>
      </c>
      <c r="D87" s="257"/>
      <c r="E87" s="257"/>
      <c r="F87" s="276" t="s">
        <v>349</v>
      </c>
      <c r="G87" s="275"/>
      <c r="H87" s="257" t="s">
        <v>367</v>
      </c>
      <c r="I87" s="257" t="s">
        <v>345</v>
      </c>
      <c r="J87" s="257">
        <v>20</v>
      </c>
      <c r="K87" s="268"/>
    </row>
    <row r="88" spans="2:11" ht="15" customHeight="1">
      <c r="B88" s="277"/>
      <c r="C88" s="257" t="s">
        <v>368</v>
      </c>
      <c r="D88" s="257"/>
      <c r="E88" s="257"/>
      <c r="F88" s="276" t="s">
        <v>349</v>
      </c>
      <c r="G88" s="275"/>
      <c r="H88" s="257" t="s">
        <v>369</v>
      </c>
      <c r="I88" s="257" t="s">
        <v>345</v>
      </c>
      <c r="J88" s="257">
        <v>50</v>
      </c>
      <c r="K88" s="268"/>
    </row>
    <row r="89" spans="2:11" ht="15" customHeight="1">
      <c r="B89" s="277"/>
      <c r="C89" s="257" t="s">
        <v>370</v>
      </c>
      <c r="D89" s="257"/>
      <c r="E89" s="257"/>
      <c r="F89" s="276" t="s">
        <v>349</v>
      </c>
      <c r="G89" s="275"/>
      <c r="H89" s="257" t="s">
        <v>370</v>
      </c>
      <c r="I89" s="257" t="s">
        <v>345</v>
      </c>
      <c r="J89" s="257">
        <v>50</v>
      </c>
      <c r="K89" s="268"/>
    </row>
    <row r="90" spans="2:11" ht="15" customHeight="1">
      <c r="B90" s="277"/>
      <c r="C90" s="257" t="s">
        <v>113</v>
      </c>
      <c r="D90" s="257"/>
      <c r="E90" s="257"/>
      <c r="F90" s="276" t="s">
        <v>349</v>
      </c>
      <c r="G90" s="275"/>
      <c r="H90" s="257" t="s">
        <v>371</v>
      </c>
      <c r="I90" s="257" t="s">
        <v>345</v>
      </c>
      <c r="J90" s="257">
        <v>255</v>
      </c>
      <c r="K90" s="268"/>
    </row>
    <row r="91" spans="2:11" ht="15" customHeight="1">
      <c r="B91" s="277"/>
      <c r="C91" s="257" t="s">
        <v>372</v>
      </c>
      <c r="D91" s="257"/>
      <c r="E91" s="257"/>
      <c r="F91" s="276" t="s">
        <v>343</v>
      </c>
      <c r="G91" s="275"/>
      <c r="H91" s="257" t="s">
        <v>373</v>
      </c>
      <c r="I91" s="257" t="s">
        <v>374</v>
      </c>
      <c r="J91" s="257"/>
      <c r="K91" s="268"/>
    </row>
    <row r="92" spans="2:11" ht="15" customHeight="1">
      <c r="B92" s="277"/>
      <c r="C92" s="257" t="s">
        <v>375</v>
      </c>
      <c r="D92" s="257"/>
      <c r="E92" s="257"/>
      <c r="F92" s="276" t="s">
        <v>343</v>
      </c>
      <c r="G92" s="275"/>
      <c r="H92" s="257" t="s">
        <v>376</v>
      </c>
      <c r="I92" s="257" t="s">
        <v>377</v>
      </c>
      <c r="J92" s="257"/>
      <c r="K92" s="268"/>
    </row>
    <row r="93" spans="2:11" ht="15" customHeight="1">
      <c r="B93" s="277"/>
      <c r="C93" s="257" t="s">
        <v>378</v>
      </c>
      <c r="D93" s="257"/>
      <c r="E93" s="257"/>
      <c r="F93" s="276" t="s">
        <v>343</v>
      </c>
      <c r="G93" s="275"/>
      <c r="H93" s="257" t="s">
        <v>378</v>
      </c>
      <c r="I93" s="257" t="s">
        <v>377</v>
      </c>
      <c r="J93" s="257"/>
      <c r="K93" s="268"/>
    </row>
    <row r="94" spans="2:11" ht="15" customHeight="1">
      <c r="B94" s="277"/>
      <c r="C94" s="257" t="s">
        <v>40</v>
      </c>
      <c r="D94" s="257"/>
      <c r="E94" s="257"/>
      <c r="F94" s="276" t="s">
        <v>343</v>
      </c>
      <c r="G94" s="275"/>
      <c r="H94" s="257" t="s">
        <v>379</v>
      </c>
      <c r="I94" s="257" t="s">
        <v>377</v>
      </c>
      <c r="J94" s="257"/>
      <c r="K94" s="268"/>
    </row>
    <row r="95" spans="2:11" ht="15" customHeight="1">
      <c r="B95" s="277"/>
      <c r="C95" s="257" t="s">
        <v>50</v>
      </c>
      <c r="D95" s="257"/>
      <c r="E95" s="257"/>
      <c r="F95" s="276" t="s">
        <v>343</v>
      </c>
      <c r="G95" s="275"/>
      <c r="H95" s="257" t="s">
        <v>380</v>
      </c>
      <c r="I95" s="257" t="s">
        <v>377</v>
      </c>
      <c r="J95" s="257"/>
      <c r="K95" s="268"/>
    </row>
    <row r="96" spans="2:11" ht="15" customHeight="1">
      <c r="B96" s="280"/>
      <c r="C96" s="281"/>
      <c r="D96" s="281"/>
      <c r="E96" s="281"/>
      <c r="F96" s="281"/>
      <c r="G96" s="281"/>
      <c r="H96" s="281"/>
      <c r="I96" s="281"/>
      <c r="J96" s="281"/>
      <c r="K96" s="282"/>
    </row>
    <row r="97" spans="2:11" ht="18.75" customHeight="1">
      <c r="B97" s="283"/>
      <c r="C97" s="284"/>
      <c r="D97" s="284"/>
      <c r="E97" s="284"/>
      <c r="F97" s="284"/>
      <c r="G97" s="284"/>
      <c r="H97" s="284"/>
      <c r="I97" s="284"/>
      <c r="J97" s="284"/>
      <c r="K97" s="283"/>
    </row>
    <row r="98" spans="2:11" ht="18.75" customHeight="1">
      <c r="B98" s="263"/>
      <c r="C98" s="263"/>
      <c r="D98" s="263"/>
      <c r="E98" s="263"/>
      <c r="F98" s="263"/>
      <c r="G98" s="263"/>
      <c r="H98" s="263"/>
      <c r="I98" s="263"/>
      <c r="J98" s="263"/>
      <c r="K98" s="263"/>
    </row>
    <row r="99" spans="2:11" ht="7.5" customHeight="1">
      <c r="B99" s="264"/>
      <c r="C99" s="265"/>
      <c r="D99" s="265"/>
      <c r="E99" s="265"/>
      <c r="F99" s="265"/>
      <c r="G99" s="265"/>
      <c r="H99" s="265"/>
      <c r="I99" s="265"/>
      <c r="J99" s="265"/>
      <c r="K99" s="266"/>
    </row>
    <row r="100" spans="2:11" ht="45" customHeight="1">
      <c r="B100" s="267"/>
      <c r="C100" s="373" t="s">
        <v>381</v>
      </c>
      <c r="D100" s="373"/>
      <c r="E100" s="373"/>
      <c r="F100" s="373"/>
      <c r="G100" s="373"/>
      <c r="H100" s="373"/>
      <c r="I100" s="373"/>
      <c r="J100" s="373"/>
      <c r="K100" s="268"/>
    </row>
    <row r="101" spans="2:11" ht="17.25" customHeight="1">
      <c r="B101" s="267"/>
      <c r="C101" s="269" t="s">
        <v>337</v>
      </c>
      <c r="D101" s="269"/>
      <c r="E101" s="269"/>
      <c r="F101" s="269" t="s">
        <v>338</v>
      </c>
      <c r="G101" s="270"/>
      <c r="H101" s="269" t="s">
        <v>108</v>
      </c>
      <c r="I101" s="269" t="s">
        <v>59</v>
      </c>
      <c r="J101" s="269" t="s">
        <v>339</v>
      </c>
      <c r="K101" s="268"/>
    </row>
    <row r="102" spans="2:11" ht="17.25" customHeight="1">
      <c r="B102" s="267"/>
      <c r="C102" s="271" t="s">
        <v>340</v>
      </c>
      <c r="D102" s="271"/>
      <c r="E102" s="271"/>
      <c r="F102" s="272" t="s">
        <v>341</v>
      </c>
      <c r="G102" s="273"/>
      <c r="H102" s="271"/>
      <c r="I102" s="271"/>
      <c r="J102" s="271" t="s">
        <v>342</v>
      </c>
      <c r="K102" s="268"/>
    </row>
    <row r="103" spans="2:11" ht="5.25" customHeight="1">
      <c r="B103" s="267"/>
      <c r="C103" s="269"/>
      <c r="D103" s="269"/>
      <c r="E103" s="269"/>
      <c r="F103" s="269"/>
      <c r="G103" s="285"/>
      <c r="H103" s="269"/>
      <c r="I103" s="269"/>
      <c r="J103" s="269"/>
      <c r="K103" s="268"/>
    </row>
    <row r="104" spans="2:11" ht="15" customHeight="1">
      <c r="B104" s="267"/>
      <c r="C104" s="257" t="s">
        <v>55</v>
      </c>
      <c r="D104" s="274"/>
      <c r="E104" s="274"/>
      <c r="F104" s="276" t="s">
        <v>343</v>
      </c>
      <c r="G104" s="285"/>
      <c r="H104" s="257" t="s">
        <v>382</v>
      </c>
      <c r="I104" s="257" t="s">
        <v>345</v>
      </c>
      <c r="J104" s="257">
        <v>20</v>
      </c>
      <c r="K104" s="268"/>
    </row>
    <row r="105" spans="2:11" ht="15" customHeight="1">
      <c r="B105" s="267"/>
      <c r="C105" s="257" t="s">
        <v>346</v>
      </c>
      <c r="D105" s="257"/>
      <c r="E105" s="257"/>
      <c r="F105" s="276" t="s">
        <v>343</v>
      </c>
      <c r="G105" s="257"/>
      <c r="H105" s="257" t="s">
        <v>382</v>
      </c>
      <c r="I105" s="257" t="s">
        <v>345</v>
      </c>
      <c r="J105" s="257">
        <v>120</v>
      </c>
      <c r="K105" s="268"/>
    </row>
    <row r="106" spans="2:11" ht="15" customHeight="1">
      <c r="B106" s="277"/>
      <c r="C106" s="257" t="s">
        <v>348</v>
      </c>
      <c r="D106" s="257"/>
      <c r="E106" s="257"/>
      <c r="F106" s="276" t="s">
        <v>349</v>
      </c>
      <c r="G106" s="257"/>
      <c r="H106" s="257" t="s">
        <v>382</v>
      </c>
      <c r="I106" s="257" t="s">
        <v>345</v>
      </c>
      <c r="J106" s="257">
        <v>50</v>
      </c>
      <c r="K106" s="268"/>
    </row>
    <row r="107" spans="2:11" ht="15" customHeight="1">
      <c r="B107" s="277"/>
      <c r="C107" s="257" t="s">
        <v>351</v>
      </c>
      <c r="D107" s="257"/>
      <c r="E107" s="257"/>
      <c r="F107" s="276" t="s">
        <v>343</v>
      </c>
      <c r="G107" s="257"/>
      <c r="H107" s="257" t="s">
        <v>382</v>
      </c>
      <c r="I107" s="257" t="s">
        <v>353</v>
      </c>
      <c r="J107" s="257"/>
      <c r="K107" s="268"/>
    </row>
    <row r="108" spans="2:11" ht="15" customHeight="1">
      <c r="B108" s="277"/>
      <c r="C108" s="257" t="s">
        <v>362</v>
      </c>
      <c r="D108" s="257"/>
      <c r="E108" s="257"/>
      <c r="F108" s="276" t="s">
        <v>349</v>
      </c>
      <c r="G108" s="257"/>
      <c r="H108" s="257" t="s">
        <v>382</v>
      </c>
      <c r="I108" s="257" t="s">
        <v>345</v>
      </c>
      <c r="J108" s="257">
        <v>50</v>
      </c>
      <c r="K108" s="268"/>
    </row>
    <row r="109" spans="2:11" ht="15" customHeight="1">
      <c r="B109" s="277"/>
      <c r="C109" s="257" t="s">
        <v>370</v>
      </c>
      <c r="D109" s="257"/>
      <c r="E109" s="257"/>
      <c r="F109" s="276" t="s">
        <v>349</v>
      </c>
      <c r="G109" s="257"/>
      <c r="H109" s="257" t="s">
        <v>382</v>
      </c>
      <c r="I109" s="257" t="s">
        <v>345</v>
      </c>
      <c r="J109" s="257">
        <v>50</v>
      </c>
      <c r="K109" s="268"/>
    </row>
    <row r="110" spans="2:11" ht="15" customHeight="1">
      <c r="B110" s="277"/>
      <c r="C110" s="257" t="s">
        <v>368</v>
      </c>
      <c r="D110" s="257"/>
      <c r="E110" s="257"/>
      <c r="F110" s="276" t="s">
        <v>349</v>
      </c>
      <c r="G110" s="257"/>
      <c r="H110" s="257" t="s">
        <v>382</v>
      </c>
      <c r="I110" s="257" t="s">
        <v>345</v>
      </c>
      <c r="J110" s="257">
        <v>50</v>
      </c>
      <c r="K110" s="268"/>
    </row>
    <row r="111" spans="2:11" ht="15" customHeight="1">
      <c r="B111" s="277"/>
      <c r="C111" s="257" t="s">
        <v>55</v>
      </c>
      <c r="D111" s="257"/>
      <c r="E111" s="257"/>
      <c r="F111" s="276" t="s">
        <v>343</v>
      </c>
      <c r="G111" s="257"/>
      <c r="H111" s="257" t="s">
        <v>383</v>
      </c>
      <c r="I111" s="257" t="s">
        <v>345</v>
      </c>
      <c r="J111" s="257">
        <v>20</v>
      </c>
      <c r="K111" s="268"/>
    </row>
    <row r="112" spans="2:11" ht="15" customHeight="1">
      <c r="B112" s="277"/>
      <c r="C112" s="257" t="s">
        <v>384</v>
      </c>
      <c r="D112" s="257"/>
      <c r="E112" s="257"/>
      <c r="F112" s="276" t="s">
        <v>343</v>
      </c>
      <c r="G112" s="257"/>
      <c r="H112" s="257" t="s">
        <v>385</v>
      </c>
      <c r="I112" s="257" t="s">
        <v>345</v>
      </c>
      <c r="J112" s="257">
        <v>120</v>
      </c>
      <c r="K112" s="268"/>
    </row>
    <row r="113" spans="2:11" ht="15" customHeight="1">
      <c r="B113" s="277"/>
      <c r="C113" s="257" t="s">
        <v>40</v>
      </c>
      <c r="D113" s="257"/>
      <c r="E113" s="257"/>
      <c r="F113" s="276" t="s">
        <v>343</v>
      </c>
      <c r="G113" s="257"/>
      <c r="H113" s="257" t="s">
        <v>386</v>
      </c>
      <c r="I113" s="257" t="s">
        <v>377</v>
      </c>
      <c r="J113" s="257"/>
      <c r="K113" s="268"/>
    </row>
    <row r="114" spans="2:11" ht="15" customHeight="1">
      <c r="B114" s="277"/>
      <c r="C114" s="257" t="s">
        <v>50</v>
      </c>
      <c r="D114" s="257"/>
      <c r="E114" s="257"/>
      <c r="F114" s="276" t="s">
        <v>343</v>
      </c>
      <c r="G114" s="257"/>
      <c r="H114" s="257" t="s">
        <v>387</v>
      </c>
      <c r="I114" s="257" t="s">
        <v>377</v>
      </c>
      <c r="J114" s="257"/>
      <c r="K114" s="268"/>
    </row>
    <row r="115" spans="2:11" ht="15" customHeight="1">
      <c r="B115" s="277"/>
      <c r="C115" s="257" t="s">
        <v>59</v>
      </c>
      <c r="D115" s="257"/>
      <c r="E115" s="257"/>
      <c r="F115" s="276" t="s">
        <v>343</v>
      </c>
      <c r="G115" s="257"/>
      <c r="H115" s="257" t="s">
        <v>388</v>
      </c>
      <c r="I115" s="257" t="s">
        <v>389</v>
      </c>
      <c r="J115" s="257"/>
      <c r="K115" s="268"/>
    </row>
    <row r="116" spans="2:11" ht="15" customHeight="1">
      <c r="B116" s="280"/>
      <c r="C116" s="286"/>
      <c r="D116" s="286"/>
      <c r="E116" s="286"/>
      <c r="F116" s="286"/>
      <c r="G116" s="286"/>
      <c r="H116" s="286"/>
      <c r="I116" s="286"/>
      <c r="J116" s="286"/>
      <c r="K116" s="282"/>
    </row>
    <row r="117" spans="2:11" ht="18.75" customHeight="1">
      <c r="B117" s="287"/>
      <c r="C117" s="253"/>
      <c r="D117" s="253"/>
      <c r="E117" s="253"/>
      <c r="F117" s="288"/>
      <c r="G117" s="253"/>
      <c r="H117" s="253"/>
      <c r="I117" s="253"/>
      <c r="J117" s="253"/>
      <c r="K117" s="287"/>
    </row>
    <row r="118" spans="2:11" ht="18.75" customHeight="1">
      <c r="B118" s="263"/>
      <c r="C118" s="263"/>
      <c r="D118" s="263"/>
      <c r="E118" s="263"/>
      <c r="F118" s="263"/>
      <c r="G118" s="263"/>
      <c r="H118" s="263"/>
      <c r="I118" s="263"/>
      <c r="J118" s="263"/>
      <c r="K118" s="263"/>
    </row>
    <row r="119" spans="2:11" ht="7.5" customHeight="1">
      <c r="B119" s="289"/>
      <c r="C119" s="290"/>
      <c r="D119" s="290"/>
      <c r="E119" s="290"/>
      <c r="F119" s="290"/>
      <c r="G119" s="290"/>
      <c r="H119" s="290"/>
      <c r="I119" s="290"/>
      <c r="J119" s="290"/>
      <c r="K119" s="291"/>
    </row>
    <row r="120" spans="2:11" ht="45" customHeight="1">
      <c r="B120" s="292"/>
      <c r="C120" s="372" t="s">
        <v>390</v>
      </c>
      <c r="D120" s="372"/>
      <c r="E120" s="372"/>
      <c r="F120" s="372"/>
      <c r="G120" s="372"/>
      <c r="H120" s="372"/>
      <c r="I120" s="372"/>
      <c r="J120" s="372"/>
      <c r="K120" s="293"/>
    </row>
    <row r="121" spans="2:11" ht="17.25" customHeight="1">
      <c r="B121" s="294"/>
      <c r="C121" s="269" t="s">
        <v>337</v>
      </c>
      <c r="D121" s="269"/>
      <c r="E121" s="269"/>
      <c r="F121" s="269" t="s">
        <v>338</v>
      </c>
      <c r="G121" s="270"/>
      <c r="H121" s="269" t="s">
        <v>108</v>
      </c>
      <c r="I121" s="269" t="s">
        <v>59</v>
      </c>
      <c r="J121" s="269" t="s">
        <v>339</v>
      </c>
      <c r="K121" s="295"/>
    </row>
    <row r="122" spans="2:11" ht="17.25" customHeight="1">
      <c r="B122" s="294"/>
      <c r="C122" s="271" t="s">
        <v>340</v>
      </c>
      <c r="D122" s="271"/>
      <c r="E122" s="271"/>
      <c r="F122" s="272" t="s">
        <v>341</v>
      </c>
      <c r="G122" s="273"/>
      <c r="H122" s="271"/>
      <c r="I122" s="271"/>
      <c r="J122" s="271" t="s">
        <v>342</v>
      </c>
      <c r="K122" s="295"/>
    </row>
    <row r="123" spans="2:11" ht="5.25" customHeight="1">
      <c r="B123" s="296"/>
      <c r="C123" s="274"/>
      <c r="D123" s="274"/>
      <c r="E123" s="274"/>
      <c r="F123" s="274"/>
      <c r="G123" s="257"/>
      <c r="H123" s="274"/>
      <c r="I123" s="274"/>
      <c r="J123" s="274"/>
      <c r="K123" s="297"/>
    </row>
    <row r="124" spans="2:11" ht="15" customHeight="1">
      <c r="B124" s="296"/>
      <c r="C124" s="257" t="s">
        <v>346</v>
      </c>
      <c r="D124" s="274"/>
      <c r="E124" s="274"/>
      <c r="F124" s="276" t="s">
        <v>343</v>
      </c>
      <c r="G124" s="257"/>
      <c r="H124" s="257" t="s">
        <v>382</v>
      </c>
      <c r="I124" s="257" t="s">
        <v>345</v>
      </c>
      <c r="J124" s="257">
        <v>120</v>
      </c>
      <c r="K124" s="298"/>
    </row>
    <row r="125" spans="2:11" ht="15" customHeight="1">
      <c r="B125" s="296"/>
      <c r="C125" s="257" t="s">
        <v>391</v>
      </c>
      <c r="D125" s="257"/>
      <c r="E125" s="257"/>
      <c r="F125" s="276" t="s">
        <v>343</v>
      </c>
      <c r="G125" s="257"/>
      <c r="H125" s="257" t="s">
        <v>392</v>
      </c>
      <c r="I125" s="257" t="s">
        <v>345</v>
      </c>
      <c r="J125" s="257" t="s">
        <v>393</v>
      </c>
      <c r="K125" s="298"/>
    </row>
    <row r="126" spans="2:11" ht="15" customHeight="1">
      <c r="B126" s="296"/>
      <c r="C126" s="257" t="s">
        <v>292</v>
      </c>
      <c r="D126" s="257"/>
      <c r="E126" s="257"/>
      <c r="F126" s="276" t="s">
        <v>343</v>
      </c>
      <c r="G126" s="257"/>
      <c r="H126" s="257" t="s">
        <v>394</v>
      </c>
      <c r="I126" s="257" t="s">
        <v>345</v>
      </c>
      <c r="J126" s="257" t="s">
        <v>393</v>
      </c>
      <c r="K126" s="298"/>
    </row>
    <row r="127" spans="2:11" ht="15" customHeight="1">
      <c r="B127" s="296"/>
      <c r="C127" s="257" t="s">
        <v>354</v>
      </c>
      <c r="D127" s="257"/>
      <c r="E127" s="257"/>
      <c r="F127" s="276" t="s">
        <v>349</v>
      </c>
      <c r="G127" s="257"/>
      <c r="H127" s="257" t="s">
        <v>355</v>
      </c>
      <c r="I127" s="257" t="s">
        <v>345</v>
      </c>
      <c r="J127" s="257">
        <v>15</v>
      </c>
      <c r="K127" s="298"/>
    </row>
    <row r="128" spans="2:11" ht="15" customHeight="1">
      <c r="B128" s="296"/>
      <c r="C128" s="278" t="s">
        <v>356</v>
      </c>
      <c r="D128" s="278"/>
      <c r="E128" s="278"/>
      <c r="F128" s="279" t="s">
        <v>349</v>
      </c>
      <c r="G128" s="278"/>
      <c r="H128" s="278" t="s">
        <v>357</v>
      </c>
      <c r="I128" s="278" t="s">
        <v>345</v>
      </c>
      <c r="J128" s="278">
        <v>15</v>
      </c>
      <c r="K128" s="298"/>
    </row>
    <row r="129" spans="2:11" ht="15" customHeight="1">
      <c r="B129" s="296"/>
      <c r="C129" s="278" t="s">
        <v>358</v>
      </c>
      <c r="D129" s="278"/>
      <c r="E129" s="278"/>
      <c r="F129" s="279" t="s">
        <v>349</v>
      </c>
      <c r="G129" s="278"/>
      <c r="H129" s="278" t="s">
        <v>359</v>
      </c>
      <c r="I129" s="278" t="s">
        <v>345</v>
      </c>
      <c r="J129" s="278">
        <v>20</v>
      </c>
      <c r="K129" s="298"/>
    </row>
    <row r="130" spans="2:11" ht="15" customHeight="1">
      <c r="B130" s="296"/>
      <c r="C130" s="278" t="s">
        <v>360</v>
      </c>
      <c r="D130" s="278"/>
      <c r="E130" s="278"/>
      <c r="F130" s="279" t="s">
        <v>349</v>
      </c>
      <c r="G130" s="278"/>
      <c r="H130" s="278" t="s">
        <v>361</v>
      </c>
      <c r="I130" s="278" t="s">
        <v>345</v>
      </c>
      <c r="J130" s="278">
        <v>20</v>
      </c>
      <c r="K130" s="298"/>
    </row>
    <row r="131" spans="2:11" ht="15" customHeight="1">
      <c r="B131" s="296"/>
      <c r="C131" s="257" t="s">
        <v>348</v>
      </c>
      <c r="D131" s="257"/>
      <c r="E131" s="257"/>
      <c r="F131" s="276" t="s">
        <v>349</v>
      </c>
      <c r="G131" s="257"/>
      <c r="H131" s="257" t="s">
        <v>382</v>
      </c>
      <c r="I131" s="257" t="s">
        <v>345</v>
      </c>
      <c r="J131" s="257">
        <v>50</v>
      </c>
      <c r="K131" s="298"/>
    </row>
    <row r="132" spans="2:11" ht="15" customHeight="1">
      <c r="B132" s="296"/>
      <c r="C132" s="257" t="s">
        <v>362</v>
      </c>
      <c r="D132" s="257"/>
      <c r="E132" s="257"/>
      <c r="F132" s="276" t="s">
        <v>349</v>
      </c>
      <c r="G132" s="257"/>
      <c r="H132" s="257" t="s">
        <v>382</v>
      </c>
      <c r="I132" s="257" t="s">
        <v>345</v>
      </c>
      <c r="J132" s="257">
        <v>50</v>
      </c>
      <c r="K132" s="298"/>
    </row>
    <row r="133" spans="2:11" ht="15" customHeight="1">
      <c r="B133" s="296"/>
      <c r="C133" s="257" t="s">
        <v>368</v>
      </c>
      <c r="D133" s="257"/>
      <c r="E133" s="257"/>
      <c r="F133" s="276" t="s">
        <v>349</v>
      </c>
      <c r="G133" s="257"/>
      <c r="H133" s="257" t="s">
        <v>382</v>
      </c>
      <c r="I133" s="257" t="s">
        <v>345</v>
      </c>
      <c r="J133" s="257">
        <v>50</v>
      </c>
      <c r="K133" s="298"/>
    </row>
    <row r="134" spans="2:11" ht="15" customHeight="1">
      <c r="B134" s="296"/>
      <c r="C134" s="257" t="s">
        <v>370</v>
      </c>
      <c r="D134" s="257"/>
      <c r="E134" s="257"/>
      <c r="F134" s="276" t="s">
        <v>349</v>
      </c>
      <c r="G134" s="257"/>
      <c r="H134" s="257" t="s">
        <v>382</v>
      </c>
      <c r="I134" s="257" t="s">
        <v>345</v>
      </c>
      <c r="J134" s="257">
        <v>50</v>
      </c>
      <c r="K134" s="298"/>
    </row>
    <row r="135" spans="2:11" ht="15" customHeight="1">
      <c r="B135" s="296"/>
      <c r="C135" s="257" t="s">
        <v>113</v>
      </c>
      <c r="D135" s="257"/>
      <c r="E135" s="257"/>
      <c r="F135" s="276" t="s">
        <v>349</v>
      </c>
      <c r="G135" s="257"/>
      <c r="H135" s="257" t="s">
        <v>395</v>
      </c>
      <c r="I135" s="257" t="s">
        <v>345</v>
      </c>
      <c r="J135" s="257">
        <v>255</v>
      </c>
      <c r="K135" s="298"/>
    </row>
    <row r="136" spans="2:11" ht="15" customHeight="1">
      <c r="B136" s="296"/>
      <c r="C136" s="257" t="s">
        <v>372</v>
      </c>
      <c r="D136" s="257"/>
      <c r="E136" s="257"/>
      <c r="F136" s="276" t="s">
        <v>343</v>
      </c>
      <c r="G136" s="257"/>
      <c r="H136" s="257" t="s">
        <v>396</v>
      </c>
      <c r="I136" s="257" t="s">
        <v>374</v>
      </c>
      <c r="J136" s="257"/>
      <c r="K136" s="298"/>
    </row>
    <row r="137" spans="2:11" ht="15" customHeight="1">
      <c r="B137" s="296"/>
      <c r="C137" s="257" t="s">
        <v>375</v>
      </c>
      <c r="D137" s="257"/>
      <c r="E137" s="257"/>
      <c r="F137" s="276" t="s">
        <v>343</v>
      </c>
      <c r="G137" s="257"/>
      <c r="H137" s="257" t="s">
        <v>397</v>
      </c>
      <c r="I137" s="257" t="s">
        <v>377</v>
      </c>
      <c r="J137" s="257"/>
      <c r="K137" s="298"/>
    </row>
    <row r="138" spans="2:11" ht="15" customHeight="1">
      <c r="B138" s="296"/>
      <c r="C138" s="257" t="s">
        <v>378</v>
      </c>
      <c r="D138" s="257"/>
      <c r="E138" s="257"/>
      <c r="F138" s="276" t="s">
        <v>343</v>
      </c>
      <c r="G138" s="257"/>
      <c r="H138" s="257" t="s">
        <v>378</v>
      </c>
      <c r="I138" s="257" t="s">
        <v>377</v>
      </c>
      <c r="J138" s="257"/>
      <c r="K138" s="298"/>
    </row>
    <row r="139" spans="2:11" ht="15" customHeight="1">
      <c r="B139" s="296"/>
      <c r="C139" s="257" t="s">
        <v>40</v>
      </c>
      <c r="D139" s="257"/>
      <c r="E139" s="257"/>
      <c r="F139" s="276" t="s">
        <v>343</v>
      </c>
      <c r="G139" s="257"/>
      <c r="H139" s="257" t="s">
        <v>398</v>
      </c>
      <c r="I139" s="257" t="s">
        <v>377</v>
      </c>
      <c r="J139" s="257"/>
      <c r="K139" s="298"/>
    </row>
    <row r="140" spans="2:11" ht="15" customHeight="1">
      <c r="B140" s="296"/>
      <c r="C140" s="257" t="s">
        <v>399</v>
      </c>
      <c r="D140" s="257"/>
      <c r="E140" s="257"/>
      <c r="F140" s="276" t="s">
        <v>343</v>
      </c>
      <c r="G140" s="257"/>
      <c r="H140" s="257" t="s">
        <v>400</v>
      </c>
      <c r="I140" s="257" t="s">
        <v>377</v>
      </c>
      <c r="J140" s="257"/>
      <c r="K140" s="298"/>
    </row>
    <row r="141" spans="2:11" ht="15" customHeight="1">
      <c r="B141" s="299"/>
      <c r="C141" s="300"/>
      <c r="D141" s="300"/>
      <c r="E141" s="300"/>
      <c r="F141" s="300"/>
      <c r="G141" s="300"/>
      <c r="H141" s="300"/>
      <c r="I141" s="300"/>
      <c r="J141" s="300"/>
      <c r="K141" s="301"/>
    </row>
    <row r="142" spans="2:11" ht="18.75" customHeight="1">
      <c r="B142" s="253"/>
      <c r="C142" s="253"/>
      <c r="D142" s="253"/>
      <c r="E142" s="253"/>
      <c r="F142" s="288"/>
      <c r="G142" s="253"/>
      <c r="H142" s="253"/>
      <c r="I142" s="253"/>
      <c r="J142" s="253"/>
      <c r="K142" s="253"/>
    </row>
    <row r="143" spans="2:11" ht="18.75" customHeight="1">
      <c r="B143" s="263"/>
      <c r="C143" s="263"/>
      <c r="D143" s="263"/>
      <c r="E143" s="263"/>
      <c r="F143" s="263"/>
      <c r="G143" s="263"/>
      <c r="H143" s="263"/>
      <c r="I143" s="263"/>
      <c r="J143" s="263"/>
      <c r="K143" s="263"/>
    </row>
    <row r="144" spans="2:11" ht="7.5" customHeight="1">
      <c r="B144" s="264"/>
      <c r="C144" s="265"/>
      <c r="D144" s="265"/>
      <c r="E144" s="265"/>
      <c r="F144" s="265"/>
      <c r="G144" s="265"/>
      <c r="H144" s="265"/>
      <c r="I144" s="265"/>
      <c r="J144" s="265"/>
      <c r="K144" s="266"/>
    </row>
    <row r="145" spans="2:11" ht="45" customHeight="1">
      <c r="B145" s="267"/>
      <c r="C145" s="373" t="s">
        <v>401</v>
      </c>
      <c r="D145" s="373"/>
      <c r="E145" s="373"/>
      <c r="F145" s="373"/>
      <c r="G145" s="373"/>
      <c r="H145" s="373"/>
      <c r="I145" s="373"/>
      <c r="J145" s="373"/>
      <c r="K145" s="268"/>
    </row>
    <row r="146" spans="2:11" ht="17.25" customHeight="1">
      <c r="B146" s="267"/>
      <c r="C146" s="269" t="s">
        <v>337</v>
      </c>
      <c r="D146" s="269"/>
      <c r="E146" s="269"/>
      <c r="F146" s="269" t="s">
        <v>338</v>
      </c>
      <c r="G146" s="270"/>
      <c r="H146" s="269" t="s">
        <v>108</v>
      </c>
      <c r="I146" s="269" t="s">
        <v>59</v>
      </c>
      <c r="J146" s="269" t="s">
        <v>339</v>
      </c>
      <c r="K146" s="268"/>
    </row>
    <row r="147" spans="2:11" ht="17.25" customHeight="1">
      <c r="B147" s="267"/>
      <c r="C147" s="271" t="s">
        <v>340</v>
      </c>
      <c r="D147" s="271"/>
      <c r="E147" s="271"/>
      <c r="F147" s="272" t="s">
        <v>341</v>
      </c>
      <c r="G147" s="273"/>
      <c r="H147" s="271"/>
      <c r="I147" s="271"/>
      <c r="J147" s="271" t="s">
        <v>342</v>
      </c>
      <c r="K147" s="268"/>
    </row>
    <row r="148" spans="2:11" ht="5.25" customHeight="1">
      <c r="B148" s="277"/>
      <c r="C148" s="274"/>
      <c r="D148" s="274"/>
      <c r="E148" s="274"/>
      <c r="F148" s="274"/>
      <c r="G148" s="275"/>
      <c r="H148" s="274"/>
      <c r="I148" s="274"/>
      <c r="J148" s="274"/>
      <c r="K148" s="298"/>
    </row>
    <row r="149" spans="2:11" ht="15" customHeight="1">
      <c r="B149" s="277"/>
      <c r="C149" s="302" t="s">
        <v>346</v>
      </c>
      <c r="D149" s="257"/>
      <c r="E149" s="257"/>
      <c r="F149" s="303" t="s">
        <v>343</v>
      </c>
      <c r="G149" s="257"/>
      <c r="H149" s="302" t="s">
        <v>382</v>
      </c>
      <c r="I149" s="302" t="s">
        <v>345</v>
      </c>
      <c r="J149" s="302">
        <v>120</v>
      </c>
      <c r="K149" s="298"/>
    </row>
    <row r="150" spans="2:11" ht="15" customHeight="1">
      <c r="B150" s="277"/>
      <c r="C150" s="302" t="s">
        <v>391</v>
      </c>
      <c r="D150" s="257"/>
      <c r="E150" s="257"/>
      <c r="F150" s="303" t="s">
        <v>343</v>
      </c>
      <c r="G150" s="257"/>
      <c r="H150" s="302" t="s">
        <v>402</v>
      </c>
      <c r="I150" s="302" t="s">
        <v>345</v>
      </c>
      <c r="J150" s="302" t="s">
        <v>393</v>
      </c>
      <c r="K150" s="298"/>
    </row>
    <row r="151" spans="2:11" ht="15" customHeight="1">
      <c r="B151" s="277"/>
      <c r="C151" s="302" t="s">
        <v>292</v>
      </c>
      <c r="D151" s="257"/>
      <c r="E151" s="257"/>
      <c r="F151" s="303" t="s">
        <v>343</v>
      </c>
      <c r="G151" s="257"/>
      <c r="H151" s="302" t="s">
        <v>403</v>
      </c>
      <c r="I151" s="302" t="s">
        <v>345</v>
      </c>
      <c r="J151" s="302" t="s">
        <v>393</v>
      </c>
      <c r="K151" s="298"/>
    </row>
    <row r="152" spans="2:11" ht="15" customHeight="1">
      <c r="B152" s="277"/>
      <c r="C152" s="302" t="s">
        <v>348</v>
      </c>
      <c r="D152" s="257"/>
      <c r="E152" s="257"/>
      <c r="F152" s="303" t="s">
        <v>349</v>
      </c>
      <c r="G152" s="257"/>
      <c r="H152" s="302" t="s">
        <v>382</v>
      </c>
      <c r="I152" s="302" t="s">
        <v>345</v>
      </c>
      <c r="J152" s="302">
        <v>50</v>
      </c>
      <c r="K152" s="298"/>
    </row>
    <row r="153" spans="2:11" ht="15" customHeight="1">
      <c r="B153" s="277"/>
      <c r="C153" s="302" t="s">
        <v>351</v>
      </c>
      <c r="D153" s="257"/>
      <c r="E153" s="257"/>
      <c r="F153" s="303" t="s">
        <v>343</v>
      </c>
      <c r="G153" s="257"/>
      <c r="H153" s="302" t="s">
        <v>382</v>
      </c>
      <c r="I153" s="302" t="s">
        <v>353</v>
      </c>
      <c r="J153" s="302"/>
      <c r="K153" s="298"/>
    </row>
    <row r="154" spans="2:11" ht="15" customHeight="1">
      <c r="B154" s="277"/>
      <c r="C154" s="302" t="s">
        <v>362</v>
      </c>
      <c r="D154" s="257"/>
      <c r="E154" s="257"/>
      <c r="F154" s="303" t="s">
        <v>349</v>
      </c>
      <c r="G154" s="257"/>
      <c r="H154" s="302" t="s">
        <v>382</v>
      </c>
      <c r="I154" s="302" t="s">
        <v>345</v>
      </c>
      <c r="J154" s="302">
        <v>50</v>
      </c>
      <c r="K154" s="298"/>
    </row>
    <row r="155" spans="2:11" ht="15" customHeight="1">
      <c r="B155" s="277"/>
      <c r="C155" s="302" t="s">
        <v>370</v>
      </c>
      <c r="D155" s="257"/>
      <c r="E155" s="257"/>
      <c r="F155" s="303" t="s">
        <v>349</v>
      </c>
      <c r="G155" s="257"/>
      <c r="H155" s="302" t="s">
        <v>382</v>
      </c>
      <c r="I155" s="302" t="s">
        <v>345</v>
      </c>
      <c r="J155" s="302">
        <v>50</v>
      </c>
      <c r="K155" s="298"/>
    </row>
    <row r="156" spans="2:11" ht="15" customHeight="1">
      <c r="B156" s="277"/>
      <c r="C156" s="302" t="s">
        <v>368</v>
      </c>
      <c r="D156" s="257"/>
      <c r="E156" s="257"/>
      <c r="F156" s="303" t="s">
        <v>349</v>
      </c>
      <c r="G156" s="257"/>
      <c r="H156" s="302" t="s">
        <v>382</v>
      </c>
      <c r="I156" s="302" t="s">
        <v>345</v>
      </c>
      <c r="J156" s="302">
        <v>50</v>
      </c>
      <c r="K156" s="298"/>
    </row>
    <row r="157" spans="2:11" ht="15" customHeight="1">
      <c r="B157" s="277"/>
      <c r="C157" s="302" t="s">
        <v>98</v>
      </c>
      <c r="D157" s="257"/>
      <c r="E157" s="257"/>
      <c r="F157" s="303" t="s">
        <v>343</v>
      </c>
      <c r="G157" s="257"/>
      <c r="H157" s="302" t="s">
        <v>404</v>
      </c>
      <c r="I157" s="302" t="s">
        <v>345</v>
      </c>
      <c r="J157" s="302" t="s">
        <v>405</v>
      </c>
      <c r="K157" s="298"/>
    </row>
    <row r="158" spans="2:11" ht="15" customHeight="1">
      <c r="B158" s="277"/>
      <c r="C158" s="302" t="s">
        <v>406</v>
      </c>
      <c r="D158" s="257"/>
      <c r="E158" s="257"/>
      <c r="F158" s="303" t="s">
        <v>343</v>
      </c>
      <c r="G158" s="257"/>
      <c r="H158" s="302" t="s">
        <v>407</v>
      </c>
      <c r="I158" s="302" t="s">
        <v>377</v>
      </c>
      <c r="J158" s="302"/>
      <c r="K158" s="298"/>
    </row>
    <row r="159" spans="2:11" ht="15" customHeight="1">
      <c r="B159" s="304"/>
      <c r="C159" s="286"/>
      <c r="D159" s="286"/>
      <c r="E159" s="286"/>
      <c r="F159" s="286"/>
      <c r="G159" s="286"/>
      <c r="H159" s="286"/>
      <c r="I159" s="286"/>
      <c r="J159" s="286"/>
      <c r="K159" s="305"/>
    </row>
    <row r="160" spans="2:11" ht="18.75" customHeight="1">
      <c r="B160" s="253"/>
      <c r="C160" s="257"/>
      <c r="D160" s="257"/>
      <c r="E160" s="257"/>
      <c r="F160" s="276"/>
      <c r="G160" s="257"/>
      <c r="H160" s="257"/>
      <c r="I160" s="257"/>
      <c r="J160" s="257"/>
      <c r="K160" s="253"/>
    </row>
    <row r="161" spans="2:11" ht="18.75" customHeight="1">
      <c r="B161" s="263"/>
      <c r="C161" s="263"/>
      <c r="D161" s="263"/>
      <c r="E161" s="263"/>
      <c r="F161" s="263"/>
      <c r="G161" s="263"/>
      <c r="H161" s="263"/>
      <c r="I161" s="263"/>
      <c r="J161" s="263"/>
      <c r="K161" s="263"/>
    </row>
    <row r="162" spans="2:11" ht="7.5" customHeight="1">
      <c r="B162" s="245"/>
      <c r="C162" s="246"/>
      <c r="D162" s="246"/>
      <c r="E162" s="246"/>
      <c r="F162" s="246"/>
      <c r="G162" s="246"/>
      <c r="H162" s="246"/>
      <c r="I162" s="246"/>
      <c r="J162" s="246"/>
      <c r="K162" s="247"/>
    </row>
    <row r="163" spans="2:11" ht="45" customHeight="1">
      <c r="B163" s="248"/>
      <c r="C163" s="372" t="s">
        <v>408</v>
      </c>
      <c r="D163" s="372"/>
      <c r="E163" s="372"/>
      <c r="F163" s="372"/>
      <c r="G163" s="372"/>
      <c r="H163" s="372"/>
      <c r="I163" s="372"/>
      <c r="J163" s="372"/>
      <c r="K163" s="249"/>
    </row>
    <row r="164" spans="2:11" ht="17.25" customHeight="1">
      <c r="B164" s="248"/>
      <c r="C164" s="269" t="s">
        <v>337</v>
      </c>
      <c r="D164" s="269"/>
      <c r="E164" s="269"/>
      <c r="F164" s="269" t="s">
        <v>338</v>
      </c>
      <c r="G164" s="306"/>
      <c r="H164" s="307" t="s">
        <v>108</v>
      </c>
      <c r="I164" s="307" t="s">
        <v>59</v>
      </c>
      <c r="J164" s="269" t="s">
        <v>339</v>
      </c>
      <c r="K164" s="249"/>
    </row>
    <row r="165" spans="2:11" ht="17.25" customHeight="1">
      <c r="B165" s="250"/>
      <c r="C165" s="271" t="s">
        <v>340</v>
      </c>
      <c r="D165" s="271"/>
      <c r="E165" s="271"/>
      <c r="F165" s="272" t="s">
        <v>341</v>
      </c>
      <c r="G165" s="308"/>
      <c r="H165" s="309"/>
      <c r="I165" s="309"/>
      <c r="J165" s="271" t="s">
        <v>342</v>
      </c>
      <c r="K165" s="251"/>
    </row>
    <row r="166" spans="2:11" ht="5.25" customHeight="1">
      <c r="B166" s="277"/>
      <c r="C166" s="274"/>
      <c r="D166" s="274"/>
      <c r="E166" s="274"/>
      <c r="F166" s="274"/>
      <c r="G166" s="275"/>
      <c r="H166" s="274"/>
      <c r="I166" s="274"/>
      <c r="J166" s="274"/>
      <c r="K166" s="298"/>
    </row>
    <row r="167" spans="2:11" ht="15" customHeight="1">
      <c r="B167" s="277"/>
      <c r="C167" s="257" t="s">
        <v>346</v>
      </c>
      <c r="D167" s="257"/>
      <c r="E167" s="257"/>
      <c r="F167" s="276" t="s">
        <v>343</v>
      </c>
      <c r="G167" s="257"/>
      <c r="H167" s="257" t="s">
        <v>382</v>
      </c>
      <c r="I167" s="257" t="s">
        <v>345</v>
      </c>
      <c r="J167" s="257">
        <v>120</v>
      </c>
      <c r="K167" s="298"/>
    </row>
    <row r="168" spans="2:11" ht="15" customHeight="1">
      <c r="B168" s="277"/>
      <c r="C168" s="257" t="s">
        <v>391</v>
      </c>
      <c r="D168" s="257"/>
      <c r="E168" s="257"/>
      <c r="F168" s="276" t="s">
        <v>343</v>
      </c>
      <c r="G168" s="257"/>
      <c r="H168" s="257" t="s">
        <v>392</v>
      </c>
      <c r="I168" s="257" t="s">
        <v>345</v>
      </c>
      <c r="J168" s="257" t="s">
        <v>393</v>
      </c>
      <c r="K168" s="298"/>
    </row>
    <row r="169" spans="2:11" ht="15" customHeight="1">
      <c r="B169" s="277"/>
      <c r="C169" s="257" t="s">
        <v>292</v>
      </c>
      <c r="D169" s="257"/>
      <c r="E169" s="257"/>
      <c r="F169" s="276" t="s">
        <v>343</v>
      </c>
      <c r="G169" s="257"/>
      <c r="H169" s="257" t="s">
        <v>409</v>
      </c>
      <c r="I169" s="257" t="s">
        <v>345</v>
      </c>
      <c r="J169" s="257" t="s">
        <v>393</v>
      </c>
      <c r="K169" s="298"/>
    </row>
    <row r="170" spans="2:11" ht="15" customHeight="1">
      <c r="B170" s="277"/>
      <c r="C170" s="257" t="s">
        <v>348</v>
      </c>
      <c r="D170" s="257"/>
      <c r="E170" s="257"/>
      <c r="F170" s="276" t="s">
        <v>349</v>
      </c>
      <c r="G170" s="257"/>
      <c r="H170" s="257" t="s">
        <v>409</v>
      </c>
      <c r="I170" s="257" t="s">
        <v>345</v>
      </c>
      <c r="J170" s="257">
        <v>50</v>
      </c>
      <c r="K170" s="298"/>
    </row>
    <row r="171" spans="2:11" ht="15" customHeight="1">
      <c r="B171" s="277"/>
      <c r="C171" s="257" t="s">
        <v>351</v>
      </c>
      <c r="D171" s="257"/>
      <c r="E171" s="257"/>
      <c r="F171" s="276" t="s">
        <v>343</v>
      </c>
      <c r="G171" s="257"/>
      <c r="H171" s="257" t="s">
        <v>409</v>
      </c>
      <c r="I171" s="257" t="s">
        <v>353</v>
      </c>
      <c r="J171" s="257"/>
      <c r="K171" s="298"/>
    </row>
    <row r="172" spans="2:11" ht="15" customHeight="1">
      <c r="B172" s="277"/>
      <c r="C172" s="257" t="s">
        <v>362</v>
      </c>
      <c r="D172" s="257"/>
      <c r="E172" s="257"/>
      <c r="F172" s="276" t="s">
        <v>349</v>
      </c>
      <c r="G172" s="257"/>
      <c r="H172" s="257" t="s">
        <v>409</v>
      </c>
      <c r="I172" s="257" t="s">
        <v>345</v>
      </c>
      <c r="J172" s="257">
        <v>50</v>
      </c>
      <c r="K172" s="298"/>
    </row>
    <row r="173" spans="2:11" ht="15" customHeight="1">
      <c r="B173" s="277"/>
      <c r="C173" s="257" t="s">
        <v>370</v>
      </c>
      <c r="D173" s="257"/>
      <c r="E173" s="257"/>
      <c r="F173" s="276" t="s">
        <v>349</v>
      </c>
      <c r="G173" s="257"/>
      <c r="H173" s="257" t="s">
        <v>409</v>
      </c>
      <c r="I173" s="257" t="s">
        <v>345</v>
      </c>
      <c r="J173" s="257">
        <v>50</v>
      </c>
      <c r="K173" s="298"/>
    </row>
    <row r="174" spans="2:11" ht="15" customHeight="1">
      <c r="B174" s="277"/>
      <c r="C174" s="257" t="s">
        <v>368</v>
      </c>
      <c r="D174" s="257"/>
      <c r="E174" s="257"/>
      <c r="F174" s="276" t="s">
        <v>349</v>
      </c>
      <c r="G174" s="257"/>
      <c r="H174" s="257" t="s">
        <v>409</v>
      </c>
      <c r="I174" s="257" t="s">
        <v>345</v>
      </c>
      <c r="J174" s="257">
        <v>50</v>
      </c>
      <c r="K174" s="298"/>
    </row>
    <row r="175" spans="2:11" ht="15" customHeight="1">
      <c r="B175" s="277"/>
      <c r="C175" s="257" t="s">
        <v>107</v>
      </c>
      <c r="D175" s="257"/>
      <c r="E175" s="257"/>
      <c r="F175" s="276" t="s">
        <v>343</v>
      </c>
      <c r="G175" s="257"/>
      <c r="H175" s="257" t="s">
        <v>410</v>
      </c>
      <c r="I175" s="257" t="s">
        <v>411</v>
      </c>
      <c r="J175" s="257"/>
      <c r="K175" s="298"/>
    </row>
    <row r="176" spans="2:11" ht="15" customHeight="1">
      <c r="B176" s="277"/>
      <c r="C176" s="257" t="s">
        <v>59</v>
      </c>
      <c r="D176" s="257"/>
      <c r="E176" s="257"/>
      <c r="F176" s="276" t="s">
        <v>343</v>
      </c>
      <c r="G176" s="257"/>
      <c r="H176" s="257" t="s">
        <v>412</v>
      </c>
      <c r="I176" s="257" t="s">
        <v>413</v>
      </c>
      <c r="J176" s="257">
        <v>1</v>
      </c>
      <c r="K176" s="298"/>
    </row>
    <row r="177" spans="2:11" ht="15" customHeight="1">
      <c r="B177" s="277"/>
      <c r="C177" s="257" t="s">
        <v>55</v>
      </c>
      <c r="D177" s="257"/>
      <c r="E177" s="257"/>
      <c r="F177" s="276" t="s">
        <v>343</v>
      </c>
      <c r="G177" s="257"/>
      <c r="H177" s="257" t="s">
        <v>414</v>
      </c>
      <c r="I177" s="257" t="s">
        <v>345</v>
      </c>
      <c r="J177" s="257">
        <v>20</v>
      </c>
      <c r="K177" s="298"/>
    </row>
    <row r="178" spans="2:11" ht="15" customHeight="1">
      <c r="B178" s="277"/>
      <c r="C178" s="257" t="s">
        <v>108</v>
      </c>
      <c r="D178" s="257"/>
      <c r="E178" s="257"/>
      <c r="F178" s="276" t="s">
        <v>343</v>
      </c>
      <c r="G178" s="257"/>
      <c r="H178" s="257" t="s">
        <v>415</v>
      </c>
      <c r="I178" s="257" t="s">
        <v>345</v>
      </c>
      <c r="J178" s="257">
        <v>255</v>
      </c>
      <c r="K178" s="298"/>
    </row>
    <row r="179" spans="2:11" ht="15" customHeight="1">
      <c r="B179" s="277"/>
      <c r="C179" s="257" t="s">
        <v>109</v>
      </c>
      <c r="D179" s="257"/>
      <c r="E179" s="257"/>
      <c r="F179" s="276" t="s">
        <v>343</v>
      </c>
      <c r="G179" s="257"/>
      <c r="H179" s="257" t="s">
        <v>308</v>
      </c>
      <c r="I179" s="257" t="s">
        <v>345</v>
      </c>
      <c r="J179" s="257">
        <v>10</v>
      </c>
      <c r="K179" s="298"/>
    </row>
    <row r="180" spans="2:11" ht="15" customHeight="1">
      <c r="B180" s="277"/>
      <c r="C180" s="257" t="s">
        <v>110</v>
      </c>
      <c r="D180" s="257"/>
      <c r="E180" s="257"/>
      <c r="F180" s="276" t="s">
        <v>343</v>
      </c>
      <c r="G180" s="257"/>
      <c r="H180" s="257" t="s">
        <v>416</v>
      </c>
      <c r="I180" s="257" t="s">
        <v>377</v>
      </c>
      <c r="J180" s="257"/>
      <c r="K180" s="298"/>
    </row>
    <row r="181" spans="2:11" ht="15" customHeight="1">
      <c r="B181" s="277"/>
      <c r="C181" s="257" t="s">
        <v>417</v>
      </c>
      <c r="D181" s="257"/>
      <c r="E181" s="257"/>
      <c r="F181" s="276" t="s">
        <v>343</v>
      </c>
      <c r="G181" s="257"/>
      <c r="H181" s="257" t="s">
        <v>418</v>
      </c>
      <c r="I181" s="257" t="s">
        <v>377</v>
      </c>
      <c r="J181" s="257"/>
      <c r="K181" s="298"/>
    </row>
    <row r="182" spans="2:11" ht="15" customHeight="1">
      <c r="B182" s="277"/>
      <c r="C182" s="257" t="s">
        <v>406</v>
      </c>
      <c r="D182" s="257"/>
      <c r="E182" s="257"/>
      <c r="F182" s="276" t="s">
        <v>343</v>
      </c>
      <c r="G182" s="257"/>
      <c r="H182" s="257" t="s">
        <v>419</v>
      </c>
      <c r="I182" s="257" t="s">
        <v>377</v>
      </c>
      <c r="J182" s="257"/>
      <c r="K182" s="298"/>
    </row>
    <row r="183" spans="2:11" ht="15" customHeight="1">
      <c r="B183" s="277"/>
      <c r="C183" s="257" t="s">
        <v>112</v>
      </c>
      <c r="D183" s="257"/>
      <c r="E183" s="257"/>
      <c r="F183" s="276" t="s">
        <v>349</v>
      </c>
      <c r="G183" s="257"/>
      <c r="H183" s="257" t="s">
        <v>420</v>
      </c>
      <c r="I183" s="257" t="s">
        <v>345</v>
      </c>
      <c r="J183" s="257">
        <v>50</v>
      </c>
      <c r="K183" s="298"/>
    </row>
    <row r="184" spans="2:11" ht="15" customHeight="1">
      <c r="B184" s="277"/>
      <c r="C184" s="257" t="s">
        <v>421</v>
      </c>
      <c r="D184" s="257"/>
      <c r="E184" s="257"/>
      <c r="F184" s="276" t="s">
        <v>349</v>
      </c>
      <c r="G184" s="257"/>
      <c r="H184" s="257" t="s">
        <v>422</v>
      </c>
      <c r="I184" s="257" t="s">
        <v>423</v>
      </c>
      <c r="J184" s="257"/>
      <c r="K184" s="298"/>
    </row>
    <row r="185" spans="2:11" ht="15" customHeight="1">
      <c r="B185" s="277"/>
      <c r="C185" s="257" t="s">
        <v>424</v>
      </c>
      <c r="D185" s="257"/>
      <c r="E185" s="257"/>
      <c r="F185" s="276" t="s">
        <v>349</v>
      </c>
      <c r="G185" s="257"/>
      <c r="H185" s="257" t="s">
        <v>425</v>
      </c>
      <c r="I185" s="257" t="s">
        <v>423</v>
      </c>
      <c r="J185" s="257"/>
      <c r="K185" s="298"/>
    </row>
    <row r="186" spans="2:11" ht="15" customHeight="1">
      <c r="B186" s="277"/>
      <c r="C186" s="257" t="s">
        <v>426</v>
      </c>
      <c r="D186" s="257"/>
      <c r="E186" s="257"/>
      <c r="F186" s="276" t="s">
        <v>349</v>
      </c>
      <c r="G186" s="257"/>
      <c r="H186" s="257" t="s">
        <v>427</v>
      </c>
      <c r="I186" s="257" t="s">
        <v>423</v>
      </c>
      <c r="J186" s="257"/>
      <c r="K186" s="298"/>
    </row>
    <row r="187" spans="2:11" ht="15" customHeight="1">
      <c r="B187" s="277"/>
      <c r="C187" s="310" t="s">
        <v>428</v>
      </c>
      <c r="D187" s="257"/>
      <c r="E187" s="257"/>
      <c r="F187" s="276" t="s">
        <v>349</v>
      </c>
      <c r="G187" s="257"/>
      <c r="H187" s="257" t="s">
        <v>429</v>
      </c>
      <c r="I187" s="257" t="s">
        <v>430</v>
      </c>
      <c r="J187" s="311" t="s">
        <v>431</v>
      </c>
      <c r="K187" s="298"/>
    </row>
    <row r="188" spans="2:11" ht="15" customHeight="1">
      <c r="B188" s="277"/>
      <c r="C188" s="262" t="s">
        <v>44</v>
      </c>
      <c r="D188" s="257"/>
      <c r="E188" s="257"/>
      <c r="F188" s="276" t="s">
        <v>343</v>
      </c>
      <c r="G188" s="257"/>
      <c r="H188" s="253" t="s">
        <v>432</v>
      </c>
      <c r="I188" s="257" t="s">
        <v>433</v>
      </c>
      <c r="J188" s="257"/>
      <c r="K188" s="298"/>
    </row>
    <row r="189" spans="2:11" ht="15" customHeight="1">
      <c r="B189" s="277"/>
      <c r="C189" s="262" t="s">
        <v>434</v>
      </c>
      <c r="D189" s="257"/>
      <c r="E189" s="257"/>
      <c r="F189" s="276" t="s">
        <v>343</v>
      </c>
      <c r="G189" s="257"/>
      <c r="H189" s="257" t="s">
        <v>435</v>
      </c>
      <c r="I189" s="257" t="s">
        <v>377</v>
      </c>
      <c r="J189" s="257"/>
      <c r="K189" s="298"/>
    </row>
    <row r="190" spans="2:11" ht="15" customHeight="1">
      <c r="B190" s="277"/>
      <c r="C190" s="262" t="s">
        <v>436</v>
      </c>
      <c r="D190" s="257"/>
      <c r="E190" s="257"/>
      <c r="F190" s="276" t="s">
        <v>343</v>
      </c>
      <c r="G190" s="257"/>
      <c r="H190" s="257" t="s">
        <v>437</v>
      </c>
      <c r="I190" s="257" t="s">
        <v>377</v>
      </c>
      <c r="J190" s="257"/>
      <c r="K190" s="298"/>
    </row>
    <row r="191" spans="2:11" ht="15" customHeight="1">
      <c r="B191" s="277"/>
      <c r="C191" s="262" t="s">
        <v>438</v>
      </c>
      <c r="D191" s="257"/>
      <c r="E191" s="257"/>
      <c r="F191" s="276" t="s">
        <v>349</v>
      </c>
      <c r="G191" s="257"/>
      <c r="H191" s="257" t="s">
        <v>439</v>
      </c>
      <c r="I191" s="257" t="s">
        <v>377</v>
      </c>
      <c r="J191" s="257"/>
      <c r="K191" s="298"/>
    </row>
    <row r="192" spans="2:11" ht="15" customHeight="1">
      <c r="B192" s="304"/>
      <c r="C192" s="312"/>
      <c r="D192" s="286"/>
      <c r="E192" s="286"/>
      <c r="F192" s="286"/>
      <c r="G192" s="286"/>
      <c r="H192" s="286"/>
      <c r="I192" s="286"/>
      <c r="J192" s="286"/>
      <c r="K192" s="305"/>
    </row>
    <row r="193" spans="2:11" ht="18.75" customHeight="1">
      <c r="B193" s="253"/>
      <c r="C193" s="257"/>
      <c r="D193" s="257"/>
      <c r="E193" s="257"/>
      <c r="F193" s="276"/>
      <c r="G193" s="257"/>
      <c r="H193" s="257"/>
      <c r="I193" s="257"/>
      <c r="J193" s="257"/>
      <c r="K193" s="253"/>
    </row>
    <row r="194" spans="2:11" ht="18.75" customHeight="1">
      <c r="B194" s="253"/>
      <c r="C194" s="257"/>
      <c r="D194" s="257"/>
      <c r="E194" s="257"/>
      <c r="F194" s="276"/>
      <c r="G194" s="257"/>
      <c r="H194" s="257"/>
      <c r="I194" s="257"/>
      <c r="J194" s="257"/>
      <c r="K194" s="253"/>
    </row>
    <row r="195" spans="2:11" ht="18.75" customHeight="1">
      <c r="B195" s="263"/>
      <c r="C195" s="263"/>
      <c r="D195" s="263"/>
      <c r="E195" s="263"/>
      <c r="F195" s="263"/>
      <c r="G195" s="263"/>
      <c r="H195" s="263"/>
      <c r="I195" s="263"/>
      <c r="J195" s="263"/>
      <c r="K195" s="263"/>
    </row>
    <row r="196" spans="2:11">
      <c r="B196" s="245"/>
      <c r="C196" s="246"/>
      <c r="D196" s="246"/>
      <c r="E196" s="246"/>
      <c r="F196" s="246"/>
      <c r="G196" s="246"/>
      <c r="H196" s="246"/>
      <c r="I196" s="246"/>
      <c r="J196" s="246"/>
      <c r="K196" s="247"/>
    </row>
    <row r="197" spans="2:11" ht="21">
      <c r="B197" s="248"/>
      <c r="C197" s="372" t="s">
        <v>440</v>
      </c>
      <c r="D197" s="372"/>
      <c r="E197" s="372"/>
      <c r="F197" s="372"/>
      <c r="G197" s="372"/>
      <c r="H197" s="372"/>
      <c r="I197" s="372"/>
      <c r="J197" s="372"/>
      <c r="K197" s="249"/>
    </row>
    <row r="198" spans="2:11" ht="25.5" customHeight="1">
      <c r="B198" s="248"/>
      <c r="C198" s="313" t="s">
        <v>441</v>
      </c>
      <c r="D198" s="313"/>
      <c r="E198" s="313"/>
      <c r="F198" s="313" t="s">
        <v>442</v>
      </c>
      <c r="G198" s="314"/>
      <c r="H198" s="371" t="s">
        <v>443</v>
      </c>
      <c r="I198" s="371"/>
      <c r="J198" s="371"/>
      <c r="K198" s="249"/>
    </row>
    <row r="199" spans="2:11" ht="5.25" customHeight="1">
      <c r="B199" s="277"/>
      <c r="C199" s="274"/>
      <c r="D199" s="274"/>
      <c r="E199" s="274"/>
      <c r="F199" s="274"/>
      <c r="G199" s="257"/>
      <c r="H199" s="274"/>
      <c r="I199" s="274"/>
      <c r="J199" s="274"/>
      <c r="K199" s="298"/>
    </row>
    <row r="200" spans="2:11" ht="15" customHeight="1">
      <c r="B200" s="277"/>
      <c r="C200" s="257" t="s">
        <v>433</v>
      </c>
      <c r="D200" s="257"/>
      <c r="E200" s="257"/>
      <c r="F200" s="276" t="s">
        <v>45</v>
      </c>
      <c r="G200" s="257"/>
      <c r="H200" s="370" t="s">
        <v>444</v>
      </c>
      <c r="I200" s="370"/>
      <c r="J200" s="370"/>
      <c r="K200" s="298"/>
    </row>
    <row r="201" spans="2:11" ht="15" customHeight="1">
      <c r="B201" s="277"/>
      <c r="C201" s="283"/>
      <c r="D201" s="257"/>
      <c r="E201" s="257"/>
      <c r="F201" s="276" t="s">
        <v>46</v>
      </c>
      <c r="G201" s="257"/>
      <c r="H201" s="370" t="s">
        <v>445</v>
      </c>
      <c r="I201" s="370"/>
      <c r="J201" s="370"/>
      <c r="K201" s="298"/>
    </row>
    <row r="202" spans="2:11" ht="15" customHeight="1">
      <c r="B202" s="277"/>
      <c r="C202" s="283"/>
      <c r="D202" s="257"/>
      <c r="E202" s="257"/>
      <c r="F202" s="276" t="s">
        <v>49</v>
      </c>
      <c r="G202" s="257"/>
      <c r="H202" s="370" t="s">
        <v>446</v>
      </c>
      <c r="I202" s="370"/>
      <c r="J202" s="370"/>
      <c r="K202" s="298"/>
    </row>
    <row r="203" spans="2:11" ht="15" customHeight="1">
      <c r="B203" s="277"/>
      <c r="C203" s="257"/>
      <c r="D203" s="257"/>
      <c r="E203" s="257"/>
      <c r="F203" s="276" t="s">
        <v>47</v>
      </c>
      <c r="G203" s="257"/>
      <c r="H203" s="370" t="s">
        <v>447</v>
      </c>
      <c r="I203" s="370"/>
      <c r="J203" s="370"/>
      <c r="K203" s="298"/>
    </row>
    <row r="204" spans="2:11" ht="15" customHeight="1">
      <c r="B204" s="277"/>
      <c r="C204" s="257"/>
      <c r="D204" s="257"/>
      <c r="E204" s="257"/>
      <c r="F204" s="276" t="s">
        <v>48</v>
      </c>
      <c r="G204" s="257"/>
      <c r="H204" s="370" t="s">
        <v>448</v>
      </c>
      <c r="I204" s="370"/>
      <c r="J204" s="370"/>
      <c r="K204" s="298"/>
    </row>
    <row r="205" spans="2:11" ht="15" customHeight="1">
      <c r="B205" s="277"/>
      <c r="C205" s="257"/>
      <c r="D205" s="257"/>
      <c r="E205" s="257"/>
      <c r="F205" s="276"/>
      <c r="G205" s="257"/>
      <c r="H205" s="257"/>
      <c r="I205" s="257"/>
      <c r="J205" s="257"/>
      <c r="K205" s="298"/>
    </row>
    <row r="206" spans="2:11" ht="15" customHeight="1">
      <c r="B206" s="277"/>
      <c r="C206" s="257" t="s">
        <v>389</v>
      </c>
      <c r="D206" s="257"/>
      <c r="E206" s="257"/>
      <c r="F206" s="276" t="s">
        <v>84</v>
      </c>
      <c r="G206" s="257"/>
      <c r="H206" s="370" t="s">
        <v>449</v>
      </c>
      <c r="I206" s="370"/>
      <c r="J206" s="370"/>
      <c r="K206" s="298"/>
    </row>
    <row r="207" spans="2:11" ht="15" customHeight="1">
      <c r="B207" s="277"/>
      <c r="C207" s="283"/>
      <c r="D207" s="257"/>
      <c r="E207" s="257"/>
      <c r="F207" s="276" t="s">
        <v>287</v>
      </c>
      <c r="G207" s="257"/>
      <c r="H207" s="370" t="s">
        <v>288</v>
      </c>
      <c r="I207" s="370"/>
      <c r="J207" s="370"/>
      <c r="K207" s="298"/>
    </row>
    <row r="208" spans="2:11" ht="15" customHeight="1">
      <c r="B208" s="277"/>
      <c r="C208" s="257"/>
      <c r="D208" s="257"/>
      <c r="E208" s="257"/>
      <c r="F208" s="276" t="s">
        <v>285</v>
      </c>
      <c r="G208" s="257"/>
      <c r="H208" s="370" t="s">
        <v>450</v>
      </c>
      <c r="I208" s="370"/>
      <c r="J208" s="370"/>
      <c r="K208" s="298"/>
    </row>
    <row r="209" spans="2:11" ht="15" customHeight="1">
      <c r="B209" s="315"/>
      <c r="C209" s="283"/>
      <c r="D209" s="283"/>
      <c r="E209" s="283"/>
      <c r="F209" s="276" t="s">
        <v>80</v>
      </c>
      <c r="G209" s="262"/>
      <c r="H209" s="369" t="s">
        <v>289</v>
      </c>
      <c r="I209" s="369"/>
      <c r="J209" s="369"/>
      <c r="K209" s="316"/>
    </row>
    <row r="210" spans="2:11" ht="15" customHeight="1">
      <c r="B210" s="315"/>
      <c r="C210" s="283"/>
      <c r="D210" s="283"/>
      <c r="E210" s="283"/>
      <c r="F210" s="276" t="s">
        <v>290</v>
      </c>
      <c r="G210" s="262"/>
      <c r="H210" s="369" t="s">
        <v>265</v>
      </c>
      <c r="I210" s="369"/>
      <c r="J210" s="369"/>
      <c r="K210" s="316"/>
    </row>
    <row r="211" spans="2:11" ht="15" customHeight="1">
      <c r="B211" s="315"/>
      <c r="C211" s="283"/>
      <c r="D211" s="283"/>
      <c r="E211" s="283"/>
      <c r="F211" s="317"/>
      <c r="G211" s="262"/>
      <c r="H211" s="318"/>
      <c r="I211" s="318"/>
      <c r="J211" s="318"/>
      <c r="K211" s="316"/>
    </row>
    <row r="212" spans="2:11" ht="15" customHeight="1">
      <c r="B212" s="315"/>
      <c r="C212" s="257" t="s">
        <v>413</v>
      </c>
      <c r="D212" s="283"/>
      <c r="E212" s="283"/>
      <c r="F212" s="276">
        <v>1</v>
      </c>
      <c r="G212" s="262"/>
      <c r="H212" s="369" t="s">
        <v>451</v>
      </c>
      <c r="I212" s="369"/>
      <c r="J212" s="369"/>
      <c r="K212" s="316"/>
    </row>
    <row r="213" spans="2:11" ht="15" customHeight="1">
      <c r="B213" s="315"/>
      <c r="C213" s="283"/>
      <c r="D213" s="283"/>
      <c r="E213" s="283"/>
      <c r="F213" s="276">
        <v>2</v>
      </c>
      <c r="G213" s="262"/>
      <c r="H213" s="369" t="s">
        <v>452</v>
      </c>
      <c r="I213" s="369"/>
      <c r="J213" s="369"/>
      <c r="K213" s="316"/>
    </row>
    <row r="214" spans="2:11" ht="15" customHeight="1">
      <c r="B214" s="315"/>
      <c r="C214" s="283"/>
      <c r="D214" s="283"/>
      <c r="E214" s="283"/>
      <c r="F214" s="276">
        <v>3</v>
      </c>
      <c r="G214" s="262"/>
      <c r="H214" s="369" t="s">
        <v>453</v>
      </c>
      <c r="I214" s="369"/>
      <c r="J214" s="369"/>
      <c r="K214" s="316"/>
    </row>
    <row r="215" spans="2:11" ht="15" customHeight="1">
      <c r="B215" s="315"/>
      <c r="C215" s="283"/>
      <c r="D215" s="283"/>
      <c r="E215" s="283"/>
      <c r="F215" s="276">
        <v>4</v>
      </c>
      <c r="G215" s="262"/>
      <c r="H215" s="369" t="s">
        <v>454</v>
      </c>
      <c r="I215" s="369"/>
      <c r="J215" s="369"/>
      <c r="K215" s="316"/>
    </row>
    <row r="216" spans="2:11" ht="12.75" customHeight="1">
      <c r="B216" s="319"/>
      <c r="C216" s="320"/>
      <c r="D216" s="320"/>
      <c r="E216" s="320"/>
      <c r="F216" s="320"/>
      <c r="G216" s="320"/>
      <c r="H216" s="320"/>
      <c r="I216" s="320"/>
      <c r="J216" s="320"/>
      <c r="K216" s="321"/>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ageMargins left="0.59027779999999996" right="0.59027779999999996" top="0.59027779999999996" bottom="0.59027779999999996"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9</vt:i4>
      </vt:variant>
    </vt:vector>
  </HeadingPairs>
  <TitlesOfParts>
    <vt:vector size="14" baseType="lpstr">
      <vt:lpstr>Rekapitulace stavby</vt:lpstr>
      <vt:lpstr>1 - SO1 - oprava střechy ...</vt:lpstr>
      <vt:lpstr>2 - SO2 - oprava střechy ...</vt:lpstr>
      <vt:lpstr>3 - VON - vedlejší a osta...</vt:lpstr>
      <vt:lpstr>Pokyny pro vyplnění</vt:lpstr>
      <vt:lpstr>'1 - SO1 - oprava střechy ...'!Názvy_tisku</vt:lpstr>
      <vt:lpstr>'2 - SO2 - oprava střechy ...'!Názvy_tisku</vt:lpstr>
      <vt:lpstr>'3 - VON - vedlejší a osta...'!Názvy_tisku</vt:lpstr>
      <vt:lpstr>'Rekapitulace stavby'!Názvy_tisku</vt:lpstr>
      <vt:lpstr>'1 - SO1 - oprava střechy ...'!Oblast_tisku</vt:lpstr>
      <vt:lpstr>'2 - SO2 - oprava střechy ...'!Oblast_tisku</vt:lpstr>
      <vt:lpstr>'3 - VON - vedlejší a osta...'!Oblast_tisku</vt:lpstr>
      <vt:lpstr>'Pokyny pro vyplnění'!Oblast_tisku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 Lukáš Táborský</dc:creator>
  <cp:lastModifiedBy>uzivatel</cp:lastModifiedBy>
  <cp:lastPrinted>2018-10-04T11:59:32Z</cp:lastPrinted>
  <dcterms:created xsi:type="dcterms:W3CDTF">2018-10-01T07:26:57Z</dcterms:created>
  <dcterms:modified xsi:type="dcterms:W3CDTF">2018-10-04T11:59:36Z</dcterms:modified>
</cp:coreProperties>
</file>