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0" yWindow="645" windowWidth="19440" windowHeight="14250" activeTab="2"/>
  </bookViews>
  <sheets>
    <sheet name="Rekapitulace praci" sheetId="1" r:id="rId1"/>
    <sheet name="SO 01.1 - Balvanitý RP" sheetId="2" r:id="rId2"/>
    <sheet name="SO 02.1 - Štěrbinový RP" sheetId="9" r:id="rId3"/>
  </sheets>
  <definedNames>
    <definedName name="_xlnm._FilterDatabase" localSheetId="1" hidden="1">'SO 01.1 - Balvanitý RP'!$C$52:$K$56</definedName>
    <definedName name="_xlnm._FilterDatabase" localSheetId="2" hidden="1">'SO 02.1 - Štěrbinový RP'!$C$52:$K$56</definedName>
    <definedName name="_xlnm.Print_Titles" localSheetId="0">'Rekapitulace praci'!$49:$49</definedName>
    <definedName name="_xlnm.Print_Titles" localSheetId="1">'SO 01.1 - Balvanitý RP'!$52:$52</definedName>
    <definedName name="_xlnm.Print_Titles" localSheetId="2">'SO 02.1 - Štěrbinový RP'!$52:$52</definedName>
    <definedName name="_xlnm.Print_Area" localSheetId="0">'Rekapitulace praci'!$D$4:$AO$33,'Rekapitulace praci'!$C$39:$AQ$53</definedName>
    <definedName name="_xlnm.Print_Area" localSheetId="1">'SO 01.1 - Balvanitý RP'!$C$4:$K$56</definedName>
    <definedName name="_xlnm.Print_Area" localSheetId="2">'SO 02.1 - Štěrbinový RP'!$C$4:$K$56</definedName>
  </definedNames>
  <calcPr calcId="125725"/>
</workbook>
</file>

<file path=xl/calcChain.xml><?xml version="1.0" encoding="utf-8"?>
<calcChain xmlns="http://schemas.openxmlformats.org/spreadsheetml/2006/main">
  <c r="J65" i="9"/>
  <c r="J63"/>
  <c r="J61"/>
  <c r="J59"/>
  <c r="J57"/>
  <c r="J55"/>
  <c r="J65" i="2"/>
  <c r="J63"/>
  <c r="J61"/>
  <c r="J59"/>
  <c r="J57"/>
  <c r="J54" i="9" l="1"/>
  <c r="J55" i="2"/>
  <c r="J54" s="1"/>
  <c r="J53" i="9" l="1"/>
  <c r="F30" s="1"/>
  <c r="J30" s="1"/>
  <c r="F34"/>
  <c r="F33"/>
  <c r="F32"/>
  <c r="J49"/>
  <c r="F49"/>
  <c r="J47"/>
  <c r="F47"/>
  <c r="E45"/>
  <c r="J18"/>
  <c r="E18"/>
  <c r="F50" s="1"/>
  <c r="J17"/>
  <c r="E7"/>
  <c r="E43" s="1"/>
  <c r="J27" l="1"/>
  <c r="J49" i="2"/>
  <c r="F49"/>
  <c r="F47"/>
  <c r="E45"/>
  <c r="J18"/>
  <c r="E18"/>
  <c r="F50" s="1"/>
  <c r="J17"/>
  <c r="J47"/>
  <c r="E7"/>
  <c r="E43" s="1"/>
  <c r="L47" i="1"/>
  <c r="AM46"/>
  <c r="L46"/>
  <c r="AM44"/>
  <c r="L44"/>
  <c r="L42"/>
  <c r="J36" i="9" l="1"/>
  <c r="AN53" i="1" s="1"/>
  <c r="AG53"/>
  <c r="F32" i="2"/>
  <c r="F34"/>
  <c r="F33"/>
  <c r="W30" i="1" l="1"/>
  <c r="J53" i="2"/>
  <c r="F30" l="1"/>
  <c r="J30" s="1"/>
  <c r="AK26" i="1" s="1"/>
  <c r="J27" i="2"/>
  <c r="W28" i="1"/>
  <c r="W29"/>
  <c r="J36" i="2" l="1"/>
  <c r="AN52" i="1" s="1"/>
  <c r="AK32" s="1"/>
  <c r="AG52"/>
  <c r="AK23" s="1"/>
  <c r="W26" s="1"/>
</calcChain>
</file>

<file path=xl/sharedStrings.xml><?xml version="1.0" encoding="utf-8"?>
<sst xmlns="http://schemas.openxmlformats.org/spreadsheetml/2006/main" count="310" uniqueCount="115">
  <si>
    <t>Export VZ</t>
  </si>
  <si>
    <t>List obsahuje:</t>
  </si>
  <si>
    <t>1) Rekapitulace stavby</t>
  </si>
  <si>
    <t>2) Rekapitulace objektů stavby a soupisů prací</t>
  </si>
  <si>
    <t/>
  </si>
  <si>
    <t>False</t>
  </si>
  <si>
    <t>{fc802135-225d-45ee-aa3f-270a2c4a4836}</t>
  </si>
  <si>
    <t>0,01</t>
  </si>
  <si>
    <t>21</t>
  </si>
  <si>
    <t>15</t>
  </si>
  <si>
    <t>0,001</t>
  </si>
  <si>
    <t>Kód:</t>
  </si>
  <si>
    <t>KSO:</t>
  </si>
  <si>
    <t>CC-CZ:</t>
  </si>
  <si>
    <t>Místo:</t>
  </si>
  <si>
    <t xml:space="preserve"> </t>
  </si>
  <si>
    <t>Datum:</t>
  </si>
  <si>
    <t>Zadavatel:</t>
  </si>
  <si>
    <t>IČ:</t>
  </si>
  <si>
    <t>POVODÍ VLTAVY, státní podnik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</si>
  <si>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</si>
  <si>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</si>
  <si>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</si>
  <si>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</si>
  <si>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</si>
  <si>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</si>
  <si>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</si>
  <si>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</si>
  <si>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</si>
  <si>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</si>
  <si>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</si>
  <si>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</si>
  <si>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</si>
  <si>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</si>
  <si>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</si>
  <si>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</si>
  <si>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</si>
  <si>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</si>
  <si>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</si>
  <si>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Cena bez DPH [CZK]</t>
  </si>
  <si>
    <t>Cena s DPH [CZK]</t>
  </si>
  <si>
    <t>Typ</t>
  </si>
  <si>
    <t>D</t>
  </si>
  <si>
    <t>0</t>
  </si>
  <si>
    <t>###NOIMPORT###</t>
  </si>
  <si>
    <t>IMPORT</t>
  </si>
  <si>
    <t>{00000000-0000-0000-0000-000000000000}</t>
  </si>
  <si>
    <t>SO 01.1</t>
  </si>
  <si>
    <t>1</t>
  </si>
  <si>
    <t>{f3f57606-b453-4de6-9ac0-b0fc8d780388}</t>
  </si>
  <si>
    <t>2</t>
  </si>
  <si>
    <t>SO 02.1</t>
  </si>
  <si>
    <t>{61f03464-9f89-4ce5-8bce-e2e1db3a4a75}</t>
  </si>
  <si>
    <t>1) Krycí list soupisu</t>
  </si>
  <si>
    <t>2) Rekapitulace</t>
  </si>
  <si>
    <t>3) Soupis prací</t>
  </si>
  <si>
    <t>Zpět na list:</t>
  </si>
  <si>
    <t>Rekapitulace stavby</t>
  </si>
  <si>
    <t>Objekt:</t>
  </si>
  <si>
    <t>Cena celkem [CZK]</t>
  </si>
  <si>
    <t>PČ</t>
  </si>
  <si>
    <t>Popis</t>
  </si>
  <si>
    <t>MJ</t>
  </si>
  <si>
    <t>Množství</t>
  </si>
  <si>
    <t>J.cena [CZK]</t>
  </si>
  <si>
    <t>Cenová soustava</t>
  </si>
  <si>
    <t>K</t>
  </si>
  <si>
    <t>PP</t>
  </si>
  <si>
    <t>OST</t>
  </si>
  <si>
    <t>Ostatní</t>
  </si>
  <si>
    <t>R_1</t>
  </si>
  <si>
    <t>kpl</t>
  </si>
  <si>
    <t>R_2</t>
  </si>
  <si>
    <t>Balvanitý tůňový rybí přechod RPI 
- Biologický monitoring</t>
  </si>
  <si>
    <t>Berounka, ř.km 19,429 - jez Řevnice - VÝSTAVBA RYBÍHO PŘECHODU A VODÁCKÉ PROPUSTI - BIOLOGICKÝ MONITORING</t>
  </si>
  <si>
    <t>SO 01.1 - Balvanitý tůňový rybí přechod RPI - Biologický monitoring</t>
  </si>
  <si>
    <t>Štěrbinový rybí přechod RPII 
- Biologický monitoring</t>
  </si>
  <si>
    <t>SO 02.1 - Štěrbinový rybí přechod RPII - Biologický monitoring</t>
  </si>
  <si>
    <t>ENVISYSTEM, s.r.o.</t>
  </si>
  <si>
    <t>R_3</t>
  </si>
  <si>
    <t>R_4</t>
  </si>
  <si>
    <t>R_5</t>
  </si>
  <si>
    <t>R_6</t>
  </si>
  <si>
    <t>Kompletní závěrečná zpráva o efektivitě rybího přechodu RPI s vazbou na RPII</t>
  </si>
  <si>
    <t>R_7</t>
  </si>
  <si>
    <t>R_8</t>
  </si>
  <si>
    <t>R_9</t>
  </si>
  <si>
    <t>R_10</t>
  </si>
  <si>
    <t>R_11</t>
  </si>
  <si>
    <t>R_12</t>
  </si>
  <si>
    <t>Kompletní závěrečná zpráva o efektivitě rybího přechodu RPII s vazbou na RPI</t>
  </si>
  <si>
    <t>REKAPITULACE KALKULACE PRACÍ</t>
  </si>
  <si>
    <t>Náklady celkem</t>
  </si>
  <si>
    <t>KRYCÍ LIST KALKULACE PRACÍ</t>
  </si>
  <si>
    <t>KALKULACE PRACÍ</t>
  </si>
  <si>
    <t>Náklady kalkulace celkem</t>
  </si>
  <si>
    <t>Objekt, Kalkulace prací</t>
  </si>
  <si>
    <t>Biologický monitoring RPI - 1. sledování, PIT</t>
  </si>
  <si>
    <t>Biologický monitoring RPI - 2. sledování, PIT</t>
  </si>
  <si>
    <t>Biologický monitoring RPI - 3. sledování, PIT</t>
  </si>
  <si>
    <t>Biologický monitoring RPI - 1. sledování, bioskener</t>
  </si>
  <si>
    <t>Biologický monitoring RPI - 2. sledování, bioskener</t>
  </si>
  <si>
    <t>Kompletní závěrečná zpráva o efektivitě rybího přechodu RPI s vazbou na RPII na základě výsledků proběhlých monitoringů (PIT, bioskener). Kompletace, tisk (4x), cd (1x)</t>
  </si>
  <si>
    <t>Biologický monitoring RPII - 1. sledování, PIT</t>
  </si>
  <si>
    <t>Biologický monitoring RPII - 2. sledování, PIT</t>
  </si>
  <si>
    <t>Biologický monitoring RPII - 3. sledování, PIT</t>
  </si>
  <si>
    <t>Biologický monitoring RPII - 1. sledování, bioskener</t>
  </si>
  <si>
    <t>Biologický monitoring RPII - 2. sledování, bioskener</t>
  </si>
  <si>
    <t>Kompletní závěrečná zpráva o efektivitě rybího přechodu RPII s vazbou na RPI na základě výsledků proběhlých monitoringů (PIT, bioskener). Kompletace, tisk (4x), cd (1x)</t>
  </si>
  <si>
    <t>Komplet biologického monitoringu rybího přechodu zahrnuje veškeré práce a dodávky pro jeho úspěšnou realizaci a to zejména:
Systém technologie bioskeneru
- období sledování: 240 dní
- montáž bioskeneru do drážek provizorního hrazení (1 poloviny přechodu)
- zahrazení drážek provizorního hrazení (2. polovina přechodu)
- napojení na el. energii (např. baterie + solár. panel)
- provoz bioskeneru a sběr dat (min. 240 dní)
- demontáž bioskeneru a příslušenství
- odstranění hrazení
- průběžná zpráva s vyhodnocením výsledků (tisk, kompletace)</t>
  </si>
  <si>
    <t>Komplet biologického monitoringu rybího přechodu zahrnuje veškeré práce a dodávky pro jeho úspěšnou realizaci a to zejména:
Systém technologie bioskeneru
- období sledování (240 dní)
- montáž bioskeneru do drážek provizorního hrazení (1 poloviny přechodu)
- zahrazení drážek provizorního hrazení (2. polovina přechodu)
- napojení na el. energii (např. baterie + solár. panel)
- provoz bioskeneru a sběr dat (min. 240 dní)
- demontáž bioskeneru a příslušenství
- odstranění hrazení
- průběžná zpráva s vyhodnocením výsledků (tisk, kompletace)</t>
  </si>
  <si>
    <t>Komplet biologického monitoringu rybího přechodu zahrnuje veškeré práce a dodávky pro jeho úspěšnou realizaci a to zejména:
Systém technologie pasivních integrátorů (PIT)
- období sledování  (120 dní)
- označení ryb elektronickými čipy (250 ks)
- instalace antén do rybího přechodu (min na vstupu a výstupu z RP)
- napojení na el. energii (např. baterie + solár. panel)
- provoz systému a sběr dat (min. 120 dní)
- demontáž antén a příslušenství
- průběžná zpráva s vyhodnocením výsledků (tisk, kompletace)</t>
  </si>
  <si>
    <t>Komplet biologického monitoringu rybího přechodu zahrnuje veškeré práce a dodávky pro jeho úspěšnou realizaci a to zejména:
Systém technologie pasivních integrátorů (PIT)
- období sledování (120 dní)
- označení ryb elektronickými čipy (75 ks)
- instalace antén do rybího přechodu (min na vstupu a výstupu z RP)
- napojení na el. energii (např. baterie + solár. panel)
- provoz systému a sběr dat (min. 120 dní)
- demontáž antén a příslušenství
- průběžná zpráva s vyhodnocením výsledků (tisk, kompletace)</t>
  </si>
  <si>
    <t>Komplet biologického monitoringu rybího přechodu zahrnuje veškeré práce a dodávky pro jeho úspěšnou realizaci a to zejména:
Systém technologie pasivních integrátorů (PIT)
- období sledování: 120 dní
- označení ryb elektronickými čipy (250 ks)
- instalace antén do rybího přechodu (min na vstupu a výstupu z RP)
- napojení na el. energii (např. baterie + solár. panel)
- provoz systému a sběr dat (min. 120 dní)
- demontáž antén a příslušenství
- průběžná zpráva s vyhodnocením výsledků (tisk, kompletace)</t>
  </si>
  <si>
    <t>Komplet biologického monitoringu rybího přechodu zahrnuje veškeré práce a dodávky pro jeho úspěšnou realizaci a to zejména:
Systém technologie pasivních integrátorů (PIT)
- období sledování: 120 dní
- označení ryb elektronickými čipy (75 ks)
- instalace antén do rybího přechodu (min na vstupu a výstupu z RP)
- napojení na el. energii (např. baterie + solár. panel)
- provoz systému a sběr dat (min. 120 dní)
- demontáž antén a příslušenství
- průběžná zpráva s vyhodnocením výsledků (tisk, kompletace)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</si>
</sst>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"/>
  </numFmts>
  <fonts count="3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0"/>
      <color theme="1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u/>
      <sz val="11"/>
      <color theme="10"/>
      <name val="Calibri"/>
      <scheme val="minor"/>
    </font>
    <font>
      <sz val="7"/>
      <name val="Trebuchet MS"/>
      <family val="2"/>
      <charset val="238"/>
    </font>
    <font>
      <sz val="7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27" fillId="2" borderId="0" xfId="1" applyFill="1"/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23" fillId="2" borderId="0" xfId="1" applyFont="1" applyFill="1" applyAlignment="1" applyProtection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4" fontId="17" fillId="0" borderId="0" xfId="0" applyNumberFormat="1" applyFont="1" applyAlignment="1"/>
    <xf numFmtId="4" fontId="2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6" fillId="0" borderId="0" xfId="0" applyNumberFormat="1" applyFont="1" applyAlignment="1"/>
    <xf numFmtId="0" fontId="0" fillId="0" borderId="18" xfId="0" applyFont="1" applyBorder="1" applyAlignment="1" applyProtection="1">
      <alignment horizontal="center" vertical="center"/>
      <protection locked="0"/>
    </xf>
    <xf numFmtId="49" fontId="0" fillId="0" borderId="18" xfId="0" applyNumberFormat="1" applyFont="1" applyBorder="1" applyAlignment="1" applyProtection="1">
      <alignment horizontal="left" vertical="center" wrapText="1"/>
      <protection locked="0"/>
    </xf>
    <xf numFmtId="0" fontId="0" fillId="0" borderId="18" xfId="0" applyFont="1" applyBorder="1" applyAlignment="1" applyProtection="1">
      <alignment horizontal="left" vertical="center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166" fontId="0" fillId="0" borderId="18" xfId="0" applyNumberFormat="1" applyFont="1" applyBorder="1" applyAlignment="1" applyProtection="1">
      <alignment vertical="center"/>
      <protection locked="0"/>
    </xf>
    <xf numFmtId="4" fontId="0" fillId="0" borderId="18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Alignment="1">
      <alignment vertical="center"/>
    </xf>
    <xf numFmtId="0" fontId="0" fillId="0" borderId="1" xfId="0" applyFont="1" applyBorder="1" applyAlignment="1">
      <alignment vertical="center"/>
    </xf>
    <xf numFmtId="0" fontId="7" fillId="0" borderId="1" xfId="0" applyFont="1" applyBorder="1" applyAlignment="1"/>
    <xf numFmtId="0" fontId="0" fillId="0" borderId="0" xfId="0"/>
    <xf numFmtId="165" fontId="2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4" borderId="1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1" fillId="0" borderId="0" xfId="0" applyFont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3" fillId="2" borderId="0" xfId="1" applyFont="1" applyFill="1" applyAlignment="1" applyProtection="1">
      <alignment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22" xfId="0" applyFont="1" applyBorder="1" applyAlignment="1">
      <alignment vertical="center" wrapText="1"/>
    </xf>
    <xf numFmtId="0" fontId="0" fillId="0" borderId="23" xfId="0" applyFont="1" applyBorder="1" applyAlignment="1">
      <alignment vertical="center" wrapText="1"/>
    </xf>
    <xf numFmtId="0" fontId="0" fillId="0" borderId="24" xfId="0" applyFont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0" fillId="4" borderId="1" xfId="0" applyFont="1" applyFill="1" applyBorder="1" applyAlignment="1">
      <alignment vertical="center"/>
    </xf>
    <xf numFmtId="0" fontId="0" fillId="4" borderId="25" xfId="0" applyFont="1" applyFill="1" applyBorder="1" applyAlignment="1">
      <alignment vertical="center"/>
    </xf>
    <xf numFmtId="0" fontId="0" fillId="0" borderId="22" xfId="0" applyFont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/>
    <xf numFmtId="0" fontId="7" fillId="0" borderId="22" xfId="0" applyFont="1" applyBorder="1" applyAlignment="1"/>
    <xf numFmtId="0" fontId="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" fontId="6" fillId="0" borderId="1" xfId="0" applyNumberFormat="1" applyFont="1" applyBorder="1" applyAlignment="1"/>
    <xf numFmtId="0" fontId="7" fillId="0" borderId="23" xfId="0" applyFont="1" applyBorder="1" applyAlignment="1"/>
    <xf numFmtId="0" fontId="0" fillId="0" borderId="22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25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4" fontId="17" fillId="0" borderId="1" xfId="0" applyNumberFormat="1" applyFont="1" applyBorder="1" applyAlignment="1">
      <alignment horizontal="right" vertical="center"/>
    </xf>
    <xf numFmtId="4" fontId="17" fillId="0" borderId="1" xfId="0" applyNumberFormat="1" applyFont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165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3" fillId="3" borderId="10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vertical="center"/>
    </xf>
    <xf numFmtId="4" fontId="3" fillId="3" borderId="10" xfId="0" applyNumberFormat="1" applyFont="1" applyFill="1" applyBorder="1" applyAlignment="1">
      <alignment vertical="center"/>
    </xf>
    <xf numFmtId="0" fontId="0" fillId="3" borderId="1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4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23" fillId="2" borderId="0" xfId="1" applyFont="1" applyFill="1" applyAlignment="1" applyProtection="1">
      <alignment vertical="center"/>
    </xf>
    <xf numFmtId="0" fontId="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0" fillId="0" borderId="1" xfId="0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0" fillId="0" borderId="0" xfId="0" applyAlignment="1"/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54"/>
  <sheetViews>
    <sheetView showGridLines="0" workbookViewId="0">
      <pane ySplit="1" topLeftCell="A14" activePane="bottomLeft" state="frozen"/>
      <selection pane="bottomLeft" activeCell="AI59" sqref="AI5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55" max="75" width="9.33203125" hidden="1"/>
  </cols>
  <sheetData>
    <row r="1" spans="1:58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3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D1" s="15" t="s">
        <v>5</v>
      </c>
      <c r="BE1" s="15" t="s">
        <v>5</v>
      </c>
      <c r="BF1" s="15" t="s">
        <v>6</v>
      </c>
    </row>
    <row r="2" spans="1:58" ht="36.950000000000003" customHeight="1">
      <c r="BC2" s="16" t="s">
        <v>7</v>
      </c>
      <c r="BD2" s="16" t="s">
        <v>8</v>
      </c>
    </row>
    <row r="3" spans="1:58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C3" s="16" t="s">
        <v>7</v>
      </c>
      <c r="BD3" s="16" t="s">
        <v>9</v>
      </c>
    </row>
    <row r="4" spans="1:58" ht="36.950000000000003" customHeight="1">
      <c r="B4" s="20"/>
      <c r="C4" s="21"/>
      <c r="D4" s="22" t="s">
        <v>91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3"/>
      <c r="BC4" s="16" t="s">
        <v>10</v>
      </c>
    </row>
    <row r="5" spans="1:58" ht="14.45" customHeight="1">
      <c r="B5" s="20"/>
      <c r="C5" s="21"/>
      <c r="D5" s="24" t="s">
        <v>11</v>
      </c>
      <c r="E5" s="21"/>
      <c r="F5" s="21"/>
      <c r="G5" s="21"/>
      <c r="H5" s="21"/>
      <c r="I5" s="21"/>
      <c r="J5" s="21"/>
      <c r="K5" s="178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21"/>
      <c r="AQ5" s="23"/>
      <c r="BC5" s="16" t="s">
        <v>7</v>
      </c>
    </row>
    <row r="6" spans="1:58" ht="36.950000000000003" customHeight="1">
      <c r="B6" s="20"/>
      <c r="C6" s="21"/>
      <c r="D6" s="26"/>
      <c r="E6" s="21"/>
      <c r="F6" s="21"/>
      <c r="G6" s="21"/>
      <c r="H6" s="21"/>
      <c r="I6" s="21"/>
      <c r="J6" s="21"/>
      <c r="K6" s="180" t="s">
        <v>74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21"/>
      <c r="AQ6" s="23"/>
      <c r="BC6" s="16" t="s">
        <v>7</v>
      </c>
    </row>
    <row r="7" spans="1:58" ht="14.45" customHeight="1">
      <c r="B7" s="20"/>
      <c r="C7" s="21"/>
      <c r="D7" s="27" t="s">
        <v>12</v>
      </c>
      <c r="E7" s="21"/>
      <c r="F7" s="21"/>
      <c r="G7" s="21"/>
      <c r="H7" s="21"/>
      <c r="I7" s="21"/>
      <c r="J7" s="21"/>
      <c r="K7" s="25" t="s">
        <v>4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13</v>
      </c>
      <c r="AL7" s="21"/>
      <c r="AM7" s="21"/>
      <c r="AN7" s="25" t="s">
        <v>4</v>
      </c>
      <c r="AO7" s="21"/>
      <c r="AP7" s="21"/>
      <c r="AQ7" s="23"/>
      <c r="BC7" s="16" t="s">
        <v>7</v>
      </c>
    </row>
    <row r="8" spans="1:58" ht="14.45" customHeight="1">
      <c r="B8" s="20"/>
      <c r="C8" s="21"/>
      <c r="D8" s="27" t="s">
        <v>14</v>
      </c>
      <c r="E8" s="21"/>
      <c r="F8" s="21"/>
      <c r="G8" s="21"/>
      <c r="H8" s="21"/>
      <c r="I8" s="21"/>
      <c r="J8" s="21"/>
      <c r="K8" s="25" t="s">
        <v>15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16</v>
      </c>
      <c r="AL8" s="21"/>
      <c r="AM8" s="21"/>
      <c r="AN8" s="25"/>
      <c r="AO8" s="21"/>
      <c r="AP8" s="21"/>
      <c r="AQ8" s="23"/>
      <c r="BC8" s="16" t="s">
        <v>7</v>
      </c>
    </row>
    <row r="9" spans="1:58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3"/>
      <c r="BC9" s="16" t="s">
        <v>7</v>
      </c>
    </row>
    <row r="10" spans="1:58" ht="14.45" customHeight="1">
      <c r="B10" s="20"/>
      <c r="C10" s="21"/>
      <c r="D10" s="27" t="s">
        <v>17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18</v>
      </c>
      <c r="AL10" s="21"/>
      <c r="AM10" s="21"/>
      <c r="AN10" s="25" t="s">
        <v>4</v>
      </c>
      <c r="AO10" s="21"/>
      <c r="AP10" s="21"/>
      <c r="AQ10" s="23"/>
      <c r="BC10" s="16" t="s">
        <v>7</v>
      </c>
    </row>
    <row r="11" spans="1:58" ht="18.399999999999999" customHeight="1">
      <c r="B11" s="20"/>
      <c r="C11" s="21"/>
      <c r="D11" s="21"/>
      <c r="E11" s="25" t="s">
        <v>19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20</v>
      </c>
      <c r="AL11" s="21"/>
      <c r="AM11" s="21"/>
      <c r="AN11" s="25" t="s">
        <v>4</v>
      </c>
      <c r="AO11" s="21"/>
      <c r="AP11" s="21"/>
      <c r="AQ11" s="23"/>
      <c r="BC11" s="16" t="s">
        <v>7</v>
      </c>
    </row>
    <row r="12" spans="1:58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3"/>
      <c r="BC12" s="16" t="s">
        <v>7</v>
      </c>
    </row>
    <row r="13" spans="1:58" ht="14.45" customHeight="1">
      <c r="B13" s="20"/>
      <c r="C13" s="21"/>
      <c r="D13" s="27" t="s">
        <v>21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18</v>
      </c>
      <c r="AL13" s="21"/>
      <c r="AM13" s="21"/>
      <c r="AN13" s="25" t="s">
        <v>4</v>
      </c>
      <c r="AO13" s="21"/>
      <c r="AP13" s="21"/>
      <c r="AQ13" s="23"/>
      <c r="BC13" s="16" t="s">
        <v>7</v>
      </c>
    </row>
    <row r="14" spans="1:58" ht="15">
      <c r="B14" s="20"/>
      <c r="C14" s="21"/>
      <c r="D14" s="21"/>
      <c r="E14" s="25" t="s">
        <v>15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20</v>
      </c>
      <c r="AL14" s="21"/>
      <c r="AM14" s="21"/>
      <c r="AN14" s="25" t="s">
        <v>4</v>
      </c>
      <c r="AO14" s="21"/>
      <c r="AP14" s="21"/>
      <c r="AQ14" s="23"/>
      <c r="BC14" s="16" t="s">
        <v>7</v>
      </c>
    </row>
    <row r="15" spans="1:58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3"/>
      <c r="BC15" s="16" t="s">
        <v>5</v>
      </c>
    </row>
    <row r="16" spans="1:58" ht="14.45" customHeight="1">
      <c r="B16" s="20"/>
      <c r="C16" s="21"/>
      <c r="D16" s="27" t="s">
        <v>22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18</v>
      </c>
      <c r="AL16" s="21"/>
      <c r="AM16" s="21"/>
      <c r="AN16" s="25" t="s">
        <v>4</v>
      </c>
      <c r="AO16" s="21"/>
      <c r="AP16" s="21"/>
      <c r="AQ16" s="23"/>
      <c r="BC16" s="16" t="s">
        <v>5</v>
      </c>
    </row>
    <row r="17" spans="2:55" ht="18.399999999999999" customHeight="1">
      <c r="B17" s="20"/>
      <c r="C17" s="21"/>
      <c r="D17" s="21"/>
      <c r="E17" s="25" t="s">
        <v>78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20</v>
      </c>
      <c r="AL17" s="21"/>
      <c r="AM17" s="21"/>
      <c r="AN17" s="25" t="s">
        <v>4</v>
      </c>
      <c r="AO17" s="21"/>
      <c r="AP17" s="21"/>
      <c r="AQ17" s="23"/>
      <c r="BC17" s="16" t="s">
        <v>23</v>
      </c>
    </row>
    <row r="18" spans="2:55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3"/>
      <c r="BC18" s="16" t="s">
        <v>7</v>
      </c>
    </row>
    <row r="19" spans="2:55" ht="14.45" customHeight="1">
      <c r="B19" s="20"/>
      <c r="C19" s="21"/>
      <c r="D19" s="27" t="s">
        <v>24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3"/>
      <c r="BC19" s="16" t="s">
        <v>7</v>
      </c>
    </row>
    <row r="20" spans="2:55" ht="77.25" customHeight="1">
      <c r="B20" s="20"/>
      <c r="C20" s="21"/>
      <c r="D20" s="2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21"/>
      <c r="AP20" s="21"/>
      <c r="AQ20" s="23"/>
      <c r="BC20" s="16" t="s">
        <v>5</v>
      </c>
    </row>
    <row r="21" spans="2:55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3"/>
    </row>
    <row r="22" spans="2:55" ht="6.95" customHeight="1">
      <c r="B22" s="20"/>
      <c r="C22" s="21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1"/>
      <c r="AQ22" s="23"/>
    </row>
    <row r="23" spans="2:55" s="1" customFormat="1" ht="25.9" customHeight="1">
      <c r="B23" s="29"/>
      <c r="C23" s="30"/>
      <c r="D23" s="31" t="s">
        <v>25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182">
        <f>AG52+AG53</f>
        <v>0</v>
      </c>
      <c r="AL23" s="183"/>
      <c r="AM23" s="183"/>
      <c r="AN23" s="183"/>
      <c r="AO23" s="183"/>
      <c r="AP23" s="30"/>
      <c r="AQ23" s="33"/>
    </row>
    <row r="24" spans="2:55" s="1" customFormat="1" ht="6.95" customHeight="1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3"/>
    </row>
    <row r="25" spans="2:55" s="1" customFormat="1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184" t="s">
        <v>26</v>
      </c>
      <c r="M25" s="184"/>
      <c r="N25" s="184"/>
      <c r="O25" s="184"/>
      <c r="P25" s="30"/>
      <c r="Q25" s="30"/>
      <c r="R25" s="30"/>
      <c r="S25" s="30"/>
      <c r="T25" s="30"/>
      <c r="U25" s="30"/>
      <c r="V25" s="30"/>
      <c r="W25" s="184" t="s">
        <v>27</v>
      </c>
      <c r="X25" s="184"/>
      <c r="Y25" s="184"/>
      <c r="Z25" s="184"/>
      <c r="AA25" s="184"/>
      <c r="AB25" s="184"/>
      <c r="AC25" s="184"/>
      <c r="AD25" s="184"/>
      <c r="AE25" s="184"/>
      <c r="AF25" s="30"/>
      <c r="AG25" s="30"/>
      <c r="AH25" s="30"/>
      <c r="AI25" s="30"/>
      <c r="AJ25" s="30"/>
      <c r="AK25" s="184" t="s">
        <v>28</v>
      </c>
      <c r="AL25" s="184"/>
      <c r="AM25" s="184"/>
      <c r="AN25" s="184"/>
      <c r="AO25" s="184"/>
      <c r="AP25" s="30"/>
      <c r="AQ25" s="33"/>
    </row>
    <row r="26" spans="2:55" s="2" customFormat="1" ht="14.45" customHeight="1">
      <c r="B26" s="34"/>
      <c r="C26" s="35"/>
      <c r="D26" s="36" t="s">
        <v>29</v>
      </c>
      <c r="E26" s="35"/>
      <c r="F26" s="36" t="s">
        <v>30</v>
      </c>
      <c r="G26" s="35"/>
      <c r="H26" s="35"/>
      <c r="I26" s="35"/>
      <c r="J26" s="35"/>
      <c r="K26" s="35"/>
      <c r="L26" s="171">
        <v>0.21</v>
      </c>
      <c r="M26" s="172"/>
      <c r="N26" s="172"/>
      <c r="O26" s="172"/>
      <c r="P26" s="35"/>
      <c r="Q26" s="35"/>
      <c r="R26" s="35"/>
      <c r="S26" s="35"/>
      <c r="T26" s="35"/>
      <c r="U26" s="35"/>
      <c r="V26" s="35"/>
      <c r="W26" s="173">
        <f>AK23</f>
        <v>0</v>
      </c>
      <c r="X26" s="172"/>
      <c r="Y26" s="172"/>
      <c r="Z26" s="172"/>
      <c r="AA26" s="172"/>
      <c r="AB26" s="172"/>
      <c r="AC26" s="172"/>
      <c r="AD26" s="172"/>
      <c r="AE26" s="172"/>
      <c r="AF26" s="35"/>
      <c r="AG26" s="35"/>
      <c r="AH26" s="35"/>
      <c r="AI26" s="35"/>
      <c r="AJ26" s="35"/>
      <c r="AK26" s="173">
        <f>'SO 01.1 - Balvanitý RP'!J30+'SO 02.1 - Štěrbinový RP'!J30</f>
        <v>0</v>
      </c>
      <c r="AL26" s="172"/>
      <c r="AM26" s="172"/>
      <c r="AN26" s="172"/>
      <c r="AO26" s="172"/>
      <c r="AP26" s="35"/>
      <c r="AQ26" s="37"/>
    </row>
    <row r="27" spans="2:55" s="2" customFormat="1" ht="14.45" customHeight="1">
      <c r="B27" s="34"/>
      <c r="C27" s="35"/>
      <c r="D27" s="35"/>
      <c r="E27" s="35"/>
      <c r="F27" s="36" t="s">
        <v>31</v>
      </c>
      <c r="G27" s="35"/>
      <c r="H27" s="35"/>
      <c r="I27" s="35"/>
      <c r="J27" s="35"/>
      <c r="K27" s="35"/>
      <c r="L27" s="171">
        <v>0.15</v>
      </c>
      <c r="M27" s="172"/>
      <c r="N27" s="172"/>
      <c r="O27" s="172"/>
      <c r="P27" s="35"/>
      <c r="Q27" s="35"/>
      <c r="R27" s="35"/>
      <c r="S27" s="35"/>
      <c r="T27" s="35"/>
      <c r="U27" s="35"/>
      <c r="V27" s="35"/>
      <c r="W27" s="173"/>
      <c r="X27" s="172"/>
      <c r="Y27" s="172"/>
      <c r="Z27" s="172"/>
      <c r="AA27" s="172"/>
      <c r="AB27" s="172"/>
      <c r="AC27" s="172"/>
      <c r="AD27" s="172"/>
      <c r="AE27" s="172"/>
      <c r="AF27" s="35"/>
      <c r="AG27" s="35"/>
      <c r="AH27" s="35"/>
      <c r="AI27" s="35"/>
      <c r="AJ27" s="35"/>
      <c r="AK27" s="173"/>
      <c r="AL27" s="172"/>
      <c r="AM27" s="172"/>
      <c r="AN27" s="172"/>
      <c r="AO27" s="172"/>
      <c r="AP27" s="35"/>
      <c r="AQ27" s="37"/>
    </row>
    <row r="28" spans="2:55" s="2" customFormat="1" ht="14.45" hidden="1" customHeight="1">
      <c r="B28" s="34"/>
      <c r="C28" s="35"/>
      <c r="D28" s="35"/>
      <c r="E28" s="35"/>
      <c r="F28" s="36" t="s">
        <v>32</v>
      </c>
      <c r="G28" s="35"/>
      <c r="H28" s="35"/>
      <c r="I28" s="35"/>
      <c r="J28" s="35"/>
      <c r="K28" s="35"/>
      <c r="L28" s="171">
        <v>0.21</v>
      </c>
      <c r="M28" s="172"/>
      <c r="N28" s="172"/>
      <c r="O28" s="172"/>
      <c r="P28" s="35"/>
      <c r="Q28" s="35"/>
      <c r="R28" s="35"/>
      <c r="S28" s="35"/>
      <c r="T28" s="35"/>
      <c r="U28" s="35"/>
      <c r="V28" s="35"/>
      <c r="W28" s="173" t="e">
        <f>ROUND(#REF!,2)</f>
        <v>#REF!</v>
      </c>
      <c r="X28" s="172"/>
      <c r="Y28" s="172"/>
      <c r="Z28" s="172"/>
      <c r="AA28" s="172"/>
      <c r="AB28" s="172"/>
      <c r="AC28" s="172"/>
      <c r="AD28" s="172"/>
      <c r="AE28" s="172"/>
      <c r="AF28" s="35"/>
      <c r="AG28" s="35"/>
      <c r="AH28" s="35"/>
      <c r="AI28" s="35"/>
      <c r="AJ28" s="35"/>
      <c r="AK28" s="173">
        <v>0</v>
      </c>
      <c r="AL28" s="172"/>
      <c r="AM28" s="172"/>
      <c r="AN28" s="172"/>
      <c r="AO28" s="172"/>
      <c r="AP28" s="35"/>
      <c r="AQ28" s="37"/>
    </row>
    <row r="29" spans="2:55" s="2" customFormat="1" ht="14.45" hidden="1" customHeight="1">
      <c r="B29" s="34"/>
      <c r="C29" s="35"/>
      <c r="D29" s="35"/>
      <c r="E29" s="35"/>
      <c r="F29" s="36" t="s">
        <v>33</v>
      </c>
      <c r="G29" s="35"/>
      <c r="H29" s="35"/>
      <c r="I29" s="35"/>
      <c r="J29" s="35"/>
      <c r="K29" s="35"/>
      <c r="L29" s="171">
        <v>0.15</v>
      </c>
      <c r="M29" s="172"/>
      <c r="N29" s="172"/>
      <c r="O29" s="172"/>
      <c r="P29" s="35"/>
      <c r="Q29" s="35"/>
      <c r="R29" s="35"/>
      <c r="S29" s="35"/>
      <c r="T29" s="35"/>
      <c r="U29" s="35"/>
      <c r="V29" s="35"/>
      <c r="W29" s="173" t="e">
        <f>ROUND(#REF!,2)</f>
        <v>#REF!</v>
      </c>
      <c r="X29" s="172"/>
      <c r="Y29" s="172"/>
      <c r="Z29" s="172"/>
      <c r="AA29" s="172"/>
      <c r="AB29" s="172"/>
      <c r="AC29" s="172"/>
      <c r="AD29" s="172"/>
      <c r="AE29" s="172"/>
      <c r="AF29" s="35"/>
      <c r="AG29" s="35"/>
      <c r="AH29" s="35"/>
      <c r="AI29" s="35"/>
      <c r="AJ29" s="35"/>
      <c r="AK29" s="173">
        <v>0</v>
      </c>
      <c r="AL29" s="172"/>
      <c r="AM29" s="172"/>
      <c r="AN29" s="172"/>
      <c r="AO29" s="172"/>
      <c r="AP29" s="35"/>
      <c r="AQ29" s="37"/>
    </row>
    <row r="30" spans="2:55" s="2" customFormat="1" ht="14.45" hidden="1" customHeight="1">
      <c r="B30" s="34"/>
      <c r="C30" s="35"/>
      <c r="D30" s="35"/>
      <c r="E30" s="35"/>
      <c r="F30" s="36" t="s">
        <v>34</v>
      </c>
      <c r="G30" s="35"/>
      <c r="H30" s="35"/>
      <c r="I30" s="35"/>
      <c r="J30" s="35"/>
      <c r="K30" s="35"/>
      <c r="L30" s="171">
        <v>0</v>
      </c>
      <c r="M30" s="172"/>
      <c r="N30" s="172"/>
      <c r="O30" s="172"/>
      <c r="P30" s="35"/>
      <c r="Q30" s="35"/>
      <c r="R30" s="35"/>
      <c r="S30" s="35"/>
      <c r="T30" s="35"/>
      <c r="U30" s="35"/>
      <c r="V30" s="35"/>
      <c r="W30" s="173" t="e">
        <f>ROUND(#REF!,2)</f>
        <v>#REF!</v>
      </c>
      <c r="X30" s="172"/>
      <c r="Y30" s="172"/>
      <c r="Z30" s="172"/>
      <c r="AA30" s="172"/>
      <c r="AB30" s="172"/>
      <c r="AC30" s="172"/>
      <c r="AD30" s="172"/>
      <c r="AE30" s="172"/>
      <c r="AF30" s="35"/>
      <c r="AG30" s="35"/>
      <c r="AH30" s="35"/>
      <c r="AI30" s="35"/>
      <c r="AJ30" s="35"/>
      <c r="AK30" s="173">
        <v>0</v>
      </c>
      <c r="AL30" s="172"/>
      <c r="AM30" s="172"/>
      <c r="AN30" s="172"/>
      <c r="AO30" s="172"/>
      <c r="AP30" s="35"/>
      <c r="AQ30" s="37"/>
    </row>
    <row r="31" spans="2:55" s="1" customFormat="1" ht="6.95" customHeight="1"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3"/>
    </row>
    <row r="32" spans="2:55" s="1" customFormat="1" ht="25.9" customHeight="1">
      <c r="B32" s="29"/>
      <c r="C32" s="38"/>
      <c r="D32" s="39" t="s">
        <v>35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1" t="s">
        <v>36</v>
      </c>
      <c r="U32" s="40"/>
      <c r="V32" s="40"/>
      <c r="W32" s="40"/>
      <c r="X32" s="174" t="s">
        <v>37</v>
      </c>
      <c r="Y32" s="175"/>
      <c r="Z32" s="175"/>
      <c r="AA32" s="175"/>
      <c r="AB32" s="175"/>
      <c r="AC32" s="40"/>
      <c r="AD32" s="40"/>
      <c r="AE32" s="40"/>
      <c r="AF32" s="40"/>
      <c r="AG32" s="40"/>
      <c r="AH32" s="40"/>
      <c r="AI32" s="40"/>
      <c r="AJ32" s="40"/>
      <c r="AK32" s="176">
        <f>AN52+AN53</f>
        <v>0</v>
      </c>
      <c r="AL32" s="175"/>
      <c r="AM32" s="175"/>
      <c r="AN32" s="175"/>
      <c r="AO32" s="177"/>
      <c r="AP32" s="38"/>
      <c r="AQ32" s="42"/>
    </row>
    <row r="33" spans="2:44" s="1" customFormat="1" ht="6.95" customHeight="1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3"/>
    </row>
    <row r="34" spans="2:44" s="1" customFormat="1" ht="6.95" customHeight="1"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5"/>
    </row>
    <row r="38" spans="2:44" s="1" customFormat="1" ht="6.95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91"/>
    </row>
    <row r="39" spans="2:44" s="1" customFormat="1" ht="36.950000000000003" customHeight="1">
      <c r="B39" s="29"/>
      <c r="C39" s="22" t="s">
        <v>91</v>
      </c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</row>
    <row r="40" spans="2:44" s="1" customFormat="1" ht="6.95" customHeight="1">
      <c r="B40" s="29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</row>
    <row r="41" spans="2:44" s="3" customFormat="1" ht="14.45" customHeight="1">
      <c r="B41" s="48"/>
      <c r="C41" s="106" t="s">
        <v>11</v>
      </c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</row>
    <row r="42" spans="2:44" s="4" customFormat="1" ht="36.950000000000003" customHeight="1">
      <c r="B42" s="49"/>
      <c r="C42" s="108"/>
      <c r="D42" s="109"/>
      <c r="E42" s="109"/>
      <c r="F42" s="109"/>
      <c r="G42" s="109"/>
      <c r="H42" s="109"/>
      <c r="I42" s="109"/>
      <c r="J42" s="109"/>
      <c r="K42" s="109"/>
      <c r="L42" s="163" t="str">
        <f>K6</f>
        <v>Berounka, ř.km 19,429 - jez Řevnice - VÝSTAVBA RYBÍHO PŘECHODU A VODÁCKÉ PROPUSTI - BIOLOGICKÝ MONITORING</v>
      </c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09"/>
      <c r="AQ42" s="109"/>
      <c r="AR42" s="109"/>
    </row>
    <row r="43" spans="2:44" s="1" customFormat="1" ht="6.95" customHeight="1">
      <c r="B43" s="29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</row>
    <row r="44" spans="2:44" s="1" customFormat="1" ht="15">
      <c r="B44" s="29"/>
      <c r="C44" s="106" t="s">
        <v>14</v>
      </c>
      <c r="D44" s="91"/>
      <c r="E44" s="91"/>
      <c r="F44" s="91"/>
      <c r="G44" s="91"/>
      <c r="H44" s="91"/>
      <c r="I44" s="91"/>
      <c r="J44" s="91"/>
      <c r="K44" s="91"/>
      <c r="L44" s="110" t="str">
        <f>IF(K8="","",K8)</f>
        <v xml:space="preserve"> </v>
      </c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106" t="s">
        <v>16</v>
      </c>
      <c r="AJ44" s="91"/>
      <c r="AK44" s="91"/>
      <c r="AL44" s="91"/>
      <c r="AM44" s="165" t="str">
        <f>IF(AN8= "","",AN8)</f>
        <v/>
      </c>
      <c r="AN44" s="165"/>
      <c r="AO44" s="91"/>
      <c r="AP44" s="91"/>
      <c r="AQ44" s="91"/>
      <c r="AR44" s="91"/>
    </row>
    <row r="45" spans="2:44" s="1" customFormat="1" ht="6.95" customHeight="1">
      <c r="B45" s="29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</row>
    <row r="46" spans="2:44" s="1" customFormat="1" ht="15" customHeight="1">
      <c r="B46" s="29"/>
      <c r="C46" s="106" t="s">
        <v>17</v>
      </c>
      <c r="D46" s="91"/>
      <c r="E46" s="91"/>
      <c r="F46" s="91"/>
      <c r="G46" s="91"/>
      <c r="H46" s="91"/>
      <c r="I46" s="91"/>
      <c r="J46" s="91"/>
      <c r="K46" s="91"/>
      <c r="L46" s="107" t="str">
        <f>IF(E11= "","",E11)</f>
        <v>POVODÍ VLTAVY, státní podnik</v>
      </c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106" t="s">
        <v>22</v>
      </c>
      <c r="AJ46" s="91"/>
      <c r="AK46" s="91"/>
      <c r="AL46" s="91"/>
      <c r="AM46" s="166" t="str">
        <f>IF(E17="","",E17)</f>
        <v>ENVISYSTEM, s.r.o.</v>
      </c>
      <c r="AN46" s="166"/>
      <c r="AO46" s="166"/>
      <c r="AP46" s="166"/>
      <c r="AQ46" s="91"/>
      <c r="AR46" s="91"/>
    </row>
    <row r="47" spans="2:44" s="1" customFormat="1" ht="15">
      <c r="B47" s="29"/>
      <c r="C47" s="106" t="s">
        <v>21</v>
      </c>
      <c r="D47" s="91"/>
      <c r="E47" s="91"/>
      <c r="F47" s="91"/>
      <c r="G47" s="91"/>
      <c r="H47" s="91"/>
      <c r="I47" s="91"/>
      <c r="J47" s="91"/>
      <c r="K47" s="91"/>
      <c r="L47" s="107" t="str">
        <f>IF(E14="","",E14)</f>
        <v xml:space="preserve"> </v>
      </c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</row>
    <row r="48" spans="2:44" s="1" customFormat="1" ht="10.9" customHeight="1">
      <c r="B48" s="29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</row>
    <row r="49" spans="1:75" s="1" customFormat="1" ht="29.25" customHeight="1">
      <c r="B49" s="29"/>
      <c r="C49" s="167" t="s">
        <v>38</v>
      </c>
      <c r="D49" s="168"/>
      <c r="E49" s="168"/>
      <c r="F49" s="168"/>
      <c r="G49" s="168"/>
      <c r="H49" s="52"/>
      <c r="I49" s="169" t="s">
        <v>96</v>
      </c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70" t="s">
        <v>39</v>
      </c>
      <c r="AH49" s="168"/>
      <c r="AI49" s="168"/>
      <c r="AJ49" s="168"/>
      <c r="AK49" s="168"/>
      <c r="AL49" s="168"/>
      <c r="AM49" s="168"/>
      <c r="AN49" s="169" t="s">
        <v>40</v>
      </c>
      <c r="AO49" s="168"/>
      <c r="AP49" s="168"/>
      <c r="AQ49" s="96" t="s">
        <v>41</v>
      </c>
      <c r="AR49" s="91"/>
    </row>
    <row r="50" spans="1:75" s="1" customFormat="1" ht="10.9" customHeight="1">
      <c r="B50" s="29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</row>
    <row r="51" spans="1:75" s="4" customFormat="1" ht="32.450000000000003" customHeight="1">
      <c r="B51" s="49"/>
      <c r="C51" s="111" t="s">
        <v>92</v>
      </c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58"/>
      <c r="AH51" s="158"/>
      <c r="AI51" s="158"/>
      <c r="AJ51" s="158"/>
      <c r="AK51" s="158"/>
      <c r="AL51" s="158"/>
      <c r="AM51" s="158"/>
      <c r="AN51" s="159"/>
      <c r="AO51" s="159"/>
      <c r="AP51" s="159"/>
      <c r="AQ51" s="115"/>
      <c r="AR51" s="109"/>
      <c r="BC51" s="50" t="s">
        <v>42</v>
      </c>
      <c r="BD51" s="50" t="s">
        <v>43</v>
      </c>
      <c r="BE51" s="54" t="s">
        <v>44</v>
      </c>
      <c r="BF51" s="50" t="s">
        <v>45</v>
      </c>
      <c r="BG51" s="50" t="s">
        <v>6</v>
      </c>
      <c r="BH51" s="50" t="s">
        <v>46</v>
      </c>
      <c r="BV51" s="50" t="s">
        <v>4</v>
      </c>
    </row>
    <row r="52" spans="1:75" s="5" customFormat="1" ht="48" customHeight="1">
      <c r="A52" s="55"/>
      <c r="B52" s="56"/>
      <c r="C52" s="113"/>
      <c r="D52" s="162" t="s">
        <v>47</v>
      </c>
      <c r="E52" s="162"/>
      <c r="F52" s="162"/>
      <c r="G52" s="162"/>
      <c r="H52" s="162"/>
      <c r="I52" s="114"/>
      <c r="J52" s="162" t="s">
        <v>73</v>
      </c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0">
        <f>'SO 01.1 - Balvanitý RP'!J27</f>
        <v>0</v>
      </c>
      <c r="AH52" s="161"/>
      <c r="AI52" s="161"/>
      <c r="AJ52" s="161"/>
      <c r="AK52" s="161"/>
      <c r="AL52" s="161"/>
      <c r="AM52" s="161"/>
      <c r="AN52" s="160">
        <f>'SO 01.1 - Balvanitý RP'!J36</f>
        <v>0</v>
      </c>
      <c r="AO52" s="161"/>
      <c r="AP52" s="161"/>
      <c r="AQ52" s="116"/>
      <c r="AR52" s="117"/>
      <c r="BD52" s="57" t="s">
        <v>48</v>
      </c>
      <c r="BF52" s="57" t="s">
        <v>45</v>
      </c>
      <c r="BG52" s="57" t="s">
        <v>49</v>
      </c>
      <c r="BH52" s="57" t="s">
        <v>6</v>
      </c>
      <c r="BV52" s="57" t="s">
        <v>4</v>
      </c>
      <c r="BW52" s="57" t="s">
        <v>50</v>
      </c>
    </row>
    <row r="53" spans="1:75" s="5" customFormat="1" ht="45.75" customHeight="1">
      <c r="A53" s="55"/>
      <c r="B53" s="56"/>
      <c r="C53" s="113"/>
      <c r="D53" s="162" t="s">
        <v>51</v>
      </c>
      <c r="E53" s="162"/>
      <c r="F53" s="162"/>
      <c r="G53" s="162"/>
      <c r="H53" s="162"/>
      <c r="I53" s="114"/>
      <c r="J53" s="162" t="s">
        <v>76</v>
      </c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  <c r="AF53" s="162"/>
      <c r="AG53" s="160">
        <f>'SO 02.1 - Štěrbinový RP'!J27</f>
        <v>0</v>
      </c>
      <c r="AH53" s="161"/>
      <c r="AI53" s="161"/>
      <c r="AJ53" s="161"/>
      <c r="AK53" s="161"/>
      <c r="AL53" s="161"/>
      <c r="AM53" s="161"/>
      <c r="AN53" s="160">
        <f>'SO 02.1 - Štěrbinový RP'!J36</f>
        <v>0</v>
      </c>
      <c r="AO53" s="161"/>
      <c r="AP53" s="161"/>
      <c r="AQ53" s="116"/>
      <c r="AR53" s="117"/>
      <c r="BD53" s="57" t="s">
        <v>48</v>
      </c>
      <c r="BF53" s="57" t="s">
        <v>45</v>
      </c>
      <c r="BG53" s="57" t="s">
        <v>52</v>
      </c>
      <c r="BH53" s="57" t="s">
        <v>6</v>
      </c>
      <c r="BV53" s="57" t="s">
        <v>4</v>
      </c>
      <c r="BW53" s="57" t="s">
        <v>50</v>
      </c>
    </row>
    <row r="54" spans="1:75" s="1" customFormat="1" ht="6.95" customHeight="1">
      <c r="B54" s="4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91"/>
    </row>
  </sheetData>
  <mergeCells count="41"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C49:G49"/>
    <mergeCell ref="I49:AF49"/>
    <mergeCell ref="AG49:AM49"/>
    <mergeCell ref="AN49:AP49"/>
    <mergeCell ref="AG51:AM51"/>
    <mergeCell ref="AN51:AP51"/>
    <mergeCell ref="AN53:AP53"/>
    <mergeCell ref="AG53:AM53"/>
    <mergeCell ref="D53:H53"/>
    <mergeCell ref="J53:AF53"/>
    <mergeCell ref="AN52:AP52"/>
    <mergeCell ref="AG52:AM52"/>
    <mergeCell ref="D52:H52"/>
    <mergeCell ref="J52:AF52"/>
  </mergeCells>
  <hyperlinks>
    <hyperlink ref="K1:S1" location="C2" display="1) Rekapitulace stavby"/>
    <hyperlink ref="W1:AI1" location="C51" display="2) Rekapitulace objektů stavby a soupisů prací"/>
  </hyperlinks>
  <pageMargins left="0.59055118110236227" right="0.59055118110236227" top="0.59055118110236227" bottom="0.59055118110236227" header="0" footer="0.31496062992125984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67"/>
  <sheetViews>
    <sheetView showGridLines="0" zoomScaleNormal="100" zoomScaleSheetLayoutView="75" workbookViewId="0">
      <pane ySplit="1" topLeftCell="A63" activePane="bottomLeft" state="frozen"/>
      <selection pane="bottomLeft" activeCell="F61" sqref="F6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2" max="12" width="8.83203125" customWidth="1"/>
    <col min="13" max="13" width="15" customWidth="1"/>
    <col min="14" max="14" width="11" customWidth="1"/>
    <col min="15" max="15" width="15" customWidth="1"/>
    <col min="16" max="16" width="16.33203125" customWidth="1"/>
    <col min="17" max="17" width="11" customWidth="1"/>
    <col min="18" max="18" width="15" customWidth="1"/>
    <col min="19" max="19" width="16.33203125" customWidth="1"/>
    <col min="32" max="53" width="9.33203125" hidden="1"/>
  </cols>
  <sheetData>
    <row r="1" spans="1:58" ht="21.75" customHeight="1">
      <c r="A1" s="58"/>
      <c r="B1" s="10"/>
      <c r="C1" s="10"/>
      <c r="D1" s="11" t="s">
        <v>1</v>
      </c>
      <c r="E1" s="10"/>
      <c r="F1" s="59" t="s">
        <v>53</v>
      </c>
      <c r="G1" s="186" t="s">
        <v>54</v>
      </c>
      <c r="H1" s="186"/>
      <c r="I1" s="10"/>
      <c r="J1" s="59" t="s">
        <v>55</v>
      </c>
      <c r="K1" s="11" t="s">
        <v>56</v>
      </c>
      <c r="L1" s="59" t="s">
        <v>57</v>
      </c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</row>
    <row r="2" spans="1:58" ht="36.950000000000003" customHeight="1">
      <c r="X2" s="16"/>
    </row>
    <row r="3" spans="1:58" ht="6.95" customHeight="1">
      <c r="B3" s="123"/>
      <c r="C3" s="124"/>
      <c r="D3" s="124"/>
      <c r="E3" s="124"/>
      <c r="F3" s="124"/>
      <c r="G3" s="124"/>
      <c r="H3" s="124"/>
      <c r="I3" s="124"/>
      <c r="J3" s="124"/>
      <c r="K3" s="125"/>
      <c r="L3" s="118"/>
      <c r="M3" s="118"/>
      <c r="AH3" s="16"/>
    </row>
    <row r="4" spans="1:58" ht="36.950000000000003" customHeight="1">
      <c r="B4" s="126"/>
      <c r="C4" s="118"/>
      <c r="D4" s="105" t="s">
        <v>93</v>
      </c>
      <c r="E4" s="118"/>
      <c r="F4" s="118"/>
      <c r="G4" s="118"/>
      <c r="H4" s="118"/>
      <c r="I4" s="118"/>
      <c r="J4" s="118"/>
      <c r="K4" s="127"/>
      <c r="L4" s="118"/>
      <c r="M4" s="118"/>
      <c r="AH4" s="16"/>
    </row>
    <row r="5" spans="1:58" ht="6.95" customHeight="1">
      <c r="B5" s="126"/>
      <c r="C5" s="118"/>
      <c r="D5" s="118"/>
      <c r="E5" s="118"/>
      <c r="F5" s="118"/>
      <c r="G5" s="118"/>
      <c r="H5" s="118"/>
      <c r="I5" s="118"/>
      <c r="J5" s="118"/>
      <c r="K5" s="127"/>
      <c r="L5" s="118"/>
      <c r="M5" s="118"/>
    </row>
    <row r="6" spans="1:58" ht="15">
      <c r="B6" s="126"/>
      <c r="C6" s="118"/>
      <c r="D6" s="106"/>
      <c r="E6" s="118"/>
      <c r="F6" s="118"/>
      <c r="G6" s="118"/>
      <c r="H6" s="118"/>
      <c r="I6" s="118"/>
      <c r="J6" s="118"/>
      <c r="K6" s="127"/>
      <c r="L6" s="118"/>
      <c r="M6" s="118"/>
    </row>
    <row r="7" spans="1:58" ht="33.75" customHeight="1">
      <c r="B7" s="126"/>
      <c r="C7" s="118"/>
      <c r="D7" s="118"/>
      <c r="E7" s="188" t="str">
        <f>'Rekapitulace praci'!K6</f>
        <v>Berounka, ř.km 19,429 - jez Řevnice - VÝSTAVBA RYBÍHO PŘECHODU A VODÁCKÉ PROPUSTI - BIOLOGICKÝ MONITORING</v>
      </c>
      <c r="F7" s="189"/>
      <c r="G7" s="189"/>
      <c r="H7" s="189"/>
      <c r="I7" s="190"/>
      <c r="J7" s="190"/>
      <c r="K7" s="127"/>
      <c r="L7" s="118"/>
      <c r="M7" s="118"/>
    </row>
    <row r="8" spans="1:58" s="1" customFormat="1" ht="15">
      <c r="B8" s="128"/>
      <c r="C8" s="91"/>
      <c r="D8" s="106" t="s">
        <v>58</v>
      </c>
      <c r="E8" s="91"/>
      <c r="F8" s="91"/>
      <c r="G8" s="91"/>
      <c r="H8" s="91"/>
      <c r="I8" s="91"/>
      <c r="J8" s="91"/>
      <c r="K8" s="129"/>
      <c r="L8" s="91"/>
      <c r="M8" s="91"/>
    </row>
    <row r="9" spans="1:58" s="1" customFormat="1" ht="36.950000000000003" customHeight="1">
      <c r="B9" s="128"/>
      <c r="C9" s="91"/>
      <c r="D9" s="91"/>
      <c r="E9" s="163" t="s">
        <v>75</v>
      </c>
      <c r="F9" s="185"/>
      <c r="G9" s="185"/>
      <c r="H9" s="185"/>
      <c r="I9" s="91"/>
      <c r="J9" s="91"/>
      <c r="K9" s="129"/>
      <c r="L9" s="91"/>
      <c r="M9" s="91"/>
    </row>
    <row r="10" spans="1:58" s="1" customFormat="1">
      <c r="B10" s="128"/>
      <c r="C10" s="91"/>
      <c r="D10" s="91"/>
      <c r="E10" s="91"/>
      <c r="F10" s="91"/>
      <c r="G10" s="91"/>
      <c r="H10" s="91"/>
      <c r="I10" s="91"/>
      <c r="J10" s="91"/>
      <c r="K10" s="129"/>
      <c r="L10" s="91"/>
      <c r="M10" s="91"/>
    </row>
    <row r="11" spans="1:58" s="1" customFormat="1" ht="14.45" customHeight="1">
      <c r="B11" s="128"/>
      <c r="C11" s="91"/>
      <c r="D11" s="106" t="s">
        <v>12</v>
      </c>
      <c r="E11" s="91"/>
      <c r="F11" s="130" t="s">
        <v>4</v>
      </c>
      <c r="G11" s="91"/>
      <c r="H11" s="91"/>
      <c r="I11" s="106" t="s">
        <v>13</v>
      </c>
      <c r="J11" s="130" t="s">
        <v>4</v>
      </c>
      <c r="K11" s="129"/>
      <c r="L11" s="91"/>
      <c r="M11" s="91"/>
    </row>
    <row r="12" spans="1:58" s="1" customFormat="1" ht="14.45" customHeight="1">
      <c r="B12" s="128"/>
      <c r="C12" s="91"/>
      <c r="D12" s="106" t="s">
        <v>14</v>
      </c>
      <c r="E12" s="91"/>
      <c r="F12" s="130" t="s">
        <v>15</v>
      </c>
      <c r="G12" s="91"/>
      <c r="H12" s="91"/>
      <c r="I12" s="106" t="s">
        <v>16</v>
      </c>
      <c r="J12" s="122"/>
      <c r="K12" s="129"/>
      <c r="L12" s="91"/>
      <c r="M12" s="91"/>
    </row>
    <row r="13" spans="1:58" s="1" customFormat="1" ht="10.9" customHeight="1">
      <c r="B13" s="128"/>
      <c r="C13" s="91"/>
      <c r="D13" s="91"/>
      <c r="E13" s="91"/>
      <c r="F13" s="91"/>
      <c r="G13" s="91"/>
      <c r="H13" s="91"/>
      <c r="I13" s="91"/>
      <c r="J13" s="91"/>
      <c r="K13" s="129"/>
      <c r="L13" s="91"/>
      <c r="M13" s="91"/>
    </row>
    <row r="14" spans="1:58" s="1" customFormat="1" ht="14.45" customHeight="1">
      <c r="B14" s="128"/>
      <c r="C14" s="91"/>
      <c r="D14" s="106" t="s">
        <v>17</v>
      </c>
      <c r="E14" s="91"/>
      <c r="F14" s="91"/>
      <c r="G14" s="91"/>
      <c r="H14" s="91"/>
      <c r="I14" s="106" t="s">
        <v>18</v>
      </c>
      <c r="J14" s="130" t="s">
        <v>4</v>
      </c>
      <c r="K14" s="129"/>
      <c r="L14" s="91"/>
      <c r="M14" s="91"/>
    </row>
    <row r="15" spans="1:58" s="1" customFormat="1" ht="18" customHeight="1">
      <c r="B15" s="128"/>
      <c r="C15" s="91"/>
      <c r="D15" s="91"/>
      <c r="E15" s="130" t="s">
        <v>19</v>
      </c>
      <c r="F15" s="91"/>
      <c r="G15" s="91"/>
      <c r="H15" s="91"/>
      <c r="I15" s="106" t="s">
        <v>20</v>
      </c>
      <c r="J15" s="130" t="s">
        <v>4</v>
      </c>
      <c r="K15" s="129"/>
      <c r="L15" s="91"/>
      <c r="M15" s="91"/>
    </row>
    <row r="16" spans="1:58" s="1" customFormat="1" ht="6.95" customHeight="1">
      <c r="B16" s="128"/>
      <c r="C16" s="91"/>
      <c r="D16" s="91"/>
      <c r="E16" s="91"/>
      <c r="F16" s="91"/>
      <c r="G16" s="91"/>
      <c r="H16" s="91"/>
      <c r="I16" s="91"/>
      <c r="J16" s="91"/>
      <c r="K16" s="129"/>
      <c r="L16" s="91"/>
      <c r="M16" s="91"/>
    </row>
    <row r="17" spans="2:13" s="1" customFormat="1" ht="14.45" customHeight="1">
      <c r="B17" s="128"/>
      <c r="C17" s="91"/>
      <c r="D17" s="106" t="s">
        <v>21</v>
      </c>
      <c r="E17" s="91"/>
      <c r="F17" s="91"/>
      <c r="G17" s="91"/>
      <c r="H17" s="91"/>
      <c r="I17" s="106" t="s">
        <v>18</v>
      </c>
      <c r="J17" s="130" t="str">
        <f>IF('Rekapitulace praci'!AN13="Vyplň údaj","",IF('Rekapitulace praci'!AN13="","",'Rekapitulace praci'!AN13))</f>
        <v/>
      </c>
      <c r="K17" s="129"/>
      <c r="L17" s="91"/>
      <c r="M17" s="91"/>
    </row>
    <row r="18" spans="2:13" s="1" customFormat="1" ht="18" customHeight="1">
      <c r="B18" s="128"/>
      <c r="C18" s="91"/>
      <c r="D18" s="91"/>
      <c r="E18" s="130" t="str">
        <f>IF('Rekapitulace praci'!E14="Vyplň údaj","",IF('Rekapitulace praci'!E14="","",'Rekapitulace praci'!E14))</f>
        <v xml:space="preserve"> </v>
      </c>
      <c r="F18" s="91"/>
      <c r="G18" s="91"/>
      <c r="H18" s="91"/>
      <c r="I18" s="106" t="s">
        <v>20</v>
      </c>
      <c r="J18" s="130" t="str">
        <f>IF('Rekapitulace praci'!AN14="Vyplň údaj","",IF('Rekapitulace praci'!AN14="","",'Rekapitulace praci'!AN14))</f>
        <v/>
      </c>
      <c r="K18" s="129"/>
      <c r="L18" s="91"/>
      <c r="M18" s="91"/>
    </row>
    <row r="19" spans="2:13" s="1" customFormat="1" ht="6.95" customHeight="1">
      <c r="B19" s="128"/>
      <c r="C19" s="91"/>
      <c r="D19" s="91"/>
      <c r="E19" s="91"/>
      <c r="F19" s="91"/>
      <c r="G19" s="91"/>
      <c r="H19" s="91"/>
      <c r="I19" s="91"/>
      <c r="J19" s="91"/>
      <c r="K19" s="129"/>
      <c r="L19" s="91"/>
      <c r="M19" s="91"/>
    </row>
    <row r="20" spans="2:13" s="1" customFormat="1" ht="14.45" customHeight="1">
      <c r="B20" s="128"/>
      <c r="C20" s="91"/>
      <c r="D20" s="106" t="s">
        <v>22</v>
      </c>
      <c r="E20" s="91"/>
      <c r="F20" s="91"/>
      <c r="G20" s="91"/>
      <c r="H20" s="91"/>
      <c r="I20" s="106" t="s">
        <v>18</v>
      </c>
      <c r="J20" s="130" t="s">
        <v>4</v>
      </c>
      <c r="K20" s="129"/>
      <c r="L20" s="91"/>
      <c r="M20" s="91"/>
    </row>
    <row r="21" spans="2:13" s="1" customFormat="1" ht="18" customHeight="1">
      <c r="B21" s="128"/>
      <c r="C21" s="91"/>
      <c r="D21" s="91"/>
      <c r="E21" s="130" t="s">
        <v>78</v>
      </c>
      <c r="F21" s="91"/>
      <c r="G21" s="91"/>
      <c r="H21" s="91"/>
      <c r="I21" s="106" t="s">
        <v>20</v>
      </c>
      <c r="J21" s="130" t="s">
        <v>4</v>
      </c>
      <c r="K21" s="129"/>
      <c r="L21" s="91"/>
      <c r="M21" s="91"/>
    </row>
    <row r="22" spans="2:13" s="1" customFormat="1" ht="6.95" customHeight="1">
      <c r="B22" s="128"/>
      <c r="C22" s="91"/>
      <c r="D22" s="91"/>
      <c r="E22" s="91"/>
      <c r="F22" s="91"/>
      <c r="G22" s="91"/>
      <c r="H22" s="91"/>
      <c r="I22" s="91"/>
      <c r="J22" s="91"/>
      <c r="K22" s="129"/>
      <c r="L22" s="91"/>
      <c r="M22" s="91"/>
    </row>
    <row r="23" spans="2:13" s="1" customFormat="1" ht="14.45" customHeight="1">
      <c r="B23" s="128"/>
      <c r="C23" s="91"/>
      <c r="D23" s="106" t="s">
        <v>24</v>
      </c>
      <c r="E23" s="91"/>
      <c r="F23" s="91"/>
      <c r="G23" s="91"/>
      <c r="H23" s="91"/>
      <c r="I23" s="91"/>
      <c r="J23" s="91"/>
      <c r="K23" s="129"/>
      <c r="L23" s="91"/>
      <c r="M23" s="91"/>
    </row>
    <row r="24" spans="2:13" s="6" customFormat="1" ht="16.5" customHeight="1">
      <c r="B24" s="131"/>
      <c r="C24" s="119"/>
      <c r="D24" s="119"/>
      <c r="E24" s="187" t="s">
        <v>4</v>
      </c>
      <c r="F24" s="187"/>
      <c r="G24" s="187"/>
      <c r="H24" s="187"/>
      <c r="I24" s="119"/>
      <c r="J24" s="119"/>
      <c r="K24" s="132"/>
      <c r="L24" s="119"/>
      <c r="M24" s="119"/>
    </row>
    <row r="25" spans="2:13" s="1" customFormat="1" ht="6.95" customHeight="1">
      <c r="B25" s="128"/>
      <c r="C25" s="91"/>
      <c r="D25" s="91"/>
      <c r="E25" s="91"/>
      <c r="F25" s="91"/>
      <c r="G25" s="91"/>
      <c r="H25" s="91"/>
      <c r="I25" s="91"/>
      <c r="J25" s="91"/>
      <c r="K25" s="129"/>
      <c r="L25" s="91"/>
      <c r="M25" s="91"/>
    </row>
    <row r="26" spans="2:13" s="1" customFormat="1" ht="6.95" customHeight="1">
      <c r="B26" s="128"/>
      <c r="C26" s="91"/>
      <c r="D26" s="51"/>
      <c r="E26" s="51"/>
      <c r="F26" s="51"/>
      <c r="G26" s="51"/>
      <c r="H26" s="51"/>
      <c r="I26" s="51"/>
      <c r="J26" s="51"/>
      <c r="K26" s="133"/>
      <c r="L26" s="91"/>
      <c r="M26" s="91"/>
    </row>
    <row r="27" spans="2:13" s="1" customFormat="1" ht="25.35" customHeight="1">
      <c r="B27" s="128"/>
      <c r="C27" s="91"/>
      <c r="D27" s="134" t="s">
        <v>25</v>
      </c>
      <c r="E27" s="91"/>
      <c r="F27" s="91"/>
      <c r="G27" s="91"/>
      <c r="H27" s="91"/>
      <c r="I27" s="91"/>
      <c r="J27" s="121">
        <f>J53</f>
        <v>0</v>
      </c>
      <c r="K27" s="129"/>
      <c r="L27" s="91"/>
      <c r="M27" s="91"/>
    </row>
    <row r="28" spans="2:13" s="1" customFormat="1" ht="6.95" customHeight="1">
      <c r="B28" s="128"/>
      <c r="C28" s="91"/>
      <c r="D28" s="51"/>
      <c r="E28" s="51"/>
      <c r="F28" s="51"/>
      <c r="G28" s="51"/>
      <c r="H28" s="51"/>
      <c r="I28" s="51"/>
      <c r="J28" s="51"/>
      <c r="K28" s="133"/>
      <c r="L28" s="91"/>
      <c r="M28" s="91"/>
    </row>
    <row r="29" spans="2:13" s="1" customFormat="1" ht="14.45" customHeight="1">
      <c r="B29" s="128"/>
      <c r="C29" s="91"/>
      <c r="D29" s="91"/>
      <c r="E29" s="91"/>
      <c r="F29" s="135" t="s">
        <v>27</v>
      </c>
      <c r="G29" s="91"/>
      <c r="H29" s="91"/>
      <c r="I29" s="135" t="s">
        <v>26</v>
      </c>
      <c r="J29" s="135" t="s">
        <v>28</v>
      </c>
      <c r="K29" s="129"/>
      <c r="L29" s="91"/>
      <c r="M29" s="91"/>
    </row>
    <row r="30" spans="2:13" s="1" customFormat="1" ht="14.45" customHeight="1">
      <c r="B30" s="128"/>
      <c r="C30" s="91"/>
      <c r="D30" s="136" t="s">
        <v>29</v>
      </c>
      <c r="E30" s="136" t="s">
        <v>30</v>
      </c>
      <c r="F30" s="137">
        <f>J53</f>
        <v>0</v>
      </c>
      <c r="G30" s="91"/>
      <c r="H30" s="91"/>
      <c r="I30" s="138">
        <v>0.21</v>
      </c>
      <c r="J30" s="137">
        <f>F30*0.21</f>
        <v>0</v>
      </c>
      <c r="K30" s="129"/>
      <c r="L30" s="91"/>
      <c r="M30" s="91"/>
    </row>
    <row r="31" spans="2:13" s="1" customFormat="1" ht="14.45" customHeight="1">
      <c r="B31" s="128"/>
      <c r="C31" s="91"/>
      <c r="D31" s="91"/>
      <c r="E31" s="136" t="s">
        <v>31</v>
      </c>
      <c r="F31" s="137"/>
      <c r="G31" s="91"/>
      <c r="H31" s="91"/>
      <c r="I31" s="138">
        <v>0.15</v>
      </c>
      <c r="J31" s="137"/>
      <c r="K31" s="129"/>
      <c r="L31" s="91"/>
      <c r="M31" s="91"/>
    </row>
    <row r="32" spans="2:13" s="1" customFormat="1" ht="14.45" hidden="1" customHeight="1">
      <c r="B32" s="128"/>
      <c r="C32" s="91"/>
      <c r="D32" s="91"/>
      <c r="E32" s="136" t="s">
        <v>32</v>
      </c>
      <c r="F32" s="137">
        <f>ROUND(SUM(AU53:AU56), 2)</f>
        <v>0</v>
      </c>
      <c r="G32" s="91"/>
      <c r="H32" s="91"/>
      <c r="I32" s="138">
        <v>0.21</v>
      </c>
      <c r="J32" s="137">
        <v>0</v>
      </c>
      <c r="K32" s="129"/>
      <c r="L32" s="91"/>
      <c r="M32" s="91"/>
    </row>
    <row r="33" spans="1:13" s="1" customFormat="1" ht="14.45" hidden="1" customHeight="1">
      <c r="B33" s="128"/>
      <c r="C33" s="91"/>
      <c r="D33" s="91"/>
      <c r="E33" s="136" t="s">
        <v>33</v>
      </c>
      <c r="F33" s="137">
        <f>ROUND(SUM(AV53:AV56), 2)</f>
        <v>0</v>
      </c>
      <c r="G33" s="91"/>
      <c r="H33" s="91"/>
      <c r="I33" s="138">
        <v>0.15</v>
      </c>
      <c r="J33" s="137">
        <v>0</v>
      </c>
      <c r="K33" s="129"/>
      <c r="L33" s="91"/>
      <c r="M33" s="91"/>
    </row>
    <row r="34" spans="1:13" s="1" customFormat="1" ht="14.45" hidden="1" customHeight="1">
      <c r="B34" s="128"/>
      <c r="C34" s="91"/>
      <c r="D34" s="91"/>
      <c r="E34" s="136" t="s">
        <v>34</v>
      </c>
      <c r="F34" s="137">
        <f>ROUND(SUM(AW53:AW56), 2)</f>
        <v>0</v>
      </c>
      <c r="G34" s="91"/>
      <c r="H34" s="91"/>
      <c r="I34" s="138">
        <v>0</v>
      </c>
      <c r="J34" s="137">
        <v>0</v>
      </c>
      <c r="K34" s="129"/>
      <c r="L34" s="91"/>
      <c r="M34" s="91"/>
    </row>
    <row r="35" spans="1:13" s="1" customFormat="1" ht="6.95" customHeight="1">
      <c r="B35" s="128"/>
      <c r="C35" s="91"/>
      <c r="D35" s="91"/>
      <c r="E35" s="91"/>
      <c r="F35" s="91"/>
      <c r="G35" s="91"/>
      <c r="H35" s="91"/>
      <c r="I35" s="91"/>
      <c r="J35" s="91"/>
      <c r="K35" s="129"/>
      <c r="L35" s="91"/>
      <c r="M35" s="91"/>
    </row>
    <row r="36" spans="1:13" s="1" customFormat="1" ht="25.35" customHeight="1">
      <c r="B36" s="128"/>
      <c r="C36" s="139"/>
      <c r="D36" s="68" t="s">
        <v>35</v>
      </c>
      <c r="E36" s="52"/>
      <c r="F36" s="52"/>
      <c r="G36" s="69" t="s">
        <v>36</v>
      </c>
      <c r="H36" s="70" t="s">
        <v>37</v>
      </c>
      <c r="I36" s="52"/>
      <c r="J36" s="71">
        <f>J27+J30</f>
        <v>0</v>
      </c>
      <c r="K36" s="140"/>
      <c r="L36" s="91"/>
      <c r="M36" s="91"/>
    </row>
    <row r="37" spans="1:13" s="1" customFormat="1" ht="14.45" customHeight="1">
      <c r="A37" s="91"/>
      <c r="B37" s="128"/>
      <c r="C37" s="91"/>
      <c r="D37" s="91"/>
      <c r="E37" s="91"/>
      <c r="F37" s="91"/>
      <c r="G37" s="91"/>
      <c r="H37" s="91"/>
      <c r="I37" s="91"/>
      <c r="J37" s="91"/>
      <c r="K37" s="129"/>
      <c r="L37" s="91"/>
      <c r="M37" s="91"/>
    </row>
    <row r="38" spans="1:13">
      <c r="A38" s="118"/>
      <c r="B38" s="126"/>
      <c r="C38" s="118"/>
      <c r="D38" s="118"/>
      <c r="E38" s="118"/>
      <c r="F38" s="118"/>
      <c r="G38" s="118"/>
      <c r="H38" s="118"/>
      <c r="I38" s="118"/>
      <c r="J38" s="118"/>
      <c r="K38" s="127"/>
      <c r="L38" s="118"/>
      <c r="M38" s="118"/>
    </row>
    <row r="39" spans="1:13" s="1" customFormat="1" ht="6.95" customHeight="1">
      <c r="A39" s="91"/>
      <c r="B39" s="128"/>
      <c r="C39" s="91"/>
      <c r="D39" s="91"/>
      <c r="E39" s="91"/>
      <c r="F39" s="91"/>
      <c r="G39" s="91"/>
      <c r="H39" s="91"/>
      <c r="I39" s="91"/>
      <c r="J39" s="91"/>
      <c r="K39" s="129"/>
      <c r="L39" s="91"/>
      <c r="M39" s="91"/>
    </row>
    <row r="40" spans="1:13" s="1" customFormat="1" ht="36.950000000000003" customHeight="1">
      <c r="B40" s="128"/>
      <c r="C40" s="105" t="s">
        <v>94</v>
      </c>
      <c r="D40" s="91"/>
      <c r="E40" s="91"/>
      <c r="F40" s="91"/>
      <c r="G40" s="91"/>
      <c r="H40" s="91"/>
      <c r="I40" s="91"/>
      <c r="J40" s="91"/>
      <c r="K40" s="129"/>
      <c r="L40" s="91"/>
      <c r="M40" s="91"/>
    </row>
    <row r="41" spans="1:13" s="1" customFormat="1" ht="6.95" customHeight="1">
      <c r="B41" s="128"/>
      <c r="C41" s="91"/>
      <c r="D41" s="91"/>
      <c r="E41" s="91"/>
      <c r="F41" s="91"/>
      <c r="G41" s="91"/>
      <c r="H41" s="91"/>
      <c r="I41" s="91"/>
      <c r="J41" s="91"/>
      <c r="K41" s="129"/>
      <c r="L41" s="91"/>
      <c r="M41" s="91"/>
    </row>
    <row r="42" spans="1:13" s="1" customFormat="1" ht="14.45" customHeight="1">
      <c r="B42" s="128"/>
      <c r="C42" s="106"/>
      <c r="D42" s="91"/>
      <c r="E42" s="91"/>
      <c r="F42" s="91"/>
      <c r="G42" s="91"/>
      <c r="H42" s="91"/>
      <c r="I42" s="91"/>
      <c r="J42" s="91"/>
      <c r="K42" s="129"/>
      <c r="L42" s="91"/>
      <c r="M42" s="91"/>
    </row>
    <row r="43" spans="1:13" s="1" customFormat="1" ht="34.5" customHeight="1">
      <c r="B43" s="128"/>
      <c r="C43" s="91"/>
      <c r="D43" s="91"/>
      <c r="E43" s="188" t="str">
        <f>E7</f>
        <v>Berounka, ř.km 19,429 - jez Řevnice - VÝSTAVBA RYBÍHO PŘECHODU A VODÁCKÉ PROPUSTI - BIOLOGICKÝ MONITORING</v>
      </c>
      <c r="F43" s="189"/>
      <c r="G43" s="189"/>
      <c r="H43" s="189"/>
      <c r="I43" s="191"/>
      <c r="J43" s="191"/>
      <c r="K43" s="129"/>
      <c r="L43" s="91"/>
      <c r="M43" s="91"/>
    </row>
    <row r="44" spans="1:13" s="1" customFormat="1" ht="14.45" customHeight="1">
      <c r="B44" s="128"/>
      <c r="C44" s="106" t="s">
        <v>58</v>
      </c>
      <c r="D44" s="91"/>
      <c r="E44" s="91"/>
      <c r="F44" s="91"/>
      <c r="G44" s="91"/>
      <c r="H44" s="91"/>
      <c r="I44" s="91"/>
      <c r="J44" s="91"/>
      <c r="K44" s="129"/>
      <c r="L44" s="91"/>
      <c r="M44" s="91"/>
    </row>
    <row r="45" spans="1:13" s="1" customFormat="1" ht="17.25" customHeight="1">
      <c r="B45" s="128"/>
      <c r="C45" s="91"/>
      <c r="D45" s="91"/>
      <c r="E45" s="163" t="str">
        <f>E9</f>
        <v>SO 01.1 - Balvanitý tůňový rybí přechod RPI - Biologický monitoring</v>
      </c>
      <c r="F45" s="185"/>
      <c r="G45" s="185"/>
      <c r="H45" s="185"/>
      <c r="I45" s="91"/>
      <c r="J45" s="91"/>
      <c r="K45" s="129"/>
      <c r="L45" s="91"/>
      <c r="M45" s="91"/>
    </row>
    <row r="46" spans="1:13" s="1" customFormat="1" ht="6.95" customHeight="1">
      <c r="B46" s="128"/>
      <c r="C46" s="91"/>
      <c r="D46" s="91"/>
      <c r="E46" s="91"/>
      <c r="F46" s="91"/>
      <c r="G46" s="91"/>
      <c r="H46" s="91"/>
      <c r="I46" s="91"/>
      <c r="J46" s="91"/>
      <c r="K46" s="129"/>
      <c r="L46" s="91"/>
      <c r="M46" s="91"/>
    </row>
    <row r="47" spans="1:13" s="1" customFormat="1" ht="18" customHeight="1">
      <c r="B47" s="128"/>
      <c r="C47" s="106" t="s">
        <v>14</v>
      </c>
      <c r="D47" s="91"/>
      <c r="E47" s="91"/>
      <c r="F47" s="130" t="str">
        <f>F12</f>
        <v xml:space="preserve"> </v>
      </c>
      <c r="G47" s="91"/>
      <c r="H47" s="91"/>
      <c r="I47" s="106" t="s">
        <v>16</v>
      </c>
      <c r="J47" s="122" t="str">
        <f>IF(J12="","",J12)</f>
        <v/>
      </c>
      <c r="K47" s="129"/>
      <c r="L47" s="91"/>
      <c r="M47" s="91"/>
    </row>
    <row r="48" spans="1:13" s="1" customFormat="1" ht="6.95" customHeight="1">
      <c r="B48" s="128"/>
      <c r="C48" s="91"/>
      <c r="D48" s="91"/>
      <c r="E48" s="91"/>
      <c r="F48" s="91"/>
      <c r="G48" s="91"/>
      <c r="H48" s="91"/>
      <c r="I48" s="91"/>
      <c r="J48" s="91"/>
      <c r="K48" s="129"/>
      <c r="L48" s="91"/>
      <c r="M48" s="91"/>
    </row>
    <row r="49" spans="1:53" s="1" customFormat="1" ht="15">
      <c r="B49" s="128"/>
      <c r="C49" s="106" t="s">
        <v>17</v>
      </c>
      <c r="D49" s="91"/>
      <c r="E49" s="91"/>
      <c r="F49" s="130" t="str">
        <f>E15</f>
        <v>POVODÍ VLTAVY, státní podnik</v>
      </c>
      <c r="G49" s="91"/>
      <c r="H49" s="91"/>
      <c r="I49" s="106" t="s">
        <v>22</v>
      </c>
      <c r="J49" s="130" t="str">
        <f>E21</f>
        <v>ENVISYSTEM, s.r.o.</v>
      </c>
      <c r="K49" s="129"/>
      <c r="L49" s="91"/>
      <c r="M49" s="91"/>
    </row>
    <row r="50" spans="1:53" s="1" customFormat="1" ht="14.45" customHeight="1">
      <c r="B50" s="128"/>
      <c r="C50" s="106" t="s">
        <v>21</v>
      </c>
      <c r="D50" s="91"/>
      <c r="E50" s="91"/>
      <c r="F50" s="130" t="str">
        <f>IF(E18="","",E18)</f>
        <v xml:space="preserve"> </v>
      </c>
      <c r="G50" s="91"/>
      <c r="H50" s="91"/>
      <c r="I50" s="91"/>
      <c r="J50" s="91"/>
      <c r="K50" s="129"/>
      <c r="L50" s="91"/>
      <c r="M50" s="91"/>
    </row>
    <row r="51" spans="1:53" s="1" customFormat="1" ht="10.35" customHeight="1">
      <c r="B51" s="128"/>
      <c r="C51" s="91"/>
      <c r="D51" s="91"/>
      <c r="E51" s="91"/>
      <c r="F51" s="91"/>
      <c r="G51" s="91"/>
      <c r="H51" s="91"/>
      <c r="I51" s="91"/>
      <c r="J51" s="91"/>
      <c r="K51" s="129"/>
      <c r="L51" s="91"/>
      <c r="M51" s="91"/>
    </row>
    <row r="52" spans="1:53" s="7" customFormat="1" ht="29.25" customHeight="1">
      <c r="B52" s="141"/>
      <c r="C52" s="74" t="s">
        <v>60</v>
      </c>
      <c r="D52" s="75" t="s">
        <v>41</v>
      </c>
      <c r="E52" s="75" t="s">
        <v>38</v>
      </c>
      <c r="F52" s="75" t="s">
        <v>61</v>
      </c>
      <c r="G52" s="75" t="s">
        <v>62</v>
      </c>
      <c r="H52" s="75" t="s">
        <v>63</v>
      </c>
      <c r="I52" s="75" t="s">
        <v>64</v>
      </c>
      <c r="J52" s="75" t="s">
        <v>59</v>
      </c>
      <c r="K52" s="142" t="s">
        <v>65</v>
      </c>
      <c r="L52" s="120"/>
      <c r="M52" s="120"/>
    </row>
    <row r="53" spans="1:53" s="1" customFormat="1" ht="29.25" customHeight="1">
      <c r="B53" s="128"/>
      <c r="C53" s="111" t="s">
        <v>95</v>
      </c>
      <c r="D53" s="91"/>
      <c r="E53" s="91"/>
      <c r="F53" s="91"/>
      <c r="G53" s="91"/>
      <c r="H53" s="91"/>
      <c r="I53" s="91"/>
      <c r="J53" s="143">
        <f>J54</f>
        <v>0</v>
      </c>
      <c r="K53" s="129"/>
      <c r="L53" s="91"/>
      <c r="M53" s="91"/>
      <c r="AH53" s="16"/>
      <c r="AI53" s="16"/>
      <c r="AY53" s="77"/>
    </row>
    <row r="54" spans="1:53" s="8" customFormat="1" ht="19.899999999999999" customHeight="1">
      <c r="B54" s="144"/>
      <c r="C54" s="92"/>
      <c r="D54" s="92"/>
      <c r="E54" s="145" t="s">
        <v>42</v>
      </c>
      <c r="F54" s="146" t="s">
        <v>68</v>
      </c>
      <c r="G54" s="146" t="s">
        <v>69</v>
      </c>
      <c r="H54" s="92"/>
      <c r="I54" s="92"/>
      <c r="J54" s="147">
        <f>SUM(J55:J65)</f>
        <v>0</v>
      </c>
      <c r="K54" s="148"/>
      <c r="L54" s="92"/>
      <c r="M54" s="92"/>
      <c r="AF54" s="79"/>
      <c r="AH54" s="81"/>
      <c r="AI54" s="81"/>
      <c r="AM54" s="79"/>
      <c r="AY54" s="82"/>
    </row>
    <row r="55" spans="1:53" s="1" customFormat="1" ht="16.5" customHeight="1">
      <c r="B55" s="149"/>
      <c r="C55" s="84">
        <v>1</v>
      </c>
      <c r="D55" s="84" t="s">
        <v>66</v>
      </c>
      <c r="E55" s="85" t="s">
        <v>70</v>
      </c>
      <c r="F55" s="86" t="s">
        <v>97</v>
      </c>
      <c r="G55" s="87" t="s">
        <v>71</v>
      </c>
      <c r="H55" s="88">
        <v>1</v>
      </c>
      <c r="I55" s="89"/>
      <c r="J55" s="89">
        <f>ROUND(I55*H55,2)</f>
        <v>0</v>
      </c>
      <c r="K55" s="150"/>
      <c r="L55" s="91"/>
      <c r="M55" s="91"/>
      <c r="AF55" s="16"/>
      <c r="AH55" s="16"/>
      <c r="AI55" s="16"/>
      <c r="AM55" s="16"/>
      <c r="AS55" s="90"/>
      <c r="AT55" s="90"/>
      <c r="AU55" s="90"/>
      <c r="AV55" s="90"/>
      <c r="AW55" s="90"/>
      <c r="AX55" s="16"/>
      <c r="AY55" s="90"/>
      <c r="AZ55" s="16"/>
      <c r="BA55" s="16"/>
    </row>
    <row r="56" spans="1:53" s="1" customFormat="1" ht="135">
      <c r="B56" s="128"/>
      <c r="C56" s="91"/>
      <c r="D56" s="151" t="s">
        <v>67</v>
      </c>
      <c r="E56" s="91"/>
      <c r="F56" s="157" t="s">
        <v>111</v>
      </c>
      <c r="G56" s="91"/>
      <c r="H56" s="91"/>
      <c r="I56" s="91"/>
      <c r="J56" s="91"/>
      <c r="K56" s="129"/>
      <c r="L56" s="91"/>
      <c r="M56" s="91"/>
      <c r="AH56" s="16"/>
      <c r="AI56" s="16"/>
    </row>
    <row r="57" spans="1:53">
      <c r="B57" s="126"/>
      <c r="C57" s="84">
        <v>2</v>
      </c>
      <c r="D57" s="84" t="s">
        <v>66</v>
      </c>
      <c r="E57" s="85" t="s">
        <v>72</v>
      </c>
      <c r="F57" s="86" t="s">
        <v>98</v>
      </c>
      <c r="G57" s="87" t="s">
        <v>71</v>
      </c>
      <c r="H57" s="88">
        <v>1</v>
      </c>
      <c r="I57" s="89"/>
      <c r="J57" s="89">
        <f>ROUND(I57*H57,2)</f>
        <v>0</v>
      </c>
      <c r="K57" s="150"/>
      <c r="L57" s="118"/>
      <c r="M57" s="118"/>
    </row>
    <row r="58" spans="1:53" ht="135">
      <c r="B58" s="126"/>
      <c r="C58" s="91"/>
      <c r="D58" s="151" t="s">
        <v>67</v>
      </c>
      <c r="E58" s="91"/>
      <c r="F58" s="157" t="s">
        <v>112</v>
      </c>
      <c r="G58" s="91"/>
      <c r="H58" s="91"/>
      <c r="I58" s="91"/>
      <c r="J58" s="91"/>
      <c r="K58" s="129"/>
    </row>
    <row r="59" spans="1:53">
      <c r="B59" s="126"/>
      <c r="C59" s="84">
        <v>3</v>
      </c>
      <c r="D59" s="84" t="s">
        <v>66</v>
      </c>
      <c r="E59" s="85" t="s">
        <v>79</v>
      </c>
      <c r="F59" s="86" t="s">
        <v>99</v>
      </c>
      <c r="G59" s="87" t="s">
        <v>71</v>
      </c>
      <c r="H59" s="88">
        <v>1</v>
      </c>
      <c r="I59" s="89"/>
      <c r="J59" s="89">
        <f>ROUND(I59*H59,2)</f>
        <v>0</v>
      </c>
      <c r="K59" s="150"/>
    </row>
    <row r="60" spans="1:53" ht="135">
      <c r="B60" s="126"/>
      <c r="C60" s="91"/>
      <c r="D60" s="151" t="s">
        <v>67</v>
      </c>
      <c r="E60" s="91"/>
      <c r="F60" s="157" t="s">
        <v>112</v>
      </c>
      <c r="G60" s="91"/>
      <c r="H60" s="91"/>
      <c r="I60" s="91"/>
      <c r="J60" s="91"/>
      <c r="K60" s="129"/>
    </row>
    <row r="61" spans="1:53">
      <c r="A61" s="118"/>
      <c r="B61" s="126"/>
      <c r="C61" s="84">
        <v>4</v>
      </c>
      <c r="D61" s="84" t="s">
        <v>66</v>
      </c>
      <c r="E61" s="85" t="s">
        <v>80</v>
      </c>
      <c r="F61" s="86" t="s">
        <v>100</v>
      </c>
      <c r="G61" s="87" t="s">
        <v>71</v>
      </c>
      <c r="H61" s="88">
        <v>1</v>
      </c>
      <c r="I61" s="89"/>
      <c r="J61" s="89">
        <f>ROUND(I61*H61,2)</f>
        <v>0</v>
      </c>
      <c r="K61" s="150"/>
      <c r="L61" s="118"/>
      <c r="M61" s="118"/>
    </row>
    <row r="62" spans="1:53" ht="148.5">
      <c r="A62" s="118"/>
      <c r="B62" s="126"/>
      <c r="C62" s="91"/>
      <c r="D62" s="151" t="s">
        <v>67</v>
      </c>
      <c r="E62" s="91"/>
      <c r="F62" s="157" t="s">
        <v>110</v>
      </c>
      <c r="G62" s="91"/>
      <c r="H62" s="91"/>
      <c r="I62" s="91"/>
      <c r="J62" s="91"/>
      <c r="K62" s="129"/>
      <c r="L62" s="118"/>
      <c r="M62" s="118"/>
    </row>
    <row r="63" spans="1:53">
      <c r="B63" s="126"/>
      <c r="C63" s="84">
        <v>5</v>
      </c>
      <c r="D63" s="84" t="s">
        <v>66</v>
      </c>
      <c r="E63" s="85" t="s">
        <v>81</v>
      </c>
      <c r="F63" s="86" t="s">
        <v>101</v>
      </c>
      <c r="G63" s="87" t="s">
        <v>71</v>
      </c>
      <c r="H63" s="88">
        <v>1</v>
      </c>
      <c r="I63" s="89"/>
      <c r="J63" s="89">
        <f>ROUND(I63*H63,2)</f>
        <v>0</v>
      </c>
      <c r="K63" s="150"/>
    </row>
    <row r="64" spans="1:53" ht="148.5">
      <c r="B64" s="126"/>
      <c r="C64" s="91"/>
      <c r="D64" s="151" t="s">
        <v>67</v>
      </c>
      <c r="E64" s="91"/>
      <c r="F64" s="157" t="s">
        <v>110</v>
      </c>
      <c r="G64" s="91"/>
      <c r="H64" s="91"/>
      <c r="I64" s="91"/>
      <c r="J64" s="91"/>
      <c r="K64" s="129"/>
    </row>
    <row r="65" spans="2:11">
      <c r="B65" s="126"/>
      <c r="C65" s="84">
        <v>6</v>
      </c>
      <c r="D65" s="84" t="s">
        <v>66</v>
      </c>
      <c r="E65" s="85" t="s">
        <v>82</v>
      </c>
      <c r="F65" s="86" t="s">
        <v>83</v>
      </c>
      <c r="G65" s="87" t="s">
        <v>71</v>
      </c>
      <c r="H65" s="88">
        <v>1</v>
      </c>
      <c r="I65" s="89"/>
      <c r="J65" s="89">
        <f>ROUND(I65*H65,2)</f>
        <v>0</v>
      </c>
      <c r="K65" s="150"/>
    </row>
    <row r="66" spans="2:11" ht="27">
      <c r="B66" s="126"/>
      <c r="C66" s="91"/>
      <c r="D66" s="151" t="s">
        <v>67</v>
      </c>
      <c r="E66" s="91"/>
      <c r="F66" s="157" t="s">
        <v>102</v>
      </c>
      <c r="G66" s="91"/>
      <c r="H66" s="91"/>
      <c r="I66" s="91"/>
      <c r="J66" s="91"/>
      <c r="K66" s="129"/>
    </row>
    <row r="67" spans="2:11" ht="6.75" customHeight="1">
      <c r="B67" s="153"/>
      <c r="C67" s="154"/>
      <c r="D67" s="154"/>
      <c r="E67" s="154"/>
      <c r="F67" s="154"/>
      <c r="G67" s="154"/>
      <c r="H67" s="154"/>
      <c r="I67" s="154"/>
      <c r="J67" s="154"/>
      <c r="K67" s="155"/>
    </row>
  </sheetData>
  <autoFilter ref="C52:K56"/>
  <mergeCells count="6">
    <mergeCell ref="E45:H45"/>
    <mergeCell ref="G1:H1"/>
    <mergeCell ref="E9:H9"/>
    <mergeCell ref="E24:H24"/>
    <mergeCell ref="E7:J7"/>
    <mergeCell ref="E43:J43"/>
  </mergeCells>
  <hyperlinks>
    <hyperlink ref="F1:G1" location="C2" display="1) Krycí list soupisu"/>
    <hyperlink ref="G1:H1" location="C54" display="2) Rekapitulace"/>
    <hyperlink ref="J1" location="C91" display="3) Soupis prací"/>
    <hyperlink ref="L1" location="'Rekapitulace stavby'!C2" display="Rekapitulace stavby"/>
  </hyperlinks>
  <pageMargins left="0.59055118110236227" right="0.59055118110236227" top="0.59055118110236227" bottom="0.59055118110236227" header="0" footer="0.31496062992125984"/>
  <pageSetup paperSize="9" orientation="landscape" blackAndWhite="1" r:id="rId1"/>
  <headerFooter>
    <oddFooter>&amp;CStrana &amp;P z &amp;N</oddFooter>
  </headerFooter>
  <rowBreaks count="1" manualBreakCount="1">
    <brk id="37" min="2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E67"/>
  <sheetViews>
    <sheetView showGridLines="0" tabSelected="1" zoomScaleNormal="100" workbookViewId="0">
      <pane ySplit="1" topLeftCell="A41" activePane="bottomLeft" state="frozen"/>
      <selection pane="bottomLeft" activeCell="F61" sqref="F61"/>
    </sheetView>
  </sheetViews>
  <sheetFormatPr defaultRowHeight="13.5"/>
  <cols>
    <col min="1" max="1" width="8.33203125" style="93" customWidth="1"/>
    <col min="2" max="2" width="1.6640625" style="93" customWidth="1"/>
    <col min="3" max="3" width="4.1640625" style="93" customWidth="1"/>
    <col min="4" max="4" width="4.33203125" style="93" customWidth="1"/>
    <col min="5" max="5" width="17.1640625" style="93" customWidth="1"/>
    <col min="6" max="6" width="75" style="93" customWidth="1"/>
    <col min="7" max="7" width="8.6640625" style="93" customWidth="1"/>
    <col min="8" max="8" width="11.1640625" style="93" customWidth="1"/>
    <col min="9" max="9" width="12.6640625" style="93" customWidth="1"/>
    <col min="10" max="10" width="23.5" style="93" customWidth="1"/>
    <col min="11" max="11" width="15.5" style="93" customWidth="1"/>
    <col min="12" max="12" width="9.33203125" style="93"/>
    <col min="13" max="13" width="11" style="93" customWidth="1"/>
    <col min="14" max="14" width="15" style="93" customWidth="1"/>
    <col min="15" max="15" width="16.33203125" style="93" customWidth="1"/>
    <col min="16" max="16" width="11" style="93" customWidth="1"/>
    <col min="17" max="17" width="15" style="93" customWidth="1"/>
    <col min="18" max="18" width="16.33203125" style="93" customWidth="1"/>
    <col min="19" max="16384" width="9.33203125" style="93"/>
  </cols>
  <sheetData>
    <row r="1" spans="1:57" ht="21.75" customHeight="1">
      <c r="A1" s="58"/>
      <c r="B1" s="10"/>
      <c r="C1" s="10"/>
      <c r="D1" s="11" t="s">
        <v>1</v>
      </c>
      <c r="E1" s="10"/>
      <c r="F1" s="102" t="s">
        <v>53</v>
      </c>
      <c r="G1" s="186" t="s">
        <v>54</v>
      </c>
      <c r="H1" s="186"/>
      <c r="I1" s="10"/>
      <c r="J1" s="102" t="s">
        <v>55</v>
      </c>
      <c r="K1" s="11" t="s">
        <v>56</v>
      </c>
      <c r="L1" s="102" t="s">
        <v>57</v>
      </c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</row>
    <row r="2" spans="1:57" ht="36.950000000000003" customHeight="1">
      <c r="K2" s="118"/>
      <c r="L2" s="118"/>
      <c r="M2" s="118"/>
      <c r="N2" s="118"/>
      <c r="O2" s="118"/>
      <c r="P2" s="118"/>
      <c r="W2" s="16"/>
    </row>
    <row r="3" spans="1:57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18"/>
      <c r="M3" s="118"/>
      <c r="N3" s="118"/>
      <c r="O3" s="118"/>
      <c r="P3" s="118"/>
      <c r="AG3" s="16"/>
    </row>
    <row r="4" spans="1:57" ht="36.950000000000003" customHeight="1">
      <c r="B4" s="20"/>
      <c r="C4" s="98"/>
      <c r="D4" s="105" t="s">
        <v>93</v>
      </c>
      <c r="E4" s="98"/>
      <c r="F4" s="98"/>
      <c r="G4" s="98"/>
      <c r="H4" s="98"/>
      <c r="I4" s="98"/>
      <c r="J4" s="98"/>
      <c r="K4" s="118"/>
      <c r="L4" s="118"/>
      <c r="M4" s="118"/>
      <c r="N4" s="118"/>
      <c r="O4" s="118"/>
      <c r="P4" s="118"/>
      <c r="AG4" s="16"/>
    </row>
    <row r="5" spans="1:57" ht="6.95" customHeight="1">
      <c r="B5" s="20"/>
      <c r="C5" s="98"/>
      <c r="D5" s="98"/>
      <c r="E5" s="98"/>
      <c r="F5" s="98"/>
      <c r="G5" s="98"/>
      <c r="H5" s="98"/>
      <c r="I5" s="98"/>
      <c r="J5" s="98"/>
      <c r="K5" s="118"/>
      <c r="L5" s="118"/>
      <c r="M5" s="118"/>
      <c r="N5" s="118"/>
      <c r="O5" s="118"/>
      <c r="P5" s="118"/>
    </row>
    <row r="6" spans="1:57" ht="15">
      <c r="B6" s="20"/>
      <c r="C6" s="98"/>
      <c r="D6" s="103"/>
      <c r="E6" s="98"/>
      <c r="F6" s="98"/>
      <c r="G6" s="98"/>
      <c r="H6" s="98"/>
      <c r="I6" s="98"/>
      <c r="J6" s="98"/>
      <c r="K6" s="118"/>
      <c r="L6" s="118"/>
      <c r="M6" s="118"/>
      <c r="N6" s="118"/>
      <c r="O6" s="118"/>
      <c r="P6" s="118"/>
    </row>
    <row r="7" spans="1:57" ht="31.5" customHeight="1">
      <c r="B7" s="20"/>
      <c r="C7" s="98"/>
      <c r="D7" s="98"/>
      <c r="E7" s="196" t="str">
        <f>'Rekapitulace praci'!K6</f>
        <v>Berounka, ř.km 19,429 - jez Řevnice - VÝSTAVBA RYBÍHO PŘECHODU A VODÁCKÉ PROPUSTI - BIOLOGICKÝ MONITORING</v>
      </c>
      <c r="F7" s="197"/>
      <c r="G7" s="197"/>
      <c r="H7" s="197"/>
      <c r="I7" s="198"/>
      <c r="J7" s="198"/>
      <c r="K7" s="118"/>
      <c r="L7" s="118"/>
      <c r="M7" s="118"/>
      <c r="N7" s="118"/>
      <c r="O7" s="118"/>
      <c r="P7" s="118"/>
    </row>
    <row r="8" spans="1:57" s="101" customFormat="1" ht="15">
      <c r="B8" s="29"/>
      <c r="C8" s="104"/>
      <c r="D8" s="103" t="s">
        <v>58</v>
      </c>
      <c r="E8" s="104"/>
      <c r="F8" s="104"/>
      <c r="G8" s="104"/>
      <c r="H8" s="104"/>
      <c r="I8" s="104"/>
      <c r="J8" s="104"/>
      <c r="K8" s="91"/>
      <c r="L8" s="91"/>
      <c r="M8" s="91"/>
      <c r="N8" s="91"/>
      <c r="O8" s="91"/>
      <c r="P8" s="91"/>
    </row>
    <row r="9" spans="1:57" s="101" customFormat="1" ht="36.950000000000003" customHeight="1">
      <c r="B9" s="29"/>
      <c r="C9" s="104"/>
      <c r="D9" s="104"/>
      <c r="E9" s="192" t="s">
        <v>77</v>
      </c>
      <c r="F9" s="193"/>
      <c r="G9" s="193"/>
      <c r="H9" s="193"/>
      <c r="I9" s="104"/>
      <c r="J9" s="104"/>
      <c r="K9" s="91"/>
      <c r="L9" s="91"/>
      <c r="M9" s="91"/>
      <c r="N9" s="91"/>
      <c r="O9" s="91"/>
      <c r="P9" s="91"/>
    </row>
    <row r="10" spans="1:57" s="101" customFormat="1">
      <c r="B10" s="29"/>
      <c r="C10" s="104"/>
      <c r="D10" s="104"/>
      <c r="E10" s="104"/>
      <c r="F10" s="104"/>
      <c r="G10" s="104"/>
      <c r="H10" s="104"/>
      <c r="I10" s="104"/>
      <c r="J10" s="104"/>
      <c r="K10" s="91"/>
      <c r="L10" s="91"/>
      <c r="M10" s="91"/>
      <c r="N10" s="91"/>
      <c r="O10" s="91"/>
      <c r="P10" s="91"/>
    </row>
    <row r="11" spans="1:57" s="101" customFormat="1" ht="14.45" customHeight="1">
      <c r="B11" s="29"/>
      <c r="C11" s="104"/>
      <c r="D11" s="103" t="s">
        <v>12</v>
      </c>
      <c r="E11" s="104"/>
      <c r="F11" s="97" t="s">
        <v>4</v>
      </c>
      <c r="G11" s="104"/>
      <c r="H11" s="104"/>
      <c r="I11" s="103" t="s">
        <v>13</v>
      </c>
      <c r="J11" s="97" t="s">
        <v>4</v>
      </c>
      <c r="K11" s="91"/>
      <c r="L11" s="91"/>
      <c r="M11" s="91"/>
      <c r="N11" s="91"/>
      <c r="O11" s="91"/>
      <c r="P11" s="91"/>
    </row>
    <row r="12" spans="1:57" s="101" customFormat="1" ht="14.45" customHeight="1">
      <c r="B12" s="29"/>
      <c r="C12" s="104"/>
      <c r="D12" s="103" t="s">
        <v>14</v>
      </c>
      <c r="E12" s="104"/>
      <c r="F12" s="97" t="s">
        <v>15</v>
      </c>
      <c r="G12" s="104"/>
      <c r="H12" s="104"/>
      <c r="I12" s="103" t="s">
        <v>16</v>
      </c>
      <c r="J12" s="60"/>
      <c r="K12" s="91"/>
      <c r="L12" s="91"/>
      <c r="M12" s="91"/>
      <c r="N12" s="91"/>
      <c r="O12" s="91"/>
      <c r="P12" s="91"/>
    </row>
    <row r="13" spans="1:57" s="101" customFormat="1" ht="10.9" customHeight="1">
      <c r="B13" s="29"/>
      <c r="C13" s="104"/>
      <c r="D13" s="104"/>
      <c r="E13" s="104"/>
      <c r="F13" s="104"/>
      <c r="G13" s="104"/>
      <c r="H13" s="104"/>
      <c r="I13" s="104"/>
      <c r="J13" s="104"/>
      <c r="K13" s="91"/>
      <c r="L13" s="91"/>
      <c r="M13" s="91"/>
      <c r="N13" s="91"/>
      <c r="O13" s="91"/>
      <c r="P13" s="91"/>
    </row>
    <row r="14" spans="1:57" s="101" customFormat="1" ht="14.45" customHeight="1">
      <c r="B14" s="29"/>
      <c r="C14" s="104"/>
      <c r="D14" s="103" t="s">
        <v>17</v>
      </c>
      <c r="E14" s="104"/>
      <c r="F14" s="104"/>
      <c r="G14" s="104"/>
      <c r="H14" s="104"/>
      <c r="I14" s="103" t="s">
        <v>18</v>
      </c>
      <c r="J14" s="97" t="s">
        <v>4</v>
      </c>
      <c r="K14" s="91"/>
      <c r="L14" s="91"/>
      <c r="M14" s="91"/>
      <c r="N14" s="91"/>
      <c r="O14" s="91"/>
      <c r="P14" s="91"/>
    </row>
    <row r="15" spans="1:57" s="101" customFormat="1" ht="18" customHeight="1">
      <c r="B15" s="29"/>
      <c r="C15" s="104"/>
      <c r="D15" s="104"/>
      <c r="E15" s="97" t="s">
        <v>19</v>
      </c>
      <c r="F15" s="104"/>
      <c r="G15" s="104"/>
      <c r="H15" s="104"/>
      <c r="I15" s="103" t="s">
        <v>20</v>
      </c>
      <c r="J15" s="97" t="s">
        <v>4</v>
      </c>
      <c r="K15" s="91"/>
      <c r="L15" s="91"/>
      <c r="M15" s="91"/>
      <c r="N15" s="91"/>
      <c r="O15" s="91"/>
      <c r="P15" s="91"/>
    </row>
    <row r="16" spans="1:57" s="101" customFormat="1" ht="6.95" customHeight="1">
      <c r="B16" s="29"/>
      <c r="C16" s="104"/>
      <c r="D16" s="104"/>
      <c r="E16" s="104"/>
      <c r="F16" s="104"/>
      <c r="G16" s="104"/>
      <c r="H16" s="104"/>
      <c r="I16" s="104"/>
      <c r="J16" s="104"/>
      <c r="K16" s="91"/>
      <c r="L16" s="91"/>
      <c r="M16" s="91"/>
      <c r="N16" s="91"/>
      <c r="O16" s="91"/>
      <c r="P16" s="91"/>
    </row>
    <row r="17" spans="2:16" s="101" customFormat="1" ht="14.45" customHeight="1">
      <c r="B17" s="29"/>
      <c r="C17" s="104"/>
      <c r="D17" s="103" t="s">
        <v>21</v>
      </c>
      <c r="E17" s="104"/>
      <c r="F17" s="104"/>
      <c r="G17" s="104"/>
      <c r="H17" s="104"/>
      <c r="I17" s="103" t="s">
        <v>18</v>
      </c>
      <c r="J17" s="97" t="str">
        <f>IF('Rekapitulace praci'!AN13="Vyplň údaj","",IF('Rekapitulace praci'!AN13="","",'Rekapitulace praci'!AN13))</f>
        <v/>
      </c>
      <c r="K17" s="91"/>
      <c r="L17" s="91"/>
      <c r="M17" s="91"/>
      <c r="N17" s="91"/>
      <c r="O17" s="91"/>
      <c r="P17" s="91"/>
    </row>
    <row r="18" spans="2:16" s="101" customFormat="1" ht="18" customHeight="1">
      <c r="B18" s="29"/>
      <c r="C18" s="104"/>
      <c r="D18" s="104"/>
      <c r="E18" s="97" t="str">
        <f>IF('Rekapitulace praci'!E14="Vyplň údaj","",IF('Rekapitulace praci'!E14="","",'Rekapitulace praci'!E14))</f>
        <v xml:space="preserve"> </v>
      </c>
      <c r="F18" s="104"/>
      <c r="G18" s="104"/>
      <c r="H18" s="104"/>
      <c r="I18" s="103" t="s">
        <v>20</v>
      </c>
      <c r="J18" s="97" t="str">
        <f>IF('Rekapitulace praci'!AN14="Vyplň údaj","",IF('Rekapitulace praci'!AN14="","",'Rekapitulace praci'!AN14))</f>
        <v/>
      </c>
      <c r="K18" s="91"/>
      <c r="L18" s="91"/>
      <c r="M18" s="91"/>
      <c r="N18" s="91"/>
      <c r="O18" s="91"/>
      <c r="P18" s="91"/>
    </row>
    <row r="19" spans="2:16" s="101" customFormat="1" ht="6.95" customHeight="1">
      <c r="B19" s="29"/>
      <c r="C19" s="104"/>
      <c r="D19" s="104"/>
      <c r="E19" s="104"/>
      <c r="F19" s="104"/>
      <c r="G19" s="104"/>
      <c r="H19" s="104"/>
      <c r="I19" s="104"/>
      <c r="J19" s="104"/>
      <c r="K19" s="91"/>
      <c r="L19" s="91"/>
      <c r="M19" s="91"/>
      <c r="N19" s="91"/>
      <c r="O19" s="91"/>
      <c r="P19" s="91"/>
    </row>
    <row r="20" spans="2:16" s="101" customFormat="1" ht="14.45" customHeight="1">
      <c r="B20" s="29"/>
      <c r="C20" s="104"/>
      <c r="D20" s="103" t="s">
        <v>22</v>
      </c>
      <c r="E20" s="104"/>
      <c r="F20" s="104"/>
      <c r="G20" s="104"/>
      <c r="H20" s="104"/>
      <c r="I20" s="103" t="s">
        <v>18</v>
      </c>
      <c r="J20" s="97" t="s">
        <v>4</v>
      </c>
      <c r="K20" s="91"/>
      <c r="L20" s="91"/>
      <c r="M20" s="91"/>
      <c r="N20" s="91"/>
      <c r="O20" s="91"/>
      <c r="P20" s="91"/>
    </row>
    <row r="21" spans="2:16" s="101" customFormat="1" ht="18" customHeight="1">
      <c r="B21" s="29"/>
      <c r="C21" s="104"/>
      <c r="D21" s="104"/>
      <c r="E21" s="97" t="s">
        <v>78</v>
      </c>
      <c r="F21" s="104"/>
      <c r="G21" s="104"/>
      <c r="H21" s="104"/>
      <c r="I21" s="103" t="s">
        <v>20</v>
      </c>
      <c r="J21" s="97" t="s">
        <v>4</v>
      </c>
      <c r="K21" s="91"/>
      <c r="L21" s="91"/>
      <c r="M21" s="91"/>
      <c r="N21" s="91"/>
      <c r="O21" s="91"/>
      <c r="P21" s="91"/>
    </row>
    <row r="22" spans="2:16" s="101" customFormat="1" ht="6.95" customHeight="1">
      <c r="B22" s="29"/>
      <c r="C22" s="104"/>
      <c r="D22" s="104"/>
      <c r="E22" s="104"/>
      <c r="F22" s="104"/>
      <c r="G22" s="104"/>
      <c r="H22" s="104"/>
      <c r="I22" s="104"/>
      <c r="J22" s="104"/>
      <c r="K22" s="91"/>
      <c r="L22" s="91"/>
      <c r="M22" s="91"/>
      <c r="N22" s="91"/>
      <c r="O22" s="91"/>
      <c r="P22" s="91"/>
    </row>
    <row r="23" spans="2:16" s="101" customFormat="1" ht="14.45" customHeight="1">
      <c r="B23" s="29"/>
      <c r="C23" s="104"/>
      <c r="D23" s="103" t="s">
        <v>24</v>
      </c>
      <c r="E23" s="104"/>
      <c r="F23" s="104"/>
      <c r="G23" s="104"/>
      <c r="H23" s="104"/>
      <c r="I23" s="104"/>
      <c r="J23" s="104"/>
      <c r="K23" s="91"/>
      <c r="L23" s="91"/>
      <c r="M23" s="91"/>
      <c r="N23" s="91"/>
      <c r="O23" s="91"/>
      <c r="P23" s="91"/>
    </row>
    <row r="24" spans="2:16" s="6" customFormat="1" ht="16.5" customHeight="1">
      <c r="B24" s="61"/>
      <c r="C24" s="62"/>
      <c r="D24" s="62"/>
      <c r="E24" s="181" t="s">
        <v>4</v>
      </c>
      <c r="F24" s="181"/>
      <c r="G24" s="181"/>
      <c r="H24" s="181"/>
      <c r="I24" s="62"/>
      <c r="J24" s="62"/>
      <c r="K24" s="119"/>
      <c r="L24" s="119"/>
      <c r="M24" s="119"/>
      <c r="N24" s="119"/>
      <c r="O24" s="119"/>
      <c r="P24" s="119"/>
    </row>
    <row r="25" spans="2:16" s="101" customFormat="1" ht="6.95" customHeight="1">
      <c r="B25" s="29"/>
      <c r="C25" s="104"/>
      <c r="D25" s="104"/>
      <c r="E25" s="104"/>
      <c r="F25" s="104"/>
      <c r="G25" s="104"/>
      <c r="H25" s="104"/>
      <c r="I25" s="104"/>
      <c r="J25" s="104"/>
      <c r="K25" s="91"/>
      <c r="L25" s="91"/>
      <c r="M25" s="91"/>
      <c r="N25" s="91"/>
      <c r="O25" s="91"/>
      <c r="P25" s="91"/>
    </row>
    <row r="26" spans="2:16" s="101" customFormat="1" ht="6.95" customHeight="1">
      <c r="B26" s="29"/>
      <c r="C26" s="104"/>
      <c r="D26" s="51"/>
      <c r="E26" s="51"/>
      <c r="F26" s="51"/>
      <c r="G26" s="51"/>
      <c r="H26" s="51"/>
      <c r="I26" s="51"/>
      <c r="J26" s="51"/>
      <c r="K26" s="51"/>
      <c r="L26" s="91"/>
      <c r="M26" s="91"/>
      <c r="N26" s="91"/>
      <c r="O26" s="91"/>
      <c r="P26" s="91"/>
    </row>
    <row r="27" spans="2:16" s="101" customFormat="1" ht="25.35" customHeight="1">
      <c r="B27" s="29"/>
      <c r="C27" s="104"/>
      <c r="D27" s="63" t="s">
        <v>25</v>
      </c>
      <c r="E27" s="104"/>
      <c r="F27" s="104"/>
      <c r="G27" s="104"/>
      <c r="H27" s="104"/>
      <c r="I27" s="104"/>
      <c r="J27" s="64">
        <f>J53</f>
        <v>0</v>
      </c>
      <c r="K27" s="91"/>
      <c r="L27" s="91"/>
      <c r="M27" s="91"/>
      <c r="N27" s="91"/>
      <c r="O27" s="91"/>
      <c r="P27" s="91"/>
    </row>
    <row r="28" spans="2:16" s="101" customFormat="1" ht="6.95" customHeight="1">
      <c r="B28" s="29"/>
      <c r="C28" s="104"/>
      <c r="D28" s="51"/>
      <c r="E28" s="51"/>
      <c r="F28" s="51"/>
      <c r="G28" s="51"/>
      <c r="H28" s="51"/>
      <c r="I28" s="51"/>
      <c r="J28" s="51"/>
      <c r="K28" s="51"/>
      <c r="L28" s="91"/>
      <c r="M28" s="91"/>
      <c r="N28" s="91"/>
      <c r="O28" s="91"/>
      <c r="P28" s="91"/>
    </row>
    <row r="29" spans="2:16" s="101" customFormat="1" ht="14.45" customHeight="1">
      <c r="B29" s="29"/>
      <c r="C29" s="104"/>
      <c r="D29" s="104"/>
      <c r="E29" s="104"/>
      <c r="F29" s="99" t="s">
        <v>27</v>
      </c>
      <c r="G29" s="104"/>
      <c r="H29" s="104"/>
      <c r="I29" s="99" t="s">
        <v>26</v>
      </c>
      <c r="J29" s="99" t="s">
        <v>28</v>
      </c>
      <c r="K29" s="91"/>
      <c r="L29" s="91"/>
      <c r="M29" s="91"/>
      <c r="N29" s="91"/>
      <c r="O29" s="91"/>
      <c r="P29" s="91"/>
    </row>
    <row r="30" spans="2:16" s="101" customFormat="1" ht="14.45" customHeight="1">
      <c r="B30" s="29"/>
      <c r="C30" s="104"/>
      <c r="D30" s="95" t="s">
        <v>29</v>
      </c>
      <c r="E30" s="95" t="s">
        <v>30</v>
      </c>
      <c r="F30" s="65">
        <f>J53</f>
        <v>0</v>
      </c>
      <c r="G30" s="104"/>
      <c r="H30" s="104"/>
      <c r="I30" s="66">
        <v>0.21</v>
      </c>
      <c r="J30" s="65">
        <f>F30*0.21</f>
        <v>0</v>
      </c>
      <c r="K30" s="91"/>
      <c r="L30" s="91"/>
      <c r="M30" s="91"/>
      <c r="N30" s="91"/>
      <c r="O30" s="91"/>
      <c r="P30" s="91"/>
    </row>
    <row r="31" spans="2:16" s="101" customFormat="1" ht="14.45" customHeight="1">
      <c r="B31" s="29"/>
      <c r="C31" s="104"/>
      <c r="D31" s="104"/>
      <c r="E31" s="95" t="s">
        <v>31</v>
      </c>
      <c r="F31" s="65"/>
      <c r="G31" s="104"/>
      <c r="H31" s="104"/>
      <c r="I31" s="66">
        <v>0.15</v>
      </c>
      <c r="J31" s="65"/>
      <c r="K31" s="91"/>
      <c r="L31" s="91"/>
      <c r="M31" s="91"/>
      <c r="N31" s="91"/>
      <c r="O31" s="91"/>
      <c r="P31" s="91"/>
    </row>
    <row r="32" spans="2:16" s="101" customFormat="1" ht="14.45" hidden="1" customHeight="1">
      <c r="B32" s="29"/>
      <c r="C32" s="104"/>
      <c r="D32" s="104"/>
      <c r="E32" s="95" t="s">
        <v>32</v>
      </c>
      <c r="F32" s="65">
        <f>ROUND(SUM(AT53:AT56), 2)</f>
        <v>0</v>
      </c>
      <c r="G32" s="104"/>
      <c r="H32" s="104"/>
      <c r="I32" s="66">
        <v>0.21</v>
      </c>
      <c r="J32" s="65">
        <v>0</v>
      </c>
      <c r="K32" s="91"/>
      <c r="L32" s="91"/>
      <c r="M32" s="91"/>
      <c r="N32" s="91"/>
      <c r="O32" s="91"/>
      <c r="P32" s="91"/>
    </row>
    <row r="33" spans="1:16" s="101" customFormat="1" ht="14.45" hidden="1" customHeight="1">
      <c r="B33" s="29"/>
      <c r="C33" s="104"/>
      <c r="D33" s="104"/>
      <c r="E33" s="95" t="s">
        <v>33</v>
      </c>
      <c r="F33" s="65">
        <f>ROUND(SUM(AU53:AU56), 2)</f>
        <v>0</v>
      </c>
      <c r="G33" s="104"/>
      <c r="H33" s="104"/>
      <c r="I33" s="66">
        <v>0.15</v>
      </c>
      <c r="J33" s="65">
        <v>0</v>
      </c>
      <c r="K33" s="91"/>
      <c r="L33" s="91"/>
      <c r="M33" s="91"/>
      <c r="N33" s="91"/>
      <c r="O33" s="91"/>
      <c r="P33" s="91"/>
    </row>
    <row r="34" spans="1:16" s="101" customFormat="1" ht="14.45" hidden="1" customHeight="1">
      <c r="B34" s="29"/>
      <c r="C34" s="104"/>
      <c r="D34" s="104"/>
      <c r="E34" s="95" t="s">
        <v>34</v>
      </c>
      <c r="F34" s="65">
        <f>ROUND(SUM(AV53:AV56), 2)</f>
        <v>0</v>
      </c>
      <c r="G34" s="104"/>
      <c r="H34" s="104"/>
      <c r="I34" s="66">
        <v>0</v>
      </c>
      <c r="J34" s="65">
        <v>0</v>
      </c>
      <c r="K34" s="91"/>
      <c r="L34" s="91"/>
      <c r="M34" s="91"/>
      <c r="N34" s="91"/>
      <c r="O34" s="91"/>
      <c r="P34" s="91"/>
    </row>
    <row r="35" spans="1:16" s="101" customFormat="1" ht="6.95" customHeight="1">
      <c r="B35" s="29"/>
      <c r="C35" s="104"/>
      <c r="D35" s="104"/>
      <c r="E35" s="104"/>
      <c r="F35" s="104"/>
      <c r="G35" s="104"/>
      <c r="H35" s="104"/>
      <c r="I35" s="104"/>
      <c r="J35" s="104"/>
      <c r="K35" s="91"/>
      <c r="L35" s="91"/>
      <c r="M35" s="91"/>
      <c r="N35" s="91"/>
      <c r="O35" s="91"/>
      <c r="P35" s="91"/>
    </row>
    <row r="36" spans="1:16" s="101" customFormat="1" ht="25.35" customHeight="1">
      <c r="B36" s="29"/>
      <c r="C36" s="67"/>
      <c r="D36" s="68" t="s">
        <v>35</v>
      </c>
      <c r="E36" s="52"/>
      <c r="F36" s="52"/>
      <c r="G36" s="69" t="s">
        <v>36</v>
      </c>
      <c r="H36" s="70" t="s">
        <v>37</v>
      </c>
      <c r="I36" s="52"/>
      <c r="J36" s="71">
        <f>J27+J30</f>
        <v>0</v>
      </c>
      <c r="K36" s="52"/>
      <c r="L36" s="91"/>
      <c r="M36" s="91"/>
      <c r="N36" s="91"/>
      <c r="O36" s="91"/>
      <c r="P36" s="91"/>
    </row>
    <row r="37" spans="1:16" s="101" customFormat="1" ht="14.45" customHeight="1">
      <c r="A37" s="91"/>
      <c r="B37" s="29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</row>
    <row r="38" spans="1:16">
      <c r="A38" s="118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</row>
    <row r="39" spans="1:16" s="101" customFormat="1" ht="6.95" customHeight="1">
      <c r="A39" s="91"/>
      <c r="B39" s="29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</row>
    <row r="40" spans="1:16" s="101" customFormat="1" ht="36.950000000000003" customHeight="1">
      <c r="B40" s="29"/>
      <c r="C40" s="105" t="s">
        <v>94</v>
      </c>
      <c r="K40" s="91"/>
      <c r="L40" s="91"/>
      <c r="M40" s="91"/>
      <c r="N40" s="91"/>
      <c r="O40" s="91"/>
      <c r="P40" s="91"/>
    </row>
    <row r="41" spans="1:16" s="101" customFormat="1" ht="6.95" customHeight="1">
      <c r="B41" s="29"/>
      <c r="K41" s="91"/>
      <c r="L41" s="91"/>
      <c r="M41" s="91"/>
      <c r="N41" s="91"/>
      <c r="O41" s="91"/>
      <c r="P41" s="91"/>
    </row>
    <row r="42" spans="1:16" s="101" customFormat="1" ht="14.45" customHeight="1">
      <c r="B42" s="29"/>
      <c r="C42" s="100"/>
      <c r="K42" s="91"/>
      <c r="L42" s="91"/>
      <c r="M42" s="91"/>
      <c r="N42" s="91"/>
      <c r="O42" s="91"/>
      <c r="P42" s="91"/>
    </row>
    <row r="43" spans="1:16" s="101" customFormat="1" ht="24" customHeight="1">
      <c r="B43" s="29"/>
      <c r="E43" s="199" t="str">
        <f>E7</f>
        <v>Berounka, ř.km 19,429 - jez Řevnice - VÝSTAVBA RYBÍHO PŘECHODU A VODÁCKÉ PROPUSTI - BIOLOGICKÝ MONITORING</v>
      </c>
      <c r="F43" s="200"/>
      <c r="G43" s="200"/>
      <c r="H43" s="200"/>
      <c r="I43" s="201"/>
      <c r="J43" s="201"/>
      <c r="K43" s="91"/>
      <c r="L43" s="91"/>
      <c r="M43" s="91"/>
      <c r="N43" s="91"/>
      <c r="O43" s="91"/>
      <c r="P43" s="91"/>
    </row>
    <row r="44" spans="1:16" s="101" customFormat="1" ht="14.45" customHeight="1">
      <c r="B44" s="29"/>
      <c r="C44" s="100" t="s">
        <v>58</v>
      </c>
      <c r="K44" s="91"/>
      <c r="L44" s="91"/>
      <c r="M44" s="91"/>
      <c r="N44" s="91"/>
      <c r="O44" s="91"/>
      <c r="P44" s="91"/>
    </row>
    <row r="45" spans="1:16" s="101" customFormat="1" ht="17.25" customHeight="1">
      <c r="B45" s="29"/>
      <c r="E45" s="194" t="str">
        <f>E9</f>
        <v>SO 02.1 - Štěrbinový rybí přechod RPII - Biologický monitoring</v>
      </c>
      <c r="F45" s="195"/>
      <c r="G45" s="195"/>
      <c r="H45" s="195"/>
      <c r="K45" s="91"/>
      <c r="L45" s="91"/>
      <c r="M45" s="91"/>
      <c r="N45" s="91"/>
      <c r="O45" s="91"/>
      <c r="P45" s="91"/>
    </row>
    <row r="46" spans="1:16" s="101" customFormat="1" ht="6.95" customHeight="1">
      <c r="B46" s="29"/>
      <c r="K46" s="91"/>
      <c r="L46" s="91"/>
      <c r="M46" s="91"/>
      <c r="N46" s="91"/>
      <c r="O46" s="91"/>
      <c r="P46" s="91"/>
    </row>
    <row r="47" spans="1:16" s="101" customFormat="1" ht="18" customHeight="1">
      <c r="B47" s="29"/>
      <c r="C47" s="100" t="s">
        <v>14</v>
      </c>
      <c r="F47" s="72" t="str">
        <f>F12</f>
        <v xml:space="preserve"> </v>
      </c>
      <c r="I47" s="100" t="s">
        <v>16</v>
      </c>
      <c r="J47" s="94" t="str">
        <f>IF(J12="","",J12)</f>
        <v/>
      </c>
      <c r="K47" s="91"/>
      <c r="L47" s="91"/>
      <c r="M47" s="91"/>
      <c r="N47" s="91"/>
      <c r="O47" s="91"/>
      <c r="P47" s="91"/>
    </row>
    <row r="48" spans="1:16" s="101" customFormat="1" ht="6.95" customHeight="1">
      <c r="B48" s="29"/>
      <c r="K48" s="91"/>
      <c r="L48" s="91"/>
      <c r="M48" s="91"/>
      <c r="N48" s="91"/>
      <c r="O48" s="91"/>
      <c r="P48" s="91"/>
    </row>
    <row r="49" spans="2:52" s="101" customFormat="1" ht="15">
      <c r="B49" s="29"/>
      <c r="C49" s="100" t="s">
        <v>17</v>
      </c>
      <c r="F49" s="72" t="str">
        <f>E15</f>
        <v>POVODÍ VLTAVY, státní podnik</v>
      </c>
      <c r="I49" s="100" t="s">
        <v>22</v>
      </c>
      <c r="J49" s="72" t="str">
        <f>E21</f>
        <v>ENVISYSTEM, s.r.o.</v>
      </c>
      <c r="K49" s="91"/>
      <c r="L49" s="91"/>
      <c r="M49" s="91"/>
      <c r="N49" s="91"/>
      <c r="O49" s="91"/>
      <c r="P49" s="91"/>
    </row>
    <row r="50" spans="2:52" s="101" customFormat="1" ht="14.45" customHeight="1">
      <c r="B50" s="29"/>
      <c r="C50" s="100" t="s">
        <v>21</v>
      </c>
      <c r="F50" s="72" t="str">
        <f>IF(E18="","",E18)</f>
        <v xml:space="preserve"> </v>
      </c>
      <c r="K50" s="91"/>
      <c r="L50" s="91"/>
      <c r="M50" s="91"/>
      <c r="N50" s="91"/>
      <c r="O50" s="91"/>
      <c r="P50" s="91"/>
    </row>
    <row r="51" spans="2:52" s="101" customFormat="1" ht="10.35" customHeight="1">
      <c r="B51" s="29"/>
      <c r="K51" s="91"/>
      <c r="L51" s="91"/>
      <c r="M51" s="91"/>
      <c r="N51" s="91"/>
      <c r="O51" s="91"/>
      <c r="P51" s="91"/>
    </row>
    <row r="52" spans="2:52" s="7" customFormat="1" ht="29.25" customHeight="1">
      <c r="B52" s="73"/>
      <c r="C52" s="74" t="s">
        <v>60</v>
      </c>
      <c r="D52" s="75" t="s">
        <v>41</v>
      </c>
      <c r="E52" s="75" t="s">
        <v>38</v>
      </c>
      <c r="F52" s="75" t="s">
        <v>61</v>
      </c>
      <c r="G52" s="75" t="s">
        <v>62</v>
      </c>
      <c r="H52" s="75" t="s">
        <v>63</v>
      </c>
      <c r="I52" s="75" t="s">
        <v>64</v>
      </c>
      <c r="J52" s="75" t="s">
        <v>59</v>
      </c>
      <c r="K52" s="75" t="s">
        <v>65</v>
      </c>
      <c r="L52" s="120"/>
      <c r="M52" s="120"/>
      <c r="N52" s="120"/>
      <c r="O52" s="120"/>
      <c r="P52" s="120"/>
    </row>
    <row r="53" spans="2:52" s="101" customFormat="1" ht="29.25" customHeight="1">
      <c r="B53" s="29"/>
      <c r="C53" s="53" t="s">
        <v>95</v>
      </c>
      <c r="J53" s="76">
        <f>J54</f>
        <v>0</v>
      </c>
      <c r="K53" s="91"/>
      <c r="L53" s="91"/>
      <c r="M53" s="91"/>
      <c r="N53" s="91"/>
      <c r="O53" s="91"/>
      <c r="P53" s="91"/>
      <c r="AG53" s="16"/>
      <c r="AH53" s="16"/>
      <c r="AX53" s="77"/>
    </row>
    <row r="54" spans="2:52" s="8" customFormat="1" ht="19.899999999999999" customHeight="1">
      <c r="B54" s="78"/>
      <c r="E54" s="79" t="s">
        <v>42</v>
      </c>
      <c r="F54" s="80" t="s">
        <v>68</v>
      </c>
      <c r="G54" s="80" t="s">
        <v>69</v>
      </c>
      <c r="J54" s="83">
        <f>SUM(J55:J65)</f>
        <v>0</v>
      </c>
      <c r="K54" s="92"/>
      <c r="L54" s="92"/>
      <c r="M54" s="92"/>
      <c r="N54" s="92"/>
      <c r="O54" s="92"/>
      <c r="P54" s="92"/>
      <c r="AE54" s="79"/>
      <c r="AG54" s="81"/>
      <c r="AH54" s="81"/>
      <c r="AL54" s="79"/>
      <c r="AX54" s="82"/>
    </row>
    <row r="55" spans="2:52" s="101" customFormat="1" ht="16.5" customHeight="1">
      <c r="B55" s="149"/>
      <c r="C55" s="84">
        <v>1</v>
      </c>
      <c r="D55" s="84" t="s">
        <v>66</v>
      </c>
      <c r="E55" s="85" t="s">
        <v>84</v>
      </c>
      <c r="F55" s="86" t="s">
        <v>103</v>
      </c>
      <c r="G55" s="87" t="s">
        <v>71</v>
      </c>
      <c r="H55" s="88">
        <v>1</v>
      </c>
      <c r="I55" s="89"/>
      <c r="J55" s="89">
        <f>ROUND(I55*H55,2)</f>
        <v>0</v>
      </c>
      <c r="K55" s="150"/>
      <c r="L55" s="91"/>
      <c r="M55" s="91"/>
      <c r="N55" s="91"/>
      <c r="O55" s="91"/>
      <c r="P55" s="91"/>
      <c r="AE55" s="16"/>
      <c r="AG55" s="16"/>
      <c r="AH55" s="16"/>
      <c r="AL55" s="16"/>
      <c r="AR55" s="90"/>
      <c r="AS55" s="90"/>
      <c r="AT55" s="90"/>
      <c r="AU55" s="90"/>
      <c r="AV55" s="90"/>
      <c r="AW55" s="16"/>
      <c r="AX55" s="90"/>
      <c r="AY55" s="16"/>
      <c r="AZ55" s="16"/>
    </row>
    <row r="56" spans="2:52" s="101" customFormat="1" ht="135">
      <c r="B56" s="128"/>
      <c r="C56" s="91"/>
      <c r="D56" s="151" t="s">
        <v>67</v>
      </c>
      <c r="E56" s="91"/>
      <c r="F56" s="157" t="s">
        <v>113</v>
      </c>
      <c r="G56" s="91"/>
      <c r="H56" s="91"/>
      <c r="I56" s="91"/>
      <c r="J56" s="91"/>
      <c r="K56" s="129"/>
      <c r="L56" s="91"/>
      <c r="M56" s="91"/>
      <c r="N56" s="91"/>
      <c r="O56" s="91"/>
      <c r="P56" s="91"/>
      <c r="AG56" s="16"/>
      <c r="AH56" s="16"/>
    </row>
    <row r="57" spans="2:52" s="101" customFormat="1" ht="15.75" customHeight="1">
      <c r="B57" s="126"/>
      <c r="C57" s="84">
        <v>2</v>
      </c>
      <c r="D57" s="84" t="s">
        <v>66</v>
      </c>
      <c r="E57" s="85" t="s">
        <v>85</v>
      </c>
      <c r="F57" s="86" t="s">
        <v>104</v>
      </c>
      <c r="G57" s="87" t="s">
        <v>71</v>
      </c>
      <c r="H57" s="88">
        <v>1</v>
      </c>
      <c r="I57" s="89"/>
      <c r="J57" s="89">
        <f>ROUND(I57*H57,2)</f>
        <v>0</v>
      </c>
      <c r="K57" s="150"/>
      <c r="L57" s="91"/>
      <c r="M57" s="91"/>
      <c r="N57" s="91"/>
      <c r="O57" s="91"/>
      <c r="P57" s="91"/>
    </row>
    <row r="58" spans="2:52" ht="135">
      <c r="B58" s="126"/>
      <c r="C58" s="91"/>
      <c r="D58" s="151" t="s">
        <v>67</v>
      </c>
      <c r="E58" s="91"/>
      <c r="F58" s="157" t="s">
        <v>114</v>
      </c>
      <c r="G58" s="91"/>
      <c r="H58" s="91"/>
      <c r="I58" s="91"/>
      <c r="J58" s="91"/>
      <c r="K58" s="129"/>
      <c r="L58" s="118"/>
      <c r="M58" s="118"/>
      <c r="N58" s="118"/>
      <c r="O58" s="118"/>
      <c r="P58" s="118"/>
    </row>
    <row r="59" spans="2:52">
      <c r="B59" s="126"/>
      <c r="C59" s="84">
        <v>3</v>
      </c>
      <c r="D59" s="84" t="s">
        <v>66</v>
      </c>
      <c r="E59" s="85" t="s">
        <v>86</v>
      </c>
      <c r="F59" s="86" t="s">
        <v>105</v>
      </c>
      <c r="G59" s="87" t="s">
        <v>71</v>
      </c>
      <c r="H59" s="88">
        <v>1</v>
      </c>
      <c r="I59" s="89"/>
      <c r="J59" s="89">
        <f>ROUND(I59*H59,2)</f>
        <v>0</v>
      </c>
      <c r="K59" s="150"/>
      <c r="L59" s="118"/>
      <c r="M59" s="118"/>
      <c r="N59" s="118"/>
      <c r="O59" s="118"/>
      <c r="P59" s="118"/>
    </row>
    <row r="60" spans="2:52" ht="135">
      <c r="B60" s="126"/>
      <c r="C60" s="91"/>
      <c r="D60" s="151" t="s">
        <v>67</v>
      </c>
      <c r="E60" s="91"/>
      <c r="F60" s="152" t="s">
        <v>114</v>
      </c>
      <c r="G60" s="91"/>
      <c r="H60" s="91"/>
      <c r="I60" s="91"/>
      <c r="J60" s="91"/>
      <c r="K60" s="129"/>
      <c r="L60" s="118"/>
      <c r="M60" s="118"/>
      <c r="N60" s="118"/>
      <c r="O60" s="118"/>
      <c r="P60" s="118"/>
    </row>
    <row r="61" spans="2:52">
      <c r="B61" s="126"/>
      <c r="C61" s="84">
        <v>4</v>
      </c>
      <c r="D61" s="84" t="s">
        <v>66</v>
      </c>
      <c r="E61" s="85" t="s">
        <v>87</v>
      </c>
      <c r="F61" s="86" t="s">
        <v>106</v>
      </c>
      <c r="G61" s="87" t="s">
        <v>71</v>
      </c>
      <c r="H61" s="88">
        <v>1</v>
      </c>
      <c r="I61" s="89"/>
      <c r="J61" s="89">
        <f>ROUND(I61*H61,2)</f>
        <v>0</v>
      </c>
      <c r="K61" s="150"/>
      <c r="L61" s="118"/>
      <c r="M61" s="118"/>
      <c r="N61" s="118"/>
      <c r="O61" s="118"/>
      <c r="P61" s="118"/>
    </row>
    <row r="62" spans="2:52" ht="148.5">
      <c r="B62" s="126"/>
      <c r="C62" s="91"/>
      <c r="D62" s="151" t="s">
        <v>67</v>
      </c>
      <c r="E62" s="91"/>
      <c r="F62" s="156" t="s">
        <v>109</v>
      </c>
      <c r="G62" s="91"/>
      <c r="H62" s="91"/>
      <c r="I62" s="91"/>
      <c r="J62" s="91"/>
      <c r="K62" s="129"/>
      <c r="L62" s="118"/>
      <c r="M62" s="118"/>
      <c r="N62" s="118"/>
      <c r="O62" s="118"/>
      <c r="P62" s="118"/>
    </row>
    <row r="63" spans="2:52">
      <c r="B63" s="126"/>
      <c r="C63" s="84">
        <v>5</v>
      </c>
      <c r="D63" s="84" t="s">
        <v>66</v>
      </c>
      <c r="E63" s="85" t="s">
        <v>88</v>
      </c>
      <c r="F63" s="86" t="s">
        <v>107</v>
      </c>
      <c r="G63" s="87" t="s">
        <v>71</v>
      </c>
      <c r="H63" s="88">
        <v>1</v>
      </c>
      <c r="I63" s="89"/>
      <c r="J63" s="89">
        <f>ROUND(I63*H63,2)</f>
        <v>0</v>
      </c>
      <c r="K63" s="150"/>
      <c r="L63" s="118"/>
      <c r="M63" s="118"/>
      <c r="N63" s="118"/>
      <c r="O63" s="118"/>
      <c r="P63" s="118"/>
    </row>
    <row r="64" spans="2:52" ht="148.5">
      <c r="B64" s="126"/>
      <c r="C64" s="91"/>
      <c r="D64" s="151" t="s">
        <v>67</v>
      </c>
      <c r="E64" s="91"/>
      <c r="F64" s="156" t="s">
        <v>109</v>
      </c>
      <c r="G64" s="91"/>
      <c r="H64" s="91"/>
      <c r="I64" s="91"/>
      <c r="J64" s="91"/>
      <c r="K64" s="129"/>
      <c r="L64" s="118"/>
      <c r="M64" s="118"/>
      <c r="N64" s="118"/>
      <c r="O64" s="118"/>
      <c r="P64" s="118"/>
    </row>
    <row r="65" spans="2:16">
      <c r="B65" s="126"/>
      <c r="C65" s="84">
        <v>6</v>
      </c>
      <c r="D65" s="84" t="s">
        <v>66</v>
      </c>
      <c r="E65" s="85" t="s">
        <v>89</v>
      </c>
      <c r="F65" s="86" t="s">
        <v>90</v>
      </c>
      <c r="G65" s="87" t="s">
        <v>71</v>
      </c>
      <c r="H65" s="88">
        <v>1</v>
      </c>
      <c r="I65" s="89"/>
      <c r="J65" s="89">
        <f>ROUND(I65*H65,2)</f>
        <v>0</v>
      </c>
      <c r="K65" s="150"/>
      <c r="L65" s="118"/>
      <c r="M65" s="118"/>
      <c r="N65" s="118"/>
      <c r="O65" s="118"/>
      <c r="P65" s="118"/>
    </row>
    <row r="66" spans="2:16" ht="27">
      <c r="B66" s="126"/>
      <c r="C66" s="91"/>
      <c r="D66" s="151" t="s">
        <v>67</v>
      </c>
      <c r="E66" s="91"/>
      <c r="F66" s="156" t="s">
        <v>108</v>
      </c>
      <c r="G66" s="91"/>
      <c r="H66" s="91"/>
      <c r="I66" s="91"/>
      <c r="J66" s="91"/>
      <c r="K66" s="129"/>
      <c r="L66" s="118"/>
      <c r="M66" s="118"/>
      <c r="N66" s="118"/>
      <c r="O66" s="118"/>
      <c r="P66" s="118"/>
    </row>
    <row r="67" spans="2:16">
      <c r="B67" s="153"/>
      <c r="C67" s="154"/>
      <c r="D67" s="154"/>
      <c r="E67" s="154"/>
      <c r="F67" s="154"/>
      <c r="G67" s="154"/>
      <c r="H67" s="154"/>
      <c r="I67" s="154"/>
      <c r="J67" s="154"/>
      <c r="K67" s="155"/>
      <c r="L67" s="118"/>
      <c r="M67" s="118"/>
      <c r="N67" s="118"/>
      <c r="O67" s="118"/>
      <c r="P67" s="118"/>
    </row>
  </sheetData>
  <autoFilter ref="C52:K56"/>
  <mergeCells count="6">
    <mergeCell ref="G1:H1"/>
    <mergeCell ref="E9:H9"/>
    <mergeCell ref="E24:H24"/>
    <mergeCell ref="E45:H45"/>
    <mergeCell ref="E7:J7"/>
    <mergeCell ref="E43:J43"/>
  </mergeCells>
  <hyperlinks>
    <hyperlink ref="F1:G1" location="C2" display="1) Krycí list soupisu"/>
    <hyperlink ref="G1:H1" location="C54" display="2) Rekapitulace"/>
    <hyperlink ref="J1" location="C91" display="3) Soupis prací"/>
    <hyperlink ref="L1" location="'Rekapitulace stavby'!C2" display="Rekapitulace stavby"/>
  </hyperlinks>
  <pageMargins left="0.59055118110236227" right="0.59055118110236227" top="0.59055118110236227" bottom="0.59055118110236227" header="0" footer="0.31496062992125984"/>
  <pageSetup paperSize="9" scale="98" fitToHeight="100" orientation="landscape" blackAndWhite="1" r:id="rId1"/>
  <headerFooter>
    <oddFooter>&amp;CStrana &amp;P z &amp;N</oddFooter>
  </headerFooter>
  <rowBreaks count="1" manualBreakCount="1">
    <brk id="39" min="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praci</vt:lpstr>
      <vt:lpstr>SO 01.1 - Balvanitý RP</vt:lpstr>
      <vt:lpstr>SO 02.1 - Štěrbinový RP</vt:lpstr>
      <vt:lpstr>'Rekapitulace praci'!Názvy_tisku</vt:lpstr>
      <vt:lpstr>'SO 01.1 - Balvanitý RP'!Názvy_tisku</vt:lpstr>
      <vt:lpstr>'SO 02.1 - Štěrbinový RP'!Názvy_tisku</vt:lpstr>
      <vt:lpstr>'Rekapitulace praci'!Oblast_tisku</vt:lpstr>
      <vt:lpstr>'SO 01.1 - Balvanitý RP'!Oblast_tisku</vt:lpstr>
      <vt:lpstr>'SO 02.1 - Štěrbinový RP'!Oblast_tisku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 Lucie</dc:creator>
  <cp:lastModifiedBy>volfova</cp:lastModifiedBy>
  <cp:lastPrinted>2018-01-22T10:37:07Z</cp:lastPrinted>
  <dcterms:created xsi:type="dcterms:W3CDTF">2017-09-19T11:56:47Z</dcterms:created>
  <dcterms:modified xsi:type="dcterms:W3CDTF">2018-10-11T08:43:15Z</dcterms:modified>
</cp:coreProperties>
</file>