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tace\Dokumentace_Akce_PLa\119150006_Labe, Hradec Králové, odstranění nánosů na LB\Administrace VŘ realizace\Soupis prací\"/>
    </mc:Choice>
  </mc:AlternateContent>
  <bookViews>
    <workbookView xWindow="0" yWindow="0" windowWidth="28800" windowHeight="14235" activeTab="2"/>
  </bookViews>
  <sheets>
    <sheet name="Krycí list" sheetId="1" r:id="rId1"/>
    <sheet name="Rekapitulace" sheetId="2" r:id="rId2"/>
    <sheet name="Zakázka" sheetId="3" r:id="rId3"/>
  </sheets>
  <definedNames>
    <definedName name="__CENA__">Zakázka!$O$7:$O$501</definedName>
    <definedName name="__MAIN__">Zakázka!$F$1:$CX$94</definedName>
    <definedName name="__MAIN2__" localSheetId="1">Rekapitulace!$B$1:$H$53</definedName>
    <definedName name="__MAIN2__">#REF!</definedName>
    <definedName name="__MAIN3__">'Krycí list'!$A$3:$F$26</definedName>
    <definedName name="__SAZBA__">Zakázka!$T$7:$T$501</definedName>
    <definedName name="__T0__">Zakázka!$F$5:$Y$94</definedName>
    <definedName name="__T1__">Zakázka!$F$6:$Y$54</definedName>
    <definedName name="__T2__">Zakázka!$F$7:$CX$53</definedName>
    <definedName name="__T3__">Zakázka!$8:$11</definedName>
    <definedName name="__T4__">Zakázka!$I$11:$L$11</definedName>
    <definedName name="__TE0__">#REF!</definedName>
    <definedName name="__TE1__">'Krycí list'!#REF!</definedName>
    <definedName name="__TE2__">'Krycí list'!$A$12:$E$12</definedName>
    <definedName name="__TE3__">'Krycí list'!$A$16:$E$16</definedName>
    <definedName name="__TE4__">#REF!</definedName>
    <definedName name="__TR0__" localSheetId="1">Rekapitulace!$B$5:$F$7</definedName>
    <definedName name="__TR0__">#REF!</definedName>
    <definedName name="__TR1__" localSheetId="1">Rekapitulace!$B$6:$F$7</definedName>
    <definedName name="__TR1__">#REF!</definedName>
    <definedName name="__TR2__" localSheetId="1">Rekapitulace!$B$7:$F$7</definedName>
    <definedName name="__TR2__">#REF!</definedName>
    <definedName name="_xlnm.Print_Titles" localSheetId="2">Zakázka!$1:$4</definedName>
    <definedName name="_xlnm.Print_Area" localSheetId="2">Zakázka!$F$1:$X$501</definedName>
  </definedNames>
  <calcPr calcId="152511"/>
</workbook>
</file>

<file path=xl/calcChain.xml><?xml version="1.0" encoding="utf-8"?>
<calcChain xmlns="http://schemas.openxmlformats.org/spreadsheetml/2006/main">
  <c r="O500" i="3" l="1"/>
  <c r="O490" i="3" l="1"/>
  <c r="O493" i="3"/>
  <c r="O495" i="3"/>
  <c r="S500" i="3" l="1"/>
  <c r="Q500" i="3"/>
  <c r="S497" i="3"/>
  <c r="Q497" i="3"/>
  <c r="O497" i="3"/>
  <c r="U497" i="3" s="1"/>
  <c r="S493" i="3"/>
  <c r="Q493" i="3"/>
  <c r="U493" i="3"/>
  <c r="S490" i="3"/>
  <c r="Q490" i="3"/>
  <c r="U490" i="3"/>
  <c r="S487" i="3"/>
  <c r="Q487" i="3"/>
  <c r="O487" i="3"/>
  <c r="U487" i="3" s="1"/>
  <c r="V487" i="3" l="1"/>
  <c r="U500" i="3"/>
  <c r="V500" i="3" s="1"/>
  <c r="V497" i="3"/>
  <c r="V493" i="3"/>
  <c r="V490" i="3"/>
  <c r="A2" i="1" a="1"/>
  <c r="A2" i="1" s="1"/>
  <c r="A3" i="1" s="1" a="1"/>
  <c r="A3" i="1" s="1"/>
  <c r="C30" i="1"/>
  <c r="E30" i="1"/>
  <c r="A2" i="2" a="1"/>
  <c r="A2" i="2" s="1"/>
  <c r="A3" i="2" s="1" a="1"/>
  <c r="A3" i="2" s="1"/>
  <c r="A4" i="2" s="1" a="1"/>
  <c r="A4" i="2" s="1"/>
  <c r="B2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F2" i="3"/>
  <c r="Y7" i="3"/>
  <c r="G7" i="2" s="1"/>
  <c r="O8" i="3"/>
  <c r="U8" i="3" s="1"/>
  <c r="V8" i="3" s="1"/>
  <c r="Q8" i="3"/>
  <c r="S8" i="3"/>
  <c r="H11" i="3"/>
  <c r="H12" i="3" s="1"/>
  <c r="O13" i="3"/>
  <c r="U13" i="3" s="1"/>
  <c r="Q13" i="3"/>
  <c r="S13" i="3"/>
  <c r="H16" i="3"/>
  <c r="O17" i="3"/>
  <c r="Q17" i="3"/>
  <c r="S17" i="3"/>
  <c r="H20" i="3"/>
  <c r="O21" i="3"/>
  <c r="U21" i="3" s="1"/>
  <c r="V21" i="3" s="1"/>
  <c r="Q21" i="3"/>
  <c r="S21" i="3"/>
  <c r="O24" i="3"/>
  <c r="U24" i="3" s="1"/>
  <c r="V24" i="3" s="1"/>
  <c r="Q24" i="3"/>
  <c r="S24" i="3"/>
  <c r="H27" i="3"/>
  <c r="H28" i="3" s="1"/>
  <c r="H29" i="3" s="1"/>
  <c r="H30" i="3" s="1"/>
  <c r="H31" i="3" s="1"/>
  <c r="O32" i="3"/>
  <c r="U32" i="3" s="1"/>
  <c r="Q32" i="3"/>
  <c r="S32" i="3"/>
  <c r="O35" i="3"/>
  <c r="Q35" i="3"/>
  <c r="S35" i="3"/>
  <c r="H38" i="3"/>
  <c r="O39" i="3"/>
  <c r="U39" i="3" s="1"/>
  <c r="Q39" i="3"/>
  <c r="S39" i="3"/>
  <c r="O42" i="3"/>
  <c r="U42" i="3" s="1"/>
  <c r="V42" i="3" s="1"/>
  <c r="Q42" i="3"/>
  <c r="S42" i="3"/>
  <c r="O45" i="3"/>
  <c r="U45" i="3" s="1"/>
  <c r="Q45" i="3"/>
  <c r="S45" i="3"/>
  <c r="H48" i="3"/>
  <c r="H49" i="3" s="1"/>
  <c r="O50" i="3"/>
  <c r="U50" i="3" s="1"/>
  <c r="V50" i="3" s="1"/>
  <c r="Q50" i="3"/>
  <c r="S50" i="3"/>
  <c r="Y56" i="3"/>
  <c r="G9" i="2" s="1"/>
  <c r="O57" i="3"/>
  <c r="Q57" i="3"/>
  <c r="S57" i="3"/>
  <c r="O60" i="3"/>
  <c r="U60" i="3" s="1"/>
  <c r="V60" i="3" s="1"/>
  <c r="Q60" i="3"/>
  <c r="S60" i="3"/>
  <c r="O63" i="3"/>
  <c r="U63" i="3" s="1"/>
  <c r="Q63" i="3"/>
  <c r="S63" i="3"/>
  <c r="H66" i="3"/>
  <c r="O67" i="3"/>
  <c r="U67" i="3" s="1"/>
  <c r="V67" i="3" s="1"/>
  <c r="Q67" i="3"/>
  <c r="S67" i="3"/>
  <c r="Y71" i="3"/>
  <c r="G10" i="2" s="1"/>
  <c r="O72" i="3"/>
  <c r="U72" i="3" s="1"/>
  <c r="V72" i="3" s="1"/>
  <c r="Q72" i="3"/>
  <c r="S72" i="3"/>
  <c r="H75" i="3"/>
  <c r="H76" i="3" s="1"/>
  <c r="H77" i="3" s="1"/>
  <c r="O78" i="3"/>
  <c r="U78" i="3" s="1"/>
  <c r="Q78" i="3"/>
  <c r="S78" i="3"/>
  <c r="H81" i="3"/>
  <c r="H82" i="3" s="1"/>
  <c r="O83" i="3"/>
  <c r="U83" i="3" s="1"/>
  <c r="Q83" i="3"/>
  <c r="S83" i="3"/>
  <c r="H86" i="3"/>
  <c r="Y88" i="3"/>
  <c r="G11" i="2" s="1"/>
  <c r="O89" i="3"/>
  <c r="U89" i="3" s="1"/>
  <c r="V89" i="3" s="1"/>
  <c r="V88" i="3" s="1"/>
  <c r="F11" i="2" s="1"/>
  <c r="Q89" i="3"/>
  <c r="Q88" i="3" s="1"/>
  <c r="D11" i="2" s="1"/>
  <c r="S89" i="3"/>
  <c r="S88" i="3" s="1"/>
  <c r="Y97" i="3"/>
  <c r="Y96" i="3" s="1"/>
  <c r="G13" i="2" s="1"/>
  <c r="O98" i="3"/>
  <c r="U98" i="3" s="1"/>
  <c r="Q98" i="3"/>
  <c r="S98" i="3"/>
  <c r="O101" i="3"/>
  <c r="U101" i="3" s="1"/>
  <c r="Q101" i="3"/>
  <c r="S101" i="3"/>
  <c r="H104" i="3"/>
  <c r="H105" i="3" s="1"/>
  <c r="Y109" i="3"/>
  <c r="G16" i="2" s="1"/>
  <c r="O110" i="3"/>
  <c r="U110" i="3" s="1"/>
  <c r="Q110" i="3"/>
  <c r="S110" i="3"/>
  <c r="O113" i="3"/>
  <c r="Q113" i="3"/>
  <c r="S113" i="3"/>
  <c r="H116" i="3"/>
  <c r="H117" i="3" s="1"/>
  <c r="O118" i="3"/>
  <c r="U118" i="3" s="1"/>
  <c r="V118" i="3" s="1"/>
  <c r="Q118" i="3"/>
  <c r="S118" i="3"/>
  <c r="H121" i="3"/>
  <c r="H122" i="3" s="1"/>
  <c r="O123" i="3"/>
  <c r="Q123" i="3"/>
  <c r="S123" i="3"/>
  <c r="H126" i="3"/>
  <c r="H127" i="3" s="1"/>
  <c r="O128" i="3"/>
  <c r="U128" i="3" s="1"/>
  <c r="V128" i="3" s="1"/>
  <c r="Q128" i="3"/>
  <c r="S128" i="3"/>
  <c r="H131" i="3"/>
  <c r="H132" i="3" s="1"/>
  <c r="O133" i="3"/>
  <c r="U133" i="3" s="1"/>
  <c r="Q133" i="3"/>
  <c r="S133" i="3"/>
  <c r="H136" i="3"/>
  <c r="H137" i="3" s="1"/>
  <c r="Y141" i="3"/>
  <c r="Y140" i="3" s="1"/>
  <c r="G17" i="2" s="1"/>
  <c r="O142" i="3"/>
  <c r="U142" i="3" s="1"/>
  <c r="V142" i="3" s="1"/>
  <c r="Q142" i="3"/>
  <c r="S142" i="3"/>
  <c r="O145" i="3"/>
  <c r="Q145" i="3"/>
  <c r="S145" i="3"/>
  <c r="H148" i="3"/>
  <c r="H149" i="3" s="1"/>
  <c r="O150" i="3"/>
  <c r="U150" i="3" s="1"/>
  <c r="V150" i="3" s="1"/>
  <c r="Q150" i="3"/>
  <c r="S150" i="3"/>
  <c r="H153" i="3"/>
  <c r="H154" i="3" s="1"/>
  <c r="O155" i="3"/>
  <c r="U155" i="3" s="1"/>
  <c r="Q155" i="3"/>
  <c r="S155" i="3"/>
  <c r="H158" i="3"/>
  <c r="H159" i="3" s="1"/>
  <c r="O160" i="3"/>
  <c r="U160" i="3" s="1"/>
  <c r="V160" i="3" s="1"/>
  <c r="Q160" i="3"/>
  <c r="S160" i="3"/>
  <c r="H163" i="3"/>
  <c r="H164" i="3" s="1"/>
  <c r="Y168" i="3"/>
  <c r="O169" i="3"/>
  <c r="U169" i="3" s="1"/>
  <c r="V169" i="3" s="1"/>
  <c r="Q169" i="3"/>
  <c r="S169" i="3"/>
  <c r="O172" i="3"/>
  <c r="U172" i="3" s="1"/>
  <c r="Q172" i="3"/>
  <c r="S172" i="3"/>
  <c r="H175" i="3"/>
  <c r="H176" i="3" s="1"/>
  <c r="H177" i="3"/>
  <c r="H178" i="3" s="1"/>
  <c r="Y184" i="3"/>
  <c r="G23" i="2" s="1"/>
  <c r="O185" i="3"/>
  <c r="U185" i="3" s="1"/>
  <c r="Q185" i="3"/>
  <c r="S185" i="3"/>
  <c r="O188" i="3"/>
  <c r="U188" i="3" s="1"/>
  <c r="V188" i="3" s="1"/>
  <c r="Q188" i="3"/>
  <c r="S188" i="3"/>
  <c r="H191" i="3"/>
  <c r="H192" i="3" s="1"/>
  <c r="O193" i="3"/>
  <c r="Q193" i="3"/>
  <c r="S193" i="3"/>
  <c r="H196" i="3"/>
  <c r="H197" i="3" s="1"/>
  <c r="O198" i="3"/>
  <c r="U198" i="3" s="1"/>
  <c r="V198" i="3" s="1"/>
  <c r="Q198" i="3"/>
  <c r="S198" i="3"/>
  <c r="H201" i="3"/>
  <c r="H202" i="3" s="1"/>
  <c r="O203" i="3"/>
  <c r="U203" i="3" s="1"/>
  <c r="Q203" i="3"/>
  <c r="S203" i="3"/>
  <c r="H206" i="3"/>
  <c r="H207" i="3" s="1"/>
  <c r="O208" i="3"/>
  <c r="U208" i="3" s="1"/>
  <c r="V208" i="3" s="1"/>
  <c r="Q208" i="3"/>
  <c r="S208" i="3"/>
  <c r="H211" i="3"/>
  <c r="H212" i="3" s="1"/>
  <c r="Y214" i="3"/>
  <c r="G24" i="2" s="1"/>
  <c r="O215" i="3"/>
  <c r="O214" i="3" s="1"/>
  <c r="C24" i="2" s="1"/>
  <c r="Q215" i="3"/>
  <c r="Q214" i="3" s="1"/>
  <c r="S215" i="3"/>
  <c r="S214" i="3" s="1"/>
  <c r="Y223" i="3"/>
  <c r="G27" i="2" s="1"/>
  <c r="O224" i="3"/>
  <c r="U224" i="3" s="1"/>
  <c r="V224" i="3" s="1"/>
  <c r="Q224" i="3"/>
  <c r="S224" i="3"/>
  <c r="O227" i="3"/>
  <c r="U227" i="3" s="1"/>
  <c r="Q227" i="3"/>
  <c r="S227" i="3"/>
  <c r="H230" i="3"/>
  <c r="H231" i="3" s="1"/>
  <c r="O232" i="3"/>
  <c r="Q232" i="3"/>
  <c r="S232" i="3"/>
  <c r="H235" i="3"/>
  <c r="O236" i="3"/>
  <c r="Q236" i="3"/>
  <c r="S236" i="3"/>
  <c r="H239" i="3"/>
  <c r="O240" i="3"/>
  <c r="U240" i="3" s="1"/>
  <c r="Q240" i="3"/>
  <c r="S240" i="3"/>
  <c r="H243" i="3"/>
  <c r="H244" i="3" s="1"/>
  <c r="H245" i="3"/>
  <c r="H246" i="3" s="1"/>
  <c r="O247" i="3"/>
  <c r="U247" i="3" s="1"/>
  <c r="Q247" i="3"/>
  <c r="S247" i="3"/>
  <c r="O250" i="3"/>
  <c r="U250" i="3" s="1"/>
  <c r="V250" i="3" s="1"/>
  <c r="Q250" i="3"/>
  <c r="S250" i="3"/>
  <c r="H253" i="3"/>
  <c r="O254" i="3"/>
  <c r="U254" i="3" s="1"/>
  <c r="Q254" i="3"/>
  <c r="S254" i="3"/>
  <c r="O257" i="3"/>
  <c r="U257" i="3" s="1"/>
  <c r="V257" i="3" s="1"/>
  <c r="Q257" i="3"/>
  <c r="S257" i="3"/>
  <c r="H260" i="3"/>
  <c r="O261" i="3"/>
  <c r="U261" i="3" s="1"/>
  <c r="Q261" i="3"/>
  <c r="S261" i="3"/>
  <c r="H264" i="3"/>
  <c r="H265" i="3" s="1"/>
  <c r="Y267" i="3"/>
  <c r="G28" i="2" s="1"/>
  <c r="O268" i="3"/>
  <c r="Q268" i="3"/>
  <c r="S268" i="3"/>
  <c r="H271" i="3"/>
  <c r="H272" i="3" s="1"/>
  <c r="O273" i="3"/>
  <c r="U273" i="3" s="1"/>
  <c r="V273" i="3" s="1"/>
  <c r="Q273" i="3"/>
  <c r="S273" i="3"/>
  <c r="O276" i="3"/>
  <c r="U276" i="3" s="1"/>
  <c r="V276" i="3" s="1"/>
  <c r="Q276" i="3"/>
  <c r="S276" i="3"/>
  <c r="H279" i="3"/>
  <c r="Y281" i="3"/>
  <c r="G29" i="2" s="1"/>
  <c r="O282" i="3"/>
  <c r="U282" i="3" s="1"/>
  <c r="V282" i="3" s="1"/>
  <c r="Q282" i="3"/>
  <c r="S282" i="3"/>
  <c r="H285" i="3"/>
  <c r="H286" i="3" s="1"/>
  <c r="H287" i="3" s="1"/>
  <c r="O288" i="3"/>
  <c r="U288" i="3" s="1"/>
  <c r="Q288" i="3"/>
  <c r="S288" i="3"/>
  <c r="H291" i="3"/>
  <c r="H292" i="3" s="1"/>
  <c r="Y294" i="3"/>
  <c r="G30" i="2" s="1"/>
  <c r="O295" i="3"/>
  <c r="U295" i="3" s="1"/>
  <c r="U294" i="3" s="1"/>
  <c r="E30" i="2" s="1"/>
  <c r="Q295" i="3"/>
  <c r="Q294" i="3" s="1"/>
  <c r="D30" i="2" s="1"/>
  <c r="S295" i="3"/>
  <c r="S294" i="3" s="1"/>
  <c r="Y303" i="3"/>
  <c r="G33" i="2" s="1"/>
  <c r="O304" i="3"/>
  <c r="Q304" i="3"/>
  <c r="S304" i="3"/>
  <c r="O307" i="3"/>
  <c r="U307" i="3" s="1"/>
  <c r="V307" i="3" s="1"/>
  <c r="Q307" i="3"/>
  <c r="S307" i="3"/>
  <c r="H310" i="3"/>
  <c r="H311" i="3" s="1"/>
  <c r="O312" i="3"/>
  <c r="U312" i="3" s="1"/>
  <c r="Q312" i="3"/>
  <c r="S312" i="3"/>
  <c r="H315" i="3"/>
  <c r="H316" i="3" s="1"/>
  <c r="H317" i="3" s="1"/>
  <c r="H318" i="3" s="1"/>
  <c r="O319" i="3"/>
  <c r="U319" i="3" s="1"/>
  <c r="V319" i="3" s="1"/>
  <c r="Q319" i="3"/>
  <c r="S319" i="3"/>
  <c r="H322" i="3"/>
  <c r="H323" i="3" s="1"/>
  <c r="O324" i="3"/>
  <c r="Q324" i="3"/>
  <c r="S324" i="3"/>
  <c r="H327" i="3"/>
  <c r="H328" i="3" s="1"/>
  <c r="H329" i="3" s="1"/>
  <c r="H330" i="3" s="1"/>
  <c r="O331" i="3"/>
  <c r="U331" i="3" s="1"/>
  <c r="V331" i="3" s="1"/>
  <c r="Q331" i="3"/>
  <c r="S331" i="3"/>
  <c r="H334" i="3"/>
  <c r="H335" i="3" s="1"/>
  <c r="Y339" i="3"/>
  <c r="Y338" i="3" s="1"/>
  <c r="G34" i="2" s="1"/>
  <c r="O340" i="3"/>
  <c r="U340" i="3" s="1"/>
  <c r="V340" i="3" s="1"/>
  <c r="Q340" i="3"/>
  <c r="S340" i="3"/>
  <c r="O343" i="3"/>
  <c r="U343" i="3" s="1"/>
  <c r="Q343" i="3"/>
  <c r="S343" i="3"/>
  <c r="H346" i="3"/>
  <c r="H347" i="3" s="1"/>
  <c r="O348" i="3"/>
  <c r="U348" i="3" s="1"/>
  <c r="V348" i="3" s="1"/>
  <c r="Q348" i="3"/>
  <c r="S348" i="3"/>
  <c r="H351" i="3"/>
  <c r="H352" i="3" s="1"/>
  <c r="Y356" i="3"/>
  <c r="G37" i="2" s="1"/>
  <c r="O357" i="3"/>
  <c r="Q357" i="3"/>
  <c r="S357" i="3"/>
  <c r="H360" i="3"/>
  <c r="H361" i="3" s="1"/>
  <c r="O362" i="3"/>
  <c r="U362" i="3" s="1"/>
  <c r="V362" i="3" s="1"/>
  <c r="Q362" i="3"/>
  <c r="S362" i="3"/>
  <c r="H365" i="3"/>
  <c r="H366" i="3" s="1"/>
  <c r="Y370" i="3"/>
  <c r="G39" i="2" s="1"/>
  <c r="O371" i="3"/>
  <c r="U371" i="3" s="1"/>
  <c r="V371" i="3" s="1"/>
  <c r="Q371" i="3"/>
  <c r="S371" i="3"/>
  <c r="O374" i="3"/>
  <c r="U374" i="3" s="1"/>
  <c r="Q374" i="3"/>
  <c r="S374" i="3"/>
  <c r="H377" i="3"/>
  <c r="H378" i="3" s="1"/>
  <c r="O379" i="3"/>
  <c r="U379" i="3" s="1"/>
  <c r="Q379" i="3"/>
  <c r="S379" i="3"/>
  <c r="H382" i="3"/>
  <c r="H383" i="3" s="1"/>
  <c r="O384" i="3"/>
  <c r="U384" i="3" s="1"/>
  <c r="Q384" i="3"/>
  <c r="S384" i="3"/>
  <c r="H387" i="3"/>
  <c r="H388" i="3" s="1"/>
  <c r="O389" i="3"/>
  <c r="U389" i="3" s="1"/>
  <c r="V389" i="3" s="1"/>
  <c r="Q389" i="3"/>
  <c r="S389" i="3"/>
  <c r="H392" i="3"/>
  <c r="H393" i="3" s="1"/>
  <c r="O394" i="3"/>
  <c r="Q394" i="3"/>
  <c r="S394" i="3"/>
  <c r="H397" i="3"/>
  <c r="H398" i="3" s="1"/>
  <c r="Y400" i="3"/>
  <c r="O401" i="3"/>
  <c r="Q401" i="3"/>
  <c r="Q400" i="3" s="1"/>
  <c r="D40" i="2" s="1"/>
  <c r="S401" i="3"/>
  <c r="S400" i="3" s="1"/>
  <c r="Y409" i="3"/>
  <c r="O410" i="3"/>
  <c r="U410" i="3" s="1"/>
  <c r="V410" i="3" s="1"/>
  <c r="Q410" i="3"/>
  <c r="S410" i="3"/>
  <c r="O413" i="3"/>
  <c r="U413" i="3" s="1"/>
  <c r="Q413" i="3"/>
  <c r="S413" i="3"/>
  <c r="H416" i="3"/>
  <c r="H417" i="3" s="1"/>
  <c r="H418" i="3" s="1"/>
  <c r="Y420" i="3"/>
  <c r="G44" i="2" s="1"/>
  <c r="O421" i="3"/>
  <c r="U421" i="3" s="1"/>
  <c r="V421" i="3" s="1"/>
  <c r="Q421" i="3"/>
  <c r="S421" i="3"/>
  <c r="H424" i="3"/>
  <c r="H425" i="3" s="1"/>
  <c r="O426" i="3"/>
  <c r="U426" i="3" s="1"/>
  <c r="V426" i="3" s="1"/>
  <c r="Q426" i="3"/>
  <c r="S426" i="3"/>
  <c r="H429" i="3"/>
  <c r="H430" i="3" s="1"/>
  <c r="O431" i="3"/>
  <c r="U431" i="3" s="1"/>
  <c r="V431" i="3" s="1"/>
  <c r="Q431" i="3"/>
  <c r="S431" i="3"/>
  <c r="H434" i="3"/>
  <c r="H435" i="3" s="1"/>
  <c r="O436" i="3"/>
  <c r="U436" i="3" s="1"/>
  <c r="Q436" i="3"/>
  <c r="S436" i="3"/>
  <c r="H439" i="3"/>
  <c r="H440" i="3" s="1"/>
  <c r="O441" i="3"/>
  <c r="U441" i="3" s="1"/>
  <c r="Q441" i="3"/>
  <c r="S441" i="3"/>
  <c r="H444" i="3"/>
  <c r="H445" i="3" s="1"/>
  <c r="O446" i="3"/>
  <c r="U446" i="3" s="1"/>
  <c r="Q446" i="3"/>
  <c r="S446" i="3"/>
  <c r="H449" i="3"/>
  <c r="H450" i="3" s="1"/>
  <c r="H451" i="3"/>
  <c r="H452" i="3" s="1"/>
  <c r="O453" i="3"/>
  <c r="U453" i="3" s="1"/>
  <c r="Q453" i="3"/>
  <c r="S453" i="3"/>
  <c r="H456" i="3"/>
  <c r="H457" i="3" s="1"/>
  <c r="Y459" i="3"/>
  <c r="G45" i="2" s="1"/>
  <c r="O460" i="3"/>
  <c r="O459" i="3" s="1"/>
  <c r="C45" i="2" s="1"/>
  <c r="Q460" i="3"/>
  <c r="Q459" i="3" s="1"/>
  <c r="D45" i="2" s="1"/>
  <c r="S460" i="3"/>
  <c r="S459" i="3" s="1"/>
  <c r="Y468" i="3"/>
  <c r="Q469" i="3"/>
  <c r="S469" i="3"/>
  <c r="O472" i="3"/>
  <c r="Q472" i="3"/>
  <c r="S472" i="3"/>
  <c r="O475" i="3"/>
  <c r="U475" i="3" s="1"/>
  <c r="Q475" i="3"/>
  <c r="S475" i="3"/>
  <c r="O478" i="3"/>
  <c r="U478" i="3" s="1"/>
  <c r="Q478" i="3"/>
  <c r="S478" i="3"/>
  <c r="O481" i="3"/>
  <c r="U481" i="3" s="1"/>
  <c r="Q481" i="3"/>
  <c r="S481" i="3"/>
  <c r="O484" i="3"/>
  <c r="U484" i="3" s="1"/>
  <c r="V484" i="3" s="1"/>
  <c r="Q484" i="3"/>
  <c r="S484" i="3"/>
  <c r="U113" i="3"/>
  <c r="V113" i="3" s="1"/>
  <c r="V39" i="3"/>
  <c r="O281" i="3" l="1"/>
  <c r="C29" i="2" s="1"/>
  <c r="Y355" i="3"/>
  <c r="G36" i="2" s="1"/>
  <c r="Y6" i="3"/>
  <c r="G6" i="2" s="1"/>
  <c r="O88" i="3"/>
  <c r="C11" i="2" s="1"/>
  <c r="A26" i="1"/>
  <c r="E26" i="1" s="1"/>
  <c r="Q409" i="3"/>
  <c r="D43" i="2" s="1"/>
  <c r="Q339" i="3"/>
  <c r="Q338" i="3" s="1"/>
  <c r="D34" i="2" s="1"/>
  <c r="Q97" i="3"/>
  <c r="Q96" i="3" s="1"/>
  <c r="D13" i="2" s="1"/>
  <c r="S281" i="3"/>
  <c r="G35" i="2"/>
  <c r="O168" i="3"/>
  <c r="O167" i="3" s="1"/>
  <c r="C19" i="2" s="1"/>
  <c r="S409" i="3"/>
  <c r="O339" i="3"/>
  <c r="O338" i="3" s="1"/>
  <c r="C34" i="2" s="1"/>
  <c r="S168" i="3"/>
  <c r="S167" i="3" s="1"/>
  <c r="Q223" i="3"/>
  <c r="D27" i="2" s="1"/>
  <c r="S303" i="3"/>
  <c r="S302" i="3" s="1"/>
  <c r="V203" i="3"/>
  <c r="Q184" i="3"/>
  <c r="D23" i="2" s="1"/>
  <c r="Q141" i="3"/>
  <c r="Q140" i="3" s="1"/>
  <c r="D17" i="2" s="1"/>
  <c r="S223" i="3"/>
  <c r="Y302" i="3"/>
  <c r="G32" i="2" s="1"/>
  <c r="S71" i="3"/>
  <c r="Y108" i="3"/>
  <c r="S109" i="3"/>
  <c r="S108" i="3" s="1"/>
  <c r="V98" i="3"/>
  <c r="Q56" i="3"/>
  <c r="D9" i="2" s="1"/>
  <c r="D18" i="2"/>
  <c r="Q420" i="3"/>
  <c r="D44" i="2" s="1"/>
  <c r="S356" i="3"/>
  <c r="S355" i="3" s="1"/>
  <c r="Q281" i="3"/>
  <c r="D29" i="2" s="1"/>
  <c r="Y55" i="3"/>
  <c r="G8" i="2" s="1"/>
  <c r="U472" i="3"/>
  <c r="V472" i="3" s="1"/>
  <c r="U460" i="3"/>
  <c r="U459" i="3" s="1"/>
  <c r="E45" i="2" s="1"/>
  <c r="V45" i="3"/>
  <c r="O356" i="3"/>
  <c r="C37" i="2" s="1"/>
  <c r="Q267" i="3"/>
  <c r="D28" i="2" s="1"/>
  <c r="O109" i="3"/>
  <c r="G14" i="2"/>
  <c r="V261" i="3"/>
  <c r="O71" i="3"/>
  <c r="C10" i="2" s="1"/>
  <c r="V413" i="3"/>
  <c r="V374" i="3"/>
  <c r="S97" i="3"/>
  <c r="S96" i="3" s="1"/>
  <c r="S56" i="3"/>
  <c r="Q7" i="3"/>
  <c r="Q6" i="3" s="1"/>
  <c r="D6" i="2" s="1"/>
  <c r="D35" i="2"/>
  <c r="V172" i="3"/>
  <c r="U168" i="3"/>
  <c r="V110" i="3"/>
  <c r="U97" i="3"/>
  <c r="V101" i="3"/>
  <c r="O184" i="3"/>
  <c r="V133" i="3"/>
  <c r="O420" i="3"/>
  <c r="C44" i="2" s="1"/>
  <c r="V83" i="3"/>
  <c r="V312" i="3"/>
  <c r="U357" i="3"/>
  <c r="V357" i="3" s="1"/>
  <c r="Y222" i="3"/>
  <c r="O97" i="3"/>
  <c r="V32" i="3"/>
  <c r="V441" i="3"/>
  <c r="C20" i="2"/>
  <c r="U88" i="3"/>
  <c r="E11" i="2" s="1"/>
  <c r="G18" i="2"/>
  <c r="Y183" i="3"/>
  <c r="Y182" i="3" s="1"/>
  <c r="G21" i="2" s="1"/>
  <c r="U215" i="3"/>
  <c r="U214" i="3" s="1"/>
  <c r="E24" i="2" s="1"/>
  <c r="S420" i="3"/>
  <c r="U281" i="3"/>
  <c r="E29" i="2" s="1"/>
  <c r="S184" i="3"/>
  <c r="S183" i="3" s="1"/>
  <c r="S182" i="3" s="1"/>
  <c r="Q168" i="3"/>
  <c r="S141" i="3"/>
  <c r="S140" i="3" s="1"/>
  <c r="V185" i="3"/>
  <c r="V475" i="3"/>
  <c r="V481" i="3"/>
  <c r="V247" i="3"/>
  <c r="O294" i="3"/>
  <c r="C30" i="2" s="1"/>
  <c r="V436" i="3"/>
  <c r="U123" i="3"/>
  <c r="V123" i="3" s="1"/>
  <c r="V254" i="3"/>
  <c r="V155" i="3"/>
  <c r="V295" i="3"/>
  <c r="V294" i="3" s="1"/>
  <c r="F30" i="2" s="1"/>
  <c r="S468" i="3"/>
  <c r="S467" i="3" s="1"/>
  <c r="S466" i="3" s="1"/>
  <c r="Q468" i="3"/>
  <c r="D48" i="2" s="1"/>
  <c r="Y369" i="3"/>
  <c r="G38" i="2" s="1"/>
  <c r="S267" i="3"/>
  <c r="V240" i="3"/>
  <c r="V13" i="3"/>
  <c r="Q303" i="3"/>
  <c r="Q302" i="3" s="1"/>
  <c r="S7" i="3"/>
  <c r="S6" i="3" s="1"/>
  <c r="V384" i="3"/>
  <c r="V478" i="3"/>
  <c r="V446" i="3"/>
  <c r="U469" i="3"/>
  <c r="V469" i="3" s="1"/>
  <c r="O468" i="3"/>
  <c r="U420" i="3"/>
  <c r="E44" i="2" s="1"/>
  <c r="U409" i="3"/>
  <c r="O409" i="3"/>
  <c r="G43" i="2"/>
  <c r="Y408" i="3"/>
  <c r="O400" i="3"/>
  <c r="C40" i="2" s="1"/>
  <c r="U401" i="3"/>
  <c r="V379" i="3"/>
  <c r="Q370" i="3"/>
  <c r="V343" i="3"/>
  <c r="V339" i="3" s="1"/>
  <c r="U339" i="3"/>
  <c r="U304" i="3"/>
  <c r="V304" i="3" s="1"/>
  <c r="O303" i="3"/>
  <c r="U57" i="3"/>
  <c r="U56" i="3" s="1"/>
  <c r="O56" i="3"/>
  <c r="U35" i="3"/>
  <c r="V35" i="3" s="1"/>
  <c r="O7" i="3"/>
  <c r="V78" i="3"/>
  <c r="U71" i="3"/>
  <c r="E10" i="2" s="1"/>
  <c r="G15" i="2"/>
  <c r="U236" i="3"/>
  <c r="V236" i="3" s="1"/>
  <c r="U232" i="3"/>
  <c r="V232" i="3" s="1"/>
  <c r="O223" i="3"/>
  <c r="V227" i="3"/>
  <c r="D24" i="2"/>
  <c r="A4" i="1" a="1"/>
  <c r="A4" i="1" s="1"/>
  <c r="A27" i="1" s="1"/>
  <c r="G48" i="2"/>
  <c r="Y467" i="3"/>
  <c r="U394" i="3"/>
  <c r="V394" i="3" s="1"/>
  <c r="O370" i="3"/>
  <c r="U324" i="3"/>
  <c r="V324" i="3" s="1"/>
  <c r="U193" i="3"/>
  <c r="U184" i="3" s="1"/>
  <c r="V288" i="3"/>
  <c r="V281" i="3" s="1"/>
  <c r="F29" i="2" s="1"/>
  <c r="U268" i="3"/>
  <c r="U267" i="3" s="1"/>
  <c r="E28" i="2" s="1"/>
  <c r="O267" i="3"/>
  <c r="C28" i="2" s="1"/>
  <c r="G20" i="2"/>
  <c r="Y167" i="3"/>
  <c r="G19" i="2" s="1"/>
  <c r="U145" i="3"/>
  <c r="V145" i="3" s="1"/>
  <c r="O141" i="3"/>
  <c r="Q109" i="3"/>
  <c r="Q71" i="3"/>
  <c r="V63" i="3"/>
  <c r="U17" i="3"/>
  <c r="V17" i="3" s="1"/>
  <c r="V453" i="3"/>
  <c r="S370" i="3"/>
  <c r="S369" i="3" s="1"/>
  <c r="Q356" i="3"/>
  <c r="S339" i="3"/>
  <c r="S338" i="3" s="1"/>
  <c r="G40" i="2"/>
  <c r="D14" i="2" l="1"/>
  <c r="V109" i="3"/>
  <c r="F16" i="2" s="1"/>
  <c r="Y5" i="3"/>
  <c r="G5" i="2" s="1"/>
  <c r="V141" i="3"/>
  <c r="F18" i="2" s="1"/>
  <c r="V268" i="3"/>
  <c r="V267" i="3" s="1"/>
  <c r="F28" i="2" s="1"/>
  <c r="Q183" i="3"/>
  <c r="D22" i="2" s="1"/>
  <c r="Y301" i="3"/>
  <c r="G31" i="2" s="1"/>
  <c r="D26" i="1"/>
  <c r="G22" i="2"/>
  <c r="V97" i="3"/>
  <c r="F14" i="2" s="1"/>
  <c r="S222" i="3"/>
  <c r="S221" i="3" s="1"/>
  <c r="S408" i="3"/>
  <c r="S407" i="3" s="1"/>
  <c r="Q222" i="3"/>
  <c r="Q221" i="3" s="1"/>
  <c r="D25" i="2" s="1"/>
  <c r="Q408" i="3"/>
  <c r="D42" i="2" s="1"/>
  <c r="O355" i="3"/>
  <c r="C36" i="2" s="1"/>
  <c r="C35" i="2"/>
  <c r="V215" i="3"/>
  <c r="V214" i="3" s="1"/>
  <c r="F24" i="2" s="1"/>
  <c r="V420" i="3"/>
  <c r="F44" i="2" s="1"/>
  <c r="D33" i="2"/>
  <c r="S55" i="3"/>
  <c r="S5" i="3" s="1"/>
  <c r="S301" i="3"/>
  <c r="V409" i="3"/>
  <c r="V460" i="3"/>
  <c r="V459" i="3" s="1"/>
  <c r="F45" i="2" s="1"/>
  <c r="Q467" i="3"/>
  <c r="Q466" i="3" s="1"/>
  <c r="D46" i="2" s="1"/>
  <c r="S95" i="3"/>
  <c r="V71" i="3"/>
  <c r="F10" i="2" s="1"/>
  <c r="V7" i="3"/>
  <c r="V6" i="3" s="1"/>
  <c r="D7" i="2"/>
  <c r="V108" i="3"/>
  <c r="F15" i="2" s="1"/>
  <c r="U109" i="3"/>
  <c r="U108" i="3" s="1"/>
  <c r="E15" i="2" s="1"/>
  <c r="O108" i="3"/>
  <c r="C15" i="2" s="1"/>
  <c r="C16" i="2"/>
  <c r="V303" i="3"/>
  <c r="V302" i="3" s="1"/>
  <c r="V168" i="3"/>
  <c r="O96" i="3"/>
  <c r="C13" i="2" s="1"/>
  <c r="C14" i="2"/>
  <c r="E20" i="2"/>
  <c r="U167" i="3"/>
  <c r="E19" i="2" s="1"/>
  <c r="U7" i="3"/>
  <c r="U6" i="3" s="1"/>
  <c r="V193" i="3"/>
  <c r="V184" i="3" s="1"/>
  <c r="V183" i="3" s="1"/>
  <c r="Y221" i="3"/>
  <c r="G25" i="2" s="1"/>
  <c r="G26" i="2"/>
  <c r="E14" i="2"/>
  <c r="U96" i="3"/>
  <c r="E13" i="2" s="1"/>
  <c r="O183" i="3"/>
  <c r="C23" i="2"/>
  <c r="U223" i="3"/>
  <c r="U222" i="3" s="1"/>
  <c r="Q167" i="3"/>
  <c r="D19" i="2" s="1"/>
  <c r="D20" i="2"/>
  <c r="C7" i="2"/>
  <c r="O6" i="3"/>
  <c r="C43" i="2"/>
  <c r="O408" i="3"/>
  <c r="E23" i="2"/>
  <c r="U183" i="3"/>
  <c r="D37" i="2"/>
  <c r="Q355" i="3"/>
  <c r="D36" i="2" s="1"/>
  <c r="D16" i="2"/>
  <c r="Q108" i="3"/>
  <c r="O369" i="3"/>
  <c r="C38" i="2" s="1"/>
  <c r="C39" i="2"/>
  <c r="Q182" i="3"/>
  <c r="D21" i="2" s="1"/>
  <c r="C27" i="2"/>
  <c r="O222" i="3"/>
  <c r="V57" i="3"/>
  <c r="V56" i="3" s="1"/>
  <c r="E35" i="2"/>
  <c r="U338" i="3"/>
  <c r="E34" i="2" s="1"/>
  <c r="U356" i="3"/>
  <c r="U370" i="3"/>
  <c r="Y407" i="3"/>
  <c r="G41" i="2" s="1"/>
  <c r="G42" i="2"/>
  <c r="E43" i="2"/>
  <c r="U408" i="3"/>
  <c r="C48" i="2"/>
  <c r="O467" i="3"/>
  <c r="G47" i="2"/>
  <c r="Y466" i="3"/>
  <c r="G46" i="2" s="1"/>
  <c r="U55" i="3"/>
  <c r="E8" i="2" s="1"/>
  <c r="E9" i="2"/>
  <c r="U400" i="3"/>
  <c r="E40" i="2" s="1"/>
  <c r="V401" i="3"/>
  <c r="V400" i="3" s="1"/>
  <c r="F40" i="2" s="1"/>
  <c r="D10" i="2"/>
  <c r="Q55" i="3"/>
  <c r="O140" i="3"/>
  <c r="C18" i="2"/>
  <c r="U141" i="3"/>
  <c r="C9" i="2"/>
  <c r="O55" i="3"/>
  <c r="C8" i="2" s="1"/>
  <c r="U303" i="3"/>
  <c r="F35" i="2"/>
  <c r="V338" i="3"/>
  <c r="F34" i="2" s="1"/>
  <c r="V370" i="3"/>
  <c r="U468" i="3"/>
  <c r="D27" i="1"/>
  <c r="E27" i="1"/>
  <c r="E25" i="1" s="1"/>
  <c r="V223" i="3"/>
  <c r="Y95" i="3"/>
  <c r="G12" i="2" s="1"/>
  <c r="C33" i="2"/>
  <c r="O302" i="3"/>
  <c r="D32" i="2"/>
  <c r="V356" i="3"/>
  <c r="Q369" i="3"/>
  <c r="D38" i="2" s="1"/>
  <c r="D39" i="2"/>
  <c r="V468" i="3"/>
  <c r="V140" i="3" l="1"/>
  <c r="F17" i="2" s="1"/>
  <c r="V96" i="3"/>
  <c r="F13" i="2" s="1"/>
  <c r="D26" i="2"/>
  <c r="V408" i="3"/>
  <c r="F42" i="2" s="1"/>
  <c r="Q407" i="3"/>
  <c r="D41" i="2" s="1"/>
  <c r="F43" i="2"/>
  <c r="F33" i="2"/>
  <c r="E16" i="2"/>
  <c r="D47" i="2"/>
  <c r="F7" i="2"/>
  <c r="E7" i="2"/>
  <c r="F23" i="2"/>
  <c r="E27" i="2"/>
  <c r="C22" i="2"/>
  <c r="O182" i="3"/>
  <c r="C21" i="2" s="1"/>
  <c r="V167" i="3"/>
  <c r="F20" i="2"/>
  <c r="U467" i="3"/>
  <c r="E48" i="2"/>
  <c r="U302" i="3"/>
  <c r="E33" i="2"/>
  <c r="E42" i="2"/>
  <c r="U407" i="3"/>
  <c r="E41" i="2" s="1"/>
  <c r="E39" i="2"/>
  <c r="U369" i="3"/>
  <c r="E38" i="2" s="1"/>
  <c r="V55" i="3"/>
  <c r="F8" i="2" s="1"/>
  <c r="F9" i="2"/>
  <c r="C6" i="2"/>
  <c r="O5" i="3"/>
  <c r="C5" i="2" s="1"/>
  <c r="V369" i="3"/>
  <c r="F38" i="2" s="1"/>
  <c r="F39" i="2"/>
  <c r="E18" i="2"/>
  <c r="U140" i="3"/>
  <c r="U5" i="3"/>
  <c r="E5" i="2" s="1"/>
  <c r="E6" i="2"/>
  <c r="U355" i="3"/>
  <c r="E36" i="2" s="1"/>
  <c r="E37" i="2"/>
  <c r="O221" i="3"/>
  <c r="C25" i="2" s="1"/>
  <c r="C26" i="2"/>
  <c r="C42" i="2"/>
  <c r="O407" i="3"/>
  <c r="C41" i="2" s="1"/>
  <c r="F22" i="2"/>
  <c r="V182" i="3"/>
  <c r="F21" i="2" s="1"/>
  <c r="C32" i="2"/>
  <c r="O301" i="3"/>
  <c r="C31" i="2" s="1"/>
  <c r="F37" i="2"/>
  <c r="V355" i="3"/>
  <c r="F36" i="2" s="1"/>
  <c r="V467" i="3"/>
  <c r="F48" i="2"/>
  <c r="D8" i="2"/>
  <c r="Q5" i="3"/>
  <c r="D5" i="2" s="1"/>
  <c r="C47" i="2"/>
  <c r="O466" i="3"/>
  <c r="C46" i="2" s="1"/>
  <c r="Q301" i="3"/>
  <c r="D31" i="2" s="1"/>
  <c r="V222" i="3"/>
  <c r="F27" i="2"/>
  <c r="C17" i="2"/>
  <c r="O95" i="3"/>
  <c r="C12" i="2" s="1"/>
  <c r="D15" i="2"/>
  <c r="Q95" i="3"/>
  <c r="D12" i="2" s="1"/>
  <c r="U182" i="3"/>
  <c r="E21" i="2" s="1"/>
  <c r="E22" i="2"/>
  <c r="U221" i="3"/>
  <c r="E25" i="2" s="1"/>
  <c r="E26" i="2"/>
  <c r="F32" i="2"/>
  <c r="V5" i="3"/>
  <c r="F5" i="2" s="1"/>
  <c r="F6" i="2"/>
  <c r="V407" i="3" l="1"/>
  <c r="F41" i="2" s="1"/>
  <c r="V301" i="3"/>
  <c r="F31" i="2" s="1"/>
  <c r="E24" i="1"/>
  <c r="E28" i="1" s="1"/>
  <c r="F19" i="2"/>
  <c r="V95" i="3"/>
  <c r="F12" i="2" s="1"/>
  <c r="F26" i="2"/>
  <c r="V221" i="3"/>
  <c r="F25" i="2" s="1"/>
  <c r="E32" i="2"/>
  <c r="U301" i="3"/>
  <c r="E31" i="2" s="1"/>
  <c r="E17" i="2"/>
  <c r="U95" i="3"/>
  <c r="E12" i="2" s="1"/>
  <c r="C50" i="2"/>
  <c r="V466" i="3"/>
  <c r="F46" i="2" s="1"/>
  <c r="F47" i="2"/>
  <c r="E47" i="2"/>
  <c r="U466" i="3"/>
  <c r="E46" i="2" s="1"/>
  <c r="C51" i="2" l="1"/>
  <c r="C52" i="2" s="1"/>
</calcChain>
</file>

<file path=xl/sharedStrings.xml><?xml version="1.0" encoding="utf-8"?>
<sst xmlns="http://schemas.openxmlformats.org/spreadsheetml/2006/main" count="956" uniqueCount="334">
  <si>
    <t>H</t>
  </si>
  <si>
    <t>_</t>
  </si>
  <si>
    <t>t</t>
  </si>
  <si>
    <t>13</t>
  </si>
  <si>
    <t>MJ</t>
  </si>
  <si>
    <t>ON</t>
  </si>
  <si>
    <t>SP</t>
  </si>
  <si>
    <t>m2</t>
  </si>
  <si>
    <t>m3</t>
  </si>
  <si>
    <t>DPH</t>
  </si>
  <si>
    <t>Kód</t>
  </si>
  <si>
    <t>Rok</t>
  </si>
  <si>
    <t>Typ</t>
  </si>
  <si>
    <t>VRN</t>
  </si>
  <si>
    <t>hod</t>
  </si>
  <si>
    <t>kus</t>
  </si>
  <si>
    <t>0,02</t>
  </si>
  <si>
    <t>0,21</t>
  </si>
  <si>
    <t>0,72</t>
  </si>
  <si>
    <t>15,0</t>
  </si>
  <si>
    <t>19,0</t>
  </si>
  <si>
    <t>2155</t>
  </si>
  <si>
    <t>29,0</t>
  </si>
  <si>
    <t>30,0</t>
  </si>
  <si>
    <t>35,0</t>
  </si>
  <si>
    <t>Cena</t>
  </si>
  <si>
    <t>soub</t>
  </si>
  <si>
    <t>-0,25</t>
  </si>
  <si>
    <t>145,0</t>
  </si>
  <si>
    <t>210,0</t>
  </si>
  <si>
    <t>385,0</t>
  </si>
  <si>
    <t>500,0</t>
  </si>
  <si>
    <t>630,0</t>
  </si>
  <si>
    <t>Jméno</t>
  </si>
  <si>
    <t>Název</t>
  </si>
  <si>
    <t>Popis</t>
  </si>
  <si>
    <t>SO 01</t>
  </si>
  <si>
    <t>SO 02</t>
  </si>
  <si>
    <t>SO 03</t>
  </si>
  <si>
    <t>SO 04</t>
  </si>
  <si>
    <t>SO 05</t>
  </si>
  <si>
    <t>SO 06</t>
  </si>
  <si>
    <t>Suť</t>
  </si>
  <si>
    <t>1160,0</t>
  </si>
  <si>
    <t>19,0*3</t>
  </si>
  <si>
    <t>22,0*6</t>
  </si>
  <si>
    <t>2785,0</t>
  </si>
  <si>
    <t>29,0*2</t>
  </si>
  <si>
    <t>4150,0</t>
  </si>
  <si>
    <t>Adresa</t>
  </si>
  <si>
    <t>VRN-01</t>
  </si>
  <si>
    <t>VRN-02</t>
  </si>
  <si>
    <t>VRN-03</t>
  </si>
  <si>
    <t>VRN-04</t>
  </si>
  <si>
    <t>VRN-05</t>
  </si>
  <si>
    <t>VRN-07</t>
  </si>
  <si>
    <t>kácené</t>
  </si>
  <si>
    <t>soubor</t>
  </si>
  <si>
    <t>viz Tz</t>
  </si>
  <si>
    <t>viz tz</t>
  </si>
  <si>
    <t>2,0*2,0</t>
  </si>
  <si>
    <t>2,0*9,0</t>
  </si>
  <si>
    <t>210,0*2</t>
  </si>
  <si>
    <t>22*0,85</t>
  </si>
  <si>
    <t>4,1*1,8</t>
  </si>
  <si>
    <t>500*0,3</t>
  </si>
  <si>
    <t>500,0*2</t>
  </si>
  <si>
    <t>9970139</t>
  </si>
  <si>
    <t>Datum :</t>
  </si>
  <si>
    <t>Jméno :</t>
  </si>
  <si>
    <t>Podpis:</t>
  </si>
  <si>
    <t>Telefon</t>
  </si>
  <si>
    <t>Zakázka</t>
  </si>
  <si>
    <t>Ztratné</t>
  </si>
  <si>
    <t>kaverna</t>
  </si>
  <si>
    <t>Poř.</t>
  </si>
  <si>
    <t>02650398</t>
  </si>
  <si>
    <t>11211001</t>
  </si>
  <si>
    <t>11211002</t>
  </si>
  <si>
    <t>11211003</t>
  </si>
  <si>
    <t>15,0/3,0</t>
  </si>
  <si>
    <t>16420310</t>
  </si>
  <si>
    <t>16420311</t>
  </si>
  <si>
    <t>19,0*1,0</t>
  </si>
  <si>
    <t>29,0*0,3</t>
  </si>
  <si>
    <t>58331281</t>
  </si>
  <si>
    <t>58380763</t>
  </si>
  <si>
    <t>59381186</t>
  </si>
  <si>
    <t>Hmotnost</t>
  </si>
  <si>
    <t>Podpis :</t>
  </si>
  <si>
    <t>Zakázka:</t>
  </si>
  <si>
    <t>11,55*1,8</t>
  </si>
  <si>
    <t>110,0*2,5</t>
  </si>
  <si>
    <t>111201101</t>
  </si>
  <si>
    <t>112101114</t>
  </si>
  <si>
    <t>112201102</t>
  </si>
  <si>
    <t>112300001</t>
  </si>
  <si>
    <t>114203101</t>
  </si>
  <si>
    <t>114203201</t>
  </si>
  <si>
    <t>121103111</t>
  </si>
  <si>
    <t>122201102</t>
  </si>
  <si>
    <t>122201103</t>
  </si>
  <si>
    <t>127701102</t>
  </si>
  <si>
    <t>145,0*0,3</t>
  </si>
  <si>
    <t>145,0*1,8</t>
  </si>
  <si>
    <t>162201500</t>
  </si>
  <si>
    <t>162301422</t>
  </si>
  <si>
    <t>162301922</t>
  </si>
  <si>
    <t>164303100</t>
  </si>
  <si>
    <t>164303102</t>
  </si>
  <si>
    <t>164303109</t>
  </si>
  <si>
    <t>164303110</t>
  </si>
  <si>
    <t>167101103</t>
  </si>
  <si>
    <t>167101105</t>
  </si>
  <si>
    <t>167101109</t>
  </si>
  <si>
    <t>167101110</t>
  </si>
  <si>
    <t>171101103</t>
  </si>
  <si>
    <t>181301105</t>
  </si>
  <si>
    <t>182101101</t>
  </si>
  <si>
    <t>183101309</t>
  </si>
  <si>
    <t>183405209</t>
  </si>
  <si>
    <t>184102108</t>
  </si>
  <si>
    <t>184807909</t>
  </si>
  <si>
    <t>184910001</t>
  </si>
  <si>
    <t>184921100</t>
  </si>
  <si>
    <t>210,0*0,3</t>
  </si>
  <si>
    <t>385,0*0,3</t>
  </si>
  <si>
    <t>461211110</t>
  </si>
  <si>
    <t>462519000</t>
  </si>
  <si>
    <t>465511330</t>
  </si>
  <si>
    <t>465990001</t>
  </si>
  <si>
    <t>564231112</t>
  </si>
  <si>
    <t>564531111</t>
  </si>
  <si>
    <t>584121111</t>
  </si>
  <si>
    <t>997013811</t>
  </si>
  <si>
    <t>998225111</t>
  </si>
  <si>
    <t>998231311</t>
  </si>
  <si>
    <t>998321011</t>
  </si>
  <si>
    <t>Sazba DPH</t>
  </si>
  <si>
    <t>Typ Firmy</t>
  </si>
  <si>
    <t>stávající</t>
  </si>
  <si>
    <t>Počet</t>
  </si>
  <si>
    <t>1160,0*0,3</t>
  </si>
  <si>
    <t xml:space="preserve">190,0*3,7 </t>
  </si>
  <si>
    <t>385,0*0,03</t>
  </si>
  <si>
    <t>385/100*25</t>
  </si>
  <si>
    <t>4150,0*0,3</t>
  </si>
  <si>
    <t>Cena s DPH</t>
  </si>
  <si>
    <t>Jedn. cena</t>
  </si>
  <si>
    <t>Poznámka :</t>
  </si>
  <si>
    <t>pod panely</t>
  </si>
  <si>
    <t>1160,0+35,0</t>
  </si>
  <si>
    <t>25 % plochy</t>
  </si>
  <si>
    <t>7,0*2,0*1,0</t>
  </si>
  <si>
    <t>Plný popis:</t>
  </si>
  <si>
    <t>Popis verze</t>
  </si>
  <si>
    <t>Zpracovatel</t>
  </si>
  <si>
    <t>Výměra</t>
  </si>
  <si>
    <t>96,0*0,1*1,8</t>
  </si>
  <si>
    <t>Jedn. hmotn.</t>
  </si>
  <si>
    <t>Kámen lomový</t>
  </si>
  <si>
    <t>REKAPITULACE</t>
  </si>
  <si>
    <t>385,0*0,03*15</t>
  </si>
  <si>
    <t>4150,0+1160,0</t>
  </si>
  <si>
    <t>Cen. soustava</t>
  </si>
  <si>
    <t>Popis objektu</t>
  </si>
  <si>
    <t>Datum zahájení</t>
  </si>
  <si>
    <t>Za objednatele</t>
  </si>
  <si>
    <t>Za zhotovitele</t>
  </si>
  <si>
    <t>145,0+30,0+14,0</t>
  </si>
  <si>
    <t>Kontaktní osoba</t>
  </si>
  <si>
    <t>Význam (funkce)</t>
  </si>
  <si>
    <t>Komentář</t>
  </si>
  <si>
    <t>(0,15+0,21)*15,0</t>
  </si>
  <si>
    <t>005.: Komunikace</t>
  </si>
  <si>
    <t>Celkem (bez DPH)</t>
  </si>
  <si>
    <t>001.: Zemní práce</t>
  </si>
  <si>
    <t>Jedn. suť</t>
  </si>
  <si>
    <t>Ozelenění</t>
  </si>
  <si>
    <t>Zatřídění</t>
  </si>
  <si>
    <t>(4150,0+1160,0)*1,8</t>
  </si>
  <si>
    <t>0018: Sadové úpravy</t>
  </si>
  <si>
    <t>3.1.: Kamenná patka</t>
  </si>
  <si>
    <t>5.4.: Kamenná patka</t>
  </si>
  <si>
    <t>##T3##PRO_ITEM_catID</t>
  </si>
  <si>
    <t>##T3##PRO_ITEM_iteCode</t>
  </si>
  <si>
    <t>##T3##PRO_ITEM_szvCode</t>
  </si>
  <si>
    <t>##T3##PRO_ITEM_tevCode</t>
  </si>
  <si>
    <t>Kód stavebního objektu</t>
  </si>
  <si>
    <t>##T3##N_Catalog_catGUID</t>
  </si>
  <si>
    <t>Upozornění :</t>
  </si>
  <si>
    <t>Číslo zakázky</t>
  </si>
  <si>
    <t>Kód zatřídění</t>
  </si>
  <si>
    <t>Počet položek</t>
  </si>
  <si>
    <t>Komentář verze</t>
  </si>
  <si>
    <t>6.1.: Ozelenění</t>
  </si>
  <si>
    <t>Datum dokončení</t>
  </si>
  <si>
    <t>Výměra bez ztr.</t>
  </si>
  <si>
    <t>Břehové opevnění</t>
  </si>
  <si>
    <t>SO 06: Ozelenění</t>
  </si>
  <si>
    <t>Odstranění nánosů</t>
  </si>
  <si>
    <t>Celkem (včetně DPH)</t>
  </si>
  <si>
    <t>Krycí list rozpočtu</t>
  </si>
  <si>
    <t>Příprava staveniště</t>
  </si>
  <si>
    <t>099.: Přesun hmot HSV</t>
  </si>
  <si>
    <t>5.1.: Odtěžení nánosů</t>
  </si>
  <si>
    <t>5.2.: Doprava po vodě</t>
  </si>
  <si>
    <t>předpoklad 850 kg/kus</t>
  </si>
  <si>
    <t>SO 03: Břehové opevnění</t>
  </si>
  <si>
    <t>SO 02: Odstranění nánosů</t>
  </si>
  <si>
    <t>Urovnání podkladní pískové vrstvy - svah cca 1:2,5</t>
  </si>
  <si>
    <t>SO 01: Příprava staveniště</t>
  </si>
  <si>
    <t>Vedlejší rozpočtové náklady</t>
  </si>
  <si>
    <t>2.3.: Doprava nánosů po vodě</t>
  </si>
  <si>
    <t>Kamenivo těžené drobné - písek</t>
  </si>
  <si>
    <t>Oprava levobřežní kamenné dlažby</t>
  </si>
  <si>
    <t>VRN: Vedlejší rozpočtové náklady</t>
  </si>
  <si>
    <t>VRN.: Vedlejší rozpočtové náklady</t>
  </si>
  <si>
    <t>2.1.: Odtěžení nánosů ze dna koryta</t>
  </si>
  <si>
    <t>2.2.: Odtěžení nánosů z levého břehu</t>
  </si>
  <si>
    <t>4.1.: Oprava levobřežní kamenné dlažby</t>
  </si>
  <si>
    <t>Panel silniční 300x100x21 cm - dodávka</t>
  </si>
  <si>
    <t>Příprava pro závlahu kořenového systému</t>
  </si>
  <si>
    <t>SO 04: Oprava levobřežní kamenné dlažby</t>
  </si>
  <si>
    <t>Oprava břehového opevnění na soutoku s Orlicí</t>
  </si>
  <si>
    <t>Podklad nebo podsyp ze štěrkopísku ŠP tl 110 mm</t>
  </si>
  <si>
    <t>Nakypření zeminy obsaženo v jednotkových cenách.</t>
  </si>
  <si>
    <t>Přesun hmot pro hráze přehradní zemní a kamenité</t>
  </si>
  <si>
    <t>0056: Podkladní vrstvy komunikací, letišť a ploch</t>
  </si>
  <si>
    <t>Zřízení podsypu nebo podkladu ze sypaniny tl 100 mm</t>
  </si>
  <si>
    <t>SO 05: Oprava břehového opevnění na soutoku s Orlicí</t>
  </si>
  <si>
    <t>Nakládání nebo překládání výkopku z horniny tř. 1 až 4</t>
  </si>
  <si>
    <t>1.2.: V oblasti stávající náplavky na pravém břehu Labe</t>
  </si>
  <si>
    <t>Dodávka a montáž kůlu k vysazeným stromům - 3 ks - strom</t>
  </si>
  <si>
    <t>0046: Zpevněné plochy kromě vozovek a železničních svršků</t>
  </si>
  <si>
    <t>Skrývka zemin schopných zúrodnění v rovině a svahu do 1:5</t>
  </si>
  <si>
    <t>Výsev trávníku hydroosevem včetně osiva - svah 1:2,5 - 1:3</t>
  </si>
  <si>
    <t>Nakládání nebo překládání - kamenná dlažba z lomového kamene</t>
  </si>
  <si>
    <t>Nakládání nebo překládání na loď výkopku z horniny tř. 1 až 4</t>
  </si>
  <si>
    <t>Svahování v zářezech v hornině tř. 1 až 4 - sklon 1:2,5 - 1:3</t>
  </si>
  <si>
    <t>1.1.: V oblasti upravovaného levého břehu Labe pod jezem Hučák</t>
  </si>
  <si>
    <t>Příplatek za proštěrkování a s ruční urovnání pohledového líce</t>
  </si>
  <si>
    <t>Skrývka zemin schopných zúrodnění 
  v rovině a ve sklonu do 1:5</t>
  </si>
  <si>
    <t>2.4.: Překládka na nákladní automobily; odvoz a uložení na skládku</t>
  </si>
  <si>
    <t>5.3.: Překládka na nákladní automobily; odvoz a uložení na skládku</t>
  </si>
  <si>
    <t>Dodávka stromů - lípa, javor se zemním balem, obvod kmene 12-14 cm</t>
  </si>
  <si>
    <t>Osazení silničních dílců z ŽB do lože z kameniva těženého tl 40 mm</t>
  </si>
  <si>
    <t>Přesun hmot pro sadovnické a krajinářské úpravy vodorovně do 5000 m</t>
  </si>
  <si>
    <t>Vypracování plánu bezpečnosti, havarijního plánu, povodňového plánu</t>
  </si>
  <si>
    <t>Očištění lomového kamene nebo betonových tvárnic od hlíny nebo písku</t>
  </si>
  <si>
    <t>Nakládání nebo překládání na loď a z lodě - kamenivo pro kamennou patku</t>
  </si>
  <si>
    <t>Poplatek za uložení stavebního odpadu na skládce (skládkovné) 
  dřevěného</t>
  </si>
  <si>
    <t>Nakládání nebo překládání na loď a z lodě - kamenná dlažba z lomového kamene</t>
  </si>
  <si>
    <t>Nasazená patka z lomového kamene - těžký kamenný zához ( kámen 200 - 500 kg/ks )</t>
  </si>
  <si>
    <t>Příplatek k vodorovnému přemístění výkopku po vodě horniny tř. 1 až 4 ZKD 1000 m</t>
  </si>
  <si>
    <t>Uložení sypaniny z hornin soudržných do násypů zhutněných do 100 % PS - ve svahu</t>
  </si>
  <si>
    <t>Vodorovné přemístění po vodě do 1000 m s vyložením - kamenivo pro kamennou patku</t>
  </si>
  <si>
    <t>Přesun hmot pro sadovnické a krajinářské úpravy
    dopravní vzdálenost do 5000 m</t>
  </si>
  <si>
    <t>Vodorovné přemístění po vodě do 1000 m s vyložením - kamenivo pro kamennou dlažbu</t>
  </si>
  <si>
    <t>Rozprostření ornice tl vrstvy do 300 mm pl do 500 m2 v rovině nebo ve svahu do 1:5</t>
  </si>
  <si>
    <t>Příplatek k vodorovnému přemístění po vodě ZKD 1000 m - kamenivo pro kamennou patku</t>
  </si>
  <si>
    <t>Rozebrání dlažeb z lomového kamene nebo betonových tvárnic na sucho - svah cca 1:2,5</t>
  </si>
  <si>
    <t>Vodorovné přemístění pařezu po vodě s následnou překládkou a uložením na mezideponii</t>
  </si>
  <si>
    <t>Přesun hmot pro objekty hráze přehradní zemní a kamenité 
  dopravní vzdálenost do 500 m</t>
  </si>
  <si>
    <t>Příplatek k vodorovnému přemístění po vodě ZKD 1000 m - kamenná dlažba z lomového kamene</t>
  </si>
  <si>
    <t>Přesun hmot pro pozemní komunikace s krytem z kamene, monolitickým betonovým nebo živičným</t>
  </si>
  <si>
    <t>Naložení na auto a odvozu na kompostárnu do 5 km, skládkovné - traviny, buřina, drobné keříky</t>
  </si>
  <si>
    <t>Odstranění pařezů D do 500 mm - D kmene je průměrná hodnota kácených stromů a stávajících pařezů</t>
  </si>
  <si>
    <t>Vodorovné přemístění výkopku po vodě do 1000 m s vyložením horniny tř. 1až 4 - zvodnělé sedimenty</t>
  </si>
  <si>
    <t>Příplatek k vodorovnému přemístění výkopku po vodě horniny tř. 1 až 4 ZKD 1000 m - zvodnělé sedimenty</t>
  </si>
  <si>
    <t>Odkopávky a prokopávky nezapažené v hornině tř. 3 objem do 1000 m3 - ve svahu - práce kráčejícím bagrem</t>
  </si>
  <si>
    <t>Odkopávky a prokopávky nezapažené v hornině tř. 3 objem do 5000 m3 - ve svahu - práce kráčejícím bagrem</t>
  </si>
  <si>
    <t>Podklad nebo podsyp ze štěrkopísku ŠP
  s rozprostřením, vlhčením a zhutněním, po zhutnění
    tl. 110 mm</t>
  </si>
  <si>
    <t>Vodorovné přemístění výkopku po vodě do 1000 m s vyložením horniny tř. 1až 4 - kamenivo pro kamennou patku</t>
  </si>
  <si>
    <t>Vodorovné přemístění výkopku po vodě do 1000 m s vyložením horniny tř. 1až 4 - sedimenty hlinitého charakteru</t>
  </si>
  <si>
    <t>Zřízení podsypu nebo podkladu ze sypaniny 
  s rozprostřením, vlhčením, a zhutněním, po zhutnění
    tl. 100 mm</t>
  </si>
  <si>
    <t>Příplatek k vodorovnému přemístění výkopku po vodě horniny tř. 1 až 4 ZKD 1000 m - sedimenty hlinitého charakteru</t>
  </si>
  <si>
    <t xml:space="preserve">Protokolární předání stavbou dotčených pozemků a komunikací, uvedených do původního stavu, zpět jejich vlastníkům. </t>
  </si>
  <si>
    <t>Nakládání, skládání a překládání neulehlého výkopku nebo sypaniny 
  skládání nebo překládání, z hornin
    tř. 1 až 4</t>
  </si>
  <si>
    <t>Odstranění křovin a stromů průměru kmene do 100 mm i s kořeny z celkové plochy do 1000 m2 - traviny, buřina, drobné keříky</t>
  </si>
  <si>
    <t>Odstranění pařezů 
  s jejich vykopáním, vytrháním nebo odstřelením, s přesekáním kořenů
    průměru
      přes 300 do 500 mm</t>
  </si>
  <si>
    <t>Osazení silničních dílců ze železového betonu
  s podkladem z kameniva těženého do tl. 40 mm
    jakéhokoliv druhu a velikosti</t>
  </si>
  <si>
    <t>Rozprostření štěpky včetně naložení - materiál na mezidepu do 50 m ( produkt SO 01 ), rozprostření okolo vysazovaných stromů 1m2 / strom</t>
  </si>
  <si>
    <t>Svahování trvalých svahů do projektovaných profilů
  s potřebným přemístěním výkopku při svahování
  v zářezech
    v hornině tř. 1 až 4</t>
  </si>
  <si>
    <t>Rozprostření a urovnání ornice v rovině nebo ve svahu sklonu do 1 : 5
  při souvislé ploše
  do 500 m2, tl. vrstvy
    přes 250 do 300 mm</t>
  </si>
  <si>
    <t>Odstranění křovin a stromů s odstraněním kořenů 
  průměru kmene do 100 mm
    do sklonu terénu 1 : 5, při celkové ploše
      do 1 000 m2</t>
  </si>
  <si>
    <t>Vodorovné přemístění větví, kmenů nebo pařezů
  s naložením, složením a dopravou
  do 5000 m
  pařezů kmenů, průměru
    přes 300 do 500 mm</t>
  </si>
  <si>
    <t>Přesun hmot pro komunikace s krytem z kameniva, monolitickým betonovým nebo živičným
  dopravní vzdálenost do 200 m
    jakékoliv délky objektu</t>
  </si>
  <si>
    <t>Vodorovné přemístění výkopku po vodě
  bez naložení výkopku, avšak s jeho vyložením
  z horniny tř. 1 až 4, na vzdálenost
    přes 500 do 1 000 m</t>
  </si>
  <si>
    <t>Dlažba z lomového kamene na sucho s vyklínováním a vyplněním spár tl 300 mm - spáry se vyplní štěrkodrtí fr. 4/8, která se zapěchuje a prolije vodou</t>
  </si>
  <si>
    <t>Očištění lomového kamene nebo betonových tvárnic 
  získaných při rozebrání dlažeb, záhozů, rovnanin a soustřeďovacích staveb
    od hlíny nebo písku</t>
  </si>
  <si>
    <t>V prostoru staveniště se nachází podzemní telefonní kabel. Poloha kabelu musí být v předstihu vytýčena a kabel nesmí být prováděním stavby poškozen !!!</t>
  </si>
  <si>
    <t>Pokácení stromu
  s rozřezáním a odstraněním větví a kmene
  v rovině nebo na svahu do 1:5
  listnatého o průměru kmene na řezné ploše pařezu
    přes 400 do 500 mm</t>
  </si>
  <si>
    <t>Nakládání, skládání a překládání neulehlého výkopku nebo sypaniny
  nakládání nebo překládání na loď nebo překládání nebo vykládání z lodi,
  z hornin
    tř. 1 až 4</t>
  </si>
  <si>
    <t>Odkopávky a prokopávky nezapažené 
  s přehozením výkopku na vzdálenost do 3 m nebo s naložením na dopravní prostředek
    v hornině tř. 3
      přes 100 do 1 000 m3</t>
  </si>
  <si>
    <t>Odkopávky a prokopávky nezapažené 
  s přehozením výkopku na vzdálenost do 3 m nebo s naložením na dopravní prostředek
    v hornině tř. 3
      přes 1 000 do 5 000 m3</t>
  </si>
  <si>
    <t>Rozebrání dlažeb nebo záhozů s naložením na dopravní prostředek 
  dlažeb z lomového kamene nebo betonových tvárnic
    na sucho nebo se spárami vyplněnými pískem nebo drnem</t>
  </si>
  <si>
    <t>Vytýčení inženýrských sítí a zařízení, včetně zajištění případné aktualizace vyjádření správců sítí, která pozbudou platnosti v období mezi předáním staveniště a vytyčením sítí.</t>
  </si>
  <si>
    <t>Vodorovné přemístění výkopku po vodě
  bez naložení výkopku, avšak s jeho vyložením
  z horniny tř. 1 až 4, na vzdálenost
  Příplatek k ceně
    za každých dalších i započatých 1 000 m</t>
  </si>
  <si>
    <t>Vykopávky pod vodou strojně 
  na hloubku do 5 m pod projektem stanovenou hladinou vody
    v horninách tř.1 až 4, průměrné tloušťky projektované vrstvy
    do 0,50 m
      přes 1 000 do 5 000 m3</t>
  </si>
  <si>
    <t>Vodorovné přemístění větví, kmenů nebo pařezů
  s naložením, složením a dopravou
  Příplatek k cenám
  za každých dalších i započatých 5000 m přes 5000 m
  pařezů kmenů, průměru
    přes 300 do 500 mm</t>
  </si>
  <si>
    <t>Zajištění a zabezpečení staveniště, zřízení a likvidace zařízení staveniště, včetně případných přípojek, přístupů, skládek, deponií, záborů apod. Úklid staveniště a komunikací - průběžný a konečný. Odvoz a likvidace odpadu ze stavby : např. obaly apod.</t>
  </si>
  <si>
    <t>Uložení sypaniny do násypů 
  s rozprostřením sypaniny ve vrstvách a s hrubým urovnáním
    zhutněných s uzavřením povrchu násypu
    z hornin soudržných s předepsanou mírou zhutnění v procentech výsledků zkoušek Proctor-Standard
    (dále jen PS)
      přes 96 do 100 % PS</t>
  </si>
  <si>
    <t>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</t>
  </si>
  <si>
    <t>DPH 21 %</t>
  </si>
  <si>
    <t>CÚ ÚRS 2018/II</t>
  </si>
  <si>
    <t>Výsadba dřeviny se zemním balem, obvod kmene 12-14 cm, do jam 0,6×0,6×0,6 m včetně hnojiva, zalití</t>
  </si>
  <si>
    <t>Jamky 0,6×0,6×0,6 m pro výsadbu s výměnou 100 % půdy zeminy - tř 1 až 4</t>
  </si>
  <si>
    <r>
      <t>Vykopávky pod vodou v hornině tř. 1 až 4 objem do 5000 m3</t>
    </r>
    <r>
      <rPr>
        <sz val="9"/>
        <rFont val="Calibri"/>
        <family val="2"/>
        <charset val="238"/>
      </rPr>
      <t xml:space="preserve"> tl vrstvy do 0,5 m - práce bagrem z lodi, včetně naložení na loď</t>
    </r>
  </si>
  <si>
    <r>
      <t xml:space="preserve">Prořezání větví dvou stromů, které brání průjezdu vozidel včetně štěpkování větví a jejich naložení a odvozu do kontejneru v části 1.1.: V oblasti upravovaného levého břehu Labe pod jezem Hučák. Položka č. 4. 11211003 - Odvoz štěpky ke kompostování včetně skládkovného </t>
    </r>
    <r>
      <rPr>
        <sz val="9"/>
        <rFont val="Calibri"/>
        <family val="2"/>
        <charset val="238"/>
      </rPr>
      <t>- předpoklad - 2 lidé - 2 hodiny - dle skutečnosti</t>
    </r>
  </si>
  <si>
    <r>
      <t>Kácení stromů listnatých s odstraněním větví a kmene D do 500 mm v rovině nebo ve svahu do 1:5 -</t>
    </r>
    <r>
      <rPr>
        <sz val="9"/>
        <rFont val="Calibri"/>
        <family val="2"/>
        <charset val="238"/>
      </rPr>
      <t xml:space="preserve"> D kmene je průměrná hodnota kácených stromů</t>
    </r>
  </si>
  <si>
    <r>
      <t xml:space="preserve">Štěpkování malých větví - štěpka se uskladní na mezidepu a použije v SO 06 - kompletní provedení včetně naložení a odvozu na mezideponii </t>
    </r>
    <r>
      <rPr>
        <sz val="9"/>
        <rFont val="Calibri"/>
        <family val="2"/>
        <charset val="238"/>
      </rPr>
      <t>- předpoklad - 2 lidé - 2 hodiny - dle skutečnosti</t>
    </r>
  </si>
  <si>
    <r>
      <t>Štěpkování malých větví - štěpka se uskladní na mezidepu a odveze ke kompostování - kompletní provedení včetně naložení na kontejner</t>
    </r>
    <r>
      <rPr>
        <sz val="9"/>
        <rFont val="Calibri"/>
        <family val="2"/>
        <charset val="238"/>
      </rPr>
      <t xml:space="preserve"> - předpoklad - 2 lidé - 9 hodin - dle skutečnosti</t>
    </r>
  </si>
  <si>
    <r>
      <t xml:space="preserve">Odvoz štěpky ke kompostování včetně skládkovného </t>
    </r>
    <r>
      <rPr>
        <sz val="9"/>
        <rFont val="Calibri"/>
        <family val="2"/>
        <charset val="238"/>
      </rPr>
      <t>- kontejner 3m3/3t - předpoklad - dle skutečnosti</t>
    </r>
  </si>
  <si>
    <r>
      <t>Vodorovné přemístění pařezů do 5 km D do 500 mm s naložením -</t>
    </r>
    <r>
      <rPr>
        <sz val="9"/>
        <rFont val="Calibri"/>
        <family val="2"/>
        <charset val="238"/>
      </rPr>
      <t xml:space="preserve"> D kmene je průměrná hodnota kácených stromů a stávajících pařezů</t>
    </r>
  </si>
  <si>
    <r>
      <t>Příplatek k vodorovnému přemístění pařezů D 500 mm ZKD 5 km -</t>
    </r>
    <r>
      <rPr>
        <sz val="9"/>
        <rFont val="Calibri"/>
        <family val="2"/>
        <charset val="238"/>
      </rPr>
      <t xml:space="preserve"> D kmene je průměrná hodnota kácených stromů a stávajících pařezů</t>
    </r>
  </si>
  <si>
    <r>
      <t>Vodorovné přemístění kmenů a větví po vodě s následnou překládkou a uložením na mezideponii</t>
    </r>
    <r>
      <rPr>
        <sz val="9"/>
        <rFont val="Calibri"/>
        <family val="2"/>
        <charset val="238"/>
      </rPr>
      <t xml:space="preserve"> - měrná jednotka - strom</t>
    </r>
  </si>
  <si>
    <r>
      <t xml:space="preserve">Poplatek za uložení stavebního dřevěného odpadu na skládce (skládkovné) </t>
    </r>
    <r>
      <rPr>
        <sz val="9"/>
        <rFont val="Calibri"/>
        <family val="2"/>
        <charset val="238"/>
      </rPr>
      <t>- předpoklad 850 kg/kus</t>
    </r>
  </si>
  <si>
    <r>
      <t xml:space="preserve">Naložení, odvoz a likvidace kmenů a větví - použije se jako palivové dřevo </t>
    </r>
    <r>
      <rPr>
        <sz val="9"/>
        <rFont val="Calibri"/>
        <family val="2"/>
        <charset val="238"/>
      </rPr>
      <t>- měrná jednotka - strom</t>
    </r>
  </si>
  <si>
    <t>VRN-08</t>
  </si>
  <si>
    <t>VRN-09</t>
  </si>
  <si>
    <t>VRN-10</t>
  </si>
  <si>
    <t>VRN-11</t>
  </si>
  <si>
    <t>Zajištění fotodokumentace veškerých konstrukcí, které budou v průběhu stavby skryty nebo zakryty</t>
  </si>
  <si>
    <t>Geodetické zaměření před stavbou</t>
  </si>
  <si>
    <t xml:space="preserve">Provedení pasportizace stávajících nemovitostí (vč. pozemků) a jejich příslušenství, zajištění fotodokumentace stávajícího stavu přístupových komunikací </t>
  </si>
  <si>
    <t xml:space="preserve">Zajištění dendrologického dohledu během stavby </t>
  </si>
  <si>
    <t xml:space="preserve">Zajištění písemných souhlasných vyjádření všech dotčených vlastníků a případných uživatelů všech pozemků dotčených stavbou s jejich konečnou úpravou po dokončení prací  </t>
  </si>
  <si>
    <t>Labe, Hradec Králové, odstranění nánosů na levém břehu</t>
  </si>
  <si>
    <t xml:space="preserve">Zajištění biologického dohledu během stavby - transfer mlžů </t>
  </si>
  <si>
    <t>VRN-12</t>
  </si>
  <si>
    <t>Svislé a vodorovné přemístění sedimentu vč. uložení na skládku (poplatku) dle platné legislativy</t>
  </si>
  <si>
    <t>R-pol.</t>
  </si>
  <si>
    <t>Svislé a vodorovné přemístění odpadu ze sypaniny vč. uložení na skládku (poplatku) dle platné legislativy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</si>
</sst>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  <numFmt numFmtId="171" formatCode="#,##0.0"/>
    <numFmt numFmtId="172" formatCode="#,##0.000"/>
  </numFmts>
  <fonts count="4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sz val="9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sz val="11"/>
      <color theme="9" tint="-0.499984740745262"/>
      <name val="Arial"/>
      <family val="2"/>
      <charset val="238"/>
    </font>
    <font>
      <i/>
      <sz val="8"/>
      <color theme="1" tint="0.3499862666707357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</cellStyleXfs>
  <cellXfs count="25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7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9" fillId="0" borderId="0" xfId="1" applyFont="1"/>
    <xf numFmtId="0" fontId="9" fillId="0" borderId="0" xfId="1" applyFont="1" applyBorder="1"/>
    <xf numFmtId="0" fontId="1" fillId="0" borderId="0" xfId="0" applyFont="1" applyBorder="1"/>
    <xf numFmtId="0" fontId="4" fillId="0" borderId="0" xfId="0" applyFont="1"/>
    <xf numFmtId="0" fontId="4" fillId="0" borderId="0" xfId="0" applyFont="1" applyBorder="1"/>
    <xf numFmtId="0" fontId="10" fillId="0" borderId="0" xfId="0" applyFont="1"/>
    <xf numFmtId="49" fontId="11" fillId="0" borderId="0" xfId="0" applyNumberFormat="1" applyFont="1" applyBorder="1" applyAlignment="1" applyProtection="1">
      <alignment horizontal="right" vertical="top"/>
    </xf>
    <xf numFmtId="49" fontId="12" fillId="0" borderId="0" xfId="0" applyNumberFormat="1" applyFont="1" applyBorder="1" applyAlignment="1" applyProtection="1">
      <alignment horizontal="left" vertical="top"/>
    </xf>
    <xf numFmtId="0" fontId="13" fillId="0" borderId="0" xfId="0" applyNumberFormat="1" applyFont="1" applyAlignment="1" applyProtection="1">
      <alignment horizontal="right" vertical="top" wrapText="1"/>
    </xf>
    <xf numFmtId="0" fontId="14" fillId="0" borderId="0" xfId="0" applyFont="1"/>
    <xf numFmtId="0" fontId="15" fillId="0" borderId="0" xfId="0" applyFont="1"/>
    <xf numFmtId="49" fontId="16" fillId="0" borderId="0" xfId="0" applyNumberFormat="1" applyFont="1" applyAlignment="1"/>
    <xf numFmtId="165" fontId="16" fillId="0" borderId="0" xfId="0" applyNumberFormat="1" applyFont="1" applyFill="1" applyBorder="1" applyAlignment="1"/>
    <xf numFmtId="166" fontId="16" fillId="0" borderId="0" xfId="0" applyNumberFormat="1" applyFont="1" applyAlignment="1"/>
    <xf numFmtId="167" fontId="16" fillId="0" borderId="0" xfId="0" applyNumberFormat="1" applyFont="1" applyAlignment="1"/>
    <xf numFmtId="168" fontId="16" fillId="0" borderId="0" xfId="0" applyNumberFormat="1" applyFont="1" applyAlignment="1"/>
    <xf numFmtId="164" fontId="17" fillId="0" borderId="0" xfId="0" applyNumberFormat="1" applyFont="1" applyAlignment="1">
      <alignment horizontal="left" indent="3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left" wrapText="1"/>
    </xf>
    <xf numFmtId="0" fontId="20" fillId="0" borderId="0" xfId="0" applyNumberFormat="1" applyFont="1" applyAlignment="1">
      <alignment horizontal="right"/>
    </xf>
    <xf numFmtId="0" fontId="21" fillId="0" borderId="0" xfId="0" applyFont="1"/>
    <xf numFmtId="164" fontId="22" fillId="0" borderId="0" xfId="0" applyNumberFormat="1" applyFont="1" applyAlignment="1"/>
    <xf numFmtId="49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Alignment="1"/>
    <xf numFmtId="167" fontId="22" fillId="0" borderId="0" xfId="0" applyNumberFormat="1" applyFont="1" applyAlignment="1"/>
    <xf numFmtId="168" fontId="22" fillId="0" borderId="0" xfId="0" applyNumberFormat="1" applyFont="1" applyAlignment="1"/>
    <xf numFmtId="169" fontId="22" fillId="0" borderId="0" xfId="0" applyNumberFormat="1" applyFont="1" applyAlignment="1"/>
    <xf numFmtId="170" fontId="22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Font="1"/>
    <xf numFmtId="164" fontId="23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left"/>
    </xf>
    <xf numFmtId="165" fontId="23" fillId="0" borderId="0" xfId="0" applyNumberFormat="1" applyFont="1" applyFill="1" applyBorder="1" applyAlignment="1"/>
    <xf numFmtId="166" fontId="23" fillId="0" borderId="0" xfId="0" applyNumberFormat="1" applyFont="1" applyAlignment="1"/>
    <xf numFmtId="167" fontId="23" fillId="0" borderId="0" xfId="0" applyNumberFormat="1" applyFont="1" applyAlignment="1"/>
    <xf numFmtId="168" fontId="23" fillId="0" borderId="0" xfId="0" applyNumberFormat="1" applyFont="1" applyAlignment="1"/>
    <xf numFmtId="169" fontId="23" fillId="0" borderId="0" xfId="0" applyNumberFormat="1" applyFont="1" applyAlignment="1"/>
    <xf numFmtId="170" fontId="23" fillId="0" borderId="0" xfId="0" applyNumberFormat="1" applyFont="1" applyAlignment="1"/>
    <xf numFmtId="0" fontId="23" fillId="0" borderId="0" xfId="0" applyNumberFormat="1" applyFont="1" applyAlignment="1"/>
    <xf numFmtId="0" fontId="24" fillId="0" borderId="0" xfId="0" applyFont="1"/>
    <xf numFmtId="164" fontId="24" fillId="0" borderId="0" xfId="0" applyNumberFormat="1" applyFont="1" applyAlignment="1"/>
    <xf numFmtId="49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left"/>
    </xf>
    <xf numFmtId="165" fontId="24" fillId="0" borderId="0" xfId="0" applyNumberFormat="1" applyFont="1" applyFill="1" applyBorder="1" applyAlignment="1"/>
    <xf numFmtId="166" fontId="24" fillId="0" borderId="0" xfId="0" applyNumberFormat="1" applyFont="1" applyAlignment="1"/>
    <xf numFmtId="167" fontId="24" fillId="0" borderId="0" xfId="0" applyNumberFormat="1" applyFont="1" applyAlignment="1"/>
    <xf numFmtId="168" fontId="24" fillId="0" borderId="0" xfId="0" applyNumberFormat="1" applyFont="1" applyAlignment="1"/>
    <xf numFmtId="169" fontId="24" fillId="0" borderId="0" xfId="0" applyNumberFormat="1" applyFont="1" applyAlignment="1"/>
    <xf numFmtId="170" fontId="24" fillId="0" borderId="0" xfId="0" applyNumberFormat="1" applyFont="1" applyAlignment="1"/>
    <xf numFmtId="0" fontId="24" fillId="0" borderId="0" xfId="0" applyNumberFormat="1" applyFont="1" applyAlignment="1"/>
    <xf numFmtId="0" fontId="25" fillId="0" borderId="0" xfId="0" applyFont="1"/>
    <xf numFmtId="164" fontId="12" fillId="2" borderId="2" xfId="0" applyNumberFormat="1" applyFont="1" applyFill="1" applyBorder="1" applyAlignment="1">
      <alignment horizontal="right" vertical="top"/>
    </xf>
    <xf numFmtId="49" fontId="12" fillId="2" borderId="2" xfId="0" applyNumberFormat="1" applyFont="1" applyFill="1" applyBorder="1" applyAlignment="1">
      <alignment horizontal="center" vertical="top"/>
    </xf>
    <xf numFmtId="49" fontId="12" fillId="2" borderId="2" xfId="0" applyNumberFormat="1" applyFont="1" applyFill="1" applyBorder="1" applyAlignment="1">
      <alignment horizontal="left" vertical="top"/>
    </xf>
    <xf numFmtId="0" fontId="12" fillId="2" borderId="2" xfId="0" applyNumberFormat="1" applyFont="1" applyFill="1" applyBorder="1" applyAlignment="1">
      <alignment horizontal="left" vertical="top" wrapText="1"/>
    </xf>
    <xf numFmtId="165" fontId="12" fillId="2" borderId="2" xfId="0" applyNumberFormat="1" applyFont="1" applyFill="1" applyBorder="1" applyAlignment="1">
      <alignment horizontal="right" vertical="top"/>
    </xf>
    <xf numFmtId="166" fontId="12" fillId="2" borderId="2" xfId="0" applyNumberFormat="1" applyFont="1" applyFill="1" applyBorder="1" applyAlignment="1">
      <alignment horizontal="right" vertical="top"/>
    </xf>
    <xf numFmtId="167" fontId="12" fillId="2" borderId="2" xfId="0" applyNumberFormat="1" applyFont="1" applyFill="1" applyBorder="1" applyAlignment="1">
      <alignment horizontal="right" vertical="top"/>
    </xf>
    <xf numFmtId="168" fontId="12" fillId="2" borderId="2" xfId="0" applyNumberFormat="1" applyFont="1" applyFill="1" applyBorder="1" applyAlignment="1">
      <alignment horizontal="right" vertical="top"/>
    </xf>
    <xf numFmtId="169" fontId="12" fillId="2" borderId="2" xfId="0" applyNumberFormat="1" applyFont="1" applyFill="1" applyBorder="1" applyAlignment="1">
      <alignment horizontal="right" vertical="top"/>
    </xf>
    <xf numFmtId="0" fontId="25" fillId="3" borderId="0" xfId="0" applyFont="1" applyFill="1"/>
    <xf numFmtId="164" fontId="12" fillId="3" borderId="0" xfId="0" applyNumberFormat="1" applyFont="1" applyFill="1" applyBorder="1" applyAlignment="1">
      <alignment horizontal="right" vertical="top"/>
    </xf>
    <xf numFmtId="49" fontId="12" fillId="3" borderId="0" xfId="0" applyNumberFormat="1" applyFont="1" applyFill="1" applyBorder="1" applyAlignment="1">
      <alignment horizontal="center" vertical="top"/>
    </xf>
    <xf numFmtId="168" fontId="12" fillId="3" borderId="0" xfId="0" applyNumberFormat="1" applyFont="1" applyFill="1" applyBorder="1" applyAlignment="1">
      <alignment horizontal="right" vertical="top"/>
    </xf>
    <xf numFmtId="169" fontId="12" fillId="3" borderId="0" xfId="0" applyNumberFormat="1" applyFont="1" applyFill="1" applyBorder="1" applyAlignment="1">
      <alignment horizontal="right" vertical="top"/>
    </xf>
    <xf numFmtId="167" fontId="12" fillId="3" borderId="0" xfId="0" applyNumberFormat="1" applyFont="1" applyFill="1" applyBorder="1" applyAlignment="1">
      <alignment horizontal="right" vertical="top"/>
    </xf>
    <xf numFmtId="0" fontId="12" fillId="3" borderId="0" xfId="0" applyNumberFormat="1" applyFont="1" applyFill="1" applyBorder="1" applyAlignment="1">
      <alignment horizontal="left" vertical="top" wrapText="1"/>
    </xf>
    <xf numFmtId="165" fontId="12" fillId="3" borderId="0" xfId="0" applyNumberFormat="1" applyFont="1" applyFill="1" applyBorder="1" applyAlignment="1">
      <alignment horizontal="right" vertical="top"/>
    </xf>
    <xf numFmtId="166" fontId="12" fillId="3" borderId="0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left" vertical="top" wrapText="1"/>
    </xf>
    <xf numFmtId="164" fontId="26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166" fontId="26" fillId="0" borderId="0" xfId="0" applyNumberFormat="1" applyFont="1" applyAlignment="1">
      <alignment horizontal="left" vertical="top" wrapText="1"/>
    </xf>
    <xf numFmtId="168" fontId="26" fillId="0" borderId="0" xfId="0" applyNumberFormat="1" applyFont="1" applyAlignment="1">
      <alignment horizontal="left" vertical="top" wrapText="1"/>
    </xf>
    <xf numFmtId="170" fontId="27" fillId="0" borderId="0" xfId="0" applyNumberFormat="1" applyFont="1" applyAlignment="1">
      <alignment horizontal="left" vertical="top" wrapText="1"/>
    </xf>
    <xf numFmtId="0" fontId="26" fillId="0" borderId="0" xfId="0" applyNumberFormat="1" applyFont="1" applyAlignment="1">
      <alignment horizontal="left" vertical="top" wrapText="1"/>
    </xf>
    <xf numFmtId="164" fontId="28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horizontal="center" vertical="top"/>
    </xf>
    <xf numFmtId="49" fontId="28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left" vertical="top" wrapText="1"/>
    </xf>
    <xf numFmtId="165" fontId="28" fillId="0" borderId="0" xfId="0" applyNumberFormat="1" applyFont="1" applyFill="1" applyBorder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168" fontId="28" fillId="0" borderId="0" xfId="0" applyNumberFormat="1" applyFont="1" applyAlignment="1">
      <alignment horizontal="right" vertical="top"/>
    </xf>
    <xf numFmtId="167" fontId="12" fillId="2" borderId="2" xfId="0" applyNumberFormat="1" applyFont="1" applyFill="1" applyBorder="1" applyAlignment="1" applyProtection="1">
      <alignment horizontal="right" vertical="top"/>
    </xf>
    <xf numFmtId="0" fontId="29" fillId="0" borderId="0" xfId="0" applyFont="1"/>
    <xf numFmtId="0" fontId="30" fillId="0" borderId="0" xfId="0" applyFont="1"/>
    <xf numFmtId="0" fontId="31" fillId="0" borderId="0" xfId="1" applyFont="1"/>
    <xf numFmtId="0" fontId="32" fillId="0" borderId="3" xfId="0" applyNumberFormat="1" applyFont="1" applyBorder="1" applyAlignment="1">
      <alignment horizontal="left" vertical="top"/>
    </xf>
    <xf numFmtId="0" fontId="33" fillId="0" borderId="4" xfId="0" applyNumberFormat="1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top"/>
    </xf>
    <xf numFmtId="0" fontId="15" fillId="0" borderId="6" xfId="0" applyNumberFormat="1" applyFont="1" applyBorder="1" applyAlignment="1">
      <alignment horizontal="right" vertical="top" wrapText="1"/>
    </xf>
    <xf numFmtId="0" fontId="15" fillId="0" borderId="6" xfId="0" applyFont="1" applyBorder="1"/>
    <xf numFmtId="14" fontId="15" fillId="0" borderId="7" xfId="0" applyNumberFormat="1" applyFont="1" applyBorder="1" applyAlignment="1">
      <alignment horizontal="right"/>
    </xf>
    <xf numFmtId="0" fontId="15" fillId="0" borderId="8" xfId="0" applyNumberFormat="1" applyFont="1" applyBorder="1" applyAlignment="1">
      <alignment vertical="top" wrapText="1"/>
    </xf>
    <xf numFmtId="0" fontId="15" fillId="0" borderId="9" xfId="0" applyNumberFormat="1" applyFont="1" applyBorder="1" applyAlignment="1">
      <alignment horizontal="right" vertical="top" wrapText="1"/>
    </xf>
    <xf numFmtId="0" fontId="15" fillId="0" borderId="9" xfId="0" applyFont="1" applyBorder="1"/>
    <xf numFmtId="14" fontId="15" fillId="0" borderId="10" xfId="0" applyNumberFormat="1" applyFont="1" applyBorder="1" applyAlignment="1">
      <alignment horizontal="right"/>
    </xf>
    <xf numFmtId="0" fontId="34" fillId="0" borderId="11" xfId="0" applyNumberFormat="1" applyFont="1" applyBorder="1" applyAlignment="1">
      <alignment horizontal="left" vertical="top"/>
    </xf>
    <xf numFmtId="0" fontId="34" fillId="0" borderId="12" xfId="0" applyNumberFormat="1" applyFont="1" applyBorder="1" applyAlignment="1">
      <alignment horizontal="left" vertical="top" wrapText="1"/>
    </xf>
    <xf numFmtId="0" fontId="34" fillId="0" borderId="13" xfId="0" applyFont="1" applyBorder="1"/>
    <xf numFmtId="0" fontId="34" fillId="0" borderId="14" xfId="0" applyFont="1" applyBorder="1"/>
    <xf numFmtId="0" fontId="15" fillId="0" borderId="15" xfId="0" applyNumberFormat="1" applyFont="1" applyBorder="1" applyAlignment="1">
      <alignment horizontal="left" vertical="top"/>
    </xf>
    <xf numFmtId="0" fontId="15" fillId="0" borderId="16" xfId="0" applyNumberFormat="1" applyFont="1" applyBorder="1" applyAlignment="1">
      <alignment horizontal="left"/>
    </xf>
    <xf numFmtId="0" fontId="15" fillId="0" borderId="17" xfId="0" applyNumberFormat="1" applyFont="1" applyBorder="1" applyAlignment="1">
      <alignment horizontal="left" wrapText="1"/>
    </xf>
    <xf numFmtId="0" fontId="15" fillId="0" borderId="1" xfId="0" applyFont="1" applyBorder="1"/>
    <xf numFmtId="0" fontId="15" fillId="0" borderId="18" xfId="0" applyFont="1" applyBorder="1"/>
    <xf numFmtId="0" fontId="34" fillId="0" borderId="4" xfId="0" applyFont="1" applyBorder="1"/>
    <xf numFmtId="0" fontId="34" fillId="0" borderId="19" xfId="0" applyFont="1" applyBorder="1"/>
    <xf numFmtId="0" fontId="35" fillId="0" borderId="13" xfId="0" applyFont="1" applyBorder="1"/>
    <xf numFmtId="0" fontId="35" fillId="0" borderId="20" xfId="0" applyFont="1" applyBorder="1"/>
    <xf numFmtId="0" fontId="15" fillId="0" borderId="15" xfId="0" applyFont="1" applyBorder="1"/>
    <xf numFmtId="0" fontId="15" fillId="0" borderId="21" xfId="0" applyFont="1" applyBorder="1"/>
    <xf numFmtId="0" fontId="15" fillId="0" borderId="22" xfId="0" applyFont="1" applyBorder="1"/>
    <xf numFmtId="0" fontId="34" fillId="0" borderId="23" xfId="0" applyNumberFormat="1" applyFont="1" applyBorder="1" applyAlignment="1">
      <alignment horizontal="left" vertical="top"/>
    </xf>
    <xf numFmtId="0" fontId="15" fillId="0" borderId="8" xfId="0" applyNumberFormat="1" applyFont="1" applyBorder="1" applyAlignment="1">
      <alignment horizontal="left" vertical="top"/>
    </xf>
    <xf numFmtId="0" fontId="15" fillId="0" borderId="9" xfId="0" applyNumberFormat="1" applyFont="1" applyBorder="1" applyAlignment="1">
      <alignment horizontal="left" vertical="top" wrapText="1"/>
    </xf>
    <xf numFmtId="0" fontId="15" fillId="0" borderId="24" xfId="0" applyNumberFormat="1" applyFont="1" applyBorder="1" applyAlignment="1">
      <alignment horizontal="left" vertical="top"/>
    </xf>
    <xf numFmtId="0" fontId="15" fillId="0" borderId="10" xfId="0" applyNumberFormat="1" applyFont="1" applyBorder="1" applyAlignment="1">
      <alignment horizontal="left" vertical="top" wrapText="1"/>
    </xf>
    <xf numFmtId="0" fontId="15" fillId="0" borderId="25" xfId="0" applyFont="1" applyBorder="1"/>
    <xf numFmtId="0" fontId="15" fillId="0" borderId="17" xfId="0" applyFont="1" applyBorder="1"/>
    <xf numFmtId="0" fontId="15" fillId="0" borderId="26" xfId="0" applyFont="1" applyBorder="1"/>
    <xf numFmtId="3" fontId="15" fillId="0" borderId="0" xfId="0" applyNumberFormat="1" applyFont="1" applyBorder="1"/>
    <xf numFmtId="0" fontId="36" fillId="0" borderId="27" xfId="0" applyFont="1" applyBorder="1" applyAlignment="1">
      <alignment horizontal="left"/>
    </xf>
    <xf numFmtId="167" fontId="36" fillId="0" borderId="28" xfId="0" applyNumberFormat="1" applyFont="1" applyBorder="1" applyAlignment="1"/>
    <xf numFmtId="0" fontId="36" fillId="0" borderId="29" xfId="0" applyFont="1" applyBorder="1" applyAlignment="1">
      <alignment horizontal="left"/>
    </xf>
    <xf numFmtId="167" fontId="36" fillId="0" borderId="30" xfId="0" applyNumberFormat="1" applyFont="1" applyBorder="1" applyAlignment="1"/>
    <xf numFmtId="0" fontId="37" fillId="0" borderId="0" xfId="0" applyFont="1"/>
    <xf numFmtId="0" fontId="15" fillId="0" borderId="29" xfId="0" applyFont="1" applyBorder="1" applyAlignment="1">
      <alignment horizontal="left"/>
    </xf>
    <xf numFmtId="167" fontId="15" fillId="0" borderId="30" xfId="0" applyNumberFormat="1" applyFont="1" applyBorder="1" applyAlignment="1"/>
    <xf numFmtId="0" fontId="15" fillId="0" borderId="0" xfId="0" applyFont="1" applyBorder="1"/>
    <xf numFmtId="0" fontId="15" fillId="0" borderId="27" xfId="0" applyFont="1" applyBorder="1" applyAlignment="1">
      <alignment horizontal="left"/>
    </xf>
    <xf numFmtId="167" fontId="15" fillId="0" borderId="28" xfId="0" applyNumberFormat="1" applyFont="1" applyBorder="1" applyAlignment="1"/>
    <xf numFmtId="0" fontId="38" fillId="0" borderId="0" xfId="0" applyFont="1"/>
    <xf numFmtId="0" fontId="38" fillId="0" borderId="16" xfId="0" applyFont="1" applyBorder="1"/>
    <xf numFmtId="0" fontId="38" fillId="0" borderId="1" xfId="0" applyFont="1" applyBorder="1"/>
    <xf numFmtId="0" fontId="33" fillId="0" borderId="21" xfId="0" applyFont="1" applyBorder="1" applyAlignment="1">
      <alignment horizontal="left"/>
    </xf>
    <xf numFmtId="167" fontId="33" fillId="0" borderId="22" xfId="0" applyNumberFormat="1" applyFont="1" applyBorder="1" applyAlignment="1"/>
    <xf numFmtId="0" fontId="15" fillId="0" borderId="15" xfId="2" applyFont="1" applyBorder="1"/>
    <xf numFmtId="0" fontId="15" fillId="0" borderId="0" xfId="2" applyFont="1" applyBorder="1"/>
    <xf numFmtId="0" fontId="15" fillId="0" borderId="29" xfId="2" applyFont="1" applyBorder="1"/>
    <xf numFmtId="0" fontId="15" fillId="0" borderId="30" xfId="3" applyFont="1" applyBorder="1"/>
    <xf numFmtId="0" fontId="15" fillId="0" borderId="0" xfId="0" applyFont="1" applyBorder="1" applyAlignment="1">
      <alignment vertical="center"/>
    </xf>
    <xf numFmtId="0" fontId="15" fillId="0" borderId="4" xfId="2" applyFont="1" applyBorder="1"/>
    <xf numFmtId="0" fontId="15" fillId="0" borderId="15" xfId="2" applyFont="1" applyBorder="1" applyAlignment="1"/>
    <xf numFmtId="0" fontId="15" fillId="0" borderId="31" xfId="2" applyFont="1" applyBorder="1"/>
    <xf numFmtId="0" fontId="15" fillId="0" borderId="32" xfId="3" applyFont="1" applyBorder="1"/>
    <xf numFmtId="164" fontId="25" fillId="0" borderId="0" xfId="0" applyNumberFormat="1" applyFont="1" applyAlignment="1"/>
    <xf numFmtId="49" fontId="39" fillId="0" borderId="0" xfId="0" applyNumberFormat="1" applyFont="1" applyAlignment="1">
      <alignment horizontal="left" vertical="top"/>
    </xf>
    <xf numFmtId="49" fontId="20" fillId="0" borderId="0" xfId="0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right"/>
    </xf>
    <xf numFmtId="49" fontId="22" fillId="0" borderId="0" xfId="0" applyNumberFormat="1" applyFont="1" applyAlignment="1">
      <alignment horizontal="left"/>
    </xf>
    <xf numFmtId="0" fontId="40" fillId="0" borderId="0" xfId="0" applyFont="1"/>
    <xf numFmtId="49" fontId="23" fillId="0" borderId="0" xfId="0" applyNumberFormat="1" applyFont="1" applyAlignment="1">
      <alignment horizontal="left" indent="1"/>
    </xf>
    <xf numFmtId="0" fontId="41" fillId="0" borderId="0" xfId="0" applyFont="1"/>
    <xf numFmtId="49" fontId="24" fillId="0" borderId="0" xfId="0" applyNumberFormat="1" applyFont="1" applyAlignment="1">
      <alignment horizontal="left" indent="2"/>
    </xf>
    <xf numFmtId="0" fontId="42" fillId="0" borderId="0" xfId="0" applyFont="1" applyAlignment="1">
      <alignment horizontal="left"/>
    </xf>
    <xf numFmtId="0" fontId="43" fillId="0" borderId="0" xfId="0" applyFont="1"/>
    <xf numFmtId="0" fontId="44" fillId="0" borderId="33" xfId="0" applyFont="1" applyBorder="1" applyAlignment="1">
      <alignment horizontal="left"/>
    </xf>
    <xf numFmtId="167" fontId="44" fillId="0" borderId="33" xfId="0" applyNumberFormat="1" applyFont="1" applyBorder="1" applyAlignment="1"/>
    <xf numFmtId="167" fontId="43" fillId="0" borderId="33" xfId="0" applyNumberFormat="1" applyFont="1" applyBorder="1"/>
    <xf numFmtId="0" fontId="43" fillId="0" borderId="33" xfId="0" applyFont="1" applyBorder="1"/>
    <xf numFmtId="0" fontId="44" fillId="0" borderId="0" xfId="0" applyFont="1" applyAlignment="1">
      <alignment horizontal="left"/>
    </xf>
    <xf numFmtId="167" fontId="44" fillId="0" borderId="0" xfId="0" applyNumberFormat="1" applyFont="1" applyAlignment="1"/>
    <xf numFmtId="0" fontId="11" fillId="0" borderId="34" xfId="0" applyNumberFormat="1" applyFont="1" applyBorder="1" applyAlignment="1" applyProtection="1">
      <alignment horizontal="left" vertical="top"/>
    </xf>
    <xf numFmtId="4" fontId="16" fillId="0" borderId="0" xfId="0" applyNumberFormat="1" applyFont="1" applyFill="1" applyBorder="1" applyAlignment="1"/>
    <xf numFmtId="4" fontId="19" fillId="0" borderId="1" xfId="0" applyNumberFormat="1" applyFont="1" applyBorder="1" applyAlignment="1">
      <alignment horizontal="center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Fill="1" applyBorder="1" applyAlignment="1"/>
    <xf numFmtId="4" fontId="23" fillId="0" borderId="0" xfId="0" applyNumberFormat="1" applyFont="1" applyFill="1" applyBorder="1" applyAlignment="1"/>
    <xf numFmtId="4" fontId="24" fillId="0" borderId="0" xfId="0" applyNumberFormat="1" applyFont="1" applyFill="1" applyBorder="1" applyAlignment="1"/>
    <xf numFmtId="4" fontId="12" fillId="2" borderId="2" xfId="0" applyNumberFormat="1" applyFont="1" applyFill="1" applyBorder="1" applyAlignment="1" applyProtection="1">
      <alignment horizontal="right" vertical="top"/>
    </xf>
    <xf numFmtId="4" fontId="12" fillId="3" borderId="0" xfId="0" applyNumberFormat="1" applyFont="1" applyFill="1" applyBorder="1" applyAlignment="1" applyProtection="1">
      <alignment horizontal="right" vertical="top"/>
    </xf>
    <xf numFmtId="4" fontId="13" fillId="0" borderId="0" xfId="0" applyNumberFormat="1" applyFont="1" applyFill="1" applyBorder="1" applyAlignment="1">
      <alignment horizontal="right" vertical="top"/>
    </xf>
    <xf numFmtId="4" fontId="8" fillId="0" borderId="0" xfId="0" applyNumberFormat="1" applyFont="1" applyFill="1" applyBorder="1" applyAlignment="1">
      <alignment horizontal="center" vertical="center"/>
    </xf>
    <xf numFmtId="4" fontId="11" fillId="0" borderId="34" xfId="0" applyNumberFormat="1" applyFont="1" applyBorder="1" applyAlignment="1" applyProtection="1">
      <alignment horizontal="left" vertical="top"/>
    </xf>
    <xf numFmtId="4" fontId="28" fillId="0" borderId="0" xfId="0" applyNumberFormat="1" applyFont="1" applyFill="1" applyBorder="1" applyAlignment="1">
      <alignment horizontal="right" vertical="top"/>
    </xf>
    <xf numFmtId="171" fontId="16" fillId="0" borderId="0" xfId="0" applyNumberFormat="1" applyFont="1" applyAlignment="1"/>
    <xf numFmtId="171" fontId="19" fillId="0" borderId="1" xfId="0" applyNumberFormat="1" applyFont="1" applyBorder="1" applyAlignment="1">
      <alignment horizontal="center"/>
    </xf>
    <xf numFmtId="171" fontId="20" fillId="0" borderId="0" xfId="0" applyNumberFormat="1" applyFont="1" applyAlignment="1">
      <alignment horizontal="right"/>
    </xf>
    <xf numFmtId="171" fontId="22" fillId="0" borderId="0" xfId="0" applyNumberFormat="1" applyFont="1" applyAlignment="1"/>
    <xf numFmtId="171" fontId="23" fillId="0" borderId="0" xfId="0" applyNumberFormat="1" applyFont="1" applyAlignment="1"/>
    <xf numFmtId="171" fontId="24" fillId="0" borderId="0" xfId="0" applyNumberFormat="1" applyFont="1" applyAlignment="1"/>
    <xf numFmtId="171" fontId="12" fillId="2" borderId="2" xfId="0" applyNumberFormat="1" applyFont="1" applyFill="1" applyBorder="1" applyAlignment="1">
      <alignment horizontal="right" vertical="top"/>
    </xf>
    <xf numFmtId="171" fontId="12" fillId="3" borderId="0" xfId="0" applyNumberFormat="1" applyFont="1" applyFill="1" applyBorder="1" applyAlignment="1">
      <alignment horizontal="right" vertical="top"/>
    </xf>
    <xf numFmtId="171" fontId="26" fillId="0" borderId="0" xfId="0" applyNumberFormat="1" applyFont="1" applyAlignment="1">
      <alignment horizontal="left" vertical="top" wrapText="1"/>
    </xf>
    <xf numFmtId="171" fontId="8" fillId="0" borderId="0" xfId="0" applyNumberFormat="1" applyFont="1" applyAlignment="1">
      <alignment horizontal="center" vertical="center"/>
    </xf>
    <xf numFmtId="171" fontId="11" fillId="0" borderId="34" xfId="0" applyNumberFormat="1" applyFont="1" applyBorder="1" applyAlignment="1" applyProtection="1">
      <alignment horizontal="left" vertical="top"/>
    </xf>
    <xf numFmtId="171" fontId="28" fillId="0" borderId="0" xfId="0" applyNumberFormat="1" applyFont="1" applyAlignment="1">
      <alignment horizontal="right" vertical="top"/>
    </xf>
    <xf numFmtId="3" fontId="16" fillId="0" borderId="0" xfId="0" applyNumberFormat="1" applyFont="1" applyAlignment="1"/>
    <xf numFmtId="3" fontId="19" fillId="0" borderId="1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right"/>
    </xf>
    <xf numFmtId="3" fontId="22" fillId="0" borderId="0" xfId="0" applyNumberFormat="1" applyFont="1" applyAlignment="1"/>
    <xf numFmtId="3" fontId="23" fillId="0" borderId="0" xfId="0" applyNumberFormat="1" applyFont="1" applyAlignment="1"/>
    <xf numFmtId="3" fontId="24" fillId="0" borderId="0" xfId="0" applyNumberFormat="1" applyFont="1" applyAlignment="1"/>
    <xf numFmtId="3" fontId="12" fillId="2" borderId="2" xfId="0" applyNumberFormat="1" applyFont="1" applyFill="1" applyBorder="1" applyAlignment="1">
      <alignment horizontal="right" vertical="top"/>
    </xf>
    <xf numFmtId="3" fontId="12" fillId="3" borderId="0" xfId="0" applyNumberFormat="1" applyFont="1" applyFill="1" applyBorder="1" applyAlignment="1">
      <alignment horizontal="right" vertical="top"/>
    </xf>
    <xf numFmtId="3" fontId="26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center" vertical="center"/>
    </xf>
    <xf numFmtId="3" fontId="11" fillId="0" borderId="34" xfId="0" applyNumberFormat="1" applyFont="1" applyBorder="1" applyAlignment="1" applyProtection="1">
      <alignment horizontal="left" vertical="top"/>
    </xf>
    <xf numFmtId="3" fontId="28" fillId="0" borderId="0" xfId="0" applyNumberFormat="1" applyFont="1" applyAlignment="1">
      <alignment horizontal="right" vertical="top"/>
    </xf>
    <xf numFmtId="49" fontId="45" fillId="2" borderId="2" xfId="0" applyNumberFormat="1" applyFont="1" applyFill="1" applyBorder="1" applyAlignment="1">
      <alignment horizontal="left" vertical="top"/>
    </xf>
    <xf numFmtId="0" fontId="12" fillId="2" borderId="2" xfId="0" applyNumberFormat="1" applyFont="1" applyFill="1" applyBorder="1" applyAlignment="1">
      <alignment horizontal="left" vertical="top"/>
    </xf>
    <xf numFmtId="172" fontId="25" fillId="0" borderId="0" xfId="0" applyNumberFormat="1" applyFont="1"/>
    <xf numFmtId="0" fontId="25" fillId="2" borderId="2" xfId="0" applyNumberFormat="1" applyFont="1" applyFill="1" applyBorder="1" applyAlignment="1">
      <alignment horizontal="left" vertical="top" wrapText="1"/>
    </xf>
    <xf numFmtId="0" fontId="11" fillId="0" borderId="34" xfId="0" applyNumberFormat="1" applyFont="1" applyBorder="1" applyAlignment="1" applyProtection="1">
      <alignment horizontal="left" vertical="top"/>
    </xf>
    <xf numFmtId="0" fontId="11" fillId="0" borderId="34" xfId="0" applyNumberFormat="1" applyFont="1" applyBorder="1" applyAlignment="1" applyProtection="1">
      <alignment horizontal="left" vertical="top"/>
    </xf>
    <xf numFmtId="0" fontId="11" fillId="0" borderId="34" xfId="0" applyNumberFormat="1" applyFont="1" applyBorder="1" applyAlignment="1" applyProtection="1">
      <alignment horizontal="left" vertical="top"/>
    </xf>
    <xf numFmtId="0" fontId="15" fillId="0" borderId="35" xfId="0" applyNumberFormat="1" applyFont="1" applyBorder="1" applyAlignment="1">
      <alignment horizontal="left" vertical="top" wrapText="1"/>
    </xf>
    <xf numFmtId="0" fontId="15" fillId="0" borderId="31" xfId="0" applyNumberFormat="1" applyFont="1" applyBorder="1" applyAlignment="1">
      <alignment horizontal="left" vertical="top" wrapText="1"/>
    </xf>
    <xf numFmtId="0" fontId="15" fillId="0" borderId="32" xfId="0" applyNumberFormat="1" applyFont="1" applyBorder="1" applyAlignment="1">
      <alignment horizontal="left" vertical="top" wrapText="1"/>
    </xf>
    <xf numFmtId="0" fontId="46" fillId="0" borderId="36" xfId="0" applyNumberFormat="1" applyFont="1" applyBorder="1" applyAlignment="1">
      <alignment horizontal="center"/>
    </xf>
    <xf numFmtId="0" fontId="46" fillId="0" borderId="37" xfId="0" applyNumberFormat="1" applyFont="1" applyBorder="1" applyAlignment="1">
      <alignment horizontal="center"/>
    </xf>
    <xf numFmtId="0" fontId="46" fillId="0" borderId="38" xfId="0" applyNumberFormat="1" applyFont="1" applyBorder="1" applyAlignment="1">
      <alignment horizontal="center"/>
    </xf>
    <xf numFmtId="0" fontId="15" fillId="0" borderId="15" xfId="2" applyFont="1" applyBorder="1" applyAlignment="1">
      <alignment horizontal="left" vertical="top"/>
    </xf>
    <xf numFmtId="0" fontId="15" fillId="0" borderId="0" xfId="2" applyFont="1" applyBorder="1" applyAlignment="1">
      <alignment horizontal="left" vertical="top"/>
    </xf>
    <xf numFmtId="0" fontId="15" fillId="0" borderId="30" xfId="2" applyFont="1" applyBorder="1" applyAlignment="1">
      <alignment horizontal="left" vertical="top"/>
    </xf>
    <xf numFmtId="0" fontId="15" fillId="0" borderId="16" xfId="2" applyFont="1" applyBorder="1" applyAlignment="1">
      <alignment horizontal="left" vertical="top"/>
    </xf>
    <xf numFmtId="0" fontId="15" fillId="0" borderId="1" xfId="2" applyFont="1" applyBorder="1" applyAlignment="1">
      <alignment horizontal="left" vertical="top"/>
    </xf>
    <xf numFmtId="0" fontId="15" fillId="0" borderId="22" xfId="2" applyFont="1" applyBorder="1" applyAlignment="1">
      <alignment horizontal="left" vertical="top"/>
    </xf>
    <xf numFmtId="0" fontId="47" fillId="0" borderId="36" xfId="1" applyNumberFormat="1" applyFont="1" applyBorder="1" applyAlignment="1">
      <alignment horizontal="center"/>
    </xf>
    <xf numFmtId="0" fontId="47" fillId="0" borderId="37" xfId="1" applyNumberFormat="1" applyFont="1" applyBorder="1" applyAlignment="1">
      <alignment horizontal="center"/>
    </xf>
    <xf numFmtId="0" fontId="47" fillId="0" borderId="38" xfId="1" applyNumberFormat="1" applyFont="1" applyBorder="1" applyAlignment="1">
      <alignment horizontal="center"/>
    </xf>
    <xf numFmtId="0" fontId="32" fillId="0" borderId="33" xfId="0" applyNumberFormat="1" applyFont="1" applyBorder="1" applyAlignment="1">
      <alignment horizontal="left" vertical="top"/>
    </xf>
    <xf numFmtId="0" fontId="32" fillId="0" borderId="39" xfId="0" applyNumberFormat="1" applyFont="1" applyBorder="1" applyAlignment="1">
      <alignment horizontal="left" vertical="top"/>
    </xf>
    <xf numFmtId="0" fontId="33" fillId="0" borderId="40" xfId="0" applyNumberFormat="1" applyFont="1" applyBorder="1" applyAlignment="1">
      <alignment horizontal="left" vertical="top" wrapText="1"/>
    </xf>
    <xf numFmtId="0" fontId="33" fillId="0" borderId="28" xfId="0" applyNumberFormat="1" applyFont="1" applyBorder="1" applyAlignment="1">
      <alignment horizontal="left" vertical="top" wrapText="1"/>
    </xf>
    <xf numFmtId="0" fontId="15" fillId="0" borderId="41" xfId="0" applyNumberFormat="1" applyFont="1" applyBorder="1" applyAlignment="1">
      <alignment horizontal="left" vertical="top" wrapText="1"/>
    </xf>
    <xf numFmtId="0" fontId="15" fillId="0" borderId="42" xfId="0" applyNumberFormat="1" applyFont="1" applyBorder="1" applyAlignment="1">
      <alignment horizontal="left" vertical="top" wrapText="1"/>
    </xf>
    <xf numFmtId="0" fontId="15" fillId="0" borderId="43" xfId="0" applyNumberFormat="1" applyFont="1" applyBorder="1" applyAlignment="1">
      <alignment horizontal="left" vertical="top" wrapText="1"/>
    </xf>
    <xf numFmtId="0" fontId="11" fillId="0" borderId="34" xfId="0" applyNumberFormat="1" applyFont="1" applyBorder="1" applyAlignment="1" applyProtection="1">
      <alignment horizontal="left" vertical="top"/>
    </xf>
    <xf numFmtId="0" fontId="45" fillId="2" borderId="44" xfId="0" applyNumberFormat="1" applyFont="1" applyFill="1" applyBorder="1" applyAlignment="1">
      <alignment horizontal="left"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B1" zoomScaleNormal="100" zoomScaleSheetLayoutView="100" workbookViewId="0">
      <selection activeCell="C5" sqref="C5:E5"/>
    </sheetView>
  </sheetViews>
  <sheetFormatPr defaultRowHeight="12.75" x14ac:dyDescent="0.2"/>
  <cols>
    <col min="1" max="1" width="9.140625" style="3" hidden="1" customWidth="1"/>
    <col min="2" max="5" width="32.85546875" style="3" customWidth="1"/>
    <col min="6" max="7" width="9.140625" style="3"/>
    <col min="8" max="8" width="18" style="3" customWidth="1"/>
    <col min="9" max="9" width="27.42578125" style="3" bestFit="1" customWidth="1"/>
    <col min="10" max="10" width="20" style="3" customWidth="1"/>
    <col min="11" max="16384" width="9.140625" style="3"/>
  </cols>
  <sheetData>
    <row r="1" spans="1:6" s="12" customFormat="1" ht="24" thickBot="1" x14ac:dyDescent="0.4">
      <c r="A1" s="107"/>
      <c r="B1" s="240" t="s">
        <v>202</v>
      </c>
      <c r="C1" s="241"/>
      <c r="D1" s="241"/>
      <c r="E1" s="242"/>
      <c r="F1" s="13"/>
    </row>
    <row r="2" spans="1:6" ht="12" customHeight="1" x14ac:dyDescent="0.2">
      <c r="A2" s="22">
        <f t="array" ref="A2">INDEX(__SAZBA__,MATCH(0,COUNTIF($A$1:A1,__SAZBA__),0))</f>
        <v>0</v>
      </c>
      <c r="B2" s="108" t="s">
        <v>191</v>
      </c>
      <c r="C2" s="243" t="s">
        <v>72</v>
      </c>
      <c r="D2" s="243"/>
      <c r="E2" s="244"/>
      <c r="F2" s="14"/>
    </row>
    <row r="3" spans="1:6" ht="36" customHeight="1" x14ac:dyDescent="0.2">
      <c r="A3" s="22">
        <f t="array" ref="A3">INDEX(__SAZBA__,MATCH(0,COUNTIF($A$1:A2,__SAZBA__),0))</f>
        <v>21</v>
      </c>
      <c r="B3" s="109"/>
      <c r="C3" s="245" t="s">
        <v>328</v>
      </c>
      <c r="D3" s="245"/>
      <c r="E3" s="246"/>
      <c r="F3" s="14"/>
    </row>
    <row r="4" spans="1:6" ht="24.75" customHeight="1" x14ac:dyDescent="0.2">
      <c r="A4" s="22" t="str">
        <f t="array" ref="A4">INDEX(__SAZBA__,MATCH(0,COUNTIF($A$1:A3,__SAZBA__),0))</f>
        <v>_</v>
      </c>
      <c r="B4" s="110" t="s">
        <v>172</v>
      </c>
      <c r="C4" s="247"/>
      <c r="D4" s="248"/>
      <c r="E4" s="249"/>
      <c r="F4" s="14"/>
    </row>
    <row r="5" spans="1:6" x14ac:dyDescent="0.2">
      <c r="A5" s="22"/>
      <c r="B5" s="110" t="s">
        <v>155</v>
      </c>
      <c r="C5" s="247"/>
      <c r="D5" s="248"/>
      <c r="E5" s="249"/>
      <c r="F5" s="14"/>
    </row>
    <row r="6" spans="1:6" x14ac:dyDescent="0.2">
      <c r="A6" s="22"/>
      <c r="B6" s="110" t="s">
        <v>194</v>
      </c>
      <c r="C6" s="247"/>
      <c r="D6" s="248"/>
      <c r="E6" s="249"/>
      <c r="F6" s="14"/>
    </row>
    <row r="7" spans="1:6" ht="12.75" customHeight="1" x14ac:dyDescent="0.2">
      <c r="A7" s="22"/>
      <c r="B7" s="110" t="s">
        <v>49</v>
      </c>
      <c r="C7" s="111"/>
      <c r="D7" s="112" t="s">
        <v>166</v>
      </c>
      <c r="E7" s="113"/>
      <c r="F7" s="14"/>
    </row>
    <row r="8" spans="1:6" ht="12.75" customHeight="1" thickBot="1" x14ac:dyDescent="0.25">
      <c r="A8" s="22"/>
      <c r="B8" s="114" t="s">
        <v>11</v>
      </c>
      <c r="C8" s="115">
        <v>2018</v>
      </c>
      <c r="D8" s="116" t="s">
        <v>196</v>
      </c>
      <c r="E8" s="117"/>
      <c r="F8" s="14"/>
    </row>
    <row r="9" spans="1:6" ht="10.5" customHeight="1" x14ac:dyDescent="0.2">
      <c r="A9" s="22"/>
      <c r="B9" s="118" t="s">
        <v>139</v>
      </c>
      <c r="C9" s="119" t="s">
        <v>34</v>
      </c>
      <c r="D9" s="120" t="s">
        <v>170</v>
      </c>
      <c r="E9" s="121" t="s">
        <v>71</v>
      </c>
      <c r="F9" s="14"/>
    </row>
    <row r="10" spans="1:6" ht="7.5" customHeight="1" thickBot="1" x14ac:dyDescent="0.25">
      <c r="A10" s="22"/>
      <c r="B10" s="123"/>
      <c r="C10" s="124"/>
      <c r="D10" s="125"/>
      <c r="E10" s="126"/>
      <c r="F10" s="14"/>
    </row>
    <row r="11" spans="1:6" ht="10.5" customHeight="1" x14ac:dyDescent="0.2">
      <c r="A11" s="22"/>
      <c r="B11" s="127" t="s">
        <v>171</v>
      </c>
      <c r="C11" s="128" t="s">
        <v>33</v>
      </c>
      <c r="D11" s="129"/>
      <c r="E11" s="130"/>
      <c r="F11" s="14"/>
    </row>
    <row r="12" spans="1:6" x14ac:dyDescent="0.2">
      <c r="A12" s="22"/>
      <c r="B12" s="122" t="s">
        <v>156</v>
      </c>
      <c r="C12" s="228"/>
      <c r="D12" s="229"/>
      <c r="E12" s="230"/>
      <c r="F12" s="14"/>
    </row>
    <row r="13" spans="1:6" ht="7.5" customHeight="1" thickBot="1" x14ac:dyDescent="0.25">
      <c r="A13" s="22"/>
      <c r="B13" s="131"/>
      <c r="C13" s="132"/>
      <c r="D13" s="125"/>
      <c r="E13" s="133"/>
      <c r="F13" s="14"/>
    </row>
    <row r="14" spans="1:6" ht="19.5" thickBot="1" x14ac:dyDescent="0.35">
      <c r="A14" s="22"/>
      <c r="B14" s="231" t="s">
        <v>161</v>
      </c>
      <c r="C14" s="232"/>
      <c r="D14" s="232"/>
      <c r="E14" s="233"/>
      <c r="F14" s="14"/>
    </row>
    <row r="15" spans="1:6" ht="10.5" customHeight="1" x14ac:dyDescent="0.2">
      <c r="A15" s="22"/>
      <c r="B15" s="134" t="s">
        <v>188</v>
      </c>
      <c r="C15" s="119" t="s">
        <v>165</v>
      </c>
      <c r="D15" s="120" t="s">
        <v>192</v>
      </c>
      <c r="E15" s="121" t="s">
        <v>179</v>
      </c>
      <c r="F15" s="14"/>
    </row>
    <row r="16" spans="1:6" ht="12.75" customHeight="1" x14ac:dyDescent="0.2">
      <c r="A16" s="22"/>
      <c r="B16" s="135" t="s">
        <v>36</v>
      </c>
      <c r="C16" s="136" t="s">
        <v>203</v>
      </c>
      <c r="D16" s="137"/>
      <c r="E16" s="138"/>
      <c r="F16" s="14"/>
    </row>
    <row r="17" spans="1:8" ht="12.75" customHeight="1" x14ac:dyDescent="0.2">
      <c r="A17" s="22"/>
      <c r="B17" s="135" t="s">
        <v>37</v>
      </c>
      <c r="C17" s="136" t="s">
        <v>200</v>
      </c>
      <c r="D17" s="137"/>
      <c r="E17" s="138"/>
      <c r="F17" s="14"/>
    </row>
    <row r="18" spans="1:8" ht="12.75" customHeight="1" x14ac:dyDescent="0.2">
      <c r="A18" s="22"/>
      <c r="B18" s="135" t="s">
        <v>38</v>
      </c>
      <c r="C18" s="136" t="s">
        <v>198</v>
      </c>
      <c r="D18" s="137"/>
      <c r="E18" s="138"/>
      <c r="F18" s="14"/>
    </row>
    <row r="19" spans="1:8" ht="12.75" customHeight="1" x14ac:dyDescent="0.2">
      <c r="A19" s="22"/>
      <c r="B19" s="135" t="s">
        <v>39</v>
      </c>
      <c r="C19" s="136" t="s">
        <v>215</v>
      </c>
      <c r="D19" s="137"/>
      <c r="E19" s="138"/>
      <c r="F19" s="14"/>
    </row>
    <row r="20" spans="1:8" ht="12.75" customHeight="1" x14ac:dyDescent="0.2">
      <c r="A20" s="22"/>
      <c r="B20" s="135" t="s">
        <v>40</v>
      </c>
      <c r="C20" s="136" t="s">
        <v>224</v>
      </c>
      <c r="D20" s="137"/>
      <c r="E20" s="138"/>
      <c r="F20" s="14"/>
    </row>
    <row r="21" spans="1:8" ht="12.75" customHeight="1" x14ac:dyDescent="0.2">
      <c r="A21" s="22"/>
      <c r="B21" s="135" t="s">
        <v>41</v>
      </c>
      <c r="C21" s="136" t="s">
        <v>178</v>
      </c>
      <c r="D21" s="137"/>
      <c r="E21" s="138"/>
      <c r="F21" s="14"/>
    </row>
    <row r="22" spans="1:8" ht="12.75" customHeight="1" x14ac:dyDescent="0.2">
      <c r="A22" s="22"/>
      <c r="B22" s="135" t="s">
        <v>13</v>
      </c>
      <c r="C22" s="136" t="s">
        <v>212</v>
      </c>
      <c r="D22" s="137"/>
      <c r="E22" s="138"/>
      <c r="F22" s="14"/>
    </row>
    <row r="23" spans="1:8" ht="7.5" customHeight="1" thickBot="1" x14ac:dyDescent="0.25">
      <c r="A23" s="22"/>
      <c r="B23" s="139"/>
      <c r="C23" s="140"/>
      <c r="D23" s="141"/>
      <c r="E23" s="126"/>
      <c r="F23" s="14"/>
    </row>
    <row r="24" spans="1:8" ht="15" x14ac:dyDescent="0.25">
      <c r="A24" s="22"/>
      <c r="B24" s="131"/>
      <c r="C24" s="142"/>
      <c r="D24" s="143" t="s">
        <v>175</v>
      </c>
      <c r="E24" s="144">
        <f>SUBTOTAL(9,__CENA__)</f>
        <v>0</v>
      </c>
      <c r="F24" s="14"/>
    </row>
    <row r="25" spans="1:8" ht="15" x14ac:dyDescent="0.25">
      <c r="A25" s="22"/>
      <c r="B25" s="131"/>
      <c r="C25" s="142"/>
      <c r="D25" s="145" t="s">
        <v>9</v>
      </c>
      <c r="E25" s="146">
        <f>SUBTOTAL(9,E26:E27)</f>
        <v>0</v>
      </c>
      <c r="F25" s="14"/>
    </row>
    <row r="26" spans="1:8" ht="14.25" x14ac:dyDescent="0.2">
      <c r="A26" s="147">
        <f>IF(ISNUMBER(A3),SUMIF(__SAZBA__,A3,__CENA__),0)</f>
        <v>0</v>
      </c>
      <c r="B26" s="131"/>
      <c r="C26" s="142"/>
      <c r="D26" s="148" t="str">
        <f>IF(A26=0,"","DPH " &amp; A3 &amp; " % ze základny: " &amp; TEXT(A26,"# ##0"))</f>
        <v/>
      </c>
      <c r="E26" s="149" t="str">
        <f>IF(A26=0,"",A26*A3/100)</f>
        <v/>
      </c>
      <c r="F26" s="14"/>
      <c r="H26" s="1"/>
    </row>
    <row r="27" spans="1:8" ht="14.25" x14ac:dyDescent="0.2">
      <c r="A27" s="147">
        <f>IF(ISNUMBER(A4),SUMIF(__SAZBA__,A4,__CENA__),0)</f>
        <v>0</v>
      </c>
      <c r="B27" s="131"/>
      <c r="C27" s="150"/>
      <c r="D27" s="151" t="str">
        <f>IF(A27=0,"","DPH " &amp; A4 &amp; " % ze základny: " &amp; TEXT(A27,"# ##0"))</f>
        <v/>
      </c>
      <c r="E27" s="152" t="str">
        <f>IF(A27=0,"",A27*A4/100)</f>
        <v/>
      </c>
      <c r="F27" s="14"/>
      <c r="H27" s="1"/>
    </row>
    <row r="28" spans="1:8" s="15" customFormat="1" ht="19.5" thickBot="1" x14ac:dyDescent="0.35">
      <c r="A28" s="153"/>
      <c r="B28" s="154"/>
      <c r="C28" s="155"/>
      <c r="D28" s="156" t="s">
        <v>201</v>
      </c>
      <c r="E28" s="157">
        <f>SUM(E24:E25)</f>
        <v>0</v>
      </c>
      <c r="F28" s="16"/>
    </row>
    <row r="29" spans="1:8" ht="14.25" x14ac:dyDescent="0.2">
      <c r="A29" s="22"/>
      <c r="B29" s="158" t="s">
        <v>168</v>
      </c>
      <c r="C29" s="159"/>
      <c r="D29" s="160" t="s">
        <v>167</v>
      </c>
      <c r="E29" s="161"/>
      <c r="F29" s="14"/>
      <c r="H29" s="1"/>
    </row>
    <row r="30" spans="1:8" x14ac:dyDescent="0.2">
      <c r="A30" s="22"/>
      <c r="B30" s="158" t="s">
        <v>69</v>
      </c>
      <c r="C30" s="162" t="str">
        <f>IF(ISNA(VLOOKUP("Zhotovitel",B10:E10,3,FALSE)),"",VLOOKUP("Zhotovitel",B10:E10,3,FALSE))</f>
        <v/>
      </c>
      <c r="D30" s="160" t="s">
        <v>69</v>
      </c>
      <c r="E30" s="161" t="str">
        <f>IF(ISNA(VLOOKUP("Objednatel",B10:E10,3,FALSE)),"",VLOOKUP("Objednatel",B10:E10,3,FALSE))</f>
        <v/>
      </c>
      <c r="F30" s="14"/>
    </row>
    <row r="31" spans="1:8" x14ac:dyDescent="0.2">
      <c r="A31" s="22"/>
      <c r="B31" s="158" t="s">
        <v>68</v>
      </c>
      <c r="C31" s="159"/>
      <c r="D31" s="160" t="s">
        <v>68</v>
      </c>
      <c r="E31" s="161"/>
      <c r="F31" s="14"/>
    </row>
    <row r="32" spans="1:8" x14ac:dyDescent="0.2">
      <c r="A32" s="22"/>
      <c r="B32" s="158" t="s">
        <v>70</v>
      </c>
      <c r="C32" s="159"/>
      <c r="D32" s="160" t="s">
        <v>89</v>
      </c>
      <c r="E32" s="161"/>
      <c r="F32" s="14"/>
    </row>
    <row r="33" spans="1:6" x14ac:dyDescent="0.2">
      <c r="A33" s="22"/>
      <c r="B33" s="163"/>
      <c r="C33" s="159"/>
      <c r="D33" s="160"/>
      <c r="E33" s="161"/>
      <c r="F33" s="14"/>
    </row>
    <row r="34" spans="1:6" x14ac:dyDescent="0.2">
      <c r="A34" s="22"/>
      <c r="B34" s="164" t="s">
        <v>149</v>
      </c>
      <c r="C34" s="165"/>
      <c r="D34" s="165"/>
      <c r="E34" s="166"/>
      <c r="F34" s="14"/>
    </row>
    <row r="35" spans="1:6" x14ac:dyDescent="0.2">
      <c r="A35" s="22"/>
      <c r="B35" s="234"/>
      <c r="C35" s="235"/>
      <c r="D35" s="235"/>
      <c r="E35" s="236"/>
      <c r="F35" s="14"/>
    </row>
    <row r="36" spans="1:6" x14ac:dyDescent="0.2">
      <c r="A36" s="22"/>
      <c r="B36" s="234"/>
      <c r="C36" s="235"/>
      <c r="D36" s="235"/>
      <c r="E36" s="236"/>
      <c r="F36" s="14"/>
    </row>
    <row r="37" spans="1:6" x14ac:dyDescent="0.2">
      <c r="A37" s="22"/>
      <c r="B37" s="234"/>
      <c r="C37" s="235"/>
      <c r="D37" s="235"/>
      <c r="E37" s="236"/>
      <c r="F37" s="14"/>
    </row>
    <row r="38" spans="1:6" ht="13.5" thickBot="1" x14ac:dyDescent="0.25">
      <c r="A38" s="22"/>
      <c r="B38" s="237"/>
      <c r="C38" s="238"/>
      <c r="D38" s="238"/>
      <c r="E38" s="239"/>
      <c r="F38" s="14"/>
    </row>
  </sheetData>
  <mergeCells count="9">
    <mergeCell ref="C12:E12"/>
    <mergeCell ref="B14:E14"/>
    <mergeCell ref="B35:E38"/>
    <mergeCell ref="B1:E1"/>
    <mergeCell ref="C2:E2"/>
    <mergeCell ref="C3:E3"/>
    <mergeCell ref="C4:E4"/>
    <mergeCell ref="C5:E5"/>
    <mergeCell ref="C6:E6"/>
  </mergeCells>
  <pageMargins left="0.7" right="0.7" top="0.78740157499999996" bottom="0.78740157499999996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63"/>
  <sheetViews>
    <sheetView view="pageBreakPreview" topLeftCell="B1" zoomScaleNormal="100" zoomScaleSheetLayoutView="100" workbookViewId="0">
      <pane ySplit="3" topLeftCell="A4" activePane="bottomLeft" state="frozen"/>
      <selection pane="bottomLeft" activeCell="B10" sqref="B10"/>
    </sheetView>
  </sheetViews>
  <sheetFormatPr defaultRowHeight="12.75" outlineLevelRow="2" x14ac:dyDescent="0.2"/>
  <cols>
    <col min="1" max="1" width="10.85546875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3.7109375" customWidth="1"/>
  </cols>
  <sheetData>
    <row r="1" spans="1:9" ht="15.75" customHeight="1" x14ac:dyDescent="0.25">
      <c r="A1" s="167"/>
      <c r="B1" s="22" t="s">
        <v>90</v>
      </c>
      <c r="C1" s="23"/>
      <c r="D1" s="26"/>
      <c r="E1" s="25"/>
      <c r="F1" s="23"/>
      <c r="G1" s="168"/>
      <c r="H1" s="22"/>
      <c r="I1" s="22"/>
    </row>
    <row r="2" spans="1:9" ht="14.25" customHeight="1" x14ac:dyDescent="0.25">
      <c r="A2" s="22">
        <f t="array" ref="A2">INDEX(__SAZBA__,MATCH(0,COUNTIF($A$1:A1,__SAZBA__),0))</f>
        <v>0</v>
      </c>
      <c r="B2" s="28" t="str">
        <f>'Krycí list'!C3</f>
        <v>Labe, Hradec Králové, odstranění nánosů na levém břehu</v>
      </c>
      <c r="C2" s="23"/>
      <c r="D2" s="26"/>
      <c r="E2" s="25"/>
      <c r="F2" s="23"/>
      <c r="G2" s="168"/>
      <c r="H2" s="22"/>
      <c r="I2" s="22"/>
    </row>
    <row r="3" spans="1:9" s="21" customFormat="1" ht="13.5" thickBot="1" x14ac:dyDescent="0.25">
      <c r="A3" s="29">
        <f t="array" ref="A3">INDEX(__SAZBA__,MATCH(0,COUNTIF($A$1:A2,__SAZBA__),0))</f>
        <v>21</v>
      </c>
      <c r="B3" s="30" t="s">
        <v>35</v>
      </c>
      <c r="C3" s="30" t="s">
        <v>25</v>
      </c>
      <c r="D3" s="30" t="s">
        <v>88</v>
      </c>
      <c r="E3" s="30" t="s">
        <v>9</v>
      </c>
      <c r="F3" s="30" t="s">
        <v>147</v>
      </c>
      <c r="G3" s="30" t="s">
        <v>193</v>
      </c>
      <c r="H3" s="29"/>
      <c r="I3" s="29"/>
    </row>
    <row r="4" spans="1:9" x14ac:dyDescent="0.2">
      <c r="A4" s="22" t="str">
        <f t="array" ref="A4">INDEX(__SAZBA__,MATCH(0,COUNTIF($A$1:A3,__SAZBA__),0))</f>
        <v>_</v>
      </c>
      <c r="B4" s="169"/>
      <c r="C4" s="170"/>
      <c r="D4" s="170"/>
      <c r="E4" s="170"/>
      <c r="F4" s="170"/>
      <c r="G4" s="170"/>
      <c r="H4" s="22"/>
      <c r="I4" s="22"/>
    </row>
    <row r="5" spans="1:9" s="17" customFormat="1" ht="16.5" customHeight="1" x14ac:dyDescent="0.25">
      <c r="A5" s="37"/>
      <c r="B5" s="171" t="str">
        <f>IF(Zakázka!$I$5=0,"",Zakázka!$I$5)</f>
        <v>SO 01: Příprava staveniště</v>
      </c>
      <c r="C5" s="43" t="str">
        <f>IF(Zakázka!$O$5=0,"",Zakázka!$O$5)</f>
        <v/>
      </c>
      <c r="D5" s="45">
        <f>IF(Zakázka!$Q$5=0,"",Zakázka!$Q$5)</f>
        <v>12.133800000000001</v>
      </c>
      <c r="E5" s="43" t="str">
        <f>IF(Zakázka!$U$5=0,"",Zakázka!$U$5)</f>
        <v/>
      </c>
      <c r="F5" s="43" t="str">
        <f>IF(Zakázka!$V$5=0,"",Zakázka!$V$5)</f>
        <v/>
      </c>
      <c r="G5" s="43">
        <f>IF(Zakázka!$Y$5=0,"",Zakázka!$Y$5)</f>
        <v>19</v>
      </c>
      <c r="H5" s="37"/>
      <c r="I5" s="37"/>
    </row>
    <row r="6" spans="1:9" s="106" customFormat="1" ht="15.75" customHeight="1" outlineLevel="1" x14ac:dyDescent="0.2">
      <c r="A6" s="172"/>
      <c r="B6" s="173" t="str">
        <f>IF(Zakázka!$I$6=0,"",Zakázka!$I$6)</f>
        <v>1.1.: V oblasti upravovaného levého břehu Labe pod jezem Hučák</v>
      </c>
      <c r="C6" s="54" t="str">
        <f>IF(Zakázka!$O$6=0,"",Zakázka!$O$6)</f>
        <v/>
      </c>
      <c r="D6" s="56">
        <f>IF(Zakázka!$Q$6=0,"",Zakázka!$Q$6)</f>
        <v>1.3000000000000002E-3</v>
      </c>
      <c r="E6" s="54" t="str">
        <f>IF(Zakázka!$U$6=0,"",Zakázka!$U$6)</f>
        <v/>
      </c>
      <c r="F6" s="54" t="str">
        <f>IF(Zakázka!$V$6=0,"",Zakázka!$V$6)</f>
        <v/>
      </c>
      <c r="G6" s="54">
        <f>IF(Zakázka!$Y$6=0,"",Zakázka!$Y$6)</f>
        <v>11</v>
      </c>
      <c r="H6" s="172"/>
      <c r="I6" s="172"/>
    </row>
    <row r="7" spans="1:9" s="105" customFormat="1" ht="15" customHeight="1" outlineLevel="2" x14ac:dyDescent="0.2">
      <c r="A7" s="174"/>
      <c r="B7" s="175" t="str">
        <f>IF(Zakázka!$I$7=0,"",Zakázka!$I$7)</f>
        <v>001.: Zemní práce</v>
      </c>
      <c r="C7" s="65" t="str">
        <f>IF(Zakázka!$O$7=0,"",Zakázka!$O$7)</f>
        <v/>
      </c>
      <c r="D7" s="67">
        <f>IF(Zakázka!$Q$7=0,"",Zakázka!$Q$7)</f>
        <v>1.3000000000000002E-3</v>
      </c>
      <c r="E7" s="65" t="str">
        <f>IF(Zakázka!$U$7=0,"",Zakázka!$U$7)</f>
        <v/>
      </c>
      <c r="F7" s="65" t="str">
        <f>IF(Zakázka!$V$7=0,"",Zakázka!$V$7)</f>
        <v/>
      </c>
      <c r="G7" s="65">
        <f>IF(Zakázka!$Y$7=0,"",Zakázka!$Y$7)</f>
        <v>11</v>
      </c>
      <c r="H7" s="174"/>
      <c r="I7" s="174"/>
    </row>
    <row r="8" spans="1:9" s="106" customFormat="1" ht="15.75" customHeight="1" outlineLevel="1" x14ac:dyDescent="0.2">
      <c r="B8" s="173" t="str">
        <f>IF(Zakázka!$I$55=0,"",Zakázka!$I$55)</f>
        <v>1.2.: V oblasti stávající náplavky na pravém břehu Labe</v>
      </c>
      <c r="C8" s="54" t="str">
        <f>IF(Zakázka!$O$55=0,"",Zakázka!$O$55)</f>
        <v/>
      </c>
      <c r="D8" s="56">
        <f>IF(Zakázka!$Q$55=0,"",Zakázka!$Q$55)</f>
        <v>12.1325</v>
      </c>
      <c r="E8" s="54" t="str">
        <f>IF(Zakázka!$U$55=0,"",Zakázka!$U$55)</f>
        <v/>
      </c>
      <c r="F8" s="54" t="str">
        <f>IF(Zakázka!$V$55=0,"",Zakázka!$V$55)</f>
        <v/>
      </c>
      <c r="G8" s="54">
        <f>IF(Zakázka!$Y$55=0,"",Zakázka!$Y$55)</f>
        <v>8</v>
      </c>
      <c r="H8" s="172"/>
    </row>
    <row r="9" spans="1:9" s="105" customFormat="1" ht="15" customHeight="1" outlineLevel="2" x14ac:dyDescent="0.2">
      <c r="B9" s="175" t="str">
        <f>IF(Zakázka!$I$56=0,"",Zakázka!$I$56)</f>
        <v>001.: Zemní práce</v>
      </c>
      <c r="C9" s="65" t="str">
        <f>IF(Zakázka!$O$56=0,"",Zakázka!$O$56)</f>
        <v/>
      </c>
      <c r="D9" s="67" t="str">
        <f>IF(Zakázka!$Q$56=0,"",Zakázka!$Q$56)</f>
        <v/>
      </c>
      <c r="E9" s="65" t="str">
        <f>IF(Zakázka!$U$56=0,"",Zakázka!$U$56)</f>
        <v/>
      </c>
      <c r="F9" s="65" t="str">
        <f>IF(Zakázka!$V$56=0,"",Zakázka!$V$56)</f>
        <v/>
      </c>
      <c r="G9" s="65">
        <f>IF(Zakázka!$Y$56=0,"",Zakázka!$Y$56)</f>
        <v>4</v>
      </c>
      <c r="H9" s="174"/>
    </row>
    <row r="10" spans="1:9" s="105" customFormat="1" ht="15" customHeight="1" outlineLevel="2" x14ac:dyDescent="0.2">
      <c r="B10" s="175" t="str">
        <f>IF(Zakázka!$I$71=0,"",Zakázka!$I$71)</f>
        <v>005.: Komunikace</v>
      </c>
      <c r="C10" s="65" t="str">
        <f>IF(Zakázka!$O$71=0,"",Zakázka!$O$71)</f>
        <v/>
      </c>
      <c r="D10" s="67">
        <f>IF(Zakázka!$Q$71=0,"",Zakázka!$Q$71)</f>
        <v>12.1325</v>
      </c>
      <c r="E10" s="65" t="str">
        <f>IF(Zakázka!$U$71=0,"",Zakázka!$U$71)</f>
        <v/>
      </c>
      <c r="F10" s="65" t="str">
        <f>IF(Zakázka!$V$71=0,"",Zakázka!$V$71)</f>
        <v/>
      </c>
      <c r="G10" s="65">
        <f>IF(Zakázka!$Y$71=0,"",Zakázka!$Y$71)</f>
        <v>3</v>
      </c>
      <c r="H10" s="174"/>
    </row>
    <row r="11" spans="1:9" s="105" customFormat="1" ht="15" customHeight="1" outlineLevel="2" x14ac:dyDescent="0.2">
      <c r="B11" s="175" t="str">
        <f>IF(Zakázka!$I$88=0,"",Zakázka!$I$88)</f>
        <v>099.: Přesun hmot HSV</v>
      </c>
      <c r="C11" s="65" t="str">
        <f>IF(Zakázka!$O$88=0,"",Zakázka!$O$88)</f>
        <v/>
      </c>
      <c r="D11" s="67" t="str">
        <f>IF(Zakázka!$Q$88=0,"",Zakázka!$Q$88)</f>
        <v/>
      </c>
      <c r="E11" s="65" t="str">
        <f>IF(Zakázka!$U$88=0,"",Zakázka!$U$88)</f>
        <v/>
      </c>
      <c r="F11" s="65" t="str">
        <f>IF(Zakázka!$V$88=0,"",Zakázka!$V$88)</f>
        <v/>
      </c>
      <c r="G11" s="65">
        <f>IF(Zakázka!$Y$88=0,"",Zakázka!$Y$88)</f>
        <v>1</v>
      </c>
      <c r="H11" s="174"/>
    </row>
    <row r="12" spans="1:9" s="17" customFormat="1" ht="16.5" customHeight="1" x14ac:dyDescent="0.25">
      <c r="B12" s="171" t="str">
        <f>IF(Zakázka!$I$95=0,"",Zakázka!$I$95)</f>
        <v>SO 02: Odstranění nánosů</v>
      </c>
      <c r="C12" s="43" t="str">
        <f>IF(Zakázka!$O$95=0,"",Zakázka!$O$95)</f>
        <v/>
      </c>
      <c r="D12" s="45" t="str">
        <f>IF(Zakázka!$Q$95=0,"",Zakázka!$Q$95)</f>
        <v/>
      </c>
      <c r="E12" s="43" t="str">
        <f>IF(Zakázka!$U$95=0,"",Zakázka!$U$95)</f>
        <v/>
      </c>
      <c r="F12" s="43" t="str">
        <f>IF(Zakázka!$V$95=0,"",Zakázka!$V$95)</f>
        <v/>
      </c>
      <c r="G12" s="43">
        <f>IF(Zakázka!$Y$95=0,"",Zakázka!$Y$95)</f>
        <v>15</v>
      </c>
      <c r="H12" s="37"/>
    </row>
    <row r="13" spans="1:9" s="106" customFormat="1" ht="15.75" customHeight="1" outlineLevel="1" x14ac:dyDescent="0.2">
      <c r="B13" s="173" t="str">
        <f>IF(Zakázka!$I$96=0,"",Zakázka!$I$96)</f>
        <v>2.1.: Odtěžení nánosů ze dna koryta</v>
      </c>
      <c r="C13" s="54" t="str">
        <f>IF(Zakázka!$O$96=0,"",Zakázka!$O$96)</f>
        <v/>
      </c>
      <c r="D13" s="56" t="str">
        <f>IF(Zakázka!$Q$96=0,"",Zakázka!$Q$96)</f>
        <v/>
      </c>
      <c r="E13" s="54" t="str">
        <f>IF(Zakázka!$U$96=0,"",Zakázka!$U$96)</f>
        <v/>
      </c>
      <c r="F13" s="54" t="str">
        <f>IF(Zakázka!$V$96=0,"",Zakázka!$V$96)</f>
        <v/>
      </c>
      <c r="G13" s="54">
        <f>IF(Zakázka!$Y$96=0,"",Zakázka!$Y$96)</f>
        <v>2</v>
      </c>
      <c r="H13" s="172"/>
    </row>
    <row r="14" spans="1:9" s="105" customFormat="1" ht="15" customHeight="1" outlineLevel="2" x14ac:dyDescent="0.2">
      <c r="B14" s="175" t="str">
        <f>IF(Zakázka!$I$97=0,"",Zakázka!$I$97)</f>
        <v>001.: Zemní práce</v>
      </c>
      <c r="C14" s="65" t="str">
        <f>IF(Zakázka!$O$97=0,"",Zakázka!$O$97)</f>
        <v/>
      </c>
      <c r="D14" s="67" t="str">
        <f>IF(Zakázka!$Q$97=0,"",Zakázka!$Q$97)</f>
        <v/>
      </c>
      <c r="E14" s="65" t="str">
        <f>IF(Zakázka!$U$97=0,"",Zakázka!$U$97)</f>
        <v/>
      </c>
      <c r="F14" s="65" t="str">
        <f>IF(Zakázka!$V$97=0,"",Zakázka!$V$97)</f>
        <v/>
      </c>
      <c r="G14" s="65">
        <f>IF(Zakázka!$Y$97=0,"",Zakázka!$Y$97)</f>
        <v>2</v>
      </c>
      <c r="H14" s="174"/>
    </row>
    <row r="15" spans="1:9" s="106" customFormat="1" ht="15.75" customHeight="1" outlineLevel="1" x14ac:dyDescent="0.2">
      <c r="B15" s="173" t="str">
        <f>IF(Zakázka!$I$108=0,"",Zakázka!$I$108)</f>
        <v>2.2.: Odtěžení nánosů z levého břehu</v>
      </c>
      <c r="C15" s="54" t="str">
        <f>IF(Zakázka!$O$108=0,"",Zakázka!$O$108)</f>
        <v/>
      </c>
      <c r="D15" s="56" t="str">
        <f>IF(Zakázka!$Q$108=0,"",Zakázka!$Q$108)</f>
        <v/>
      </c>
      <c r="E15" s="54" t="str">
        <f>IF(Zakázka!$U$108=0,"",Zakázka!$U$108)</f>
        <v/>
      </c>
      <c r="F15" s="54" t="str">
        <f>IF(Zakázka!$V$108=0,"",Zakázka!$V$108)</f>
        <v/>
      </c>
      <c r="G15" s="54">
        <f>IF(Zakázka!$Y$108=0,"",Zakázka!$Y$108)</f>
        <v>6</v>
      </c>
      <c r="H15" s="172"/>
    </row>
    <row r="16" spans="1:9" s="105" customFormat="1" ht="15" customHeight="1" outlineLevel="2" x14ac:dyDescent="0.2">
      <c r="B16" s="175" t="str">
        <f>IF(Zakázka!$I$109=0,"",Zakázka!$I$109)</f>
        <v>001.: Zemní práce</v>
      </c>
      <c r="C16" s="65" t="str">
        <f>IF(Zakázka!$O$109=0,"",Zakázka!$O$109)</f>
        <v/>
      </c>
      <c r="D16" s="67" t="str">
        <f>IF(Zakázka!$Q$109=0,"",Zakázka!$Q$109)</f>
        <v/>
      </c>
      <c r="E16" s="65" t="str">
        <f>IF(Zakázka!$U$109=0,"",Zakázka!$U$109)</f>
        <v/>
      </c>
      <c r="F16" s="65" t="str">
        <f>IF(Zakázka!$V$109=0,"",Zakázka!$V$109)</f>
        <v/>
      </c>
      <c r="G16" s="65">
        <f>IF(Zakázka!$Y$109=0,"",Zakázka!$Y$109)</f>
        <v>6</v>
      </c>
      <c r="H16" s="174"/>
    </row>
    <row r="17" spans="2:8" s="106" customFormat="1" ht="15.75" customHeight="1" outlineLevel="1" x14ac:dyDescent="0.2">
      <c r="B17" s="173" t="str">
        <f>IF(Zakázka!$I$140=0,"",Zakázka!$I$140)</f>
        <v>2.3.: Doprava nánosů po vodě</v>
      </c>
      <c r="C17" s="54" t="str">
        <f>IF(Zakázka!$O$140=0,"",Zakázka!$O$140)</f>
        <v/>
      </c>
      <c r="D17" s="56" t="str">
        <f>IF(Zakázka!$Q$140=0,"",Zakázka!$Q$140)</f>
        <v/>
      </c>
      <c r="E17" s="54" t="str">
        <f>IF(Zakázka!$U$140=0,"",Zakázka!$U$140)</f>
        <v/>
      </c>
      <c r="F17" s="54" t="str">
        <f>IF(Zakázka!$V$140=0,"",Zakázka!$V$140)</f>
        <v/>
      </c>
      <c r="G17" s="54">
        <f>IF(Zakázka!$Y$140=0,"",Zakázka!$Y$140)</f>
        <v>5</v>
      </c>
      <c r="H17" s="172"/>
    </row>
    <row r="18" spans="2:8" s="105" customFormat="1" ht="15" customHeight="1" outlineLevel="2" x14ac:dyDescent="0.2">
      <c r="B18" s="175" t="str">
        <f>IF(Zakázka!$I$141=0,"",Zakázka!$I$141)</f>
        <v>001.: Zemní práce</v>
      </c>
      <c r="C18" s="65" t="str">
        <f>IF(Zakázka!$O$141=0,"",Zakázka!$O$141)</f>
        <v/>
      </c>
      <c r="D18" s="67" t="str">
        <f>IF(Zakázka!$Q$141=0,"",Zakázka!$Q$141)</f>
        <v/>
      </c>
      <c r="E18" s="65" t="str">
        <f>IF(Zakázka!$U$141=0,"",Zakázka!$U$141)</f>
        <v/>
      </c>
      <c r="F18" s="65" t="str">
        <f>IF(Zakázka!$V$141=0,"",Zakázka!$V$141)</f>
        <v/>
      </c>
      <c r="G18" s="65">
        <f>IF(Zakázka!$Y$141=0,"",Zakázka!$Y$141)</f>
        <v>5</v>
      </c>
      <c r="H18" s="174"/>
    </row>
    <row r="19" spans="2:8" s="106" customFormat="1" ht="15.75" customHeight="1" outlineLevel="1" x14ac:dyDescent="0.2">
      <c r="B19" s="173" t="str">
        <f>IF(Zakázka!$I$167=0,"",Zakázka!$I$167)</f>
        <v>2.4.: Překládka na nákladní automobily; odvoz a uložení na skládku</v>
      </c>
      <c r="C19" s="54" t="str">
        <f>IF(Zakázka!$O$167=0,"",Zakázka!$O$167)</f>
        <v/>
      </c>
      <c r="D19" s="56" t="str">
        <f>IF(Zakázka!$Q$167=0,"",Zakázka!$Q$167)</f>
        <v/>
      </c>
      <c r="E19" s="54" t="str">
        <f>IF(Zakázka!$U$167=0,"",Zakázka!$U$167)</f>
        <v/>
      </c>
      <c r="F19" s="54" t="str">
        <f>IF(Zakázka!$V$167=0,"",Zakázka!$V$167)</f>
        <v/>
      </c>
      <c r="G19" s="54">
        <f>IF(Zakázka!$Y$167=0,"",Zakázka!$Y$167)</f>
        <v>2</v>
      </c>
      <c r="H19" s="172"/>
    </row>
    <row r="20" spans="2:8" s="105" customFormat="1" ht="15" customHeight="1" outlineLevel="2" x14ac:dyDescent="0.2">
      <c r="B20" s="175" t="str">
        <f>IF(Zakázka!$I$168=0,"",Zakázka!$I$168)</f>
        <v>001.: Zemní práce</v>
      </c>
      <c r="C20" s="65" t="str">
        <f>IF(Zakázka!$O$168=0,"",Zakázka!$O$168)</f>
        <v/>
      </c>
      <c r="D20" s="67" t="str">
        <f>IF(Zakázka!$Q$168=0,"",Zakázka!$Q$168)</f>
        <v/>
      </c>
      <c r="E20" s="65" t="str">
        <f>IF(Zakázka!$U$168=0,"",Zakázka!$U$168)</f>
        <v/>
      </c>
      <c r="F20" s="65" t="str">
        <f>IF(Zakázka!$V$168=0,"",Zakázka!$V$168)</f>
        <v/>
      </c>
      <c r="G20" s="65">
        <f>IF(Zakázka!$Y$168=0,"",Zakázka!$Y$168)</f>
        <v>2</v>
      </c>
      <c r="H20" s="174"/>
    </row>
    <row r="21" spans="2:8" s="17" customFormat="1" ht="16.5" customHeight="1" x14ac:dyDescent="0.25">
      <c r="B21" s="171" t="str">
        <f>IF(Zakázka!$I$182=0,"",Zakázka!$I$182)</f>
        <v>SO 03: Břehové opevnění</v>
      </c>
      <c r="C21" s="43" t="str">
        <f>IF(Zakázka!$O$182=0,"",Zakázka!$O$182)</f>
        <v/>
      </c>
      <c r="D21" s="45">
        <f>IF(Zakázka!$Q$182=0,"",Zakázka!$Q$182)</f>
        <v>1405.8600000000001</v>
      </c>
      <c r="E21" s="43" t="str">
        <f>IF(Zakázka!$U$182=0,"",Zakázka!$U$182)</f>
        <v/>
      </c>
      <c r="F21" s="43" t="str">
        <f>IF(Zakázka!$V$182=0,"",Zakázka!$V$182)</f>
        <v/>
      </c>
      <c r="G21" s="43">
        <f>IF(Zakázka!$Y$182=0,"",Zakázka!$Y$182)</f>
        <v>7</v>
      </c>
      <c r="H21" s="37"/>
    </row>
    <row r="22" spans="2:8" s="106" customFormat="1" ht="15.75" customHeight="1" outlineLevel="1" x14ac:dyDescent="0.2">
      <c r="B22" s="173" t="str">
        <f>IF(Zakázka!$I$183=0,"",Zakázka!$I$183)</f>
        <v>3.1.: Kamenná patka</v>
      </c>
      <c r="C22" s="54" t="str">
        <f>IF(Zakázka!$O$183=0,"",Zakázka!$O$183)</f>
        <v/>
      </c>
      <c r="D22" s="56">
        <f>IF(Zakázka!$Q$183=0,"",Zakázka!$Q$183)</f>
        <v>1405.8600000000001</v>
      </c>
      <c r="E22" s="54" t="str">
        <f>IF(Zakázka!$U$183=0,"",Zakázka!$U$183)</f>
        <v/>
      </c>
      <c r="F22" s="54" t="str">
        <f>IF(Zakázka!$V$183=0,"",Zakázka!$V$183)</f>
        <v/>
      </c>
      <c r="G22" s="54">
        <f>IF(Zakázka!$Y$183=0,"",Zakázka!$Y$183)</f>
        <v>7</v>
      </c>
      <c r="H22" s="172"/>
    </row>
    <row r="23" spans="2:8" s="105" customFormat="1" ht="15" customHeight="1" outlineLevel="2" x14ac:dyDescent="0.2">
      <c r="B23" s="175" t="str">
        <f>IF(Zakázka!$I$184=0,"",Zakázka!$I$184)</f>
        <v>001.: Zemní práce</v>
      </c>
      <c r="C23" s="65" t="str">
        <f>IF(Zakázka!$O$184=0,"",Zakázka!$O$184)</f>
        <v/>
      </c>
      <c r="D23" s="67">
        <f>IF(Zakázka!$Q$184=0,"",Zakázka!$Q$184)</f>
        <v>1405.8600000000001</v>
      </c>
      <c r="E23" s="65" t="str">
        <f>IF(Zakázka!$U$184=0,"",Zakázka!$U$184)</f>
        <v/>
      </c>
      <c r="F23" s="65" t="str">
        <f>IF(Zakázka!$V$184=0,"",Zakázka!$V$184)</f>
        <v/>
      </c>
      <c r="G23" s="65">
        <f>IF(Zakázka!$Y$184=0,"",Zakázka!$Y$184)</f>
        <v>6</v>
      </c>
      <c r="H23" s="174"/>
    </row>
    <row r="24" spans="2:8" s="105" customFormat="1" ht="15" customHeight="1" outlineLevel="2" x14ac:dyDescent="0.2">
      <c r="B24" s="175" t="str">
        <f>IF(Zakázka!$I$214=0,"",Zakázka!$I$214)</f>
        <v>099.: Přesun hmot HSV</v>
      </c>
      <c r="C24" s="65" t="str">
        <f>IF(Zakázka!$O$214=0,"",Zakázka!$O$214)</f>
        <v/>
      </c>
      <c r="D24" s="67" t="str">
        <f>IF(Zakázka!$Q$214=0,"",Zakázka!$Q$214)</f>
        <v/>
      </c>
      <c r="E24" s="65" t="str">
        <f>IF(Zakázka!$U$214=0,"",Zakázka!$U$214)</f>
        <v/>
      </c>
      <c r="F24" s="65" t="str">
        <f>IF(Zakázka!$V$214=0,"",Zakázka!$V$214)</f>
        <v/>
      </c>
      <c r="G24" s="65">
        <f>IF(Zakázka!$Y$214=0,"",Zakázka!$Y$214)</f>
        <v>1</v>
      </c>
      <c r="H24" s="174"/>
    </row>
    <row r="25" spans="2:8" s="17" customFormat="1" ht="16.5" customHeight="1" x14ac:dyDescent="0.25">
      <c r="B25" s="171" t="str">
        <f>IF(Zakázka!$I$221=0,"",Zakázka!$I$221)</f>
        <v>SO 04: Oprava levobřežní kamenné dlažby</v>
      </c>
      <c r="C25" s="43" t="str">
        <f>IF(Zakázka!$O$221=0,"",Zakázka!$O$221)</f>
        <v/>
      </c>
      <c r="D25" s="45">
        <f>IF(Zakázka!$Q$221=0,"",Zakázka!$Q$221)</f>
        <v>311.26425</v>
      </c>
      <c r="E25" s="43" t="str">
        <f>IF(Zakázka!$U$221=0,"",Zakázka!$U$221)</f>
        <v/>
      </c>
      <c r="F25" s="43" t="str">
        <f>IF(Zakázka!$V$221=0,"",Zakázka!$V$221)</f>
        <v/>
      </c>
      <c r="G25" s="43">
        <f>IF(Zakázka!$Y$221=0,"",Zakázka!$Y$221)</f>
        <v>16</v>
      </c>
      <c r="H25" s="37"/>
    </row>
    <row r="26" spans="2:8" s="106" customFormat="1" ht="15.75" customHeight="1" outlineLevel="1" x14ac:dyDescent="0.2">
      <c r="B26" s="173" t="str">
        <f>IF(Zakázka!$I$222=0,"",Zakázka!$I$222)</f>
        <v>4.1.: Oprava levobřežní kamenné dlažby</v>
      </c>
      <c r="C26" s="54" t="str">
        <f>IF(Zakázka!$O$222=0,"",Zakázka!$O$222)</f>
        <v/>
      </c>
      <c r="D26" s="56">
        <f>IF(Zakázka!$Q$222=0,"",Zakázka!$Q$222)</f>
        <v>311.26425</v>
      </c>
      <c r="E26" s="54" t="str">
        <f>IF(Zakázka!$U$222=0,"",Zakázka!$U$222)</f>
        <v/>
      </c>
      <c r="F26" s="54" t="str">
        <f>IF(Zakázka!$V$222=0,"",Zakázka!$V$222)</f>
        <v/>
      </c>
      <c r="G26" s="54">
        <f>IF(Zakázka!$Y$222=0,"",Zakázka!$Y$222)</f>
        <v>16</v>
      </c>
      <c r="H26" s="172"/>
    </row>
    <row r="27" spans="2:8" s="105" customFormat="1" ht="15" customHeight="1" outlineLevel="2" x14ac:dyDescent="0.2">
      <c r="B27" s="175" t="str">
        <f>IF(Zakázka!$I$223=0,"",Zakázka!$I$223)</f>
        <v>001.: Zemní práce</v>
      </c>
      <c r="C27" s="65" t="str">
        <f>IF(Zakázka!$O$223=0,"",Zakázka!$O$223)</f>
        <v/>
      </c>
      <c r="D27" s="67">
        <f>IF(Zakázka!$Q$223=0,"",Zakázka!$Q$223)</f>
        <v>46.2</v>
      </c>
      <c r="E27" s="65" t="str">
        <f>IF(Zakázka!$U$223=0,"",Zakázka!$U$223)</f>
        <v/>
      </c>
      <c r="F27" s="65" t="str">
        <f>IF(Zakázka!$V$223=0,"",Zakázka!$V$223)</f>
        <v/>
      </c>
      <c r="G27" s="65">
        <f>IF(Zakázka!$Y$223=0,"",Zakázka!$Y$223)</f>
        <v>10</v>
      </c>
      <c r="H27" s="174"/>
    </row>
    <row r="28" spans="2:8" s="105" customFormat="1" ht="15" customHeight="1" outlineLevel="2" x14ac:dyDescent="0.2">
      <c r="B28" s="175" t="str">
        <f>IF(Zakázka!$I$267=0,"",Zakázka!$I$267)</f>
        <v>0046: Zpevněné plochy kromě vozovek a železničních svršků</v>
      </c>
      <c r="C28" s="65" t="str">
        <f>IF(Zakázka!$O$267=0,"",Zakázka!$O$267)</f>
        <v/>
      </c>
      <c r="D28" s="67">
        <f>IF(Zakázka!$Q$267=0,"",Zakázka!$Q$267)</f>
        <v>247.06424999999999</v>
      </c>
      <c r="E28" s="65" t="str">
        <f>IF(Zakázka!$U$267=0,"",Zakázka!$U$267)</f>
        <v/>
      </c>
      <c r="F28" s="65" t="str">
        <f>IF(Zakázka!$V$267=0,"",Zakázka!$V$267)</f>
        <v/>
      </c>
      <c r="G28" s="65">
        <f>IF(Zakázka!$Y$267=0,"",Zakázka!$Y$267)</f>
        <v>3</v>
      </c>
      <c r="H28" s="174"/>
    </row>
    <row r="29" spans="2:8" s="105" customFormat="1" ht="15" customHeight="1" outlineLevel="2" x14ac:dyDescent="0.2">
      <c r="B29" s="175" t="str">
        <f>IF(Zakázka!$I$281=0,"",Zakázka!$I$281)</f>
        <v>0056: Podkladní vrstvy komunikací, letišť a ploch</v>
      </c>
      <c r="C29" s="65" t="str">
        <f>IF(Zakázka!$O$281=0,"",Zakázka!$O$281)</f>
        <v/>
      </c>
      <c r="D29" s="67">
        <f>IF(Zakázka!$Q$281=0,"",Zakázka!$Q$281)</f>
        <v>18.000000000000004</v>
      </c>
      <c r="E29" s="65" t="str">
        <f>IF(Zakázka!$U$281=0,"",Zakázka!$U$281)</f>
        <v/>
      </c>
      <c r="F29" s="65" t="str">
        <f>IF(Zakázka!$V$281=0,"",Zakázka!$V$281)</f>
        <v/>
      </c>
      <c r="G29" s="65">
        <f>IF(Zakázka!$Y$281=0,"",Zakázka!$Y$281)</f>
        <v>2</v>
      </c>
      <c r="H29" s="174"/>
    </row>
    <row r="30" spans="2:8" s="105" customFormat="1" ht="15" customHeight="1" outlineLevel="2" x14ac:dyDescent="0.2">
      <c r="B30" s="175" t="str">
        <f>IF(Zakázka!$I$294=0,"",Zakázka!$I$294)</f>
        <v>099.: Přesun hmot HSV</v>
      </c>
      <c r="C30" s="65" t="str">
        <f>IF(Zakázka!$O$294=0,"",Zakázka!$O$294)</f>
        <v/>
      </c>
      <c r="D30" s="67" t="str">
        <f>IF(Zakázka!$Q$294=0,"",Zakázka!$Q$294)</f>
        <v/>
      </c>
      <c r="E30" s="65" t="str">
        <f>IF(Zakázka!$U$294=0,"",Zakázka!$U$294)</f>
        <v/>
      </c>
      <c r="F30" s="65" t="str">
        <f>IF(Zakázka!$V$294=0,"",Zakázka!$V$294)</f>
        <v/>
      </c>
      <c r="G30" s="65">
        <f>IF(Zakázka!$Y$294=0,"",Zakázka!$Y$294)</f>
        <v>1</v>
      </c>
      <c r="H30" s="174"/>
    </row>
    <row r="31" spans="2:8" s="17" customFormat="1" ht="16.5" customHeight="1" x14ac:dyDescent="0.25">
      <c r="B31" s="171" t="str">
        <f>IF(Zakázka!$I$301=0,"",Zakázka!$I$301)</f>
        <v>SO 05: Oprava břehového opevnění na soutoku s Orlicí</v>
      </c>
      <c r="C31" s="43" t="str">
        <f>IF(Zakázka!$O$301=0,"",Zakázka!$O$301)</f>
        <v/>
      </c>
      <c r="D31" s="45">
        <f>IF(Zakázka!$Q$301=0,"",Zakázka!$Q$301)</f>
        <v>590.46120000000008</v>
      </c>
      <c r="E31" s="43" t="str">
        <f>IF(Zakázka!$U$301=0,"",Zakázka!$U$301)</f>
        <v/>
      </c>
      <c r="F31" s="43" t="str">
        <f>IF(Zakázka!$V$301=0,"",Zakázka!$V$301)</f>
        <v/>
      </c>
      <c r="G31" s="43">
        <f>IF(Zakázka!$Y$301=0,"",Zakázka!$Y$301)</f>
        <v>18</v>
      </c>
      <c r="H31" s="37"/>
    </row>
    <row r="32" spans="2:8" s="106" customFormat="1" ht="15.75" customHeight="1" outlineLevel="1" x14ac:dyDescent="0.2">
      <c r="B32" s="173" t="str">
        <f>IF(Zakázka!$I$302=0,"",Zakázka!$I$302)</f>
        <v>5.1.: Odtěžení nánosů</v>
      </c>
      <c r="C32" s="54" t="str">
        <f>IF(Zakázka!$O$302=0,"",Zakázka!$O$302)</f>
        <v/>
      </c>
      <c r="D32" s="56" t="str">
        <f>IF(Zakázka!$Q$302=0,"",Zakázka!$Q$302)</f>
        <v/>
      </c>
      <c r="E32" s="54" t="str">
        <f>IF(Zakázka!$U$302=0,"",Zakázka!$U$302)</f>
        <v/>
      </c>
      <c r="F32" s="54" t="str">
        <f>IF(Zakázka!$V$302=0,"",Zakázka!$V$302)</f>
        <v/>
      </c>
      <c r="G32" s="54">
        <f>IF(Zakázka!$Y$302=0,"",Zakázka!$Y$302)</f>
        <v>6</v>
      </c>
      <c r="H32" s="172"/>
    </row>
    <row r="33" spans="2:8" s="105" customFormat="1" ht="15" customHeight="1" outlineLevel="2" x14ac:dyDescent="0.2">
      <c r="B33" s="175" t="str">
        <f>IF(Zakázka!$I$303=0,"",Zakázka!$I$303)</f>
        <v>001.: Zemní práce</v>
      </c>
      <c r="C33" s="65" t="str">
        <f>IF(Zakázka!$O$303=0,"",Zakázka!$O$303)</f>
        <v/>
      </c>
      <c r="D33" s="67" t="str">
        <f>IF(Zakázka!$Q$303=0,"",Zakázka!$Q$303)</f>
        <v/>
      </c>
      <c r="E33" s="65" t="str">
        <f>IF(Zakázka!$U$303=0,"",Zakázka!$U$303)</f>
        <v/>
      </c>
      <c r="F33" s="65" t="str">
        <f>IF(Zakázka!$V$303=0,"",Zakázka!$V$303)</f>
        <v/>
      </c>
      <c r="G33" s="65">
        <f>IF(Zakázka!$Y$303=0,"",Zakázka!$Y$303)</f>
        <v>6</v>
      </c>
      <c r="H33" s="174"/>
    </row>
    <row r="34" spans="2:8" s="106" customFormat="1" ht="15.75" customHeight="1" outlineLevel="1" x14ac:dyDescent="0.2">
      <c r="B34" s="173" t="str">
        <f>IF(Zakázka!$I$338=0,"",Zakázka!$I$338)</f>
        <v>5.2.: Doprava po vodě</v>
      </c>
      <c r="C34" s="54" t="str">
        <f>IF(Zakázka!$O$338=0,"",Zakázka!$O$338)</f>
        <v/>
      </c>
      <c r="D34" s="56" t="str">
        <f>IF(Zakázka!$Q$338=0,"",Zakázka!$Q$338)</f>
        <v/>
      </c>
      <c r="E34" s="54" t="str">
        <f>IF(Zakázka!$U$338=0,"",Zakázka!$U$338)</f>
        <v/>
      </c>
      <c r="F34" s="54" t="str">
        <f>IF(Zakázka!$V$338=0,"",Zakázka!$V$338)</f>
        <v/>
      </c>
      <c r="G34" s="54">
        <f>IF(Zakázka!$Y$338=0,"",Zakázka!$Y$338)</f>
        <v>3</v>
      </c>
      <c r="H34" s="172"/>
    </row>
    <row r="35" spans="2:8" s="105" customFormat="1" ht="15" customHeight="1" outlineLevel="2" x14ac:dyDescent="0.2">
      <c r="B35" s="175" t="str">
        <f>IF(Zakázka!$I$339=0,"",Zakázka!$I$339)</f>
        <v>001.: Zemní práce</v>
      </c>
      <c r="C35" s="65" t="str">
        <f>IF(Zakázka!$O$339=0,"",Zakázka!$O$339)</f>
        <v/>
      </c>
      <c r="D35" s="67" t="str">
        <f>IF(Zakázka!$Q$339=0,"",Zakázka!$Q$339)</f>
        <v/>
      </c>
      <c r="E35" s="65" t="str">
        <f>IF(Zakázka!$U$339=0,"",Zakázka!$U$339)</f>
        <v/>
      </c>
      <c r="F35" s="65" t="str">
        <f>IF(Zakázka!$V$339=0,"",Zakázka!$V$339)</f>
        <v/>
      </c>
      <c r="G35" s="65">
        <f>IF(Zakázka!$Y$339=0,"",Zakázka!$Y$339)</f>
        <v>3</v>
      </c>
      <c r="H35" s="174"/>
    </row>
    <row r="36" spans="2:8" s="106" customFormat="1" ht="15.75" customHeight="1" outlineLevel="1" x14ac:dyDescent="0.2">
      <c r="B36" s="173" t="str">
        <f>IF(Zakázka!$I$355=0,"",Zakázka!$I$355)</f>
        <v>5.3.: Překládka na nákladní automobily; odvoz a uložení na skládku</v>
      </c>
      <c r="C36" s="54" t="str">
        <f>IF(Zakázka!$O$355=0,"",Zakázka!$O$355)</f>
        <v/>
      </c>
      <c r="D36" s="56" t="str">
        <f>IF(Zakázka!$Q$355=0,"",Zakázka!$Q$355)</f>
        <v/>
      </c>
      <c r="E36" s="54" t="str">
        <f>IF(Zakázka!$U$355=0,"",Zakázka!$U$355)</f>
        <v/>
      </c>
      <c r="F36" s="54" t="str">
        <f>IF(Zakázka!$V$355=0,"",Zakázka!$V$355)</f>
        <v/>
      </c>
      <c r="G36" s="54">
        <f>IF(Zakázka!$Y$355=0,"",Zakázka!$Y$355)</f>
        <v>2</v>
      </c>
      <c r="H36" s="172"/>
    </row>
    <row r="37" spans="2:8" s="105" customFormat="1" ht="15" customHeight="1" outlineLevel="2" x14ac:dyDescent="0.2">
      <c r="B37" s="175" t="str">
        <f>IF(Zakázka!$I$356=0,"",Zakázka!$I$356)</f>
        <v>001.: Zemní práce</v>
      </c>
      <c r="C37" s="65" t="str">
        <f>IF(Zakázka!$O$356=0,"",Zakázka!$O$356)</f>
        <v/>
      </c>
      <c r="D37" s="67" t="str">
        <f>IF(Zakázka!$Q$356=0,"",Zakázka!$Q$356)</f>
        <v/>
      </c>
      <c r="E37" s="65" t="str">
        <f>IF(Zakázka!$U$356=0,"",Zakázka!$U$356)</f>
        <v/>
      </c>
      <c r="F37" s="65" t="str">
        <f>IF(Zakázka!$V$356=0,"",Zakázka!$V$356)</f>
        <v/>
      </c>
      <c r="G37" s="65">
        <f>IF(Zakázka!$Y$356=0,"",Zakázka!$Y$356)</f>
        <v>2</v>
      </c>
      <c r="H37" s="174"/>
    </row>
    <row r="38" spans="2:8" s="106" customFormat="1" ht="15.75" customHeight="1" outlineLevel="1" x14ac:dyDescent="0.2">
      <c r="B38" s="173" t="str">
        <f>IF(Zakázka!$I$369=0,"",Zakázka!$I$369)</f>
        <v>5.4.: Kamenná patka</v>
      </c>
      <c r="C38" s="54" t="str">
        <f>IF(Zakázka!$O$369=0,"",Zakázka!$O$369)</f>
        <v/>
      </c>
      <c r="D38" s="56">
        <f>IF(Zakázka!$Q$369=0,"",Zakázka!$Q$369)</f>
        <v>590.46120000000008</v>
      </c>
      <c r="E38" s="54" t="str">
        <f>IF(Zakázka!$U$369=0,"",Zakázka!$U$369)</f>
        <v/>
      </c>
      <c r="F38" s="54" t="str">
        <f>IF(Zakázka!$V$369=0,"",Zakázka!$V$369)</f>
        <v/>
      </c>
      <c r="G38" s="54">
        <f>IF(Zakázka!$Y$369=0,"",Zakázka!$Y$369)</f>
        <v>7</v>
      </c>
      <c r="H38" s="172"/>
    </row>
    <row r="39" spans="2:8" s="105" customFormat="1" ht="15" customHeight="1" outlineLevel="2" x14ac:dyDescent="0.2">
      <c r="B39" s="175" t="str">
        <f>IF(Zakázka!$I$370=0,"",Zakázka!$I$370)</f>
        <v>001.: Zemní práce</v>
      </c>
      <c r="C39" s="65" t="str">
        <f>IF(Zakázka!$O$370=0,"",Zakázka!$O$370)</f>
        <v/>
      </c>
      <c r="D39" s="67">
        <f>IF(Zakázka!$Q$370=0,"",Zakázka!$Q$370)</f>
        <v>590.46120000000008</v>
      </c>
      <c r="E39" s="65" t="str">
        <f>IF(Zakázka!$U$370=0,"",Zakázka!$U$370)</f>
        <v/>
      </c>
      <c r="F39" s="65" t="str">
        <f>IF(Zakázka!$V$370=0,"",Zakázka!$V$370)</f>
        <v/>
      </c>
      <c r="G39" s="65">
        <f>IF(Zakázka!$Y$370=0,"",Zakázka!$Y$370)</f>
        <v>6</v>
      </c>
      <c r="H39" s="174"/>
    </row>
    <row r="40" spans="2:8" s="105" customFormat="1" ht="15" customHeight="1" outlineLevel="2" x14ac:dyDescent="0.2">
      <c r="B40" s="175" t="str">
        <f>IF(Zakázka!$I$400=0,"",Zakázka!$I$400)</f>
        <v>099.: Přesun hmot HSV</v>
      </c>
      <c r="C40" s="65" t="str">
        <f>IF(Zakázka!$O$400=0,"",Zakázka!$O$400)</f>
        <v/>
      </c>
      <c r="D40" s="67" t="str">
        <f>IF(Zakázka!$Q$400=0,"",Zakázka!$Q$400)</f>
        <v/>
      </c>
      <c r="E40" s="65" t="str">
        <f>IF(Zakázka!$U$400=0,"",Zakázka!$U$400)</f>
        <v/>
      </c>
      <c r="F40" s="65" t="str">
        <f>IF(Zakázka!$V$400=0,"",Zakázka!$V$400)</f>
        <v/>
      </c>
      <c r="G40" s="65">
        <f>IF(Zakázka!$Y$400=0,"",Zakázka!$Y$400)</f>
        <v>1</v>
      </c>
      <c r="H40" s="174"/>
    </row>
    <row r="41" spans="2:8" s="17" customFormat="1" ht="16.5" customHeight="1" x14ac:dyDescent="0.25">
      <c r="B41" s="171" t="str">
        <f>IF(Zakázka!$I$407=0,"",Zakázka!$I$407)</f>
        <v>SO 06: Ozelenění</v>
      </c>
      <c r="C41" s="43" t="str">
        <f>IF(Zakázka!$O$407=0,"",Zakázka!$O$407)</f>
        <v/>
      </c>
      <c r="D41" s="45">
        <f>IF(Zakázka!$Q$407=0,"",Zakázka!$Q$407)</f>
        <v>39.459425000000003</v>
      </c>
      <c r="E41" s="43" t="str">
        <f>IF(Zakázka!$U$407=0,"",Zakázka!$U$407)</f>
        <v/>
      </c>
      <c r="F41" s="43" t="str">
        <f>IF(Zakázka!$V$407=0,"",Zakázka!$V$407)</f>
        <v/>
      </c>
      <c r="G41" s="43">
        <f>IF(Zakázka!$Y$407=0,"",Zakázka!$Y$407)</f>
        <v>10</v>
      </c>
      <c r="H41" s="37"/>
    </row>
    <row r="42" spans="2:8" s="106" customFormat="1" ht="15.75" customHeight="1" outlineLevel="1" x14ac:dyDescent="0.2">
      <c r="B42" s="173" t="str">
        <f>IF(Zakázka!$I$408=0,"",Zakázka!$I$408)</f>
        <v>6.1.: Ozelenění</v>
      </c>
      <c r="C42" s="54" t="str">
        <f>IF(Zakázka!$O$408=0,"",Zakázka!$O$408)</f>
        <v/>
      </c>
      <c r="D42" s="56">
        <f>IF(Zakázka!$Q$408=0,"",Zakázka!$Q$408)</f>
        <v>39.459425000000003</v>
      </c>
      <c r="E42" s="54" t="str">
        <f>IF(Zakázka!$U$408=0,"",Zakázka!$U$408)</f>
        <v/>
      </c>
      <c r="F42" s="54" t="str">
        <f>IF(Zakázka!$V$408=0,"",Zakázka!$V$408)</f>
        <v/>
      </c>
      <c r="G42" s="54">
        <f>IF(Zakázka!$Y$408=0,"",Zakázka!$Y$408)</f>
        <v>10</v>
      </c>
      <c r="H42" s="172"/>
    </row>
    <row r="43" spans="2:8" s="105" customFormat="1" ht="15" customHeight="1" outlineLevel="2" x14ac:dyDescent="0.2">
      <c r="B43" s="175" t="str">
        <f>IF(Zakázka!$I$409=0,"",Zakázka!$I$409)</f>
        <v>001.: Zemní práce</v>
      </c>
      <c r="C43" s="65" t="str">
        <f>IF(Zakázka!$O$409=0,"",Zakázka!$O$409)</f>
        <v/>
      </c>
      <c r="D43" s="67" t="str">
        <f>IF(Zakázka!$Q$409=0,"",Zakázka!$Q$409)</f>
        <v/>
      </c>
      <c r="E43" s="65" t="str">
        <f>IF(Zakázka!$U$409=0,"",Zakázka!$U$409)</f>
        <v/>
      </c>
      <c r="F43" s="65" t="str">
        <f>IF(Zakázka!$V$409=0,"",Zakázka!$V$409)</f>
        <v/>
      </c>
      <c r="G43" s="65">
        <f>IF(Zakázka!$Y$409=0,"",Zakázka!$Y$409)</f>
        <v>2</v>
      </c>
      <c r="H43" s="174"/>
    </row>
    <row r="44" spans="2:8" s="105" customFormat="1" ht="15" customHeight="1" outlineLevel="2" x14ac:dyDescent="0.2">
      <c r="B44" s="175" t="str">
        <f>IF(Zakázka!$I$420=0,"",Zakázka!$I$420)</f>
        <v>0018: Sadové úpravy</v>
      </c>
      <c r="C44" s="65" t="str">
        <f>IF(Zakázka!$O$420=0,"",Zakázka!$O$420)</f>
        <v/>
      </c>
      <c r="D44" s="67">
        <f>IF(Zakázka!$Q$420=0,"",Zakázka!$Q$420)</f>
        <v>39.459425000000003</v>
      </c>
      <c r="E44" s="65" t="str">
        <f>IF(Zakázka!$U$420=0,"",Zakázka!$U$420)</f>
        <v/>
      </c>
      <c r="F44" s="65" t="str">
        <f>IF(Zakázka!$V$420=0,"",Zakázka!$V$420)</f>
        <v/>
      </c>
      <c r="G44" s="65">
        <f>IF(Zakázka!$Y$420=0,"",Zakázka!$Y$420)</f>
        <v>7</v>
      </c>
      <c r="H44" s="174"/>
    </row>
    <row r="45" spans="2:8" s="105" customFormat="1" ht="15" customHeight="1" outlineLevel="2" x14ac:dyDescent="0.2">
      <c r="B45" s="175" t="str">
        <f>IF(Zakázka!$I$459=0,"",Zakázka!$I$459)</f>
        <v>099.: Přesun hmot HSV</v>
      </c>
      <c r="C45" s="65" t="str">
        <f>IF(Zakázka!$O$459=0,"",Zakázka!$O$459)</f>
        <v/>
      </c>
      <c r="D45" s="67" t="str">
        <f>IF(Zakázka!$Q$459=0,"",Zakázka!$Q$459)</f>
        <v/>
      </c>
      <c r="E45" s="65" t="str">
        <f>IF(Zakázka!$U$459=0,"",Zakázka!$U$459)</f>
        <v/>
      </c>
      <c r="F45" s="65" t="str">
        <f>IF(Zakázka!$V$459=0,"",Zakázka!$V$459)</f>
        <v/>
      </c>
      <c r="G45" s="65">
        <f>IF(Zakázka!$Y$459=0,"",Zakázka!$Y$459)</f>
        <v>1</v>
      </c>
      <c r="H45" s="174"/>
    </row>
    <row r="46" spans="2:8" s="17" customFormat="1" ht="16.5" customHeight="1" x14ac:dyDescent="0.25">
      <c r="B46" s="171" t="str">
        <f>IF(Zakázka!$I$466=0,"",Zakázka!$I$466)</f>
        <v>VRN: Vedlejší rozpočtové náklady</v>
      </c>
      <c r="C46" s="43" t="str">
        <f>IF(Zakázka!$O$466=0,"",Zakázka!$O$466)</f>
        <v/>
      </c>
      <c r="D46" s="45" t="str">
        <f>IF(Zakázka!$Q$466=0,"",Zakázka!$Q$466)</f>
        <v/>
      </c>
      <c r="E46" s="43" t="str">
        <f>IF(Zakázka!$U$466=0,"",Zakázka!$U$466)</f>
        <v/>
      </c>
      <c r="F46" s="43" t="str">
        <f>IF(Zakázka!$V$466=0,"",Zakázka!$V$466)</f>
        <v/>
      </c>
      <c r="G46" s="43">
        <f>IF(Zakázka!$Y$466=0,"",Zakázka!$Y$466)</f>
        <v>11</v>
      </c>
      <c r="H46" s="37"/>
    </row>
    <row r="47" spans="2:8" s="106" customFormat="1" ht="15.75" customHeight="1" outlineLevel="1" x14ac:dyDescent="0.2">
      <c r="B47" s="173" t="str">
        <f>IF(Zakázka!$I$467=0,"",Zakázka!$I$467)</f>
        <v>VRN: Vedlejší rozpočtové náklady</v>
      </c>
      <c r="C47" s="54" t="str">
        <f>IF(Zakázka!$O$467=0,"",Zakázka!$O$467)</f>
        <v/>
      </c>
      <c r="D47" s="56" t="str">
        <f>IF(Zakázka!$Q$467=0,"",Zakázka!$Q$467)</f>
        <v/>
      </c>
      <c r="E47" s="54" t="str">
        <f>IF(Zakázka!$U$467=0,"",Zakázka!$U$467)</f>
        <v/>
      </c>
      <c r="F47" s="54" t="str">
        <f>IF(Zakázka!$V$467=0,"",Zakázka!$V$467)</f>
        <v/>
      </c>
      <c r="G47" s="54">
        <f>IF(Zakázka!$Y$467=0,"",Zakázka!$Y$467)</f>
        <v>11</v>
      </c>
      <c r="H47" s="172"/>
    </row>
    <row r="48" spans="2:8" s="105" customFormat="1" ht="15" customHeight="1" outlineLevel="2" x14ac:dyDescent="0.2">
      <c r="B48" s="175" t="str">
        <f>IF(Zakázka!$I$468=0,"",Zakázka!$I$468)</f>
        <v>VRN.: Vedlejší rozpočtové náklady</v>
      </c>
      <c r="C48" s="65" t="str">
        <f>IF(Zakázka!$O$468=0,"",Zakázka!$O$468)</f>
        <v/>
      </c>
      <c r="D48" s="67" t="str">
        <f>IF(Zakázka!$Q$468=0,"",Zakázka!$Q$468)</f>
        <v/>
      </c>
      <c r="E48" s="65" t="str">
        <f>IF(Zakázka!$U$468=0,"",Zakázka!$U$468)</f>
        <v/>
      </c>
      <c r="F48" s="65" t="str">
        <f>IF(Zakázka!$V$468=0,"",Zakázka!$V$468)</f>
        <v/>
      </c>
      <c r="G48" s="65">
        <f>IF(Zakázka!$Y$468=0,"",Zakázka!$Y$468)</f>
        <v>11</v>
      </c>
      <c r="H48" s="174"/>
    </row>
    <row r="49" spans="1:9" ht="13.5" outlineLevel="2" thickBot="1" x14ac:dyDescent="0.25">
      <c r="A49" s="22"/>
      <c r="B49" s="176"/>
      <c r="C49" s="22"/>
      <c r="D49" s="22"/>
      <c r="E49" s="22"/>
      <c r="F49" s="22"/>
      <c r="G49" s="22"/>
      <c r="H49" s="22"/>
      <c r="I49" s="22"/>
    </row>
    <row r="50" spans="1:9" s="2" customFormat="1" ht="15" x14ac:dyDescent="0.25">
      <c r="A50" s="177"/>
      <c r="B50" s="178" t="s">
        <v>175</v>
      </c>
      <c r="C50" s="179">
        <f>SUBTOTAL(9,C5:C49)/3</f>
        <v>0</v>
      </c>
      <c r="D50" s="180"/>
      <c r="E50" s="181"/>
      <c r="F50" s="181"/>
      <c r="G50" s="181"/>
      <c r="H50" s="177"/>
      <c r="I50" s="177"/>
    </row>
    <row r="51" spans="1:9" s="2" customFormat="1" ht="15.75" thickBot="1" x14ac:dyDescent="0.3">
      <c r="A51" s="177"/>
      <c r="B51" s="182" t="s">
        <v>304</v>
      </c>
      <c r="C51" s="183">
        <f>C50/100*21</f>
        <v>0</v>
      </c>
      <c r="D51" s="177"/>
      <c r="E51" s="177"/>
      <c r="F51" s="177"/>
      <c r="G51" s="177"/>
      <c r="H51" s="177"/>
      <c r="I51" s="177"/>
    </row>
    <row r="52" spans="1:9" s="2" customFormat="1" ht="15" x14ac:dyDescent="0.25">
      <c r="A52" s="177"/>
      <c r="B52" s="178" t="s">
        <v>201</v>
      </c>
      <c r="C52" s="179">
        <f>SUM(C50:C51)</f>
        <v>0</v>
      </c>
      <c r="D52" s="178"/>
      <c r="E52" s="181"/>
      <c r="F52" s="181"/>
      <c r="G52" s="181"/>
      <c r="H52" s="177"/>
      <c r="I52" s="177"/>
    </row>
    <row r="53" spans="1:9" x14ac:dyDescent="0.2">
      <c r="A53" s="22"/>
      <c r="B53" s="22"/>
      <c r="C53" s="22"/>
      <c r="D53" s="22"/>
      <c r="E53" s="22"/>
      <c r="F53" s="22"/>
      <c r="G53" s="22"/>
      <c r="H53" s="22"/>
      <c r="I53" s="22"/>
    </row>
    <row r="54" spans="1:9" x14ac:dyDescent="0.2">
      <c r="A54" s="22"/>
      <c r="B54" s="22"/>
      <c r="C54" s="22"/>
      <c r="D54" s="22"/>
      <c r="E54" s="22"/>
      <c r="F54" s="22"/>
      <c r="G54" s="22"/>
      <c r="H54" s="22"/>
      <c r="I54" s="22"/>
    </row>
    <row r="55" spans="1:9" x14ac:dyDescent="0.2">
      <c r="A55" s="22"/>
      <c r="B55" s="22"/>
      <c r="C55" s="22"/>
      <c r="D55" s="22"/>
      <c r="E55" s="22"/>
      <c r="F55" s="22"/>
      <c r="G55" s="22"/>
      <c r="H55" s="22"/>
      <c r="I55" s="22"/>
    </row>
    <row r="56" spans="1:9" x14ac:dyDescent="0.2">
      <c r="A56" s="22"/>
      <c r="B56" s="22"/>
      <c r="C56" s="22"/>
      <c r="D56" s="22"/>
      <c r="E56" s="22"/>
      <c r="F56" s="22"/>
      <c r="G56" s="22"/>
      <c r="H56" s="22"/>
      <c r="I56" s="22"/>
    </row>
    <row r="57" spans="1:9" x14ac:dyDescent="0.2">
      <c r="A57" s="22"/>
      <c r="B57" s="22"/>
      <c r="C57" s="22"/>
      <c r="D57" s="22"/>
      <c r="E57" s="22"/>
      <c r="F57" s="22"/>
      <c r="G57" s="22"/>
      <c r="H57" s="22"/>
      <c r="I57" s="22"/>
    </row>
    <row r="58" spans="1:9" x14ac:dyDescent="0.2">
      <c r="A58" s="22"/>
      <c r="B58" s="22"/>
      <c r="C58" s="22"/>
      <c r="D58" s="22"/>
      <c r="E58" s="22"/>
      <c r="F58" s="22"/>
      <c r="G58" s="22"/>
      <c r="H58" s="22"/>
      <c r="I58" s="22"/>
    </row>
    <row r="59" spans="1:9" x14ac:dyDescent="0.2">
      <c r="A59" s="22"/>
      <c r="B59" s="22"/>
      <c r="C59" s="22"/>
      <c r="D59" s="22"/>
      <c r="E59" s="22"/>
      <c r="F59" s="22"/>
      <c r="G59" s="22"/>
      <c r="H59" s="22"/>
      <c r="I59" s="22"/>
    </row>
    <row r="60" spans="1:9" x14ac:dyDescent="0.2">
      <c r="A60" s="22"/>
      <c r="B60" s="22"/>
      <c r="C60" s="22"/>
      <c r="D60" s="22"/>
      <c r="E60" s="22"/>
      <c r="F60" s="22"/>
      <c r="G60" s="22"/>
      <c r="H60" s="22"/>
      <c r="I60" s="22"/>
    </row>
    <row r="61" spans="1:9" x14ac:dyDescent="0.2">
      <c r="A61" s="22"/>
      <c r="B61" s="22"/>
      <c r="C61" s="22"/>
      <c r="D61" s="22"/>
      <c r="E61" s="22"/>
      <c r="F61" s="22"/>
      <c r="G61" s="22"/>
      <c r="H61" s="22"/>
      <c r="I61" s="22"/>
    </row>
    <row r="62" spans="1:9" x14ac:dyDescent="0.2">
      <c r="A62" s="22"/>
      <c r="B62" s="22"/>
      <c r="C62" s="22"/>
      <c r="D62" s="22"/>
      <c r="E62" s="22"/>
      <c r="F62" s="22"/>
      <c r="G62" s="22"/>
      <c r="H62" s="22"/>
      <c r="I62" s="22"/>
    </row>
    <row r="63" spans="1:9" x14ac:dyDescent="0.2">
      <c r="A63" s="22"/>
      <c r="B63" s="22"/>
      <c r="C63" s="22"/>
      <c r="D63" s="22"/>
      <c r="E63" s="22"/>
      <c r="F63" s="22"/>
      <c r="G63" s="22"/>
      <c r="H63" s="22"/>
      <c r="I63" s="22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01"/>
  <sheetViews>
    <sheetView showGridLines="0" showZeros="0" tabSelected="1" view="pageBreakPreview" topLeftCell="F1" zoomScale="115" zoomScaleNormal="115" zoomScaleSheetLayoutView="115" workbookViewId="0">
      <pane ySplit="3" topLeftCell="A4" activePane="bottomLeft" state="frozen"/>
      <selection pane="bottomLeft" activeCell="AD8" sqref="AD8"/>
    </sheetView>
  </sheetViews>
  <sheetFormatPr defaultRowHeight="12.75" outlineLevelRow="4" x14ac:dyDescent="0.2"/>
  <cols>
    <col min="1" max="5" width="9.140625" style="22" hidden="1" customWidth="1"/>
    <col min="6" max="6" width="5.42578125" style="97" customWidth="1"/>
    <col min="7" max="7" width="4.28515625" style="98" customWidth="1"/>
    <col min="8" max="8" width="14.28515625" style="99" customWidth="1"/>
    <col min="9" max="9" width="80.42578125" style="100" customWidth="1"/>
    <col min="10" max="10" width="4.28515625" style="98" customWidth="1"/>
    <col min="11" max="11" width="13.7109375" style="101" hidden="1" customWidth="1"/>
    <col min="12" max="12" width="6.85546875" style="102" hidden="1" customWidth="1"/>
    <col min="13" max="13" width="11.7109375" style="196" customWidth="1"/>
    <col min="14" max="14" width="11.7109375" style="208" customWidth="1"/>
    <col min="15" max="15" width="12.7109375" style="220" customWidth="1"/>
    <col min="16" max="16" width="11.42578125" style="103" hidden="1" customWidth="1"/>
    <col min="17" max="17" width="14.28515625" style="102" hidden="1" customWidth="1"/>
    <col min="18" max="18" width="11.42578125" style="102" hidden="1" customWidth="1"/>
    <col min="19" max="19" width="14.28515625" style="102" hidden="1" customWidth="1"/>
    <col min="20" max="20" width="9.7109375" style="102" hidden="1" customWidth="1"/>
    <col min="21" max="21" width="14.5703125" style="102" hidden="1" customWidth="1"/>
    <col min="22" max="22" width="15.7109375" style="102" hidden="1" customWidth="1"/>
    <col min="23" max="23" width="25.7109375" style="102" hidden="1" customWidth="1"/>
    <col min="24" max="24" width="13" style="22" customWidth="1"/>
    <col min="25" max="25" width="9.140625" style="22" hidden="1" customWidth="1"/>
    <col min="26" max="29" width="9.140625" style="22"/>
    <col min="30" max="30" width="14.85546875" style="22" customWidth="1"/>
    <col min="31" max="16384" width="9.140625" style="22"/>
  </cols>
  <sheetData>
    <row r="1" spans="1:29" ht="15" customHeight="1" x14ac:dyDescent="0.25">
      <c r="F1" s="22" t="s">
        <v>90</v>
      </c>
      <c r="G1" s="23"/>
      <c r="H1" s="23"/>
      <c r="I1" s="23"/>
      <c r="J1" s="23"/>
      <c r="K1" s="24"/>
      <c r="L1" s="25"/>
      <c r="M1" s="185"/>
      <c r="N1" s="197"/>
      <c r="O1" s="209"/>
      <c r="P1" s="27"/>
      <c r="Q1" s="25"/>
      <c r="R1" s="25"/>
      <c r="S1" s="25"/>
      <c r="T1" s="25"/>
      <c r="U1" s="25"/>
      <c r="V1" s="25"/>
      <c r="W1" s="25"/>
    </row>
    <row r="2" spans="1:29" ht="15.75" customHeight="1" x14ac:dyDescent="0.25">
      <c r="F2" s="28" t="str">
        <f>'Krycí list'!C3</f>
        <v>Labe, Hradec Králové, odstranění nánosů na levém břehu</v>
      </c>
      <c r="G2" s="23"/>
      <c r="H2" s="23"/>
      <c r="I2" s="23"/>
      <c r="J2" s="23"/>
      <c r="K2" s="24"/>
      <c r="L2" s="25"/>
      <c r="M2" s="185"/>
      <c r="N2" s="197"/>
      <c r="O2" s="209"/>
      <c r="P2" s="27"/>
      <c r="Q2" s="25"/>
      <c r="R2" s="25"/>
      <c r="S2" s="25"/>
      <c r="T2" s="25"/>
      <c r="U2" s="25"/>
      <c r="V2" s="25"/>
      <c r="W2" s="25"/>
    </row>
    <row r="3" spans="1:29" s="29" customFormat="1" ht="13.5" thickBot="1" x14ac:dyDescent="0.25">
      <c r="F3" s="30" t="s">
        <v>75</v>
      </c>
      <c r="G3" s="30" t="s">
        <v>12</v>
      </c>
      <c r="H3" s="30" t="s">
        <v>10</v>
      </c>
      <c r="I3" s="31" t="s">
        <v>35</v>
      </c>
      <c r="J3" s="30" t="s">
        <v>4</v>
      </c>
      <c r="K3" s="30" t="s">
        <v>197</v>
      </c>
      <c r="L3" s="30" t="s">
        <v>73</v>
      </c>
      <c r="M3" s="186" t="s">
        <v>157</v>
      </c>
      <c r="N3" s="198" t="s">
        <v>148</v>
      </c>
      <c r="O3" s="210" t="s">
        <v>25</v>
      </c>
      <c r="P3" s="30" t="s">
        <v>159</v>
      </c>
      <c r="Q3" s="30" t="s">
        <v>88</v>
      </c>
      <c r="R3" s="30" t="s">
        <v>177</v>
      </c>
      <c r="S3" s="30" t="s">
        <v>42</v>
      </c>
      <c r="T3" s="30" t="s">
        <v>138</v>
      </c>
      <c r="U3" s="30" t="s">
        <v>9</v>
      </c>
      <c r="V3" s="30" t="s">
        <v>147</v>
      </c>
      <c r="W3" s="31" t="s">
        <v>172</v>
      </c>
      <c r="X3" s="30" t="s">
        <v>164</v>
      </c>
      <c r="Y3" s="29" t="s">
        <v>141</v>
      </c>
    </row>
    <row r="4" spans="1:29" ht="11.25" customHeight="1" x14ac:dyDescent="0.2">
      <c r="F4" s="32"/>
      <c r="G4" s="33"/>
      <c r="H4" s="34"/>
      <c r="I4" s="35"/>
      <c r="J4" s="33"/>
      <c r="K4" s="32"/>
      <c r="L4" s="32"/>
      <c r="M4" s="187"/>
      <c r="N4" s="199"/>
      <c r="O4" s="211"/>
      <c r="P4" s="32"/>
      <c r="Q4" s="32"/>
      <c r="R4" s="32"/>
      <c r="S4" s="32"/>
      <c r="T4" s="32"/>
      <c r="U4" s="32"/>
      <c r="V4" s="32"/>
      <c r="W4" s="36"/>
    </row>
    <row r="5" spans="1:29" s="37" customFormat="1" ht="19.5" customHeight="1" x14ac:dyDescent="0.25">
      <c r="F5" s="38"/>
      <c r="G5" s="39"/>
      <c r="H5" s="40"/>
      <c r="I5" s="40" t="s">
        <v>211</v>
      </c>
      <c r="J5" s="39"/>
      <c r="K5" s="41"/>
      <c r="L5" s="42"/>
      <c r="M5" s="188"/>
      <c r="N5" s="200"/>
      <c r="O5" s="212">
        <f>SUBTOTAL(9,O6:O94)</f>
        <v>0</v>
      </c>
      <c r="P5" s="44"/>
      <c r="Q5" s="45">
        <f>SUBTOTAL(9,Q6:Q94)</f>
        <v>12.133800000000001</v>
      </c>
      <c r="R5" s="42"/>
      <c r="S5" s="45">
        <f>SUBTOTAL(9,S6:S94)</f>
        <v>0</v>
      </c>
      <c r="T5" s="46"/>
      <c r="U5" s="43">
        <f>SUBTOTAL(9,U6:U94)</f>
        <v>0</v>
      </c>
      <c r="V5" s="43">
        <f>SUBTOTAL(9,V6:V94)</f>
        <v>0</v>
      </c>
      <c r="W5" s="47"/>
      <c r="Y5" s="43">
        <f>SUBTOTAL(9,Y6:Y94)</f>
        <v>19</v>
      </c>
    </row>
    <row r="6" spans="1:29" s="48" customFormat="1" ht="18.75" customHeight="1" outlineLevel="1" x14ac:dyDescent="0.2">
      <c r="F6" s="49"/>
      <c r="G6" s="50"/>
      <c r="H6" s="51"/>
      <c r="I6" s="51" t="s">
        <v>240</v>
      </c>
      <c r="J6" s="50"/>
      <c r="K6" s="52"/>
      <c r="L6" s="53"/>
      <c r="M6" s="189"/>
      <c r="N6" s="201"/>
      <c r="O6" s="213">
        <f>SUBTOTAL(9,O7:O54)</f>
        <v>0</v>
      </c>
      <c r="P6" s="55"/>
      <c r="Q6" s="56">
        <f>SUBTOTAL(9,Q7:Q54)</f>
        <v>1.3000000000000002E-3</v>
      </c>
      <c r="R6" s="53"/>
      <c r="S6" s="56">
        <f>SUBTOTAL(9,S7:S54)</f>
        <v>0</v>
      </c>
      <c r="T6" s="57"/>
      <c r="U6" s="54">
        <f>SUBTOTAL(9,U7:U54)</f>
        <v>0</v>
      </c>
      <c r="V6" s="54">
        <f>SUBTOTAL(9,V7:V54)</f>
        <v>0</v>
      </c>
      <c r="W6" s="58"/>
      <c r="Y6" s="54">
        <f>SUBTOTAL(9,Y7:Y54)</f>
        <v>11</v>
      </c>
    </row>
    <row r="7" spans="1:29" s="59" customFormat="1" ht="16.5" customHeight="1" outlineLevel="2" x14ac:dyDescent="0.2">
      <c r="F7" s="60"/>
      <c r="G7" s="61"/>
      <c r="H7" s="62"/>
      <c r="I7" s="62" t="s">
        <v>176</v>
      </c>
      <c r="J7" s="61"/>
      <c r="K7" s="63"/>
      <c r="L7" s="64"/>
      <c r="M7" s="190"/>
      <c r="N7" s="202"/>
      <c r="O7" s="214">
        <f>SUBTOTAL(9,O8:O53)</f>
        <v>0</v>
      </c>
      <c r="P7" s="66"/>
      <c r="Q7" s="67">
        <f>SUBTOTAL(9,Q8:Q53)</f>
        <v>1.3000000000000002E-3</v>
      </c>
      <c r="R7" s="64"/>
      <c r="S7" s="67">
        <f>SUBTOTAL(9,S8:S53)</f>
        <v>0</v>
      </c>
      <c r="T7" s="68"/>
      <c r="U7" s="65">
        <f>SUBTOTAL(9,U8:U53)</f>
        <v>0</v>
      </c>
      <c r="V7" s="65">
        <f>SUBTOTAL(9,V8:V53)</f>
        <v>0</v>
      </c>
      <c r="W7" s="69"/>
      <c r="Y7" s="65">
        <f>SUBTOTAL(9,Y8:Y53)</f>
        <v>11</v>
      </c>
    </row>
    <row r="8" spans="1:29" s="70" customFormat="1" ht="24" customHeight="1" outlineLevel="3" x14ac:dyDescent="0.2">
      <c r="A8" s="70" t="s">
        <v>189</v>
      </c>
      <c r="B8" s="70" t="s">
        <v>184</v>
      </c>
      <c r="C8" s="70" t="s">
        <v>185</v>
      </c>
      <c r="D8" s="70" t="s">
        <v>186</v>
      </c>
      <c r="E8" s="70" t="s">
        <v>187</v>
      </c>
      <c r="F8" s="71">
        <v>1</v>
      </c>
      <c r="G8" s="72" t="s">
        <v>6</v>
      </c>
      <c r="H8" s="73" t="s">
        <v>94</v>
      </c>
      <c r="I8" s="224" t="s">
        <v>310</v>
      </c>
      <c r="J8" s="72" t="s">
        <v>15</v>
      </c>
      <c r="K8" s="75">
        <v>13</v>
      </c>
      <c r="L8" s="76">
        <v>0</v>
      </c>
      <c r="M8" s="191">
        <v>13</v>
      </c>
      <c r="N8" s="203"/>
      <c r="O8" s="215">
        <f>M8*N8</f>
        <v>0</v>
      </c>
      <c r="P8" s="78"/>
      <c r="Q8" s="79">
        <f>M8*P8</f>
        <v>0</v>
      </c>
      <c r="R8" s="78"/>
      <c r="S8" s="79">
        <f>M8*R8</f>
        <v>0</v>
      </c>
      <c r="T8" s="77">
        <v>21</v>
      </c>
      <c r="U8" s="77">
        <f>O8*(T8/100)</f>
        <v>0</v>
      </c>
      <c r="V8" s="77">
        <f>O8+U8</f>
        <v>0</v>
      </c>
      <c r="W8" s="74"/>
      <c r="X8" s="104" t="s">
        <v>305</v>
      </c>
      <c r="Y8" s="104">
        <v>1</v>
      </c>
      <c r="AC8" s="223"/>
    </row>
    <row r="9" spans="1:29" s="80" customFormat="1" ht="12" outlineLevel="3" x14ac:dyDescent="0.2">
      <c r="F9" s="81"/>
      <c r="G9" s="82"/>
      <c r="H9" s="18" t="s">
        <v>154</v>
      </c>
      <c r="I9" s="250" t="s">
        <v>292</v>
      </c>
      <c r="J9" s="250"/>
      <c r="K9" s="250"/>
      <c r="L9" s="250"/>
      <c r="M9" s="250"/>
      <c r="N9" s="250"/>
      <c r="O9" s="250"/>
      <c r="P9" s="83"/>
      <c r="Q9" s="84"/>
      <c r="R9" s="83"/>
      <c r="S9" s="84"/>
      <c r="T9" s="85"/>
      <c r="U9" s="85"/>
      <c r="V9" s="85"/>
      <c r="W9" s="86"/>
      <c r="X9" s="86"/>
    </row>
    <row r="10" spans="1:29" s="80" customFormat="1" ht="6" customHeight="1" outlineLevel="3" collapsed="1" x14ac:dyDescent="0.2">
      <c r="F10" s="81"/>
      <c r="G10" s="82"/>
      <c r="H10" s="19"/>
      <c r="I10" s="86"/>
      <c r="J10" s="82"/>
      <c r="K10" s="87"/>
      <c r="L10" s="88"/>
      <c r="M10" s="192"/>
      <c r="N10" s="204"/>
      <c r="O10" s="216"/>
      <c r="P10" s="83"/>
      <c r="Q10" s="84"/>
      <c r="R10" s="83"/>
      <c r="S10" s="84"/>
      <c r="T10" s="85"/>
      <c r="U10" s="85"/>
      <c r="V10" s="85"/>
      <c r="W10" s="86"/>
      <c r="X10" s="86"/>
    </row>
    <row r="11" spans="1:29" s="89" customFormat="1" ht="11.25" hidden="1" outlineLevel="4" x14ac:dyDescent="0.2">
      <c r="F11" s="90"/>
      <c r="G11" s="91"/>
      <c r="H11" s="20" t="str">
        <f>IF(AND(H10&lt;&gt;"Výkaz výměr:",I10=""),"Výkaz výměr:","")</f>
        <v>Výkaz výměr:</v>
      </c>
      <c r="I11" s="92" t="s">
        <v>59</v>
      </c>
      <c r="J11" s="91"/>
      <c r="L11" s="93"/>
      <c r="M11" s="193">
        <v>0</v>
      </c>
      <c r="N11" s="205"/>
      <c r="O11" s="217"/>
      <c r="P11" s="94"/>
      <c r="Q11" s="93"/>
      <c r="R11" s="93"/>
      <c r="S11" s="93"/>
      <c r="T11" s="95" t="s">
        <v>1</v>
      </c>
      <c r="U11" s="93"/>
      <c r="V11" s="93"/>
      <c r="W11" s="96"/>
    </row>
    <row r="12" spans="1:29" s="89" customFormat="1" ht="11.25" hidden="1" outlineLevel="4" x14ac:dyDescent="0.2">
      <c r="F12" s="90"/>
      <c r="G12" s="91"/>
      <c r="H12" s="20" t="str">
        <f>IF(AND(H11&lt;&gt;"Výkaz výměr:",I11=""),"Výkaz výměr:","")</f>
        <v/>
      </c>
      <c r="I12" s="92" t="s">
        <v>3</v>
      </c>
      <c r="J12" s="91"/>
      <c r="L12" s="93"/>
      <c r="M12" s="193">
        <v>13</v>
      </c>
      <c r="N12" s="205"/>
      <c r="O12" s="217"/>
      <c r="P12" s="94"/>
      <c r="Q12" s="93"/>
      <c r="R12" s="93"/>
      <c r="S12" s="93"/>
      <c r="T12" s="95" t="s">
        <v>1</v>
      </c>
      <c r="U12" s="93"/>
      <c r="V12" s="93"/>
      <c r="W12" s="96"/>
    </row>
    <row r="13" spans="1:29" s="70" customFormat="1" ht="24" outlineLevel="3" x14ac:dyDescent="0.2">
      <c r="F13" s="71">
        <v>2</v>
      </c>
      <c r="G13" s="72" t="s">
        <v>6</v>
      </c>
      <c r="H13" s="73" t="s">
        <v>77</v>
      </c>
      <c r="I13" s="224" t="s">
        <v>311</v>
      </c>
      <c r="J13" s="72" t="s">
        <v>14</v>
      </c>
      <c r="K13" s="75">
        <v>4</v>
      </c>
      <c r="L13" s="76">
        <v>0</v>
      </c>
      <c r="M13" s="191">
        <v>4</v>
      </c>
      <c r="N13" s="203"/>
      <c r="O13" s="215">
        <f>M13*N13</f>
        <v>0</v>
      </c>
      <c r="P13" s="78"/>
      <c r="Q13" s="79">
        <f>M13*P13</f>
        <v>0</v>
      </c>
      <c r="R13" s="78"/>
      <c r="S13" s="79">
        <f>M13*R13</f>
        <v>0</v>
      </c>
      <c r="T13" s="77">
        <v>21</v>
      </c>
      <c r="U13" s="77">
        <f>O13*(T13/100)</f>
        <v>0</v>
      </c>
      <c r="V13" s="77">
        <f>O13+U13</f>
        <v>0</v>
      </c>
      <c r="W13" s="74"/>
      <c r="X13" s="104"/>
      <c r="Y13" s="104">
        <v>1</v>
      </c>
    </row>
    <row r="14" spans="1:29" s="80" customFormat="1" ht="12" outlineLevel="3" x14ac:dyDescent="0.2">
      <c r="F14" s="81"/>
      <c r="G14" s="82"/>
      <c r="H14" s="18" t="s">
        <v>154</v>
      </c>
      <c r="I14" s="184"/>
      <c r="J14" s="184"/>
      <c r="K14" s="184"/>
      <c r="L14" s="184"/>
      <c r="M14" s="184"/>
      <c r="N14" s="184"/>
      <c r="O14" s="184"/>
      <c r="P14" s="83"/>
      <c r="Q14" s="84"/>
      <c r="R14" s="83"/>
      <c r="S14" s="84"/>
      <c r="T14" s="85"/>
      <c r="U14" s="85"/>
      <c r="V14" s="85"/>
      <c r="W14" s="86"/>
      <c r="X14" s="86"/>
    </row>
    <row r="15" spans="1:29" s="80" customFormat="1" ht="6" customHeight="1" outlineLevel="3" x14ac:dyDescent="0.2">
      <c r="F15" s="81"/>
      <c r="G15" s="82"/>
      <c r="H15" s="19"/>
      <c r="I15" s="86"/>
      <c r="J15" s="82"/>
      <c r="K15" s="87"/>
      <c r="L15" s="88"/>
      <c r="M15" s="192"/>
      <c r="N15" s="204"/>
      <c r="O15" s="216"/>
      <c r="P15" s="83"/>
      <c r="Q15" s="84"/>
      <c r="R15" s="83"/>
      <c r="S15" s="84"/>
      <c r="T15" s="85"/>
      <c r="U15" s="85"/>
      <c r="V15" s="85"/>
      <c r="W15" s="86"/>
      <c r="X15" s="86"/>
    </row>
    <row r="16" spans="1:29" s="89" customFormat="1" ht="11.25" outlineLevel="4" x14ac:dyDescent="0.2">
      <c r="F16" s="90"/>
      <c r="G16" s="91"/>
      <c r="H16" s="20" t="str">
        <f>IF(AND(H15&lt;&gt;"Výkaz výměr:",I15=""),"Výkaz výměr:","")</f>
        <v>Výkaz výměr:</v>
      </c>
      <c r="I16" s="92" t="s">
        <v>60</v>
      </c>
      <c r="J16" s="91"/>
      <c r="L16" s="93"/>
      <c r="M16" s="193">
        <v>4</v>
      </c>
      <c r="N16" s="205"/>
      <c r="O16" s="217"/>
      <c r="P16" s="94"/>
      <c r="Q16" s="93"/>
      <c r="R16" s="93"/>
      <c r="S16" s="93"/>
      <c r="T16" s="95" t="s">
        <v>1</v>
      </c>
      <c r="U16" s="93"/>
      <c r="V16" s="93"/>
      <c r="W16" s="96"/>
    </row>
    <row r="17" spans="6:25" s="70" customFormat="1" ht="24" outlineLevel="3" x14ac:dyDescent="0.2">
      <c r="F17" s="71">
        <v>3</v>
      </c>
      <c r="G17" s="72" t="s">
        <v>6</v>
      </c>
      <c r="H17" s="73" t="s">
        <v>78</v>
      </c>
      <c r="I17" s="224" t="s">
        <v>312</v>
      </c>
      <c r="J17" s="72" t="s">
        <v>14</v>
      </c>
      <c r="K17" s="75">
        <v>18</v>
      </c>
      <c r="L17" s="76">
        <v>0</v>
      </c>
      <c r="M17" s="191">
        <v>18</v>
      </c>
      <c r="N17" s="203"/>
      <c r="O17" s="215">
        <f>M17*N17</f>
        <v>0</v>
      </c>
      <c r="P17" s="78"/>
      <c r="Q17" s="79">
        <f>M17*P17</f>
        <v>0</v>
      </c>
      <c r="R17" s="78"/>
      <c r="S17" s="79">
        <f>M17*R17</f>
        <v>0</v>
      </c>
      <c r="T17" s="77">
        <v>21</v>
      </c>
      <c r="U17" s="77">
        <f>O17*(T17/100)</f>
        <v>0</v>
      </c>
      <c r="V17" s="77">
        <f>O17+U17</f>
        <v>0</v>
      </c>
      <c r="W17" s="74"/>
      <c r="X17" s="104"/>
      <c r="Y17" s="104">
        <v>1</v>
      </c>
    </row>
    <row r="18" spans="6:25" s="80" customFormat="1" ht="12" outlineLevel="3" x14ac:dyDescent="0.2">
      <c r="F18" s="81"/>
      <c r="G18" s="82"/>
      <c r="H18" s="18" t="s">
        <v>154</v>
      </c>
      <c r="I18" s="184"/>
      <c r="J18" s="184"/>
      <c r="K18" s="184"/>
      <c r="L18" s="184"/>
      <c r="M18" s="184"/>
      <c r="N18" s="184"/>
      <c r="O18" s="184"/>
      <c r="P18" s="83"/>
      <c r="Q18" s="84"/>
      <c r="R18" s="83"/>
      <c r="S18" s="84"/>
      <c r="T18" s="85"/>
      <c r="U18" s="85"/>
      <c r="V18" s="85"/>
      <c r="W18" s="86"/>
      <c r="X18" s="86"/>
    </row>
    <row r="19" spans="6:25" s="80" customFormat="1" ht="6" customHeight="1" outlineLevel="3" collapsed="1" x14ac:dyDescent="0.2">
      <c r="F19" s="81"/>
      <c r="G19" s="82"/>
      <c r="H19" s="19"/>
      <c r="I19" s="86"/>
      <c r="J19" s="82"/>
      <c r="K19" s="87"/>
      <c r="L19" s="88"/>
      <c r="M19" s="192"/>
      <c r="N19" s="204"/>
      <c r="O19" s="216"/>
      <c r="P19" s="83"/>
      <c r="Q19" s="84"/>
      <c r="R19" s="83"/>
      <c r="S19" s="84"/>
      <c r="T19" s="85"/>
      <c r="U19" s="85"/>
      <c r="V19" s="85"/>
      <c r="W19" s="86"/>
      <c r="X19" s="86"/>
    </row>
    <row r="20" spans="6:25" s="89" customFormat="1" ht="11.25" hidden="1" outlineLevel="4" x14ac:dyDescent="0.2">
      <c r="F20" s="90"/>
      <c r="G20" s="91"/>
      <c r="H20" s="20" t="str">
        <f>IF(AND(H19&lt;&gt;"Výkaz výměr:",I19=""),"Výkaz výměr:","")</f>
        <v>Výkaz výměr:</v>
      </c>
      <c r="I20" s="92" t="s">
        <v>61</v>
      </c>
      <c r="J20" s="91"/>
      <c r="L20" s="93"/>
      <c r="M20" s="193">
        <v>18</v>
      </c>
      <c r="N20" s="205"/>
      <c r="O20" s="217"/>
      <c r="P20" s="94"/>
      <c r="Q20" s="93"/>
      <c r="R20" s="93"/>
      <c r="S20" s="93"/>
      <c r="T20" s="95" t="s">
        <v>1</v>
      </c>
      <c r="U20" s="93"/>
      <c r="V20" s="93"/>
      <c r="W20" s="96"/>
    </row>
    <row r="21" spans="6:25" s="70" customFormat="1" ht="12" customHeight="1" outlineLevel="3" x14ac:dyDescent="0.2">
      <c r="F21" s="71">
        <v>4</v>
      </c>
      <c r="G21" s="72" t="s">
        <v>6</v>
      </c>
      <c r="H21" s="73" t="s">
        <v>79</v>
      </c>
      <c r="I21" s="224" t="s">
        <v>313</v>
      </c>
      <c r="J21" s="72" t="s">
        <v>15</v>
      </c>
      <c r="K21" s="75">
        <v>2</v>
      </c>
      <c r="L21" s="76">
        <v>0</v>
      </c>
      <c r="M21" s="191">
        <v>2</v>
      </c>
      <c r="N21" s="203"/>
      <c r="O21" s="215">
        <f>M21*N21</f>
        <v>0</v>
      </c>
      <c r="P21" s="78"/>
      <c r="Q21" s="79">
        <f>M21*P21</f>
        <v>0</v>
      </c>
      <c r="R21" s="78"/>
      <c r="S21" s="79">
        <f>M21*R21</f>
        <v>0</v>
      </c>
      <c r="T21" s="77">
        <v>21</v>
      </c>
      <c r="U21" s="77">
        <f>O21*(T21/100)</f>
        <v>0</v>
      </c>
      <c r="V21" s="77">
        <f>O21+U21</f>
        <v>0</v>
      </c>
      <c r="W21" s="74"/>
      <c r="X21" s="104"/>
      <c r="Y21" s="104">
        <v>1</v>
      </c>
    </row>
    <row r="22" spans="6:25" s="80" customFormat="1" ht="12" outlineLevel="3" x14ac:dyDescent="0.2">
      <c r="F22" s="81"/>
      <c r="G22" s="82"/>
      <c r="H22" s="18" t="s">
        <v>154</v>
      </c>
      <c r="I22" s="184"/>
      <c r="J22" s="184"/>
      <c r="K22" s="184"/>
      <c r="L22" s="184"/>
      <c r="M22" s="184"/>
      <c r="N22" s="184"/>
      <c r="O22" s="184"/>
      <c r="P22" s="83"/>
      <c r="Q22" s="84"/>
      <c r="R22" s="83"/>
      <c r="S22" s="84"/>
      <c r="T22" s="85"/>
      <c r="U22" s="85"/>
      <c r="V22" s="85"/>
      <c r="W22" s="86"/>
      <c r="X22" s="86"/>
    </row>
    <row r="23" spans="6:25" s="80" customFormat="1" ht="6" customHeight="1" outlineLevel="3" x14ac:dyDescent="0.2">
      <c r="F23" s="81"/>
      <c r="G23" s="82"/>
      <c r="H23" s="19"/>
      <c r="I23" s="86"/>
      <c r="J23" s="82"/>
      <c r="K23" s="87"/>
      <c r="L23" s="88"/>
      <c r="M23" s="192"/>
      <c r="N23" s="204"/>
      <c r="O23" s="216"/>
      <c r="P23" s="83"/>
      <c r="Q23" s="84"/>
      <c r="R23" s="83"/>
      <c r="S23" s="84"/>
      <c r="T23" s="85"/>
      <c r="U23" s="85"/>
      <c r="V23" s="85"/>
      <c r="W23" s="86"/>
      <c r="X23" s="86"/>
    </row>
    <row r="24" spans="6:25" s="70" customFormat="1" ht="12" customHeight="1" outlineLevel="3" x14ac:dyDescent="0.2">
      <c r="F24" s="71">
        <v>5</v>
      </c>
      <c r="G24" s="72" t="s">
        <v>6</v>
      </c>
      <c r="H24" s="73" t="s">
        <v>95</v>
      </c>
      <c r="I24" s="74" t="s">
        <v>267</v>
      </c>
      <c r="J24" s="72" t="s">
        <v>15</v>
      </c>
      <c r="K24" s="75">
        <v>22</v>
      </c>
      <c r="L24" s="76">
        <v>0</v>
      </c>
      <c r="M24" s="191">
        <v>26</v>
      </c>
      <c r="N24" s="203"/>
      <c r="O24" s="215">
        <f>M24*N24</f>
        <v>0</v>
      </c>
      <c r="P24" s="78">
        <v>5.0000000000000002E-5</v>
      </c>
      <c r="Q24" s="79">
        <f>M24*P24</f>
        <v>1.3000000000000002E-3</v>
      </c>
      <c r="R24" s="78"/>
      <c r="S24" s="79">
        <f>M24*R24</f>
        <v>0</v>
      </c>
      <c r="T24" s="77">
        <v>21</v>
      </c>
      <c r="U24" s="77">
        <f>O24*(T24/100)</f>
        <v>0</v>
      </c>
      <c r="V24" s="77">
        <f>O24+U24</f>
        <v>0</v>
      </c>
      <c r="W24" s="74"/>
      <c r="X24" s="104" t="s">
        <v>305</v>
      </c>
      <c r="Y24" s="104">
        <v>1</v>
      </c>
    </row>
    <row r="25" spans="6:25" s="80" customFormat="1" ht="12" outlineLevel="3" x14ac:dyDescent="0.2">
      <c r="F25" s="81"/>
      <c r="G25" s="82"/>
      <c r="H25" s="18" t="s">
        <v>154</v>
      </c>
      <c r="I25" s="250" t="s">
        <v>280</v>
      </c>
      <c r="J25" s="250"/>
      <c r="K25" s="250"/>
      <c r="L25" s="250"/>
      <c r="M25" s="250"/>
      <c r="N25" s="250"/>
      <c r="O25" s="250"/>
      <c r="P25" s="83"/>
      <c r="Q25" s="84"/>
      <c r="R25" s="83"/>
      <c r="S25" s="84"/>
      <c r="T25" s="85"/>
      <c r="U25" s="85"/>
      <c r="V25" s="85"/>
      <c r="W25" s="86"/>
      <c r="X25" s="86"/>
    </row>
    <row r="26" spans="6:25" s="80" customFormat="1" ht="6" customHeight="1" outlineLevel="3" x14ac:dyDescent="0.2">
      <c r="F26" s="81"/>
      <c r="G26" s="82"/>
      <c r="H26" s="19"/>
      <c r="I26" s="86"/>
      <c r="J26" s="82"/>
      <c r="K26" s="87"/>
      <c r="L26" s="88"/>
      <c r="M26" s="192"/>
      <c r="N26" s="204"/>
      <c r="O26" s="216"/>
      <c r="P26" s="83"/>
      <c r="Q26" s="84"/>
      <c r="R26" s="83"/>
      <c r="S26" s="84"/>
      <c r="T26" s="85"/>
      <c r="U26" s="85"/>
      <c r="V26" s="85"/>
      <c r="W26" s="86"/>
      <c r="X26" s="86"/>
    </row>
    <row r="27" spans="6:25" s="89" customFormat="1" ht="11.25" outlineLevel="4" x14ac:dyDescent="0.2">
      <c r="F27" s="90"/>
      <c r="G27" s="91"/>
      <c r="H27" s="20" t="str">
        <f>IF(AND(H26&lt;&gt;"Výkaz výměr:",I26=""),"Výkaz výměr:","")</f>
        <v>Výkaz výměr:</v>
      </c>
      <c r="I27" s="92" t="s">
        <v>59</v>
      </c>
      <c r="J27" s="91"/>
      <c r="L27" s="93"/>
      <c r="M27" s="193">
        <v>0</v>
      </c>
      <c r="N27" s="205"/>
      <c r="O27" s="217"/>
      <c r="P27" s="94"/>
      <c r="Q27" s="93"/>
      <c r="R27" s="93"/>
      <c r="S27" s="93"/>
      <c r="T27" s="95" t="s">
        <v>1</v>
      </c>
      <c r="U27" s="93"/>
      <c r="V27" s="93"/>
      <c r="W27" s="96"/>
    </row>
    <row r="28" spans="6:25" s="89" customFormat="1" ht="11.25" outlineLevel="4" x14ac:dyDescent="0.2">
      <c r="F28" s="90"/>
      <c r="G28" s="91"/>
      <c r="H28" s="20" t="str">
        <f>IF(AND(H27&lt;&gt;"Výkaz výměr:",I27=""),"Výkaz výměr:","")</f>
        <v/>
      </c>
      <c r="I28" s="92" t="s">
        <v>56</v>
      </c>
      <c r="J28" s="91"/>
      <c r="L28" s="93"/>
      <c r="M28" s="193">
        <v>0</v>
      </c>
      <c r="N28" s="205"/>
      <c r="O28" s="217"/>
      <c r="P28" s="94"/>
      <c r="Q28" s="93"/>
      <c r="R28" s="93"/>
      <c r="S28" s="93"/>
      <c r="T28" s="95" t="s">
        <v>1</v>
      </c>
      <c r="U28" s="93"/>
      <c r="V28" s="93"/>
      <c r="W28" s="96"/>
    </row>
    <row r="29" spans="6:25" s="89" customFormat="1" ht="11.25" outlineLevel="4" x14ac:dyDescent="0.2">
      <c r="F29" s="90"/>
      <c r="G29" s="91"/>
      <c r="H29" s="20" t="str">
        <f>IF(AND(H28&lt;&gt;"Výkaz výměr:",I28=""),"Výkaz výměr:","")</f>
        <v/>
      </c>
      <c r="I29" s="92" t="s">
        <v>3</v>
      </c>
      <c r="J29" s="91"/>
      <c r="L29" s="93"/>
      <c r="M29" s="193">
        <v>13</v>
      </c>
      <c r="N29" s="205"/>
      <c r="O29" s="217"/>
      <c r="P29" s="94"/>
      <c r="Q29" s="93"/>
      <c r="R29" s="93"/>
      <c r="S29" s="93"/>
      <c r="T29" s="95" t="s">
        <v>1</v>
      </c>
      <c r="U29" s="93"/>
      <c r="V29" s="93"/>
      <c r="W29" s="96"/>
    </row>
    <row r="30" spans="6:25" s="89" customFormat="1" ht="11.25" outlineLevel="4" x14ac:dyDescent="0.2">
      <c r="F30" s="90"/>
      <c r="G30" s="91"/>
      <c r="H30" s="20" t="str">
        <f>IF(AND(H29&lt;&gt;"Výkaz výměr:",I29=""),"Výkaz výměr:","")</f>
        <v/>
      </c>
      <c r="I30" s="92" t="s">
        <v>140</v>
      </c>
      <c r="J30" s="91"/>
      <c r="L30" s="93"/>
      <c r="M30" s="193">
        <v>0</v>
      </c>
      <c r="N30" s="205"/>
      <c r="O30" s="217"/>
      <c r="P30" s="94"/>
      <c r="Q30" s="93"/>
      <c r="R30" s="93"/>
      <c r="S30" s="93"/>
      <c r="T30" s="95" t="s">
        <v>1</v>
      </c>
      <c r="U30" s="93"/>
      <c r="V30" s="93"/>
      <c r="W30" s="96"/>
    </row>
    <row r="31" spans="6:25" s="89" customFormat="1" ht="11.25" outlineLevel="4" x14ac:dyDescent="0.2">
      <c r="F31" s="90"/>
      <c r="G31" s="91"/>
      <c r="H31" s="20" t="str">
        <f>IF(AND(H30&lt;&gt;"Výkaz výměr:",I30=""),"Výkaz výměr:","")</f>
        <v/>
      </c>
      <c r="I31" s="92">
        <v>13</v>
      </c>
      <c r="J31" s="91"/>
      <c r="L31" s="93"/>
      <c r="M31" s="193">
        <v>13</v>
      </c>
      <c r="N31" s="205"/>
      <c r="O31" s="217"/>
      <c r="P31" s="94"/>
      <c r="Q31" s="93"/>
      <c r="R31" s="93"/>
      <c r="S31" s="93"/>
      <c r="T31" s="95" t="s">
        <v>1</v>
      </c>
      <c r="U31" s="93"/>
      <c r="V31" s="93"/>
      <c r="W31" s="96"/>
    </row>
    <row r="32" spans="6:25" s="70" customFormat="1" ht="24" outlineLevel="3" x14ac:dyDescent="0.2">
      <c r="F32" s="71">
        <v>6</v>
      </c>
      <c r="G32" s="72" t="s">
        <v>6</v>
      </c>
      <c r="H32" s="73" t="s">
        <v>106</v>
      </c>
      <c r="I32" s="224" t="s">
        <v>314</v>
      </c>
      <c r="J32" s="72" t="s">
        <v>15</v>
      </c>
      <c r="K32" s="75">
        <v>22</v>
      </c>
      <c r="L32" s="76">
        <v>0</v>
      </c>
      <c r="M32" s="191">
        <v>26</v>
      </c>
      <c r="N32" s="203"/>
      <c r="O32" s="215">
        <f>M32*N32</f>
        <v>0</v>
      </c>
      <c r="P32" s="78"/>
      <c r="Q32" s="79">
        <f>M32*P32</f>
        <v>0</v>
      </c>
      <c r="R32" s="78"/>
      <c r="S32" s="79">
        <f>M32*R32</f>
        <v>0</v>
      </c>
      <c r="T32" s="77">
        <v>21</v>
      </c>
      <c r="U32" s="77">
        <f>O32*(T32/100)</f>
        <v>0</v>
      </c>
      <c r="V32" s="77">
        <f>O32+U32</f>
        <v>0</v>
      </c>
      <c r="W32" s="74"/>
      <c r="X32" s="104" t="s">
        <v>305</v>
      </c>
      <c r="Y32" s="104">
        <v>1</v>
      </c>
    </row>
    <row r="33" spans="6:25" s="80" customFormat="1" ht="12" outlineLevel="3" x14ac:dyDescent="0.2">
      <c r="F33" s="81"/>
      <c r="G33" s="82"/>
      <c r="H33" s="18" t="s">
        <v>154</v>
      </c>
      <c r="I33" s="250" t="s">
        <v>286</v>
      </c>
      <c r="J33" s="250"/>
      <c r="K33" s="250"/>
      <c r="L33" s="250"/>
      <c r="M33" s="250"/>
      <c r="N33" s="250"/>
      <c r="O33" s="250"/>
      <c r="P33" s="83"/>
      <c r="Q33" s="84"/>
      <c r="R33" s="83"/>
      <c r="S33" s="84"/>
      <c r="T33" s="85"/>
      <c r="U33" s="85"/>
      <c r="V33" s="85"/>
      <c r="W33" s="86"/>
      <c r="X33" s="86"/>
    </row>
    <row r="34" spans="6:25" s="80" customFormat="1" ht="6" customHeight="1" outlineLevel="3" x14ac:dyDescent="0.2">
      <c r="F34" s="81"/>
      <c r="G34" s="82"/>
      <c r="H34" s="19"/>
      <c r="I34" s="86"/>
      <c r="J34" s="82"/>
      <c r="K34" s="87"/>
      <c r="L34" s="88"/>
      <c r="M34" s="192"/>
      <c r="N34" s="204"/>
      <c r="O34" s="216"/>
      <c r="P34" s="83"/>
      <c r="Q34" s="84"/>
      <c r="R34" s="83"/>
      <c r="S34" s="84"/>
      <c r="T34" s="85"/>
      <c r="U34" s="85"/>
      <c r="V34" s="85"/>
      <c r="W34" s="86"/>
      <c r="X34" s="86"/>
    </row>
    <row r="35" spans="6:25" s="70" customFormat="1" ht="24" outlineLevel="3" x14ac:dyDescent="0.2">
      <c r="F35" s="71">
        <v>7</v>
      </c>
      <c r="G35" s="72" t="s">
        <v>6</v>
      </c>
      <c r="H35" s="73" t="s">
        <v>107</v>
      </c>
      <c r="I35" s="224" t="s">
        <v>315</v>
      </c>
      <c r="J35" s="72" t="s">
        <v>15</v>
      </c>
      <c r="K35" s="75">
        <v>132</v>
      </c>
      <c r="L35" s="76">
        <v>0</v>
      </c>
      <c r="M35" s="191">
        <v>132</v>
      </c>
      <c r="N35" s="203"/>
      <c r="O35" s="215">
        <f>M35*N35</f>
        <v>0</v>
      </c>
      <c r="P35" s="78"/>
      <c r="Q35" s="79">
        <f>M35*P35</f>
        <v>0</v>
      </c>
      <c r="R35" s="78"/>
      <c r="S35" s="79">
        <f>M35*R35</f>
        <v>0</v>
      </c>
      <c r="T35" s="77">
        <v>21</v>
      </c>
      <c r="U35" s="77">
        <f>O35*(T35/100)</f>
        <v>0</v>
      </c>
      <c r="V35" s="77">
        <f>O35+U35</f>
        <v>0</v>
      </c>
      <c r="W35" s="74"/>
      <c r="X35" s="104" t="s">
        <v>305</v>
      </c>
      <c r="Y35" s="104">
        <v>1</v>
      </c>
    </row>
    <row r="36" spans="6:25" s="80" customFormat="1" ht="12" outlineLevel="3" x14ac:dyDescent="0.2">
      <c r="F36" s="81"/>
      <c r="G36" s="82"/>
      <c r="H36" s="18" t="s">
        <v>154</v>
      </c>
      <c r="I36" s="250" t="s">
        <v>300</v>
      </c>
      <c r="J36" s="250"/>
      <c r="K36" s="250"/>
      <c r="L36" s="250"/>
      <c r="M36" s="250"/>
      <c r="N36" s="250"/>
      <c r="O36" s="250"/>
      <c r="P36" s="83"/>
      <c r="Q36" s="84"/>
      <c r="R36" s="83"/>
      <c r="S36" s="84"/>
      <c r="T36" s="85"/>
      <c r="U36" s="85"/>
      <c r="V36" s="85"/>
      <c r="W36" s="86"/>
      <c r="X36" s="86"/>
    </row>
    <row r="37" spans="6:25" s="80" customFormat="1" ht="6" customHeight="1" outlineLevel="3" collapsed="1" x14ac:dyDescent="0.2">
      <c r="F37" s="81"/>
      <c r="G37" s="82"/>
      <c r="H37" s="19"/>
      <c r="I37" s="86"/>
      <c r="J37" s="82"/>
      <c r="K37" s="87"/>
      <c r="L37" s="88"/>
      <c r="M37" s="192"/>
      <c r="N37" s="204"/>
      <c r="O37" s="216"/>
      <c r="P37" s="83"/>
      <c r="Q37" s="84"/>
      <c r="R37" s="83"/>
      <c r="S37" s="84"/>
      <c r="T37" s="85"/>
      <c r="U37" s="85"/>
      <c r="V37" s="85"/>
      <c r="W37" s="86"/>
      <c r="X37" s="86"/>
    </row>
    <row r="38" spans="6:25" s="89" customFormat="1" ht="11.25" hidden="1" outlineLevel="4" x14ac:dyDescent="0.2">
      <c r="F38" s="90"/>
      <c r="G38" s="91"/>
      <c r="H38" s="20" t="str">
        <f>IF(AND(H37&lt;&gt;"Výkaz výměr:",I37=""),"Výkaz výměr:","")</f>
        <v>Výkaz výměr:</v>
      </c>
      <c r="I38" s="92" t="s">
        <v>45</v>
      </c>
      <c r="J38" s="91"/>
      <c r="L38" s="93"/>
      <c r="M38" s="193">
        <v>132</v>
      </c>
      <c r="N38" s="205"/>
      <c r="O38" s="217"/>
      <c r="P38" s="94"/>
      <c r="Q38" s="93"/>
      <c r="R38" s="93"/>
      <c r="S38" s="93"/>
      <c r="T38" s="95" t="s">
        <v>1</v>
      </c>
      <c r="U38" s="93"/>
      <c r="V38" s="93"/>
      <c r="W38" s="96"/>
    </row>
    <row r="39" spans="6:25" s="70" customFormat="1" ht="24" outlineLevel="3" x14ac:dyDescent="0.2">
      <c r="F39" s="71">
        <v>8</v>
      </c>
      <c r="G39" s="72" t="s">
        <v>6</v>
      </c>
      <c r="H39" s="73" t="s">
        <v>81</v>
      </c>
      <c r="I39" s="224" t="s">
        <v>316</v>
      </c>
      <c r="J39" s="72" t="s">
        <v>15</v>
      </c>
      <c r="K39" s="75">
        <v>13</v>
      </c>
      <c r="L39" s="76">
        <v>0</v>
      </c>
      <c r="M39" s="191">
        <v>13</v>
      </c>
      <c r="N39" s="203"/>
      <c r="O39" s="215">
        <f>M39*N39</f>
        <v>0</v>
      </c>
      <c r="P39" s="78"/>
      <c r="Q39" s="79">
        <f>M39*P39</f>
        <v>0</v>
      </c>
      <c r="R39" s="78"/>
      <c r="S39" s="79">
        <f>M39*R39</f>
        <v>0</v>
      </c>
      <c r="T39" s="77">
        <v>21</v>
      </c>
      <c r="U39" s="77">
        <f>O39*(T39/100)</f>
        <v>0</v>
      </c>
      <c r="V39" s="77">
        <f>O39+U39</f>
        <v>0</v>
      </c>
      <c r="W39" s="74"/>
      <c r="X39" s="104"/>
      <c r="Y39" s="104">
        <v>1</v>
      </c>
    </row>
    <row r="40" spans="6:25" s="80" customFormat="1" ht="12" outlineLevel="3" x14ac:dyDescent="0.2">
      <c r="F40" s="81"/>
      <c r="G40" s="82"/>
      <c r="H40" s="18" t="s">
        <v>154</v>
      </c>
      <c r="I40" s="184"/>
      <c r="J40" s="184"/>
      <c r="K40" s="184"/>
      <c r="L40" s="184"/>
      <c r="M40" s="184"/>
      <c r="N40" s="184"/>
      <c r="O40" s="184"/>
      <c r="P40" s="83"/>
      <c r="Q40" s="84"/>
      <c r="R40" s="83"/>
      <c r="S40" s="84"/>
      <c r="T40" s="85"/>
      <c r="U40" s="85"/>
      <c r="V40" s="85"/>
      <c r="W40" s="86"/>
      <c r="X40" s="86"/>
    </row>
    <row r="41" spans="6:25" s="80" customFormat="1" ht="6" customHeight="1" outlineLevel="3" x14ac:dyDescent="0.2">
      <c r="F41" s="81"/>
      <c r="G41" s="82"/>
      <c r="H41" s="19"/>
      <c r="I41" s="86"/>
      <c r="J41" s="82"/>
      <c r="K41" s="87"/>
      <c r="L41" s="88"/>
      <c r="M41" s="192"/>
      <c r="N41" s="204"/>
      <c r="O41" s="216"/>
      <c r="P41" s="83"/>
      <c r="Q41" s="84"/>
      <c r="R41" s="83"/>
      <c r="S41" s="84"/>
      <c r="T41" s="85"/>
      <c r="U41" s="85"/>
      <c r="V41" s="85"/>
      <c r="W41" s="86"/>
      <c r="X41" s="86"/>
    </row>
    <row r="42" spans="6:25" s="70" customFormat="1" ht="12" outlineLevel="3" x14ac:dyDescent="0.2">
      <c r="F42" s="71">
        <v>9</v>
      </c>
      <c r="G42" s="72" t="s">
        <v>6</v>
      </c>
      <c r="H42" s="73" t="s">
        <v>82</v>
      </c>
      <c r="I42" s="74" t="s">
        <v>262</v>
      </c>
      <c r="J42" s="72" t="s">
        <v>15</v>
      </c>
      <c r="K42" s="75">
        <v>22</v>
      </c>
      <c r="L42" s="76">
        <v>0</v>
      </c>
      <c r="M42" s="191">
        <v>26</v>
      </c>
      <c r="N42" s="203"/>
      <c r="O42" s="215">
        <f>M42*N42</f>
        <v>0</v>
      </c>
      <c r="P42" s="78"/>
      <c r="Q42" s="79">
        <f>M42*P42</f>
        <v>0</v>
      </c>
      <c r="R42" s="78"/>
      <c r="S42" s="79">
        <f>M42*R42</f>
        <v>0</v>
      </c>
      <c r="T42" s="77">
        <v>21</v>
      </c>
      <c r="U42" s="77">
        <f>O42*(T42/100)</f>
        <v>0</v>
      </c>
      <c r="V42" s="77">
        <f>O42+U42</f>
        <v>0</v>
      </c>
      <c r="W42" s="74"/>
      <c r="X42" s="104"/>
      <c r="Y42" s="104">
        <v>1</v>
      </c>
    </row>
    <row r="43" spans="6:25" s="80" customFormat="1" ht="12" outlineLevel="3" x14ac:dyDescent="0.2">
      <c r="F43" s="81"/>
      <c r="G43" s="82"/>
      <c r="H43" s="18" t="s">
        <v>154</v>
      </c>
      <c r="I43" s="184"/>
      <c r="J43" s="184"/>
      <c r="K43" s="184"/>
      <c r="L43" s="184"/>
      <c r="M43" s="184"/>
      <c r="N43" s="184"/>
      <c r="O43" s="184"/>
      <c r="P43" s="83"/>
      <c r="Q43" s="84"/>
      <c r="R43" s="83"/>
      <c r="S43" s="84"/>
      <c r="T43" s="85"/>
      <c r="U43" s="85"/>
      <c r="V43" s="85"/>
      <c r="W43" s="86"/>
      <c r="X43" s="86"/>
    </row>
    <row r="44" spans="6:25" s="80" customFormat="1" ht="6" customHeight="1" outlineLevel="3" x14ac:dyDescent="0.2">
      <c r="F44" s="81"/>
      <c r="G44" s="82"/>
      <c r="H44" s="19"/>
      <c r="I44" s="86"/>
      <c r="J44" s="82"/>
      <c r="K44" s="87"/>
      <c r="L44" s="88"/>
      <c r="M44" s="192"/>
      <c r="N44" s="204"/>
      <c r="O44" s="216"/>
      <c r="P44" s="83"/>
      <c r="Q44" s="84"/>
      <c r="R44" s="83"/>
      <c r="S44" s="84"/>
      <c r="T44" s="85"/>
      <c r="U44" s="85"/>
      <c r="V44" s="85"/>
      <c r="W44" s="86"/>
      <c r="X44" s="86"/>
    </row>
    <row r="45" spans="6:25" s="70" customFormat="1" ht="12" customHeight="1" outlineLevel="3" x14ac:dyDescent="0.2">
      <c r="F45" s="71">
        <v>10</v>
      </c>
      <c r="G45" s="72" t="s">
        <v>6</v>
      </c>
      <c r="H45" s="73" t="s">
        <v>134</v>
      </c>
      <c r="I45" s="224" t="s">
        <v>317</v>
      </c>
      <c r="J45" s="72" t="s">
        <v>2</v>
      </c>
      <c r="K45" s="75">
        <v>18.7</v>
      </c>
      <c r="L45" s="76">
        <v>0</v>
      </c>
      <c r="M45" s="191">
        <v>18.7</v>
      </c>
      <c r="N45" s="203"/>
      <c r="O45" s="215">
        <f>M45*N45</f>
        <v>0</v>
      </c>
      <c r="P45" s="78"/>
      <c r="Q45" s="79">
        <f>M45*P45</f>
        <v>0</v>
      </c>
      <c r="R45" s="78"/>
      <c r="S45" s="79">
        <f>M45*R45</f>
        <v>0</v>
      </c>
      <c r="T45" s="77">
        <v>21</v>
      </c>
      <c r="U45" s="77">
        <f>O45*(T45/100)</f>
        <v>0</v>
      </c>
      <c r="V45" s="77">
        <f>O45+U45</f>
        <v>0</v>
      </c>
      <c r="W45" s="74"/>
      <c r="X45" s="104" t="s">
        <v>305</v>
      </c>
      <c r="Y45" s="104">
        <v>1</v>
      </c>
    </row>
    <row r="46" spans="6:25" s="80" customFormat="1" ht="12" outlineLevel="3" x14ac:dyDescent="0.2">
      <c r="F46" s="81"/>
      <c r="G46" s="82"/>
      <c r="H46" s="18" t="s">
        <v>154</v>
      </c>
      <c r="I46" s="250" t="s">
        <v>251</v>
      </c>
      <c r="J46" s="250"/>
      <c r="K46" s="250"/>
      <c r="L46" s="250"/>
      <c r="M46" s="250"/>
      <c r="N46" s="250"/>
      <c r="O46" s="250"/>
      <c r="P46" s="83"/>
      <c r="Q46" s="84"/>
      <c r="R46" s="83"/>
      <c r="S46" s="84"/>
      <c r="T46" s="85"/>
      <c r="U46" s="85"/>
      <c r="V46" s="85"/>
      <c r="W46" s="86"/>
      <c r="X46" s="86"/>
    </row>
    <row r="47" spans="6:25" s="80" customFormat="1" ht="6" customHeight="1" outlineLevel="3" collapsed="1" x14ac:dyDescent="0.2">
      <c r="F47" s="81"/>
      <c r="G47" s="82"/>
      <c r="H47" s="19"/>
      <c r="I47" s="86"/>
      <c r="J47" s="82"/>
      <c r="K47" s="87"/>
      <c r="L47" s="88"/>
      <c r="M47" s="192"/>
      <c r="N47" s="204"/>
      <c r="O47" s="216"/>
      <c r="P47" s="83"/>
      <c r="Q47" s="84"/>
      <c r="R47" s="83"/>
      <c r="S47" s="84"/>
      <c r="T47" s="85"/>
      <c r="U47" s="85"/>
      <c r="V47" s="85"/>
      <c r="W47" s="86"/>
      <c r="X47" s="86"/>
    </row>
    <row r="48" spans="6:25" s="89" customFormat="1" ht="11.25" hidden="1" outlineLevel="4" x14ac:dyDescent="0.2">
      <c r="F48" s="90"/>
      <c r="G48" s="91"/>
      <c r="H48" s="20" t="str">
        <f>IF(AND(H47&lt;&gt;"Výkaz výměr:",I47=""),"Výkaz výměr:","")</f>
        <v>Výkaz výměr:</v>
      </c>
      <c r="I48" s="92" t="s">
        <v>207</v>
      </c>
      <c r="J48" s="91"/>
      <c r="L48" s="93"/>
      <c r="M48" s="193">
        <v>0</v>
      </c>
      <c r="N48" s="205"/>
      <c r="O48" s="217"/>
      <c r="P48" s="94"/>
      <c r="Q48" s="93"/>
      <c r="R48" s="93"/>
      <c r="S48" s="93"/>
      <c r="T48" s="95" t="s">
        <v>1</v>
      </c>
      <c r="U48" s="93"/>
      <c r="V48" s="93"/>
      <c r="W48" s="96"/>
    </row>
    <row r="49" spans="6:25" s="89" customFormat="1" ht="11.25" hidden="1" outlineLevel="4" x14ac:dyDescent="0.2">
      <c r="F49" s="90"/>
      <c r="G49" s="91"/>
      <c r="H49" s="20" t="str">
        <f>IF(AND(H48&lt;&gt;"Výkaz výměr:",I48=""),"Výkaz výměr:","")</f>
        <v/>
      </c>
      <c r="I49" s="92" t="s">
        <v>63</v>
      </c>
      <c r="J49" s="91"/>
      <c r="L49" s="93"/>
      <c r="M49" s="193">
        <v>18.7</v>
      </c>
      <c r="N49" s="205"/>
      <c r="O49" s="217"/>
      <c r="P49" s="94"/>
      <c r="Q49" s="93"/>
      <c r="R49" s="93"/>
      <c r="S49" s="93"/>
      <c r="T49" s="95" t="s">
        <v>1</v>
      </c>
      <c r="U49" s="93"/>
      <c r="V49" s="93"/>
      <c r="W49" s="96"/>
    </row>
    <row r="50" spans="6:25" s="70" customFormat="1" ht="12" outlineLevel="3" x14ac:dyDescent="0.2">
      <c r="F50" s="71">
        <v>11</v>
      </c>
      <c r="G50" s="72" t="s">
        <v>6</v>
      </c>
      <c r="H50" s="73" t="s">
        <v>67</v>
      </c>
      <c r="I50" s="224" t="s">
        <v>318</v>
      </c>
      <c r="J50" s="72" t="s">
        <v>15</v>
      </c>
      <c r="K50" s="75">
        <v>0</v>
      </c>
      <c r="L50" s="76">
        <v>0</v>
      </c>
      <c r="M50" s="191">
        <v>0</v>
      </c>
      <c r="N50" s="203">
        <v>0</v>
      </c>
      <c r="O50" s="215">
        <f>M50*N50</f>
        <v>0</v>
      </c>
      <c r="P50" s="78"/>
      <c r="Q50" s="79">
        <f>M50*P50</f>
        <v>0</v>
      </c>
      <c r="R50" s="78"/>
      <c r="S50" s="79">
        <f>M50*R50</f>
        <v>0</v>
      </c>
      <c r="T50" s="77">
        <v>21</v>
      </c>
      <c r="U50" s="77">
        <f>O50*(T50/100)</f>
        <v>0</v>
      </c>
      <c r="V50" s="77">
        <f>O50+U50</f>
        <v>0</v>
      </c>
      <c r="W50" s="74"/>
      <c r="X50" s="104"/>
      <c r="Y50" s="104">
        <v>1</v>
      </c>
    </row>
    <row r="51" spans="6:25" s="80" customFormat="1" ht="12" outlineLevel="3" x14ac:dyDescent="0.2">
      <c r="F51" s="81"/>
      <c r="G51" s="82"/>
      <c r="H51" s="18" t="s">
        <v>154</v>
      </c>
      <c r="I51" s="184"/>
      <c r="J51" s="184"/>
      <c r="K51" s="184"/>
      <c r="L51" s="184"/>
      <c r="M51" s="184"/>
      <c r="N51" s="184"/>
      <c r="O51" s="184"/>
      <c r="P51" s="83"/>
      <c r="Q51" s="84"/>
      <c r="R51" s="83"/>
      <c r="S51" s="84"/>
      <c r="T51" s="85"/>
      <c r="U51" s="85"/>
      <c r="V51" s="85"/>
      <c r="W51" s="86"/>
      <c r="X51" s="86"/>
    </row>
    <row r="52" spans="6:25" s="80" customFormat="1" ht="6" customHeight="1" outlineLevel="3" x14ac:dyDescent="0.2">
      <c r="F52" s="81"/>
      <c r="G52" s="82"/>
      <c r="H52" s="19"/>
      <c r="I52" s="86"/>
      <c r="J52" s="82"/>
      <c r="K52" s="87"/>
      <c r="L52" s="88"/>
      <c r="M52" s="192"/>
      <c r="N52" s="204"/>
      <c r="O52" s="216"/>
      <c r="P52" s="83"/>
      <c r="Q52" s="84"/>
      <c r="R52" s="83"/>
      <c r="S52" s="84"/>
      <c r="T52" s="85"/>
      <c r="U52" s="85"/>
      <c r="V52" s="85"/>
      <c r="W52" s="86"/>
      <c r="X52" s="86"/>
    </row>
    <row r="53" spans="6:25" s="5" customFormat="1" ht="12.75" hidden="1" customHeight="1" outlineLevel="3" x14ac:dyDescent="0.2">
      <c r="F53" s="6"/>
      <c r="G53" s="7"/>
      <c r="H53" s="7"/>
      <c r="I53" s="8"/>
      <c r="J53" s="7"/>
      <c r="K53" s="9"/>
      <c r="L53" s="10"/>
      <c r="M53" s="194"/>
      <c r="N53" s="206"/>
      <c r="O53" s="218"/>
      <c r="P53" s="11"/>
      <c r="Q53" s="10"/>
      <c r="R53" s="10"/>
      <c r="S53" s="10"/>
      <c r="T53" s="4" t="s">
        <v>1</v>
      </c>
      <c r="U53" s="10"/>
      <c r="V53" s="10"/>
      <c r="W53" s="10"/>
    </row>
    <row r="54" spans="6:25" s="5" customFormat="1" ht="12.75" hidden="1" customHeight="1" outlineLevel="2" x14ac:dyDescent="0.2">
      <c r="F54" s="6"/>
      <c r="G54" s="7"/>
      <c r="H54" s="7"/>
      <c r="I54" s="8"/>
      <c r="J54" s="7"/>
      <c r="K54" s="9"/>
      <c r="L54" s="10"/>
      <c r="M54" s="194"/>
      <c r="N54" s="206"/>
      <c r="O54" s="218"/>
      <c r="P54" s="11"/>
      <c r="Q54" s="10"/>
      <c r="R54" s="10"/>
      <c r="S54" s="10"/>
      <c r="T54" s="4" t="s">
        <v>1</v>
      </c>
      <c r="U54" s="10"/>
      <c r="V54" s="10"/>
      <c r="W54" s="10"/>
    </row>
    <row r="55" spans="6:25" s="48" customFormat="1" ht="18.75" customHeight="1" outlineLevel="1" x14ac:dyDescent="0.2">
      <c r="F55" s="49"/>
      <c r="G55" s="50"/>
      <c r="H55" s="51"/>
      <c r="I55" s="51" t="s">
        <v>232</v>
      </c>
      <c r="J55" s="50"/>
      <c r="K55" s="52"/>
      <c r="L55" s="53"/>
      <c r="M55" s="189"/>
      <c r="N55" s="201"/>
      <c r="O55" s="213">
        <f>SUBTOTAL(9,O56:O93)</f>
        <v>0</v>
      </c>
      <c r="P55" s="55"/>
      <c r="Q55" s="56">
        <f>SUBTOTAL(9,Q56:Q93)</f>
        <v>12.1325</v>
      </c>
      <c r="R55" s="53"/>
      <c r="S55" s="56">
        <f>SUBTOTAL(9,S56:S93)</f>
        <v>0</v>
      </c>
      <c r="T55" s="57"/>
      <c r="U55" s="54">
        <f>SUBTOTAL(9,U56:U93)</f>
        <v>0</v>
      </c>
      <c r="V55" s="54">
        <f>SUBTOTAL(9,V56:V93)</f>
        <v>0</v>
      </c>
      <c r="W55" s="58"/>
      <c r="Y55" s="54">
        <f>SUBTOTAL(9,Y56:Y93)</f>
        <v>8</v>
      </c>
    </row>
    <row r="56" spans="6:25" s="59" customFormat="1" ht="16.5" customHeight="1" outlineLevel="2" x14ac:dyDescent="0.2">
      <c r="F56" s="60"/>
      <c r="G56" s="61"/>
      <c r="H56" s="62"/>
      <c r="I56" s="62" t="s">
        <v>176</v>
      </c>
      <c r="J56" s="61"/>
      <c r="K56" s="63"/>
      <c r="L56" s="64"/>
      <c r="M56" s="190"/>
      <c r="N56" s="202"/>
      <c r="O56" s="214">
        <f>SUBTOTAL(9,O57:O70)</f>
        <v>0</v>
      </c>
      <c r="P56" s="66"/>
      <c r="Q56" s="67">
        <f>SUBTOTAL(9,Q57:Q70)</f>
        <v>0</v>
      </c>
      <c r="R56" s="64"/>
      <c r="S56" s="67">
        <f>SUBTOTAL(9,S57:S70)</f>
        <v>0</v>
      </c>
      <c r="T56" s="68"/>
      <c r="U56" s="65">
        <f>SUBTOTAL(9,U57:U70)</f>
        <v>0</v>
      </c>
      <c r="V56" s="65">
        <f>SUBTOTAL(9,V57:V70)</f>
        <v>0</v>
      </c>
      <c r="W56" s="69"/>
      <c r="Y56" s="65">
        <f>SUBTOTAL(9,Y57:Y70)</f>
        <v>4</v>
      </c>
    </row>
    <row r="57" spans="6:25" s="70" customFormat="1" ht="12" outlineLevel="3" x14ac:dyDescent="0.2">
      <c r="F57" s="71">
        <v>12</v>
      </c>
      <c r="G57" s="72"/>
      <c r="H57" s="73" t="s">
        <v>35</v>
      </c>
      <c r="I57" s="74" t="s">
        <v>226</v>
      </c>
      <c r="J57" s="72"/>
      <c r="K57" s="75">
        <v>0</v>
      </c>
      <c r="L57" s="76">
        <v>0</v>
      </c>
      <c r="M57" s="191">
        <v>0</v>
      </c>
      <c r="N57" s="203">
        <v>0</v>
      </c>
      <c r="O57" s="215">
        <f>M57*N57</f>
        <v>0</v>
      </c>
      <c r="P57" s="78"/>
      <c r="Q57" s="79">
        <f>M57*P57</f>
        <v>0</v>
      </c>
      <c r="R57" s="78"/>
      <c r="S57" s="79">
        <f>M57*R57</f>
        <v>0</v>
      </c>
      <c r="T57" s="77">
        <v>21</v>
      </c>
      <c r="U57" s="77">
        <f>O57*(T57/100)</f>
        <v>0</v>
      </c>
      <c r="V57" s="77">
        <f>O57+U57</f>
        <v>0</v>
      </c>
      <c r="W57" s="74"/>
      <c r="X57" s="104"/>
      <c r="Y57" s="104">
        <v>1</v>
      </c>
    </row>
    <row r="58" spans="6:25" s="80" customFormat="1" ht="12" outlineLevel="3" x14ac:dyDescent="0.2">
      <c r="F58" s="81"/>
      <c r="G58" s="82"/>
      <c r="H58" s="18" t="s">
        <v>154</v>
      </c>
      <c r="I58" s="250"/>
      <c r="J58" s="250"/>
      <c r="K58" s="250"/>
      <c r="L58" s="250"/>
      <c r="M58" s="250"/>
      <c r="N58" s="250"/>
      <c r="O58" s="250"/>
      <c r="P58" s="83"/>
      <c r="Q58" s="84"/>
      <c r="R58" s="83"/>
      <c r="S58" s="84"/>
      <c r="T58" s="85"/>
      <c r="U58" s="85"/>
      <c r="V58" s="85"/>
      <c r="W58" s="86"/>
      <c r="X58" s="86"/>
    </row>
    <row r="59" spans="6:25" s="80" customFormat="1" ht="6" customHeight="1" outlineLevel="3" x14ac:dyDescent="0.2">
      <c r="F59" s="81"/>
      <c r="G59" s="82"/>
      <c r="H59" s="19"/>
      <c r="I59" s="86"/>
      <c r="J59" s="82"/>
      <c r="K59" s="87"/>
      <c r="L59" s="88"/>
      <c r="M59" s="192"/>
      <c r="N59" s="204"/>
      <c r="O59" s="216"/>
      <c r="P59" s="83"/>
      <c r="Q59" s="84"/>
      <c r="R59" s="83"/>
      <c r="S59" s="84"/>
      <c r="T59" s="85"/>
      <c r="U59" s="85"/>
      <c r="V59" s="85"/>
      <c r="W59" s="86"/>
      <c r="X59" s="86"/>
    </row>
    <row r="60" spans="6:25" s="70" customFormat="1" ht="35.25" customHeight="1" outlineLevel="3" x14ac:dyDescent="0.2">
      <c r="F60" s="71">
        <v>13</v>
      </c>
      <c r="G60" s="72" t="s">
        <v>6</v>
      </c>
      <c r="H60" s="73" t="s">
        <v>96</v>
      </c>
      <c r="I60" s="74" t="s">
        <v>309</v>
      </c>
      <c r="J60" s="72" t="s">
        <v>14</v>
      </c>
      <c r="K60" s="75">
        <v>15</v>
      </c>
      <c r="L60" s="76">
        <v>0</v>
      </c>
      <c r="M60" s="191">
        <v>4</v>
      </c>
      <c r="N60" s="203"/>
      <c r="O60" s="215">
        <f>M60*N60</f>
        <v>0</v>
      </c>
      <c r="P60" s="78"/>
      <c r="Q60" s="79">
        <f>M60*P60</f>
        <v>0</v>
      </c>
      <c r="R60" s="78"/>
      <c r="S60" s="79">
        <f>M60*R60</f>
        <v>0</v>
      </c>
      <c r="T60" s="77">
        <v>21</v>
      </c>
      <c r="U60" s="77">
        <f>O60*(T60/100)</f>
        <v>0</v>
      </c>
      <c r="V60" s="77">
        <f>O60+U60</f>
        <v>0</v>
      </c>
      <c r="W60" s="74"/>
      <c r="X60" s="104"/>
      <c r="Y60" s="104">
        <v>1</v>
      </c>
    </row>
    <row r="61" spans="6:25" s="80" customFormat="1" ht="12" outlineLevel="3" x14ac:dyDescent="0.2">
      <c r="F61" s="81"/>
      <c r="G61" s="82"/>
      <c r="H61" s="18" t="s">
        <v>154</v>
      </c>
      <c r="I61" s="184"/>
      <c r="J61" s="184"/>
      <c r="K61" s="184"/>
      <c r="L61" s="184"/>
      <c r="M61" s="184"/>
      <c r="N61" s="184"/>
      <c r="O61" s="184"/>
      <c r="P61" s="83"/>
      <c r="Q61" s="84"/>
      <c r="R61" s="83"/>
      <c r="S61" s="84"/>
      <c r="T61" s="85"/>
      <c r="U61" s="85"/>
      <c r="V61" s="85"/>
      <c r="W61" s="86"/>
      <c r="X61" s="86"/>
    </row>
    <row r="62" spans="6:25" s="80" customFormat="1" ht="6" customHeight="1" outlineLevel="3" x14ac:dyDescent="0.2">
      <c r="F62" s="81"/>
      <c r="G62" s="82"/>
      <c r="H62" s="19"/>
      <c r="I62" s="86"/>
      <c r="J62" s="82"/>
      <c r="K62" s="87"/>
      <c r="L62" s="88"/>
      <c r="M62" s="192"/>
      <c r="N62" s="204"/>
      <c r="O62" s="216"/>
      <c r="P62" s="83"/>
      <c r="Q62" s="84"/>
      <c r="R62" s="83"/>
      <c r="S62" s="84"/>
      <c r="T62" s="85"/>
      <c r="U62" s="85"/>
      <c r="V62" s="85"/>
      <c r="W62" s="86"/>
      <c r="X62" s="86"/>
    </row>
    <row r="63" spans="6:25" s="70" customFormat="1" ht="12" outlineLevel="3" x14ac:dyDescent="0.2">
      <c r="F63" s="71">
        <v>14</v>
      </c>
      <c r="G63" s="72" t="s">
        <v>6</v>
      </c>
      <c r="H63" s="73" t="s">
        <v>99</v>
      </c>
      <c r="I63" s="74" t="s">
        <v>235</v>
      </c>
      <c r="J63" s="72" t="s">
        <v>8</v>
      </c>
      <c r="K63" s="75">
        <v>5.4</v>
      </c>
      <c r="L63" s="76">
        <v>0</v>
      </c>
      <c r="M63" s="191">
        <v>5.4</v>
      </c>
      <c r="N63" s="203"/>
      <c r="O63" s="215">
        <f>M63*N63</f>
        <v>0</v>
      </c>
      <c r="P63" s="78"/>
      <c r="Q63" s="79">
        <f>M63*P63</f>
        <v>0</v>
      </c>
      <c r="R63" s="78"/>
      <c r="S63" s="79">
        <f>M63*R63</f>
        <v>0</v>
      </c>
      <c r="T63" s="77">
        <v>21</v>
      </c>
      <c r="U63" s="77">
        <f>O63*(T63/100)</f>
        <v>0</v>
      </c>
      <c r="V63" s="77">
        <f>O63+U63</f>
        <v>0</v>
      </c>
      <c r="W63" s="74"/>
      <c r="X63" s="104" t="s">
        <v>305</v>
      </c>
      <c r="Y63" s="104">
        <v>1</v>
      </c>
    </row>
    <row r="64" spans="6:25" s="80" customFormat="1" ht="12" outlineLevel="3" x14ac:dyDescent="0.2">
      <c r="F64" s="81"/>
      <c r="G64" s="82"/>
      <c r="H64" s="18" t="s">
        <v>154</v>
      </c>
      <c r="I64" s="250" t="s">
        <v>242</v>
      </c>
      <c r="J64" s="250"/>
      <c r="K64" s="250"/>
      <c r="L64" s="250"/>
      <c r="M64" s="250"/>
      <c r="N64" s="250"/>
      <c r="O64" s="250"/>
      <c r="P64" s="83"/>
      <c r="Q64" s="84"/>
      <c r="R64" s="83"/>
      <c r="S64" s="84"/>
      <c r="T64" s="85"/>
      <c r="U64" s="85"/>
      <c r="V64" s="85"/>
      <c r="W64" s="86"/>
      <c r="X64" s="86"/>
    </row>
    <row r="65" spans="6:25" s="80" customFormat="1" ht="6" customHeight="1" outlineLevel="3" collapsed="1" x14ac:dyDescent="0.2">
      <c r="F65" s="81"/>
      <c r="G65" s="82"/>
      <c r="H65" s="19"/>
      <c r="I65" s="86"/>
      <c r="J65" s="82"/>
      <c r="K65" s="87"/>
      <c r="L65" s="88"/>
      <c r="M65" s="192"/>
      <c r="N65" s="204"/>
      <c r="O65" s="216"/>
      <c r="P65" s="83"/>
      <c r="Q65" s="84"/>
      <c r="R65" s="83"/>
      <c r="S65" s="84"/>
      <c r="T65" s="85"/>
      <c r="U65" s="85"/>
      <c r="V65" s="85"/>
      <c r="W65" s="86"/>
      <c r="X65" s="86"/>
    </row>
    <row r="66" spans="6:25" s="89" customFormat="1" ht="11.25" hidden="1" outlineLevel="4" x14ac:dyDescent="0.2">
      <c r="F66" s="90"/>
      <c r="G66" s="91"/>
      <c r="H66" s="20" t="str">
        <f>IF(AND(H65&lt;&gt;"Výkaz výměr:",I65=""),"Výkaz výměr:","")</f>
        <v>Výkaz výměr:</v>
      </c>
      <c r="I66" s="92" t="s">
        <v>173</v>
      </c>
      <c r="J66" s="91"/>
      <c r="L66" s="93"/>
      <c r="M66" s="193">
        <v>5.4</v>
      </c>
      <c r="N66" s="205"/>
      <c r="O66" s="217"/>
      <c r="P66" s="94"/>
      <c r="Q66" s="93"/>
      <c r="R66" s="93"/>
      <c r="S66" s="93"/>
      <c r="T66" s="95" t="s">
        <v>1</v>
      </c>
      <c r="U66" s="93"/>
      <c r="V66" s="93"/>
      <c r="W66" s="96"/>
    </row>
    <row r="67" spans="6:25" s="70" customFormat="1" ht="12" outlineLevel="3" x14ac:dyDescent="0.2">
      <c r="F67" s="71">
        <v>15</v>
      </c>
      <c r="G67" s="72" t="s">
        <v>6</v>
      </c>
      <c r="H67" s="73" t="s">
        <v>117</v>
      </c>
      <c r="I67" s="74" t="s">
        <v>259</v>
      </c>
      <c r="J67" s="72" t="s">
        <v>7</v>
      </c>
      <c r="K67" s="75">
        <v>15</v>
      </c>
      <c r="L67" s="76">
        <v>0</v>
      </c>
      <c r="M67" s="191">
        <v>15</v>
      </c>
      <c r="N67" s="203"/>
      <c r="O67" s="215">
        <f>M67*N67</f>
        <v>0</v>
      </c>
      <c r="P67" s="78"/>
      <c r="Q67" s="79">
        <f>M67*P67</f>
        <v>0</v>
      </c>
      <c r="R67" s="78"/>
      <c r="S67" s="79">
        <f>M67*R67</f>
        <v>0</v>
      </c>
      <c r="T67" s="77">
        <v>21</v>
      </c>
      <c r="U67" s="77">
        <f>O67*(T67/100)</f>
        <v>0</v>
      </c>
      <c r="V67" s="77">
        <f>O67+U67</f>
        <v>0</v>
      </c>
      <c r="W67" s="74"/>
      <c r="X67" s="104" t="s">
        <v>305</v>
      </c>
      <c r="Y67" s="104">
        <v>1</v>
      </c>
    </row>
    <row r="68" spans="6:25" s="80" customFormat="1" ht="12" outlineLevel="3" x14ac:dyDescent="0.2">
      <c r="F68" s="81"/>
      <c r="G68" s="82"/>
      <c r="H68" s="18" t="s">
        <v>154</v>
      </c>
      <c r="I68" s="250" t="s">
        <v>284</v>
      </c>
      <c r="J68" s="250"/>
      <c r="K68" s="250"/>
      <c r="L68" s="250"/>
      <c r="M68" s="250"/>
      <c r="N68" s="250"/>
      <c r="O68" s="250"/>
      <c r="P68" s="83"/>
      <c r="Q68" s="84"/>
      <c r="R68" s="83"/>
      <c r="S68" s="84"/>
      <c r="T68" s="85"/>
      <c r="U68" s="85"/>
      <c r="V68" s="85"/>
      <c r="W68" s="86"/>
      <c r="X68" s="86"/>
    </row>
    <row r="69" spans="6:25" s="80" customFormat="1" ht="6" customHeight="1" outlineLevel="3" x14ac:dyDescent="0.2">
      <c r="F69" s="81"/>
      <c r="G69" s="82"/>
      <c r="H69" s="19"/>
      <c r="I69" s="86"/>
      <c r="J69" s="82"/>
      <c r="K69" s="87"/>
      <c r="L69" s="88"/>
      <c r="M69" s="192"/>
      <c r="N69" s="204"/>
      <c r="O69" s="216"/>
      <c r="P69" s="83"/>
      <c r="Q69" s="84"/>
      <c r="R69" s="83"/>
      <c r="S69" s="84"/>
      <c r="T69" s="85"/>
      <c r="U69" s="85"/>
      <c r="V69" s="85"/>
      <c r="W69" s="86"/>
      <c r="X69" s="86"/>
    </row>
    <row r="70" spans="6:25" s="5" customFormat="1" ht="12.75" customHeight="1" outlineLevel="3" x14ac:dyDescent="0.2">
      <c r="F70" s="6"/>
      <c r="G70" s="7"/>
      <c r="H70" s="7"/>
      <c r="I70" s="8"/>
      <c r="J70" s="7"/>
      <c r="K70" s="9"/>
      <c r="L70" s="10"/>
      <c r="M70" s="194"/>
      <c r="N70" s="206"/>
      <c r="O70" s="218"/>
      <c r="P70" s="11"/>
      <c r="Q70" s="10"/>
      <c r="R70" s="10"/>
      <c r="S70" s="10"/>
      <c r="T70" s="4" t="s">
        <v>1</v>
      </c>
      <c r="U70" s="10"/>
      <c r="V70" s="10"/>
      <c r="W70" s="10"/>
    </row>
    <row r="71" spans="6:25" s="59" customFormat="1" ht="16.5" customHeight="1" outlineLevel="2" x14ac:dyDescent="0.2">
      <c r="F71" s="60"/>
      <c r="G71" s="61"/>
      <c r="H71" s="62"/>
      <c r="I71" s="62" t="s">
        <v>174</v>
      </c>
      <c r="J71" s="61"/>
      <c r="K71" s="63"/>
      <c r="L71" s="64"/>
      <c r="M71" s="190"/>
      <c r="N71" s="202"/>
      <c r="O71" s="214">
        <f>SUBTOTAL(9,O72:O87)</f>
        <v>0</v>
      </c>
      <c r="P71" s="66"/>
      <c r="Q71" s="67">
        <f>SUBTOTAL(9,Q72:Q87)</f>
        <v>12.1325</v>
      </c>
      <c r="R71" s="64"/>
      <c r="S71" s="67">
        <f>SUBTOTAL(9,S72:S87)</f>
        <v>0</v>
      </c>
      <c r="T71" s="68"/>
      <c r="U71" s="65">
        <f>SUBTOTAL(9,U72:U87)</f>
        <v>0</v>
      </c>
      <c r="V71" s="65">
        <f>SUBTOTAL(9,V72:V87)</f>
        <v>0</v>
      </c>
      <c r="W71" s="69"/>
      <c r="Y71" s="65">
        <f>SUBTOTAL(9,Y72:Y87)</f>
        <v>3</v>
      </c>
    </row>
    <row r="72" spans="6:25" s="70" customFormat="1" ht="12" outlineLevel="3" x14ac:dyDescent="0.2">
      <c r="F72" s="71">
        <v>16</v>
      </c>
      <c r="G72" s="72" t="s">
        <v>6</v>
      </c>
      <c r="H72" s="73" t="s">
        <v>131</v>
      </c>
      <c r="I72" s="74" t="s">
        <v>225</v>
      </c>
      <c r="J72" s="72" t="s">
        <v>7</v>
      </c>
      <c r="K72" s="75">
        <v>15</v>
      </c>
      <c r="L72" s="76">
        <v>0</v>
      </c>
      <c r="M72" s="191">
        <v>15</v>
      </c>
      <c r="N72" s="203"/>
      <c r="O72" s="215">
        <f>M72*N72</f>
        <v>0</v>
      </c>
      <c r="P72" s="78">
        <v>0.22</v>
      </c>
      <c r="Q72" s="79">
        <f>M72*P72</f>
        <v>3.3</v>
      </c>
      <c r="R72" s="78"/>
      <c r="S72" s="79">
        <f>M72*R72</f>
        <v>0</v>
      </c>
      <c r="T72" s="77">
        <v>21</v>
      </c>
      <c r="U72" s="77">
        <f>O72*(T72/100)</f>
        <v>0</v>
      </c>
      <c r="V72" s="77">
        <f>O72+U72</f>
        <v>0</v>
      </c>
      <c r="W72" s="74"/>
      <c r="X72" s="104" t="s">
        <v>305</v>
      </c>
      <c r="Y72" s="104">
        <v>1</v>
      </c>
    </row>
    <row r="73" spans="6:25" s="80" customFormat="1" ht="12" outlineLevel="3" x14ac:dyDescent="0.2">
      <c r="F73" s="81"/>
      <c r="G73" s="82"/>
      <c r="H73" s="18" t="s">
        <v>154</v>
      </c>
      <c r="I73" s="250" t="s">
        <v>272</v>
      </c>
      <c r="J73" s="250"/>
      <c r="K73" s="250"/>
      <c r="L73" s="250"/>
      <c r="M73" s="250"/>
      <c r="N73" s="250"/>
      <c r="O73" s="250"/>
      <c r="P73" s="83"/>
      <c r="Q73" s="84"/>
      <c r="R73" s="83"/>
      <c r="S73" s="84"/>
      <c r="T73" s="85"/>
      <c r="U73" s="85"/>
      <c r="V73" s="85"/>
      <c r="W73" s="86"/>
      <c r="X73" s="86"/>
    </row>
    <row r="74" spans="6:25" s="80" customFormat="1" ht="6" customHeight="1" outlineLevel="3" collapsed="1" x14ac:dyDescent="0.2">
      <c r="F74" s="81"/>
      <c r="G74" s="82"/>
      <c r="H74" s="19"/>
      <c r="I74" s="86"/>
      <c r="J74" s="82"/>
      <c r="K74" s="87"/>
      <c r="L74" s="88"/>
      <c r="M74" s="192"/>
      <c r="N74" s="204"/>
      <c r="O74" s="216"/>
      <c r="P74" s="83"/>
      <c r="Q74" s="84"/>
      <c r="R74" s="83"/>
      <c r="S74" s="84"/>
      <c r="T74" s="85"/>
      <c r="U74" s="85"/>
      <c r="V74" s="85"/>
      <c r="W74" s="86"/>
      <c r="X74" s="86"/>
    </row>
    <row r="75" spans="6:25" s="89" customFormat="1" ht="11.25" hidden="1" outlineLevel="4" x14ac:dyDescent="0.2">
      <c r="F75" s="90"/>
      <c r="G75" s="91"/>
      <c r="H75" s="20" t="str">
        <f>IF(AND(H74&lt;&gt;"Výkaz výměr:",I74=""),"Výkaz výměr:","")</f>
        <v>Výkaz výměr:</v>
      </c>
      <c r="I75" s="92" t="s">
        <v>58</v>
      </c>
      <c r="J75" s="91"/>
      <c r="L75" s="93"/>
      <c r="M75" s="193">
        <v>0</v>
      </c>
      <c r="N75" s="205"/>
      <c r="O75" s="217"/>
      <c r="P75" s="94"/>
      <c r="Q75" s="93"/>
      <c r="R75" s="93"/>
      <c r="S75" s="93"/>
      <c r="T75" s="95" t="s">
        <v>1</v>
      </c>
      <c r="U75" s="93"/>
      <c r="V75" s="93"/>
      <c r="W75" s="96"/>
    </row>
    <row r="76" spans="6:25" s="89" customFormat="1" ht="11.25" hidden="1" outlineLevel="4" x14ac:dyDescent="0.2">
      <c r="F76" s="90"/>
      <c r="G76" s="91"/>
      <c r="H76" s="20" t="str">
        <f>IF(AND(H75&lt;&gt;"Výkaz výměr:",I75=""),"Výkaz výměr:","")</f>
        <v/>
      </c>
      <c r="I76" s="92" t="s">
        <v>150</v>
      </c>
      <c r="J76" s="91"/>
      <c r="L76" s="93"/>
      <c r="M76" s="193">
        <v>0</v>
      </c>
      <c r="N76" s="205"/>
      <c r="O76" s="217"/>
      <c r="P76" s="94"/>
      <c r="Q76" s="93"/>
      <c r="R76" s="93"/>
      <c r="S76" s="93"/>
      <c r="T76" s="95" t="s">
        <v>1</v>
      </c>
      <c r="U76" s="93"/>
      <c r="V76" s="93"/>
      <c r="W76" s="96"/>
    </row>
    <row r="77" spans="6:25" s="89" customFormat="1" ht="11.25" hidden="1" outlineLevel="4" x14ac:dyDescent="0.2">
      <c r="F77" s="90"/>
      <c r="G77" s="91"/>
      <c r="H77" s="20" t="str">
        <f>IF(AND(H76&lt;&gt;"Výkaz výměr:",I76=""),"Výkaz výměr:","")</f>
        <v/>
      </c>
      <c r="I77" s="92" t="s">
        <v>19</v>
      </c>
      <c r="J77" s="91"/>
      <c r="L77" s="93"/>
      <c r="M77" s="193">
        <v>15</v>
      </c>
      <c r="N77" s="205"/>
      <c r="O77" s="217"/>
      <c r="P77" s="94"/>
      <c r="Q77" s="93"/>
      <c r="R77" s="93"/>
      <c r="S77" s="93"/>
      <c r="T77" s="95" t="s">
        <v>1</v>
      </c>
      <c r="U77" s="93"/>
      <c r="V77" s="93"/>
      <c r="W77" s="96"/>
    </row>
    <row r="78" spans="6:25" s="70" customFormat="1" ht="12" outlineLevel="3" x14ac:dyDescent="0.2">
      <c r="F78" s="71">
        <v>17</v>
      </c>
      <c r="G78" s="72" t="s">
        <v>6</v>
      </c>
      <c r="H78" s="73" t="s">
        <v>133</v>
      </c>
      <c r="I78" s="74" t="s">
        <v>246</v>
      </c>
      <c r="J78" s="72" t="s">
        <v>7</v>
      </c>
      <c r="K78" s="75">
        <v>15</v>
      </c>
      <c r="L78" s="76">
        <v>0</v>
      </c>
      <c r="M78" s="191">
        <v>15</v>
      </c>
      <c r="N78" s="203"/>
      <c r="O78" s="215">
        <f>M78*N78</f>
        <v>0</v>
      </c>
      <c r="P78" s="78">
        <v>8.3500000000000005E-2</v>
      </c>
      <c r="Q78" s="79">
        <f>M78*P78</f>
        <v>1.2525000000000002</v>
      </c>
      <c r="R78" s="78"/>
      <c r="S78" s="79">
        <f>M78*R78</f>
        <v>0</v>
      </c>
      <c r="T78" s="77">
        <v>21</v>
      </c>
      <c r="U78" s="77">
        <f>O78*(T78/100)</f>
        <v>0</v>
      </c>
      <c r="V78" s="77">
        <f>O78+U78</f>
        <v>0</v>
      </c>
      <c r="W78" s="74"/>
      <c r="X78" s="104" t="s">
        <v>305</v>
      </c>
      <c r="Y78" s="104">
        <v>1</v>
      </c>
    </row>
    <row r="79" spans="6:25" s="80" customFormat="1" ht="12" outlineLevel="3" x14ac:dyDescent="0.2">
      <c r="F79" s="81"/>
      <c r="G79" s="82"/>
      <c r="H79" s="18" t="s">
        <v>154</v>
      </c>
      <c r="I79" s="250" t="s">
        <v>281</v>
      </c>
      <c r="J79" s="250"/>
      <c r="K79" s="250"/>
      <c r="L79" s="250"/>
      <c r="M79" s="250"/>
      <c r="N79" s="250"/>
      <c r="O79" s="250"/>
      <c r="P79" s="83"/>
      <c r="Q79" s="84"/>
      <c r="R79" s="83"/>
      <c r="S79" s="84"/>
      <c r="T79" s="85"/>
      <c r="U79" s="85"/>
      <c r="V79" s="85"/>
      <c r="W79" s="86"/>
      <c r="X79" s="86"/>
    </row>
    <row r="80" spans="6:25" s="80" customFormat="1" ht="6" customHeight="1" outlineLevel="3" collapsed="1" x14ac:dyDescent="0.2">
      <c r="F80" s="81"/>
      <c r="G80" s="82"/>
      <c r="H80" s="19"/>
      <c r="I80" s="86"/>
      <c r="J80" s="82"/>
      <c r="K80" s="87"/>
      <c r="L80" s="88"/>
      <c r="M80" s="192"/>
      <c r="N80" s="204"/>
      <c r="O80" s="216"/>
      <c r="P80" s="83"/>
      <c r="Q80" s="84"/>
      <c r="R80" s="83"/>
      <c r="S80" s="84"/>
      <c r="T80" s="85"/>
      <c r="U80" s="85"/>
      <c r="V80" s="85"/>
      <c r="W80" s="86"/>
      <c r="X80" s="86"/>
    </row>
    <row r="81" spans="6:25" s="89" customFormat="1" ht="11.25" hidden="1" outlineLevel="4" x14ac:dyDescent="0.2">
      <c r="F81" s="90"/>
      <c r="G81" s="91"/>
      <c r="H81" s="20" t="str">
        <f>IF(AND(H80&lt;&gt;"Výkaz výměr:",I80=""),"Výkaz výměr:","")</f>
        <v>Výkaz výměr:</v>
      </c>
      <c r="I81" s="92" t="s">
        <v>58</v>
      </c>
      <c r="J81" s="91"/>
      <c r="L81" s="93"/>
      <c r="M81" s="193">
        <v>0</v>
      </c>
      <c r="N81" s="205"/>
      <c r="O81" s="217"/>
      <c r="P81" s="94"/>
      <c r="Q81" s="93"/>
      <c r="R81" s="93"/>
      <c r="S81" s="93"/>
      <c r="T81" s="95" t="s">
        <v>1</v>
      </c>
      <c r="U81" s="93"/>
      <c r="V81" s="93"/>
      <c r="W81" s="96"/>
    </row>
    <row r="82" spans="6:25" s="89" customFormat="1" ht="11.25" hidden="1" outlineLevel="4" x14ac:dyDescent="0.2">
      <c r="F82" s="90"/>
      <c r="G82" s="91"/>
      <c r="H82" s="20" t="str">
        <f>IF(AND(H81&lt;&gt;"Výkaz výměr:",I81=""),"Výkaz výměr:","")</f>
        <v/>
      </c>
      <c r="I82" s="92" t="s">
        <v>19</v>
      </c>
      <c r="J82" s="91"/>
      <c r="L82" s="93"/>
      <c r="M82" s="193">
        <v>15</v>
      </c>
      <c r="N82" s="205"/>
      <c r="O82" s="217"/>
      <c r="P82" s="94"/>
      <c r="Q82" s="93"/>
      <c r="R82" s="93"/>
      <c r="S82" s="93"/>
      <c r="T82" s="95" t="s">
        <v>1</v>
      </c>
      <c r="U82" s="93"/>
      <c r="V82" s="93"/>
      <c r="W82" s="96"/>
    </row>
    <row r="83" spans="6:25" s="70" customFormat="1" ht="12" outlineLevel="3" x14ac:dyDescent="0.2">
      <c r="F83" s="71">
        <v>18</v>
      </c>
      <c r="G83" s="72" t="s">
        <v>0</v>
      </c>
      <c r="H83" s="73" t="s">
        <v>87</v>
      </c>
      <c r="I83" s="74" t="s">
        <v>221</v>
      </c>
      <c r="J83" s="72" t="s">
        <v>15</v>
      </c>
      <c r="K83" s="75">
        <v>5</v>
      </c>
      <c r="L83" s="76">
        <v>0</v>
      </c>
      <c r="M83" s="191">
        <v>5</v>
      </c>
      <c r="N83" s="203"/>
      <c r="O83" s="215">
        <f>M83*N83</f>
        <v>0</v>
      </c>
      <c r="P83" s="78">
        <v>1.516</v>
      </c>
      <c r="Q83" s="79">
        <f>M83*P83</f>
        <v>7.58</v>
      </c>
      <c r="R83" s="78"/>
      <c r="S83" s="79">
        <f>M83*R83</f>
        <v>0</v>
      </c>
      <c r="T83" s="77">
        <v>21</v>
      </c>
      <c r="U83" s="77">
        <f>O83*(T83/100)</f>
        <v>0</v>
      </c>
      <c r="V83" s="77">
        <f>O83+U83</f>
        <v>0</v>
      </c>
      <c r="W83" s="74"/>
      <c r="X83" s="104"/>
      <c r="Y83" s="104">
        <v>1</v>
      </c>
    </row>
    <row r="84" spans="6:25" s="80" customFormat="1" ht="12" outlineLevel="3" x14ac:dyDescent="0.2">
      <c r="F84" s="81"/>
      <c r="G84" s="82"/>
      <c r="H84" s="18" t="s">
        <v>154</v>
      </c>
      <c r="I84" s="184"/>
      <c r="J84" s="184"/>
      <c r="K84" s="184"/>
      <c r="L84" s="184"/>
      <c r="M84" s="184"/>
      <c r="N84" s="184"/>
      <c r="O84" s="184"/>
      <c r="P84" s="83"/>
      <c r="Q84" s="84"/>
      <c r="R84" s="83"/>
      <c r="S84" s="84"/>
      <c r="T84" s="85"/>
      <c r="U84" s="85"/>
      <c r="V84" s="85"/>
      <c r="W84" s="86"/>
      <c r="X84" s="86"/>
    </row>
    <row r="85" spans="6:25" s="80" customFormat="1" ht="6" customHeight="1" outlineLevel="3" collapsed="1" x14ac:dyDescent="0.2">
      <c r="F85" s="81"/>
      <c r="G85" s="82"/>
      <c r="H85" s="19"/>
      <c r="I85" s="86"/>
      <c r="J85" s="82"/>
      <c r="K85" s="87"/>
      <c r="L85" s="88"/>
      <c r="M85" s="192"/>
      <c r="N85" s="204"/>
      <c r="O85" s="216"/>
      <c r="P85" s="83"/>
      <c r="Q85" s="84"/>
      <c r="R85" s="83"/>
      <c r="S85" s="84"/>
      <c r="T85" s="85"/>
      <c r="U85" s="85"/>
      <c r="V85" s="85"/>
      <c r="W85" s="86"/>
      <c r="X85" s="86"/>
    </row>
    <row r="86" spans="6:25" s="89" customFormat="1" ht="11.25" hidden="1" outlineLevel="4" x14ac:dyDescent="0.2">
      <c r="F86" s="90"/>
      <c r="G86" s="91"/>
      <c r="H86" s="20" t="str">
        <f>IF(AND(H85&lt;&gt;"Výkaz výměr:",I85=""),"Výkaz výměr:","")</f>
        <v>Výkaz výměr:</v>
      </c>
      <c r="I86" s="92" t="s">
        <v>80</v>
      </c>
      <c r="J86" s="91"/>
      <c r="L86" s="93"/>
      <c r="M86" s="193">
        <v>5</v>
      </c>
      <c r="N86" s="205"/>
      <c r="O86" s="217"/>
      <c r="P86" s="94"/>
      <c r="Q86" s="93"/>
      <c r="R86" s="93"/>
      <c r="S86" s="93"/>
      <c r="T86" s="95" t="s">
        <v>1</v>
      </c>
      <c r="U86" s="93"/>
      <c r="V86" s="93"/>
      <c r="W86" s="96"/>
    </row>
    <row r="87" spans="6:25" s="5" customFormat="1" ht="12.75" customHeight="1" outlineLevel="3" x14ac:dyDescent="0.2">
      <c r="F87" s="6"/>
      <c r="G87" s="7"/>
      <c r="H87" s="7"/>
      <c r="I87" s="8"/>
      <c r="J87" s="7"/>
      <c r="K87" s="9"/>
      <c r="L87" s="10"/>
      <c r="M87" s="194"/>
      <c r="N87" s="206"/>
      <c r="O87" s="218"/>
      <c r="P87" s="11"/>
      <c r="Q87" s="10"/>
      <c r="R87" s="10"/>
      <c r="S87" s="10"/>
      <c r="T87" s="4" t="s">
        <v>1</v>
      </c>
      <c r="U87" s="10"/>
      <c r="V87" s="10"/>
      <c r="W87" s="10"/>
    </row>
    <row r="88" spans="6:25" s="59" customFormat="1" ht="16.5" customHeight="1" outlineLevel="2" x14ac:dyDescent="0.2">
      <c r="F88" s="60"/>
      <c r="G88" s="61"/>
      <c r="H88" s="62"/>
      <c r="I88" s="62" t="s">
        <v>204</v>
      </c>
      <c r="J88" s="61"/>
      <c r="K88" s="63"/>
      <c r="L88" s="64"/>
      <c r="M88" s="190"/>
      <c r="N88" s="202"/>
      <c r="O88" s="214">
        <f>SUBTOTAL(9,O89:O92)</f>
        <v>0</v>
      </c>
      <c r="P88" s="66"/>
      <c r="Q88" s="67">
        <f>SUBTOTAL(9,Q89:Q92)</f>
        <v>0</v>
      </c>
      <c r="R88" s="64"/>
      <c r="S88" s="67">
        <f>SUBTOTAL(9,S89:S92)</f>
        <v>0</v>
      </c>
      <c r="T88" s="68"/>
      <c r="U88" s="65">
        <f>SUBTOTAL(9,U89:U92)</f>
        <v>0</v>
      </c>
      <c r="V88" s="65">
        <f>SUBTOTAL(9,V89:V92)</f>
        <v>0</v>
      </c>
      <c r="W88" s="69"/>
      <c r="Y88" s="65">
        <f>SUBTOTAL(9,Y89:Y92)</f>
        <v>1</v>
      </c>
    </row>
    <row r="89" spans="6:25" s="70" customFormat="1" ht="12" outlineLevel="3" x14ac:dyDescent="0.2">
      <c r="F89" s="71">
        <v>19</v>
      </c>
      <c r="G89" s="72" t="s">
        <v>6</v>
      </c>
      <c r="H89" s="73" t="s">
        <v>135</v>
      </c>
      <c r="I89" s="74" t="s">
        <v>265</v>
      </c>
      <c r="J89" s="72" t="s">
        <v>2</v>
      </c>
      <c r="K89" s="75">
        <v>12.132999999999999</v>
      </c>
      <c r="L89" s="76">
        <v>0</v>
      </c>
      <c r="M89" s="191">
        <v>12.132999999999999</v>
      </c>
      <c r="N89" s="203"/>
      <c r="O89" s="215">
        <f>M89*N89</f>
        <v>0</v>
      </c>
      <c r="P89" s="78"/>
      <c r="Q89" s="79">
        <f>M89*P89</f>
        <v>0</v>
      </c>
      <c r="R89" s="78"/>
      <c r="S89" s="79">
        <f>M89*R89</f>
        <v>0</v>
      </c>
      <c r="T89" s="77">
        <v>21</v>
      </c>
      <c r="U89" s="77">
        <f>O89*(T89/100)</f>
        <v>0</v>
      </c>
      <c r="V89" s="77">
        <f>O89+U89</f>
        <v>0</v>
      </c>
      <c r="W89" s="74"/>
      <c r="X89" s="104" t="s">
        <v>305</v>
      </c>
      <c r="Y89" s="104">
        <v>1</v>
      </c>
    </row>
    <row r="90" spans="6:25" s="80" customFormat="1" ht="12" outlineLevel="3" x14ac:dyDescent="0.2">
      <c r="F90" s="81"/>
      <c r="G90" s="82"/>
      <c r="H90" s="18" t="s">
        <v>154</v>
      </c>
      <c r="I90" s="250" t="s">
        <v>287</v>
      </c>
      <c r="J90" s="250"/>
      <c r="K90" s="250"/>
      <c r="L90" s="250"/>
      <c r="M90" s="250"/>
      <c r="N90" s="250"/>
      <c r="O90" s="250"/>
      <c r="P90" s="83"/>
      <c r="Q90" s="84"/>
      <c r="R90" s="83"/>
      <c r="S90" s="84"/>
      <c r="T90" s="85"/>
      <c r="U90" s="85"/>
      <c r="V90" s="85"/>
      <c r="W90" s="86"/>
      <c r="X90" s="86"/>
    </row>
    <row r="91" spans="6:25" s="80" customFormat="1" ht="6" customHeight="1" outlineLevel="3" x14ac:dyDescent="0.2">
      <c r="F91" s="81"/>
      <c r="G91" s="82"/>
      <c r="H91" s="19"/>
      <c r="I91" s="86"/>
      <c r="J91" s="82"/>
      <c r="K91" s="87"/>
      <c r="L91" s="88"/>
      <c r="M91" s="192"/>
      <c r="N91" s="204"/>
      <c r="O91" s="216"/>
      <c r="P91" s="83"/>
      <c r="Q91" s="84"/>
      <c r="R91" s="83"/>
      <c r="S91" s="84"/>
      <c r="T91" s="85"/>
      <c r="U91" s="85"/>
      <c r="V91" s="85"/>
      <c r="W91" s="86"/>
      <c r="X91" s="86"/>
    </row>
    <row r="92" spans="6:25" s="5" customFormat="1" ht="12.75" customHeight="1" outlineLevel="3" x14ac:dyDescent="0.2">
      <c r="F92" s="6"/>
      <c r="G92" s="7"/>
      <c r="H92" s="7"/>
      <c r="I92" s="8"/>
      <c r="J92" s="7"/>
      <c r="K92" s="9"/>
      <c r="L92" s="10"/>
      <c r="M92" s="194"/>
      <c r="N92" s="206"/>
      <c r="O92" s="218"/>
      <c r="P92" s="11"/>
      <c r="Q92" s="10"/>
      <c r="R92" s="10"/>
      <c r="S92" s="10"/>
      <c r="T92" s="4" t="s">
        <v>1</v>
      </c>
      <c r="U92" s="10"/>
      <c r="V92" s="10"/>
      <c r="W92" s="10"/>
    </row>
    <row r="93" spans="6:25" s="5" customFormat="1" ht="12.75" customHeight="1" outlineLevel="2" x14ac:dyDescent="0.2">
      <c r="F93" s="6"/>
      <c r="G93" s="7"/>
      <c r="H93" s="7"/>
      <c r="I93" s="8"/>
      <c r="J93" s="7"/>
      <c r="K93" s="9"/>
      <c r="L93" s="10"/>
      <c r="M93" s="194"/>
      <c r="N93" s="206"/>
      <c r="O93" s="218"/>
      <c r="P93" s="11"/>
      <c r="Q93" s="10"/>
      <c r="R93" s="10"/>
      <c r="S93" s="10"/>
      <c r="T93" s="4" t="s">
        <v>1</v>
      </c>
      <c r="U93" s="10"/>
      <c r="V93" s="10"/>
      <c r="W93" s="10"/>
    </row>
    <row r="94" spans="6:25" s="5" customFormat="1" ht="12.75" customHeight="1" outlineLevel="1" x14ac:dyDescent="0.2">
      <c r="F94" s="6"/>
      <c r="G94" s="7"/>
      <c r="H94" s="7"/>
      <c r="I94" s="8"/>
      <c r="J94" s="7"/>
      <c r="K94" s="9"/>
      <c r="L94" s="10"/>
      <c r="M94" s="194"/>
      <c r="N94" s="206"/>
      <c r="O94" s="218"/>
      <c r="P94" s="11"/>
      <c r="Q94" s="10"/>
      <c r="R94" s="10"/>
      <c r="S94" s="10"/>
      <c r="T94" s="4" t="s">
        <v>1</v>
      </c>
      <c r="U94" s="10"/>
      <c r="V94" s="10"/>
      <c r="W94" s="10"/>
    </row>
    <row r="95" spans="6:25" s="37" customFormat="1" ht="19.5" customHeight="1" x14ac:dyDescent="0.25">
      <c r="F95" s="38"/>
      <c r="G95" s="39"/>
      <c r="H95" s="40"/>
      <c r="I95" s="40" t="s">
        <v>209</v>
      </c>
      <c r="J95" s="39"/>
      <c r="K95" s="41"/>
      <c r="L95" s="42"/>
      <c r="M95" s="188"/>
      <c r="N95" s="200"/>
      <c r="O95" s="212">
        <f>SUBTOTAL(9,O96:O181)</f>
        <v>0</v>
      </c>
      <c r="P95" s="44"/>
      <c r="Q95" s="45">
        <f>SUBTOTAL(9,Q96:Q181)</f>
        <v>0</v>
      </c>
      <c r="R95" s="42"/>
      <c r="S95" s="45">
        <f>SUBTOTAL(9,S96:S181)</f>
        <v>0</v>
      </c>
      <c r="T95" s="46"/>
      <c r="U95" s="43">
        <f>SUBTOTAL(9,U96:U181)</f>
        <v>0</v>
      </c>
      <c r="V95" s="43">
        <f>SUBTOTAL(9,V96:V181)</f>
        <v>0</v>
      </c>
      <c r="W95" s="47"/>
      <c r="Y95" s="43">
        <f>SUBTOTAL(9,Y96:Y181)</f>
        <v>15</v>
      </c>
    </row>
    <row r="96" spans="6:25" s="48" customFormat="1" ht="18.75" customHeight="1" outlineLevel="1" x14ac:dyDescent="0.2">
      <c r="F96" s="49"/>
      <c r="G96" s="50"/>
      <c r="H96" s="51"/>
      <c r="I96" s="51" t="s">
        <v>218</v>
      </c>
      <c r="J96" s="50"/>
      <c r="K96" s="52"/>
      <c r="L96" s="53"/>
      <c r="M96" s="189"/>
      <c r="N96" s="201"/>
      <c r="O96" s="213">
        <f>SUBTOTAL(9,O97:O107)</f>
        <v>0</v>
      </c>
      <c r="P96" s="55"/>
      <c r="Q96" s="56">
        <f>SUBTOTAL(9,Q97:Q107)</f>
        <v>0</v>
      </c>
      <c r="R96" s="53"/>
      <c r="S96" s="56">
        <f>SUBTOTAL(9,S97:S107)</f>
        <v>0</v>
      </c>
      <c r="T96" s="57"/>
      <c r="U96" s="54">
        <f>SUBTOTAL(9,U97:U107)</f>
        <v>0</v>
      </c>
      <c r="V96" s="54">
        <f>SUBTOTAL(9,V97:V107)</f>
        <v>0</v>
      </c>
      <c r="W96" s="58"/>
      <c r="Y96" s="54">
        <f>SUBTOTAL(9,Y97:Y107)</f>
        <v>2</v>
      </c>
    </row>
    <row r="97" spans="6:25" s="59" customFormat="1" ht="16.5" customHeight="1" outlineLevel="2" x14ac:dyDescent="0.2">
      <c r="F97" s="60"/>
      <c r="G97" s="61"/>
      <c r="H97" s="62"/>
      <c r="I97" s="62" t="s">
        <v>176</v>
      </c>
      <c r="J97" s="61"/>
      <c r="K97" s="63"/>
      <c r="L97" s="64"/>
      <c r="M97" s="190"/>
      <c r="N97" s="202"/>
      <c r="O97" s="214">
        <f>SUBTOTAL(9,O98:O106)</f>
        <v>0</v>
      </c>
      <c r="P97" s="66"/>
      <c r="Q97" s="67">
        <f>SUBTOTAL(9,Q98:Q106)</f>
        <v>0</v>
      </c>
      <c r="R97" s="64"/>
      <c r="S97" s="67">
        <f>SUBTOTAL(9,S98:S106)</f>
        <v>0</v>
      </c>
      <c r="T97" s="68"/>
      <c r="U97" s="65">
        <f>SUBTOTAL(9,U98:U106)</f>
        <v>0</v>
      </c>
      <c r="V97" s="65">
        <f>SUBTOTAL(9,V98:V106)</f>
        <v>0</v>
      </c>
      <c r="W97" s="69"/>
      <c r="Y97" s="65">
        <f>SUBTOTAL(9,Y98:Y106)</f>
        <v>2</v>
      </c>
    </row>
    <row r="98" spans="6:25" s="70" customFormat="1" ht="12" outlineLevel="3" x14ac:dyDescent="0.2">
      <c r="F98" s="71">
        <v>20</v>
      </c>
      <c r="G98" s="72"/>
      <c r="H98" s="73" t="s">
        <v>35</v>
      </c>
      <c r="I98" s="74" t="s">
        <v>226</v>
      </c>
      <c r="J98" s="72"/>
      <c r="K98" s="75">
        <v>0</v>
      </c>
      <c r="L98" s="76">
        <v>0</v>
      </c>
      <c r="M98" s="191">
        <v>0</v>
      </c>
      <c r="N98" s="203">
        <v>0</v>
      </c>
      <c r="O98" s="215">
        <f>M98*N98</f>
        <v>0</v>
      </c>
      <c r="P98" s="78"/>
      <c r="Q98" s="79">
        <f>M98*P98</f>
        <v>0</v>
      </c>
      <c r="R98" s="78"/>
      <c r="S98" s="79">
        <f>M98*R98</f>
        <v>0</v>
      </c>
      <c r="T98" s="77">
        <v>21</v>
      </c>
      <c r="U98" s="77">
        <f>O98*(T98/100)</f>
        <v>0</v>
      </c>
      <c r="V98" s="77">
        <f>O98+U98</f>
        <v>0</v>
      </c>
      <c r="W98" s="74"/>
      <c r="X98" s="104"/>
      <c r="Y98" s="104">
        <v>1</v>
      </c>
    </row>
    <row r="99" spans="6:25" s="80" customFormat="1" ht="12" outlineLevel="3" x14ac:dyDescent="0.2">
      <c r="F99" s="81"/>
      <c r="G99" s="82"/>
      <c r="H99" s="18" t="s">
        <v>154</v>
      </c>
      <c r="I99" s="250"/>
      <c r="J99" s="250"/>
      <c r="K99" s="250"/>
      <c r="L99" s="250"/>
      <c r="M99" s="250"/>
      <c r="N99" s="250"/>
      <c r="O99" s="250"/>
      <c r="P99" s="83"/>
      <c r="Q99" s="84"/>
      <c r="R99" s="83"/>
      <c r="S99" s="84"/>
      <c r="T99" s="85"/>
      <c r="U99" s="85"/>
      <c r="V99" s="85"/>
      <c r="W99" s="86"/>
      <c r="X99" s="86"/>
    </row>
    <row r="100" spans="6:25" s="80" customFormat="1" ht="6" customHeight="1" outlineLevel="3" x14ac:dyDescent="0.2">
      <c r="F100" s="81"/>
      <c r="G100" s="82"/>
      <c r="H100" s="19"/>
      <c r="I100" s="86"/>
      <c r="J100" s="82"/>
      <c r="K100" s="87"/>
      <c r="L100" s="88"/>
      <c r="M100" s="192"/>
      <c r="N100" s="204"/>
      <c r="O100" s="216"/>
      <c r="P100" s="83"/>
      <c r="Q100" s="84"/>
      <c r="R100" s="83"/>
      <c r="S100" s="84"/>
      <c r="T100" s="85"/>
      <c r="U100" s="85"/>
      <c r="V100" s="85"/>
      <c r="W100" s="86"/>
      <c r="X100" s="86"/>
    </row>
    <row r="101" spans="6:25" s="70" customFormat="1" ht="24" outlineLevel="3" x14ac:dyDescent="0.2">
      <c r="F101" s="71">
        <v>21</v>
      </c>
      <c r="G101" s="72" t="s">
        <v>6</v>
      </c>
      <c r="H101" s="73" t="s">
        <v>102</v>
      </c>
      <c r="I101" s="224" t="s">
        <v>308</v>
      </c>
      <c r="J101" s="72" t="s">
        <v>8</v>
      </c>
      <c r="K101" s="75">
        <v>4150</v>
      </c>
      <c r="L101" s="76">
        <v>0</v>
      </c>
      <c r="M101" s="191">
        <v>4150</v>
      </c>
      <c r="N101" s="203"/>
      <c r="O101" s="215">
        <f>M101*N101</f>
        <v>0</v>
      </c>
      <c r="P101" s="78"/>
      <c r="Q101" s="79">
        <f>M101*P101</f>
        <v>0</v>
      </c>
      <c r="R101" s="78"/>
      <c r="S101" s="79">
        <f>M101*R101</f>
        <v>0</v>
      </c>
      <c r="T101" s="77">
        <v>21</v>
      </c>
      <c r="U101" s="77">
        <f>O101*(T101/100)</f>
        <v>0</v>
      </c>
      <c r="V101" s="77">
        <f>O101+U101</f>
        <v>0</v>
      </c>
      <c r="W101" s="74"/>
      <c r="X101" s="104" t="s">
        <v>305</v>
      </c>
      <c r="Y101" s="104">
        <v>1</v>
      </c>
    </row>
    <row r="102" spans="6:25" s="80" customFormat="1" ht="12" outlineLevel="3" x14ac:dyDescent="0.2">
      <c r="F102" s="81"/>
      <c r="G102" s="82"/>
      <c r="H102" s="18" t="s">
        <v>154</v>
      </c>
      <c r="I102" s="250" t="s">
        <v>299</v>
      </c>
      <c r="J102" s="250"/>
      <c r="K102" s="250"/>
      <c r="L102" s="250"/>
      <c r="M102" s="250"/>
      <c r="N102" s="250"/>
      <c r="O102" s="250"/>
      <c r="P102" s="83"/>
      <c r="Q102" s="84"/>
      <c r="R102" s="83"/>
      <c r="S102" s="84"/>
      <c r="T102" s="85"/>
      <c r="U102" s="85"/>
      <c r="V102" s="85"/>
      <c r="W102" s="86"/>
      <c r="X102" s="86"/>
    </row>
    <row r="103" spans="6:25" s="80" customFormat="1" ht="6" customHeight="1" outlineLevel="3" collapsed="1" x14ac:dyDescent="0.2">
      <c r="F103" s="81"/>
      <c r="G103" s="82"/>
      <c r="H103" s="19"/>
      <c r="I103" s="86"/>
      <c r="J103" s="82"/>
      <c r="K103" s="87"/>
      <c r="L103" s="88"/>
      <c r="M103" s="192"/>
      <c r="N103" s="204"/>
      <c r="O103" s="216"/>
      <c r="P103" s="83"/>
      <c r="Q103" s="84"/>
      <c r="R103" s="83"/>
      <c r="S103" s="84"/>
      <c r="T103" s="85"/>
      <c r="U103" s="85"/>
      <c r="V103" s="85"/>
      <c r="W103" s="86"/>
      <c r="X103" s="86"/>
    </row>
    <row r="104" spans="6:25" s="89" customFormat="1" ht="11.25" hidden="1" outlineLevel="4" x14ac:dyDescent="0.2">
      <c r="F104" s="90"/>
      <c r="G104" s="91"/>
      <c r="H104" s="20" t="str">
        <f>IF(AND(H103&lt;&gt;"Výkaz výměr:",I103=""),"Výkaz výměr:","")</f>
        <v>Výkaz výměr:</v>
      </c>
      <c r="I104" s="92" t="s">
        <v>59</v>
      </c>
      <c r="J104" s="91"/>
      <c r="L104" s="93"/>
      <c r="M104" s="193">
        <v>0</v>
      </c>
      <c r="N104" s="205"/>
      <c r="O104" s="217"/>
      <c r="P104" s="94"/>
      <c r="Q104" s="93"/>
      <c r="R104" s="93"/>
      <c r="S104" s="93"/>
      <c r="T104" s="95" t="s">
        <v>1</v>
      </c>
      <c r="U104" s="93"/>
      <c r="V104" s="93"/>
      <c r="W104" s="96"/>
    </row>
    <row r="105" spans="6:25" s="89" customFormat="1" ht="11.25" hidden="1" outlineLevel="4" x14ac:dyDescent="0.2">
      <c r="F105" s="90"/>
      <c r="G105" s="91"/>
      <c r="H105" s="20" t="str">
        <f>IF(AND(H104&lt;&gt;"Výkaz výměr:",I104=""),"Výkaz výměr:","")</f>
        <v/>
      </c>
      <c r="I105" s="92" t="s">
        <v>48</v>
      </c>
      <c r="J105" s="91"/>
      <c r="L105" s="93"/>
      <c r="M105" s="193">
        <v>4150</v>
      </c>
      <c r="N105" s="205"/>
      <c r="O105" s="217"/>
      <c r="P105" s="94"/>
      <c r="Q105" s="93"/>
      <c r="R105" s="93"/>
      <c r="S105" s="93"/>
      <c r="T105" s="95" t="s">
        <v>1</v>
      </c>
      <c r="U105" s="93"/>
      <c r="V105" s="93"/>
      <c r="W105" s="96"/>
    </row>
    <row r="106" spans="6:25" s="5" customFormat="1" ht="12.75" customHeight="1" outlineLevel="3" x14ac:dyDescent="0.2">
      <c r="F106" s="6"/>
      <c r="G106" s="7"/>
      <c r="H106" s="7"/>
      <c r="I106" s="8"/>
      <c r="J106" s="7"/>
      <c r="K106" s="9"/>
      <c r="L106" s="10"/>
      <c r="M106" s="194"/>
      <c r="N106" s="206"/>
      <c r="O106" s="218"/>
      <c r="P106" s="11"/>
      <c r="Q106" s="10"/>
      <c r="R106" s="10"/>
      <c r="S106" s="10"/>
      <c r="T106" s="4" t="s">
        <v>1</v>
      </c>
      <c r="U106" s="10"/>
      <c r="V106" s="10"/>
      <c r="W106" s="10"/>
    </row>
    <row r="107" spans="6:25" s="5" customFormat="1" ht="12" hidden="1" customHeight="1" outlineLevel="2" x14ac:dyDescent="0.2">
      <c r="F107" s="6"/>
      <c r="G107" s="7"/>
      <c r="H107" s="7"/>
      <c r="I107" s="8"/>
      <c r="J107" s="7"/>
      <c r="K107" s="9"/>
      <c r="L107" s="10"/>
      <c r="M107" s="194"/>
      <c r="N107" s="206"/>
      <c r="O107" s="218"/>
      <c r="P107" s="11"/>
      <c r="Q107" s="10"/>
      <c r="R107" s="10"/>
      <c r="S107" s="10"/>
      <c r="T107" s="4" t="s">
        <v>1</v>
      </c>
      <c r="U107" s="10"/>
      <c r="V107" s="10"/>
      <c r="W107" s="10"/>
    </row>
    <row r="108" spans="6:25" s="48" customFormat="1" ht="18.75" customHeight="1" outlineLevel="1" x14ac:dyDescent="0.2">
      <c r="F108" s="49"/>
      <c r="G108" s="50"/>
      <c r="H108" s="51"/>
      <c r="I108" s="51" t="s">
        <v>219</v>
      </c>
      <c r="J108" s="50"/>
      <c r="K108" s="52"/>
      <c r="L108" s="53"/>
      <c r="M108" s="189"/>
      <c r="N108" s="201"/>
      <c r="O108" s="213">
        <f>SUBTOTAL(9,O109:O139)</f>
        <v>0</v>
      </c>
      <c r="P108" s="55"/>
      <c r="Q108" s="56">
        <f>SUBTOTAL(9,Q109:Q139)</f>
        <v>0</v>
      </c>
      <c r="R108" s="53"/>
      <c r="S108" s="56">
        <f>SUBTOTAL(9,S109:S139)</f>
        <v>0</v>
      </c>
      <c r="T108" s="57"/>
      <c r="U108" s="54">
        <f>SUBTOTAL(9,U109:U139)</f>
        <v>0</v>
      </c>
      <c r="V108" s="54">
        <f>SUBTOTAL(9,V109:V139)</f>
        <v>0</v>
      </c>
      <c r="W108" s="58"/>
      <c r="Y108" s="54">
        <f>SUBTOTAL(9,Y109:Y139)</f>
        <v>6</v>
      </c>
    </row>
    <row r="109" spans="6:25" s="59" customFormat="1" ht="16.5" customHeight="1" outlineLevel="2" x14ac:dyDescent="0.2">
      <c r="F109" s="60"/>
      <c r="G109" s="61"/>
      <c r="H109" s="62"/>
      <c r="I109" s="62" t="s">
        <v>176</v>
      </c>
      <c r="J109" s="61"/>
      <c r="K109" s="63"/>
      <c r="L109" s="64"/>
      <c r="M109" s="190"/>
      <c r="N109" s="202"/>
      <c r="O109" s="214">
        <f>SUBTOTAL(9,O110:O138)</f>
        <v>0</v>
      </c>
      <c r="P109" s="66"/>
      <c r="Q109" s="67">
        <f>SUBTOTAL(9,Q110:Q138)</f>
        <v>0</v>
      </c>
      <c r="R109" s="64"/>
      <c r="S109" s="67">
        <f>SUBTOTAL(9,S110:S138)</f>
        <v>0</v>
      </c>
      <c r="T109" s="68"/>
      <c r="U109" s="65">
        <f>SUBTOTAL(9,U110:U138)</f>
        <v>0</v>
      </c>
      <c r="V109" s="65">
        <f>SUBTOTAL(9,V110:V138)</f>
        <v>0</v>
      </c>
      <c r="W109" s="69"/>
      <c r="Y109" s="65">
        <f>SUBTOTAL(9,Y110:Y138)</f>
        <v>6</v>
      </c>
    </row>
    <row r="110" spans="6:25" s="70" customFormat="1" ht="12" outlineLevel="3" x14ac:dyDescent="0.2">
      <c r="F110" s="71">
        <v>22</v>
      </c>
      <c r="G110" s="72"/>
      <c r="H110" s="73" t="s">
        <v>35</v>
      </c>
      <c r="I110" s="74" t="s">
        <v>226</v>
      </c>
      <c r="J110" s="72"/>
      <c r="K110" s="75">
        <v>0</v>
      </c>
      <c r="L110" s="76">
        <v>0</v>
      </c>
      <c r="M110" s="191">
        <v>0</v>
      </c>
      <c r="N110" s="203">
        <v>0</v>
      </c>
      <c r="O110" s="215">
        <f>M110*N110</f>
        <v>0</v>
      </c>
      <c r="P110" s="78"/>
      <c r="Q110" s="79">
        <f>M110*P110</f>
        <v>0</v>
      </c>
      <c r="R110" s="78"/>
      <c r="S110" s="79">
        <f>M110*R110</f>
        <v>0</v>
      </c>
      <c r="T110" s="77">
        <v>21</v>
      </c>
      <c r="U110" s="77">
        <f>O110*(T110/100)</f>
        <v>0</v>
      </c>
      <c r="V110" s="77">
        <f>O110+U110</f>
        <v>0</v>
      </c>
      <c r="W110" s="74"/>
      <c r="X110" s="104"/>
      <c r="Y110" s="104">
        <v>1</v>
      </c>
    </row>
    <row r="111" spans="6:25" s="80" customFormat="1" ht="12" outlineLevel="3" x14ac:dyDescent="0.2">
      <c r="F111" s="81"/>
      <c r="G111" s="82"/>
      <c r="H111" s="18" t="s">
        <v>154</v>
      </c>
      <c r="I111" s="250"/>
      <c r="J111" s="250"/>
      <c r="K111" s="250"/>
      <c r="L111" s="250"/>
      <c r="M111" s="250"/>
      <c r="N111" s="250"/>
      <c r="O111" s="250"/>
      <c r="P111" s="83"/>
      <c r="Q111" s="84"/>
      <c r="R111" s="83"/>
      <c r="S111" s="84"/>
      <c r="T111" s="85"/>
      <c r="U111" s="85"/>
      <c r="V111" s="85"/>
      <c r="W111" s="86"/>
      <c r="X111" s="86"/>
    </row>
    <row r="112" spans="6:25" s="80" customFormat="1" ht="6" customHeight="1" outlineLevel="3" x14ac:dyDescent="0.2">
      <c r="F112" s="81"/>
      <c r="G112" s="82"/>
      <c r="H112" s="19"/>
      <c r="I112" s="86"/>
      <c r="J112" s="82"/>
      <c r="K112" s="87"/>
      <c r="L112" s="88"/>
      <c r="M112" s="192"/>
      <c r="N112" s="204"/>
      <c r="O112" s="216"/>
      <c r="P112" s="83"/>
      <c r="Q112" s="84"/>
      <c r="R112" s="83"/>
      <c r="S112" s="84"/>
      <c r="T112" s="85"/>
      <c r="U112" s="85"/>
      <c r="V112" s="85"/>
      <c r="W112" s="86"/>
      <c r="X112" s="86"/>
    </row>
    <row r="113" spans="6:25" s="70" customFormat="1" ht="11.25" customHeight="1" outlineLevel="3" x14ac:dyDescent="0.2">
      <c r="F113" s="71">
        <v>23</v>
      </c>
      <c r="G113" s="72" t="s">
        <v>6</v>
      </c>
      <c r="H113" s="73" t="s">
        <v>101</v>
      </c>
      <c r="I113" s="74" t="s">
        <v>271</v>
      </c>
      <c r="J113" s="72" t="s">
        <v>8</v>
      </c>
      <c r="K113" s="75">
        <v>1195</v>
      </c>
      <c r="L113" s="76">
        <v>0</v>
      </c>
      <c r="M113" s="191">
        <v>1195</v>
      </c>
      <c r="N113" s="203"/>
      <c r="O113" s="215">
        <f>M113*N113</f>
        <v>0</v>
      </c>
      <c r="P113" s="78"/>
      <c r="Q113" s="79">
        <f>M113*P113</f>
        <v>0</v>
      </c>
      <c r="R113" s="78"/>
      <c r="S113" s="79">
        <f>M113*R113</f>
        <v>0</v>
      </c>
      <c r="T113" s="77">
        <v>21</v>
      </c>
      <c r="U113" s="77">
        <f>O113*(T113/100)</f>
        <v>0</v>
      </c>
      <c r="V113" s="77">
        <f>O113+U113</f>
        <v>0</v>
      </c>
      <c r="W113" s="74"/>
      <c r="X113" s="104" t="s">
        <v>305</v>
      </c>
      <c r="Y113" s="104">
        <v>1</v>
      </c>
    </row>
    <row r="114" spans="6:25" s="80" customFormat="1" ht="12" outlineLevel="3" x14ac:dyDescent="0.2">
      <c r="F114" s="81"/>
      <c r="G114" s="82"/>
      <c r="H114" s="18" t="s">
        <v>154</v>
      </c>
      <c r="I114" s="250" t="s">
        <v>295</v>
      </c>
      <c r="J114" s="250"/>
      <c r="K114" s="250"/>
      <c r="L114" s="250"/>
      <c r="M114" s="250"/>
      <c r="N114" s="250"/>
      <c r="O114" s="250"/>
      <c r="P114" s="83"/>
      <c r="Q114" s="84"/>
      <c r="R114" s="83"/>
      <c r="S114" s="84"/>
      <c r="T114" s="85"/>
      <c r="U114" s="85"/>
      <c r="V114" s="85"/>
      <c r="W114" s="86"/>
      <c r="X114" s="86"/>
    </row>
    <row r="115" spans="6:25" s="80" customFormat="1" ht="6" customHeight="1" outlineLevel="3" collapsed="1" x14ac:dyDescent="0.2">
      <c r="F115" s="81"/>
      <c r="G115" s="82"/>
      <c r="H115" s="19"/>
      <c r="I115" s="86"/>
      <c r="J115" s="82"/>
      <c r="K115" s="87"/>
      <c r="L115" s="88"/>
      <c r="M115" s="192"/>
      <c r="N115" s="204"/>
      <c r="O115" s="216"/>
      <c r="P115" s="83"/>
      <c r="Q115" s="84"/>
      <c r="R115" s="83"/>
      <c r="S115" s="84"/>
      <c r="T115" s="85"/>
      <c r="U115" s="85"/>
      <c r="V115" s="85"/>
      <c r="W115" s="86"/>
      <c r="X115" s="86"/>
    </row>
    <row r="116" spans="6:25" s="89" customFormat="1" ht="11.25" hidden="1" outlineLevel="4" x14ac:dyDescent="0.2">
      <c r="F116" s="90"/>
      <c r="G116" s="91"/>
      <c r="H116" s="20" t="str">
        <f>IF(AND(H115&lt;&gt;"Výkaz výměr:",I115=""),"Výkaz výměr:","")</f>
        <v>Výkaz výměr:</v>
      </c>
      <c r="I116" s="92" t="s">
        <v>59</v>
      </c>
      <c r="J116" s="91"/>
      <c r="L116" s="93"/>
      <c r="M116" s="193">
        <v>0</v>
      </c>
      <c r="N116" s="205"/>
      <c r="O116" s="217"/>
      <c r="P116" s="94"/>
      <c r="Q116" s="93"/>
      <c r="R116" s="93"/>
      <c r="S116" s="93"/>
      <c r="T116" s="95" t="s">
        <v>1</v>
      </c>
      <c r="U116" s="93"/>
      <c r="V116" s="93"/>
      <c r="W116" s="96"/>
    </row>
    <row r="117" spans="6:25" s="89" customFormat="1" ht="11.25" hidden="1" outlineLevel="4" x14ac:dyDescent="0.2">
      <c r="F117" s="90"/>
      <c r="G117" s="91"/>
      <c r="H117" s="20" t="str">
        <f>IF(AND(H116&lt;&gt;"Výkaz výměr:",I116=""),"Výkaz výměr:","")</f>
        <v/>
      </c>
      <c r="I117" s="92" t="s">
        <v>151</v>
      </c>
      <c r="J117" s="91"/>
      <c r="L117" s="93"/>
      <c r="M117" s="193">
        <v>1195</v>
      </c>
      <c r="N117" s="205"/>
      <c r="O117" s="217"/>
      <c r="P117" s="94"/>
      <c r="Q117" s="93"/>
      <c r="R117" s="93"/>
      <c r="S117" s="93"/>
      <c r="T117" s="95" t="s">
        <v>1</v>
      </c>
      <c r="U117" s="93"/>
      <c r="V117" s="93"/>
      <c r="W117" s="96"/>
    </row>
    <row r="118" spans="6:25" s="70" customFormat="1" ht="12" outlineLevel="3" x14ac:dyDescent="0.2">
      <c r="F118" s="71">
        <v>24</v>
      </c>
      <c r="G118" s="72" t="s">
        <v>6</v>
      </c>
      <c r="H118" s="73" t="s">
        <v>113</v>
      </c>
      <c r="I118" s="74" t="s">
        <v>238</v>
      </c>
      <c r="J118" s="72" t="s">
        <v>8</v>
      </c>
      <c r="K118" s="75">
        <v>1160</v>
      </c>
      <c r="L118" s="76">
        <v>0</v>
      </c>
      <c r="M118" s="191">
        <v>1160</v>
      </c>
      <c r="N118" s="203"/>
      <c r="O118" s="215">
        <f>M118*N118</f>
        <v>0</v>
      </c>
      <c r="P118" s="78"/>
      <c r="Q118" s="79">
        <f>M118*P118</f>
        <v>0</v>
      </c>
      <c r="R118" s="78"/>
      <c r="S118" s="79">
        <f>M118*R118</f>
        <v>0</v>
      </c>
      <c r="T118" s="77">
        <v>21</v>
      </c>
      <c r="U118" s="77">
        <f>O118*(T118/100)</f>
        <v>0</v>
      </c>
      <c r="V118" s="77">
        <f>O118+U118</f>
        <v>0</v>
      </c>
      <c r="W118" s="74"/>
      <c r="X118" s="104" t="s">
        <v>305</v>
      </c>
      <c r="Y118" s="104">
        <v>1</v>
      </c>
    </row>
    <row r="119" spans="6:25" s="80" customFormat="1" ht="12" outlineLevel="3" x14ac:dyDescent="0.2">
      <c r="F119" s="81"/>
      <c r="G119" s="82"/>
      <c r="H119" s="18" t="s">
        <v>154</v>
      </c>
      <c r="I119" s="250" t="s">
        <v>293</v>
      </c>
      <c r="J119" s="250"/>
      <c r="K119" s="250"/>
      <c r="L119" s="250"/>
      <c r="M119" s="250"/>
      <c r="N119" s="250"/>
      <c r="O119" s="250"/>
      <c r="P119" s="83"/>
      <c r="Q119" s="84"/>
      <c r="R119" s="83"/>
      <c r="S119" s="84"/>
      <c r="T119" s="85"/>
      <c r="U119" s="85"/>
      <c r="V119" s="85"/>
      <c r="W119" s="86"/>
      <c r="X119" s="86"/>
    </row>
    <row r="120" spans="6:25" s="80" customFormat="1" ht="6" customHeight="1" outlineLevel="3" collapsed="1" x14ac:dyDescent="0.2">
      <c r="F120" s="81"/>
      <c r="G120" s="82"/>
      <c r="H120" s="19"/>
      <c r="I120" s="86"/>
      <c r="J120" s="82"/>
      <c r="K120" s="87"/>
      <c r="L120" s="88"/>
      <c r="M120" s="192"/>
      <c r="N120" s="204"/>
      <c r="O120" s="216"/>
      <c r="P120" s="83"/>
      <c r="Q120" s="84"/>
      <c r="R120" s="83"/>
      <c r="S120" s="84"/>
      <c r="T120" s="85"/>
      <c r="U120" s="85"/>
      <c r="V120" s="85"/>
      <c r="W120" s="86"/>
      <c r="X120" s="86"/>
    </row>
    <row r="121" spans="6:25" s="89" customFormat="1" ht="11.25" hidden="1" outlineLevel="4" x14ac:dyDescent="0.2">
      <c r="F121" s="90"/>
      <c r="G121" s="91"/>
      <c r="H121" s="20" t="str">
        <f>IF(AND(H120&lt;&gt;"Výkaz výměr:",I120=""),"Výkaz výměr:","")</f>
        <v>Výkaz výměr:</v>
      </c>
      <c r="I121" s="92" t="s">
        <v>59</v>
      </c>
      <c r="J121" s="91"/>
      <c r="L121" s="93"/>
      <c r="M121" s="193">
        <v>0</v>
      </c>
      <c r="N121" s="205"/>
      <c r="O121" s="217"/>
      <c r="P121" s="94"/>
      <c r="Q121" s="93"/>
      <c r="R121" s="93"/>
      <c r="S121" s="93"/>
      <c r="T121" s="95" t="s">
        <v>1</v>
      </c>
      <c r="U121" s="93"/>
      <c r="V121" s="93"/>
      <c r="W121" s="96"/>
    </row>
    <row r="122" spans="6:25" s="89" customFormat="1" ht="11.25" hidden="1" outlineLevel="4" x14ac:dyDescent="0.2">
      <c r="F122" s="90"/>
      <c r="G122" s="91"/>
      <c r="H122" s="20" t="str">
        <f>IF(AND(H121&lt;&gt;"Výkaz výměr:",I121=""),"Výkaz výměr:","")</f>
        <v/>
      </c>
      <c r="I122" s="92" t="s">
        <v>43</v>
      </c>
      <c r="J122" s="91"/>
      <c r="L122" s="93"/>
      <c r="M122" s="193">
        <v>1160</v>
      </c>
      <c r="N122" s="205"/>
      <c r="O122" s="217"/>
      <c r="P122" s="94"/>
      <c r="Q122" s="93"/>
      <c r="R122" s="93"/>
      <c r="S122" s="93"/>
      <c r="T122" s="95" t="s">
        <v>1</v>
      </c>
      <c r="U122" s="93"/>
      <c r="V122" s="93"/>
      <c r="W122" s="96"/>
    </row>
    <row r="123" spans="6:25" s="70" customFormat="1" ht="12" outlineLevel="3" x14ac:dyDescent="0.2">
      <c r="F123" s="71">
        <v>25</v>
      </c>
      <c r="G123" s="72" t="s">
        <v>6</v>
      </c>
      <c r="H123" s="73" t="s">
        <v>113</v>
      </c>
      <c r="I123" s="74" t="s">
        <v>238</v>
      </c>
      <c r="J123" s="72" t="s">
        <v>8</v>
      </c>
      <c r="K123" s="75">
        <v>35</v>
      </c>
      <c r="L123" s="76">
        <v>0</v>
      </c>
      <c r="M123" s="191">
        <v>35</v>
      </c>
      <c r="N123" s="203"/>
      <c r="O123" s="215">
        <f>M123*N123</f>
        <v>0</v>
      </c>
      <c r="P123" s="78"/>
      <c r="Q123" s="79">
        <f>M123*P123</f>
        <v>0</v>
      </c>
      <c r="R123" s="78"/>
      <c r="S123" s="79">
        <f>M123*R123</f>
        <v>0</v>
      </c>
      <c r="T123" s="77">
        <v>21</v>
      </c>
      <c r="U123" s="77">
        <f>O123*(T123/100)</f>
        <v>0</v>
      </c>
      <c r="V123" s="77">
        <f>O123+U123</f>
        <v>0</v>
      </c>
      <c r="W123" s="74"/>
      <c r="X123" s="104" t="s">
        <v>305</v>
      </c>
      <c r="Y123" s="104">
        <v>1</v>
      </c>
    </row>
    <row r="124" spans="6:25" s="80" customFormat="1" ht="12" outlineLevel="3" x14ac:dyDescent="0.2">
      <c r="F124" s="81"/>
      <c r="G124" s="82"/>
      <c r="H124" s="18" t="s">
        <v>154</v>
      </c>
      <c r="I124" s="250" t="s">
        <v>293</v>
      </c>
      <c r="J124" s="250"/>
      <c r="K124" s="250"/>
      <c r="L124" s="250"/>
      <c r="M124" s="250"/>
      <c r="N124" s="250"/>
      <c r="O124" s="250"/>
      <c r="P124" s="83"/>
      <c r="Q124" s="84"/>
      <c r="R124" s="83"/>
      <c r="S124" s="84"/>
      <c r="T124" s="85"/>
      <c r="U124" s="85"/>
      <c r="V124" s="85"/>
      <c r="W124" s="86"/>
      <c r="X124" s="86"/>
    </row>
    <row r="125" spans="6:25" s="80" customFormat="1" ht="6" customHeight="1" outlineLevel="3" collapsed="1" x14ac:dyDescent="0.2">
      <c r="F125" s="81"/>
      <c r="G125" s="82"/>
      <c r="H125" s="19"/>
      <c r="I125" s="86"/>
      <c r="J125" s="82"/>
      <c r="K125" s="87"/>
      <c r="L125" s="88"/>
      <c r="M125" s="192"/>
      <c r="N125" s="204"/>
      <c r="O125" s="216"/>
      <c r="P125" s="83"/>
      <c r="Q125" s="84"/>
      <c r="R125" s="83"/>
      <c r="S125" s="84"/>
      <c r="T125" s="85"/>
      <c r="U125" s="85"/>
      <c r="V125" s="85"/>
      <c r="W125" s="86"/>
      <c r="X125" s="86"/>
    </row>
    <row r="126" spans="6:25" s="89" customFormat="1" ht="11.25" hidden="1" outlineLevel="4" x14ac:dyDescent="0.2">
      <c r="F126" s="90"/>
      <c r="G126" s="91"/>
      <c r="H126" s="20" t="str">
        <f>IF(AND(H125&lt;&gt;"Výkaz výměr:",I125=""),"Výkaz výměr:","")</f>
        <v>Výkaz výměr:</v>
      </c>
      <c r="I126" s="92" t="s">
        <v>59</v>
      </c>
      <c r="J126" s="91"/>
      <c r="L126" s="93"/>
      <c r="M126" s="193">
        <v>0</v>
      </c>
      <c r="N126" s="205"/>
      <c r="O126" s="217"/>
      <c r="P126" s="94"/>
      <c r="Q126" s="93"/>
      <c r="R126" s="93"/>
      <c r="S126" s="93"/>
      <c r="T126" s="95" t="s">
        <v>1</v>
      </c>
      <c r="U126" s="93"/>
      <c r="V126" s="93"/>
      <c r="W126" s="96"/>
    </row>
    <row r="127" spans="6:25" s="89" customFormat="1" ht="11.25" hidden="1" outlineLevel="4" x14ac:dyDescent="0.2">
      <c r="F127" s="90"/>
      <c r="G127" s="91"/>
      <c r="H127" s="20" t="str">
        <f>IF(AND(H126&lt;&gt;"Výkaz výměr:",I126=""),"Výkaz výměr:","")</f>
        <v/>
      </c>
      <c r="I127" s="92" t="s">
        <v>24</v>
      </c>
      <c r="J127" s="91"/>
      <c r="L127" s="93"/>
      <c r="M127" s="193">
        <v>35</v>
      </c>
      <c r="N127" s="205"/>
      <c r="O127" s="217"/>
      <c r="P127" s="94"/>
      <c r="Q127" s="93"/>
      <c r="R127" s="93"/>
      <c r="S127" s="93"/>
      <c r="T127" s="95" t="s">
        <v>1</v>
      </c>
      <c r="U127" s="93"/>
      <c r="V127" s="93"/>
      <c r="W127" s="96"/>
    </row>
    <row r="128" spans="6:25" s="70" customFormat="1" ht="12" outlineLevel="3" x14ac:dyDescent="0.2">
      <c r="F128" s="71">
        <v>26</v>
      </c>
      <c r="G128" s="72" t="s">
        <v>6</v>
      </c>
      <c r="H128" s="73" t="s">
        <v>116</v>
      </c>
      <c r="I128" s="74" t="s">
        <v>255</v>
      </c>
      <c r="J128" s="72" t="s">
        <v>8</v>
      </c>
      <c r="K128" s="75">
        <v>35</v>
      </c>
      <c r="L128" s="76">
        <v>0</v>
      </c>
      <c r="M128" s="191">
        <v>35</v>
      </c>
      <c r="N128" s="203"/>
      <c r="O128" s="215">
        <f>M128*N128</f>
        <v>0</v>
      </c>
      <c r="P128" s="78"/>
      <c r="Q128" s="79">
        <f>M128*P128</f>
        <v>0</v>
      </c>
      <c r="R128" s="78"/>
      <c r="S128" s="79">
        <f>M128*R128</f>
        <v>0</v>
      </c>
      <c r="T128" s="77">
        <v>21</v>
      </c>
      <c r="U128" s="77">
        <f>O128*(T128/100)</f>
        <v>0</v>
      </c>
      <c r="V128" s="77">
        <f>O128+U128</f>
        <v>0</v>
      </c>
      <c r="W128" s="74"/>
      <c r="X128" s="104" t="s">
        <v>305</v>
      </c>
      <c r="Y128" s="104">
        <v>1</v>
      </c>
    </row>
    <row r="129" spans="6:25" s="80" customFormat="1" ht="12" outlineLevel="3" x14ac:dyDescent="0.2">
      <c r="F129" s="81"/>
      <c r="G129" s="82"/>
      <c r="H129" s="18" t="s">
        <v>154</v>
      </c>
      <c r="I129" s="250" t="s">
        <v>302</v>
      </c>
      <c r="J129" s="250"/>
      <c r="K129" s="250"/>
      <c r="L129" s="250"/>
      <c r="M129" s="250"/>
      <c r="N129" s="250"/>
      <c r="O129" s="250"/>
      <c r="P129" s="83"/>
      <c r="Q129" s="84"/>
      <c r="R129" s="83"/>
      <c r="S129" s="84"/>
      <c r="T129" s="85"/>
      <c r="U129" s="85"/>
      <c r="V129" s="85"/>
      <c r="W129" s="86"/>
      <c r="X129" s="86"/>
    </row>
    <row r="130" spans="6:25" s="80" customFormat="1" ht="6" customHeight="1" outlineLevel="3" collapsed="1" x14ac:dyDescent="0.2">
      <c r="F130" s="81"/>
      <c r="G130" s="82"/>
      <c r="H130" s="19"/>
      <c r="I130" s="86"/>
      <c r="J130" s="82"/>
      <c r="K130" s="87"/>
      <c r="L130" s="88"/>
      <c r="M130" s="192"/>
      <c r="N130" s="204"/>
      <c r="O130" s="216"/>
      <c r="P130" s="83"/>
      <c r="Q130" s="84"/>
      <c r="R130" s="83"/>
      <c r="S130" s="84"/>
      <c r="T130" s="85"/>
      <c r="U130" s="85"/>
      <c r="V130" s="85"/>
      <c r="W130" s="86"/>
      <c r="X130" s="86"/>
    </row>
    <row r="131" spans="6:25" s="89" customFormat="1" ht="11.25" hidden="1" outlineLevel="4" x14ac:dyDescent="0.2">
      <c r="F131" s="90"/>
      <c r="G131" s="91"/>
      <c r="H131" s="20" t="str">
        <f>IF(AND(H130&lt;&gt;"Výkaz výměr:",I130=""),"Výkaz výměr:","")</f>
        <v>Výkaz výměr:</v>
      </c>
      <c r="I131" s="92" t="s">
        <v>59</v>
      </c>
      <c r="J131" s="91"/>
      <c r="L131" s="93"/>
      <c r="M131" s="193">
        <v>0</v>
      </c>
      <c r="N131" s="205"/>
      <c r="O131" s="217"/>
      <c r="P131" s="94"/>
      <c r="Q131" s="93"/>
      <c r="R131" s="93"/>
      <c r="S131" s="93"/>
      <c r="T131" s="95" t="s">
        <v>1</v>
      </c>
      <c r="U131" s="93"/>
      <c r="V131" s="93"/>
      <c r="W131" s="96"/>
    </row>
    <row r="132" spans="6:25" s="89" customFormat="1" ht="11.25" hidden="1" outlineLevel="4" x14ac:dyDescent="0.2">
      <c r="F132" s="90"/>
      <c r="G132" s="91"/>
      <c r="H132" s="20" t="str">
        <f>IF(AND(H131&lt;&gt;"Výkaz výměr:",I131=""),"Výkaz výměr:","")</f>
        <v/>
      </c>
      <c r="I132" s="92" t="s">
        <v>24</v>
      </c>
      <c r="J132" s="91"/>
      <c r="L132" s="93"/>
      <c r="M132" s="193">
        <v>35</v>
      </c>
      <c r="N132" s="205"/>
      <c r="O132" s="217"/>
      <c r="P132" s="94"/>
      <c r="Q132" s="93"/>
      <c r="R132" s="93"/>
      <c r="S132" s="93"/>
      <c r="T132" s="95" t="s">
        <v>1</v>
      </c>
      <c r="U132" s="93"/>
      <c r="V132" s="93"/>
      <c r="W132" s="96"/>
    </row>
    <row r="133" spans="6:25" s="70" customFormat="1" ht="12" outlineLevel="3" x14ac:dyDescent="0.2">
      <c r="F133" s="71">
        <v>27</v>
      </c>
      <c r="G133" s="72" t="s">
        <v>6</v>
      </c>
      <c r="H133" s="73" t="s">
        <v>118</v>
      </c>
      <c r="I133" s="74" t="s">
        <v>239</v>
      </c>
      <c r="J133" s="72" t="s">
        <v>7</v>
      </c>
      <c r="K133" s="75">
        <v>2155</v>
      </c>
      <c r="L133" s="76">
        <v>0</v>
      </c>
      <c r="M133" s="191">
        <v>2155</v>
      </c>
      <c r="N133" s="203"/>
      <c r="O133" s="215">
        <f>M133*N133</f>
        <v>0</v>
      </c>
      <c r="P133" s="78"/>
      <c r="Q133" s="79">
        <f>M133*P133</f>
        <v>0</v>
      </c>
      <c r="R133" s="78"/>
      <c r="S133" s="79">
        <f>M133*R133</f>
        <v>0</v>
      </c>
      <c r="T133" s="77">
        <v>21</v>
      </c>
      <c r="U133" s="77">
        <f>O133*(T133/100)</f>
        <v>0</v>
      </c>
      <c r="V133" s="77">
        <f>O133+U133</f>
        <v>0</v>
      </c>
      <c r="W133" s="74"/>
      <c r="X133" s="104" t="s">
        <v>305</v>
      </c>
      <c r="Y133" s="104">
        <v>1</v>
      </c>
    </row>
    <row r="134" spans="6:25" s="80" customFormat="1" ht="12" outlineLevel="3" x14ac:dyDescent="0.2">
      <c r="F134" s="81"/>
      <c r="G134" s="82"/>
      <c r="H134" s="18" t="s">
        <v>154</v>
      </c>
      <c r="I134" s="250" t="s">
        <v>283</v>
      </c>
      <c r="J134" s="250"/>
      <c r="K134" s="250"/>
      <c r="L134" s="250"/>
      <c r="M134" s="250"/>
      <c r="N134" s="250"/>
      <c r="O134" s="250"/>
      <c r="P134" s="83"/>
      <c r="Q134" s="84"/>
      <c r="R134" s="83"/>
      <c r="S134" s="84"/>
      <c r="T134" s="85"/>
      <c r="U134" s="85"/>
      <c r="V134" s="85"/>
      <c r="W134" s="86"/>
      <c r="X134" s="86"/>
    </row>
    <row r="135" spans="6:25" s="80" customFormat="1" ht="6" customHeight="1" outlineLevel="3" collapsed="1" x14ac:dyDescent="0.2">
      <c r="F135" s="81"/>
      <c r="G135" s="82"/>
      <c r="H135" s="19"/>
      <c r="I135" s="86"/>
      <c r="J135" s="82"/>
      <c r="K135" s="87"/>
      <c r="L135" s="88"/>
      <c r="M135" s="192"/>
      <c r="N135" s="204"/>
      <c r="O135" s="216"/>
      <c r="P135" s="83"/>
      <c r="Q135" s="84"/>
      <c r="R135" s="83"/>
      <c r="S135" s="84"/>
      <c r="T135" s="85"/>
      <c r="U135" s="85"/>
      <c r="V135" s="85"/>
      <c r="W135" s="86"/>
      <c r="X135" s="86"/>
    </row>
    <row r="136" spans="6:25" s="89" customFormat="1" ht="11.25" hidden="1" outlineLevel="4" x14ac:dyDescent="0.2">
      <c r="F136" s="90"/>
      <c r="G136" s="91"/>
      <c r="H136" s="20" t="str">
        <f>IF(AND(H135&lt;&gt;"Výkaz výměr:",I135=""),"Výkaz výměr:","")</f>
        <v>Výkaz výměr:</v>
      </c>
      <c r="I136" s="92" t="s">
        <v>59</v>
      </c>
      <c r="J136" s="91"/>
      <c r="L136" s="93"/>
      <c r="M136" s="193">
        <v>0</v>
      </c>
      <c r="N136" s="205"/>
      <c r="O136" s="217"/>
      <c r="P136" s="94"/>
      <c r="Q136" s="93"/>
      <c r="R136" s="93"/>
      <c r="S136" s="93"/>
      <c r="T136" s="95" t="s">
        <v>1</v>
      </c>
      <c r="U136" s="93"/>
      <c r="V136" s="93"/>
      <c r="W136" s="96"/>
    </row>
    <row r="137" spans="6:25" s="89" customFormat="1" ht="11.25" hidden="1" outlineLevel="4" x14ac:dyDescent="0.2">
      <c r="F137" s="90"/>
      <c r="G137" s="91"/>
      <c r="H137" s="20" t="str">
        <f>IF(AND(H136&lt;&gt;"Výkaz výměr:",I136=""),"Výkaz výměr:","")</f>
        <v/>
      </c>
      <c r="I137" s="92" t="s">
        <v>21</v>
      </c>
      <c r="J137" s="91"/>
      <c r="L137" s="93"/>
      <c r="M137" s="193">
        <v>2155</v>
      </c>
      <c r="N137" s="205"/>
      <c r="O137" s="217"/>
      <c r="P137" s="94"/>
      <c r="Q137" s="93"/>
      <c r="R137" s="93"/>
      <c r="S137" s="93"/>
      <c r="T137" s="95" t="s">
        <v>1</v>
      </c>
      <c r="U137" s="93"/>
      <c r="V137" s="93"/>
      <c r="W137" s="96"/>
    </row>
    <row r="138" spans="6:25" s="5" customFormat="1" ht="12.75" customHeight="1" outlineLevel="3" x14ac:dyDescent="0.2">
      <c r="F138" s="6"/>
      <c r="G138" s="7"/>
      <c r="H138" s="7"/>
      <c r="I138" s="8"/>
      <c r="J138" s="7"/>
      <c r="K138" s="9"/>
      <c r="L138" s="10"/>
      <c r="M138" s="194"/>
      <c r="N138" s="206"/>
      <c r="O138" s="218"/>
      <c r="P138" s="11"/>
      <c r="Q138" s="10"/>
      <c r="R138" s="10"/>
      <c r="S138" s="10"/>
      <c r="T138" s="4" t="s">
        <v>1</v>
      </c>
      <c r="U138" s="10"/>
      <c r="V138" s="10"/>
      <c r="W138" s="10"/>
    </row>
    <row r="139" spans="6:25" s="5" customFormat="1" ht="12.75" hidden="1" customHeight="1" outlineLevel="2" x14ac:dyDescent="0.2">
      <c r="F139" s="6"/>
      <c r="G139" s="7"/>
      <c r="H139" s="7"/>
      <c r="I139" s="8"/>
      <c r="J139" s="7"/>
      <c r="K139" s="9"/>
      <c r="L139" s="10"/>
      <c r="M139" s="194"/>
      <c r="N139" s="206"/>
      <c r="O139" s="218"/>
      <c r="P139" s="11"/>
      <c r="Q139" s="10"/>
      <c r="R139" s="10"/>
      <c r="S139" s="10"/>
      <c r="T139" s="4" t="s">
        <v>1</v>
      </c>
      <c r="U139" s="10"/>
      <c r="V139" s="10"/>
      <c r="W139" s="10"/>
    </row>
    <row r="140" spans="6:25" s="48" customFormat="1" ht="18.75" customHeight="1" outlineLevel="1" x14ac:dyDescent="0.2">
      <c r="F140" s="49"/>
      <c r="G140" s="50"/>
      <c r="H140" s="51"/>
      <c r="I140" s="51" t="s">
        <v>213</v>
      </c>
      <c r="J140" s="50"/>
      <c r="K140" s="52"/>
      <c r="L140" s="53"/>
      <c r="M140" s="189"/>
      <c r="N140" s="201"/>
      <c r="O140" s="213">
        <f>SUBTOTAL(9,O141:O166)</f>
        <v>0</v>
      </c>
      <c r="P140" s="55"/>
      <c r="Q140" s="56">
        <f>SUBTOTAL(9,Q141:Q166)</f>
        <v>0</v>
      </c>
      <c r="R140" s="53"/>
      <c r="S140" s="56">
        <f>SUBTOTAL(9,S141:S166)</f>
        <v>0</v>
      </c>
      <c r="T140" s="57"/>
      <c r="U140" s="54">
        <f>SUBTOTAL(9,U141:U166)</f>
        <v>0</v>
      </c>
      <c r="V140" s="54">
        <f>SUBTOTAL(9,V141:V166)</f>
        <v>0</v>
      </c>
      <c r="W140" s="58"/>
      <c r="Y140" s="54">
        <f>SUBTOTAL(9,Y141:Y166)</f>
        <v>5</v>
      </c>
    </row>
    <row r="141" spans="6:25" s="59" customFormat="1" ht="16.5" customHeight="1" outlineLevel="2" x14ac:dyDescent="0.2">
      <c r="F141" s="60"/>
      <c r="G141" s="61"/>
      <c r="H141" s="62"/>
      <c r="I141" s="62" t="s">
        <v>176</v>
      </c>
      <c r="J141" s="61"/>
      <c r="K141" s="63"/>
      <c r="L141" s="64"/>
      <c r="M141" s="190"/>
      <c r="N141" s="202"/>
      <c r="O141" s="214">
        <f>SUBTOTAL(9,O142:O165)</f>
        <v>0</v>
      </c>
      <c r="P141" s="66"/>
      <c r="Q141" s="67">
        <f>SUBTOTAL(9,Q142:Q165)</f>
        <v>0</v>
      </c>
      <c r="R141" s="64"/>
      <c r="S141" s="67">
        <f>SUBTOTAL(9,S142:S165)</f>
        <v>0</v>
      </c>
      <c r="T141" s="68"/>
      <c r="U141" s="65">
        <f>SUBTOTAL(9,U142:U165)</f>
        <v>0</v>
      </c>
      <c r="V141" s="65">
        <f>SUBTOTAL(9,V142:V165)</f>
        <v>0</v>
      </c>
      <c r="W141" s="69"/>
      <c r="Y141" s="65">
        <f>SUBTOTAL(9,Y142:Y165)</f>
        <v>5</v>
      </c>
    </row>
    <row r="142" spans="6:25" s="70" customFormat="1" ht="12" outlineLevel="3" x14ac:dyDescent="0.2">
      <c r="F142" s="71">
        <v>28</v>
      </c>
      <c r="G142" s="72"/>
      <c r="H142" s="73" t="s">
        <v>35</v>
      </c>
      <c r="I142" s="74" t="s">
        <v>226</v>
      </c>
      <c r="J142" s="72"/>
      <c r="K142" s="75">
        <v>0</v>
      </c>
      <c r="L142" s="76">
        <v>0</v>
      </c>
      <c r="M142" s="191">
        <v>0</v>
      </c>
      <c r="N142" s="203">
        <v>0</v>
      </c>
      <c r="O142" s="215">
        <f>M142*N142</f>
        <v>0</v>
      </c>
      <c r="P142" s="78"/>
      <c r="Q142" s="79">
        <f>M142*P142</f>
        <v>0</v>
      </c>
      <c r="R142" s="78"/>
      <c r="S142" s="79">
        <f>M142*R142</f>
        <v>0</v>
      </c>
      <c r="T142" s="77">
        <v>21</v>
      </c>
      <c r="U142" s="77">
        <f>O142*(T142/100)</f>
        <v>0</v>
      </c>
      <c r="V142" s="77">
        <f>O142+U142</f>
        <v>0</v>
      </c>
      <c r="W142" s="74"/>
      <c r="X142" s="104"/>
      <c r="Y142" s="104">
        <v>1</v>
      </c>
    </row>
    <row r="143" spans="6:25" s="80" customFormat="1" ht="12" outlineLevel="3" x14ac:dyDescent="0.2">
      <c r="F143" s="81"/>
      <c r="G143" s="82"/>
      <c r="H143" s="18" t="s">
        <v>154</v>
      </c>
      <c r="I143" s="250"/>
      <c r="J143" s="250"/>
      <c r="K143" s="250"/>
      <c r="L143" s="250"/>
      <c r="M143" s="250"/>
      <c r="N143" s="250"/>
      <c r="O143" s="250"/>
      <c r="P143" s="83"/>
      <c r="Q143" s="84"/>
      <c r="R143" s="83"/>
      <c r="S143" s="84"/>
      <c r="T143" s="85"/>
      <c r="U143" s="85"/>
      <c r="V143" s="85"/>
      <c r="W143" s="86"/>
      <c r="X143" s="86"/>
    </row>
    <row r="144" spans="6:25" s="80" customFormat="1" ht="6" customHeight="1" outlineLevel="3" x14ac:dyDescent="0.2">
      <c r="F144" s="81"/>
      <c r="G144" s="82"/>
      <c r="H144" s="19"/>
      <c r="I144" s="86"/>
      <c r="J144" s="82"/>
      <c r="K144" s="87"/>
      <c r="L144" s="88"/>
      <c r="M144" s="192"/>
      <c r="N144" s="204"/>
      <c r="O144" s="216"/>
      <c r="P144" s="83"/>
      <c r="Q144" s="84"/>
      <c r="R144" s="83"/>
      <c r="S144" s="84"/>
      <c r="T144" s="85"/>
      <c r="U144" s="85"/>
      <c r="V144" s="85"/>
      <c r="W144" s="86"/>
      <c r="X144" s="86"/>
    </row>
    <row r="145" spans="6:25" s="70" customFormat="1" ht="12" customHeight="1" outlineLevel="3" x14ac:dyDescent="0.2">
      <c r="F145" s="71">
        <v>29</v>
      </c>
      <c r="G145" s="72" t="s">
        <v>6</v>
      </c>
      <c r="H145" s="73" t="s">
        <v>109</v>
      </c>
      <c r="I145" s="74" t="s">
        <v>268</v>
      </c>
      <c r="J145" s="72" t="s">
        <v>8</v>
      </c>
      <c r="K145" s="75">
        <v>4150</v>
      </c>
      <c r="L145" s="76">
        <v>0</v>
      </c>
      <c r="M145" s="191">
        <v>4150</v>
      </c>
      <c r="N145" s="203"/>
      <c r="O145" s="215">
        <f>M145*N145</f>
        <v>0</v>
      </c>
      <c r="P145" s="78"/>
      <c r="Q145" s="79">
        <f>M145*P145</f>
        <v>0</v>
      </c>
      <c r="R145" s="78"/>
      <c r="S145" s="79">
        <f>M145*R145</f>
        <v>0</v>
      </c>
      <c r="T145" s="77">
        <v>21</v>
      </c>
      <c r="U145" s="77">
        <f>O145*(T145/100)</f>
        <v>0</v>
      </c>
      <c r="V145" s="77">
        <f>O145+U145</f>
        <v>0</v>
      </c>
      <c r="W145" s="74"/>
      <c r="X145" s="104" t="s">
        <v>305</v>
      </c>
      <c r="Y145" s="104">
        <v>1</v>
      </c>
    </row>
    <row r="146" spans="6:25" s="80" customFormat="1" ht="12" outlineLevel="3" x14ac:dyDescent="0.2">
      <c r="F146" s="81"/>
      <c r="G146" s="82"/>
      <c r="H146" s="18" t="s">
        <v>154</v>
      </c>
      <c r="I146" s="250" t="s">
        <v>288</v>
      </c>
      <c r="J146" s="250"/>
      <c r="K146" s="250"/>
      <c r="L146" s="250"/>
      <c r="M146" s="250"/>
      <c r="N146" s="250"/>
      <c r="O146" s="250"/>
      <c r="P146" s="83"/>
      <c r="Q146" s="84"/>
      <c r="R146" s="83"/>
      <c r="S146" s="84"/>
      <c r="T146" s="85"/>
      <c r="U146" s="85"/>
      <c r="V146" s="85"/>
      <c r="W146" s="86"/>
      <c r="X146" s="86"/>
    </row>
    <row r="147" spans="6:25" s="80" customFormat="1" ht="6" customHeight="1" outlineLevel="3" collapsed="1" x14ac:dyDescent="0.2">
      <c r="F147" s="81"/>
      <c r="G147" s="82"/>
      <c r="H147" s="19"/>
      <c r="I147" s="86"/>
      <c r="J147" s="82"/>
      <c r="K147" s="87"/>
      <c r="L147" s="88"/>
      <c r="M147" s="192"/>
      <c r="N147" s="204"/>
      <c r="O147" s="216"/>
      <c r="P147" s="83"/>
      <c r="Q147" s="84"/>
      <c r="R147" s="83"/>
      <c r="S147" s="84"/>
      <c r="T147" s="85"/>
      <c r="U147" s="85"/>
      <c r="V147" s="85"/>
      <c r="W147" s="86"/>
      <c r="X147" s="86"/>
    </row>
    <row r="148" spans="6:25" s="89" customFormat="1" ht="11.25" hidden="1" outlineLevel="4" x14ac:dyDescent="0.2">
      <c r="F148" s="90"/>
      <c r="G148" s="91"/>
      <c r="H148" s="20" t="str">
        <f>IF(AND(H147&lt;&gt;"Výkaz výměr:",I147=""),"Výkaz výměr:","")</f>
        <v>Výkaz výměr:</v>
      </c>
      <c r="I148" s="92" t="s">
        <v>59</v>
      </c>
      <c r="J148" s="91"/>
      <c r="L148" s="93"/>
      <c r="M148" s="193">
        <v>0</v>
      </c>
      <c r="N148" s="205"/>
      <c r="O148" s="217"/>
      <c r="P148" s="94"/>
      <c r="Q148" s="93"/>
      <c r="R148" s="93"/>
      <c r="S148" s="93"/>
      <c r="T148" s="95" t="s">
        <v>1</v>
      </c>
      <c r="U148" s="93"/>
      <c r="V148" s="93"/>
      <c r="W148" s="96"/>
    </row>
    <row r="149" spans="6:25" s="89" customFormat="1" ht="11.25" hidden="1" outlineLevel="4" x14ac:dyDescent="0.2">
      <c r="F149" s="90"/>
      <c r="G149" s="91"/>
      <c r="H149" s="20" t="str">
        <f>IF(AND(H148&lt;&gt;"Výkaz výměr:",I148=""),"Výkaz výměr:","")</f>
        <v/>
      </c>
      <c r="I149" s="92" t="s">
        <v>48</v>
      </c>
      <c r="J149" s="91"/>
      <c r="L149" s="93"/>
      <c r="M149" s="193">
        <v>4150</v>
      </c>
      <c r="N149" s="205"/>
      <c r="O149" s="217"/>
      <c r="P149" s="94"/>
      <c r="Q149" s="93"/>
      <c r="R149" s="93"/>
      <c r="S149" s="93"/>
      <c r="T149" s="95" t="s">
        <v>1</v>
      </c>
      <c r="U149" s="93"/>
      <c r="V149" s="93"/>
      <c r="W149" s="96"/>
    </row>
    <row r="150" spans="6:25" s="70" customFormat="1" ht="11.25" customHeight="1" outlineLevel="3" x14ac:dyDescent="0.2">
      <c r="F150" s="71">
        <v>30</v>
      </c>
      <c r="G150" s="72" t="s">
        <v>6</v>
      </c>
      <c r="H150" s="73" t="s">
        <v>109</v>
      </c>
      <c r="I150" s="74" t="s">
        <v>274</v>
      </c>
      <c r="J150" s="72" t="s">
        <v>8</v>
      </c>
      <c r="K150" s="75">
        <v>1160</v>
      </c>
      <c r="L150" s="76">
        <v>0</v>
      </c>
      <c r="M150" s="191">
        <v>1160</v>
      </c>
      <c r="N150" s="203"/>
      <c r="O150" s="215">
        <f>M150*N150</f>
        <v>0</v>
      </c>
      <c r="P150" s="78"/>
      <c r="Q150" s="79">
        <f>M150*P150</f>
        <v>0</v>
      </c>
      <c r="R150" s="78"/>
      <c r="S150" s="79">
        <f>M150*R150</f>
        <v>0</v>
      </c>
      <c r="T150" s="77">
        <v>21</v>
      </c>
      <c r="U150" s="77">
        <f>O150*(T150/100)</f>
        <v>0</v>
      </c>
      <c r="V150" s="77">
        <f>O150+U150</f>
        <v>0</v>
      </c>
      <c r="W150" s="74"/>
      <c r="X150" s="104" t="s">
        <v>305</v>
      </c>
      <c r="Y150" s="104">
        <v>1</v>
      </c>
    </row>
    <row r="151" spans="6:25" s="80" customFormat="1" ht="12" outlineLevel="3" x14ac:dyDescent="0.2">
      <c r="F151" s="81"/>
      <c r="G151" s="82"/>
      <c r="H151" s="18" t="s">
        <v>154</v>
      </c>
      <c r="I151" s="250" t="s">
        <v>288</v>
      </c>
      <c r="J151" s="250"/>
      <c r="K151" s="250"/>
      <c r="L151" s="250"/>
      <c r="M151" s="250"/>
      <c r="N151" s="250"/>
      <c r="O151" s="250"/>
      <c r="P151" s="83"/>
      <c r="Q151" s="84"/>
      <c r="R151" s="83"/>
      <c r="S151" s="84"/>
      <c r="T151" s="85"/>
      <c r="U151" s="85"/>
      <c r="V151" s="85"/>
      <c r="W151" s="86"/>
      <c r="X151" s="86"/>
    </row>
    <row r="152" spans="6:25" s="80" customFormat="1" ht="6" customHeight="1" outlineLevel="3" collapsed="1" x14ac:dyDescent="0.2">
      <c r="F152" s="81"/>
      <c r="G152" s="82"/>
      <c r="H152" s="19"/>
      <c r="I152" s="86"/>
      <c r="J152" s="82"/>
      <c r="K152" s="87"/>
      <c r="L152" s="88"/>
      <c r="M152" s="192"/>
      <c r="N152" s="204"/>
      <c r="O152" s="216"/>
      <c r="P152" s="83"/>
      <c r="Q152" s="84"/>
      <c r="R152" s="83"/>
      <c r="S152" s="84"/>
      <c r="T152" s="85"/>
      <c r="U152" s="85"/>
      <c r="V152" s="85"/>
      <c r="W152" s="86"/>
      <c r="X152" s="86"/>
    </row>
    <row r="153" spans="6:25" s="89" customFormat="1" ht="11.25" hidden="1" outlineLevel="4" x14ac:dyDescent="0.2">
      <c r="F153" s="90"/>
      <c r="G153" s="91"/>
      <c r="H153" s="20" t="str">
        <f>IF(AND(H152&lt;&gt;"Výkaz výměr:",I152=""),"Výkaz výměr:","")</f>
        <v>Výkaz výměr:</v>
      </c>
      <c r="I153" s="92" t="s">
        <v>59</v>
      </c>
      <c r="J153" s="91"/>
      <c r="L153" s="93"/>
      <c r="M153" s="193">
        <v>0</v>
      </c>
      <c r="N153" s="205"/>
      <c r="O153" s="217"/>
      <c r="P153" s="94"/>
      <c r="Q153" s="93"/>
      <c r="R153" s="93"/>
      <c r="S153" s="93"/>
      <c r="T153" s="95" t="s">
        <v>1</v>
      </c>
      <c r="U153" s="93"/>
      <c r="V153" s="93"/>
      <c r="W153" s="96"/>
    </row>
    <row r="154" spans="6:25" s="89" customFormat="1" ht="11.25" hidden="1" outlineLevel="4" x14ac:dyDescent="0.2">
      <c r="F154" s="90"/>
      <c r="G154" s="91"/>
      <c r="H154" s="20" t="str">
        <f>IF(AND(H153&lt;&gt;"Výkaz výměr:",I153=""),"Výkaz výměr:","")</f>
        <v/>
      </c>
      <c r="I154" s="92" t="s">
        <v>43</v>
      </c>
      <c r="J154" s="91"/>
      <c r="L154" s="93"/>
      <c r="M154" s="193">
        <v>1160</v>
      </c>
      <c r="N154" s="205"/>
      <c r="O154" s="217"/>
      <c r="P154" s="94"/>
      <c r="Q154" s="93"/>
      <c r="R154" s="93"/>
      <c r="S154" s="93"/>
      <c r="T154" s="95" t="s">
        <v>1</v>
      </c>
      <c r="U154" s="93"/>
      <c r="V154" s="93"/>
      <c r="W154" s="96"/>
    </row>
    <row r="155" spans="6:25" s="70" customFormat="1" ht="11.25" customHeight="1" outlineLevel="3" x14ac:dyDescent="0.2">
      <c r="F155" s="71">
        <v>31</v>
      </c>
      <c r="G155" s="72" t="s">
        <v>6</v>
      </c>
      <c r="H155" s="73" t="s">
        <v>110</v>
      </c>
      <c r="I155" s="74" t="s">
        <v>269</v>
      </c>
      <c r="J155" s="72" t="s">
        <v>8</v>
      </c>
      <c r="K155" s="75">
        <v>1245</v>
      </c>
      <c r="L155" s="76">
        <v>0</v>
      </c>
      <c r="M155" s="191">
        <v>1245</v>
      </c>
      <c r="N155" s="203"/>
      <c r="O155" s="215">
        <f>M155*N155</f>
        <v>0</v>
      </c>
      <c r="P155" s="78"/>
      <c r="Q155" s="79">
        <f>M155*P155</f>
        <v>0</v>
      </c>
      <c r="R155" s="78"/>
      <c r="S155" s="79">
        <f>M155*R155</f>
        <v>0</v>
      </c>
      <c r="T155" s="77">
        <v>21</v>
      </c>
      <c r="U155" s="77">
        <f>O155*(T155/100)</f>
        <v>0</v>
      </c>
      <c r="V155" s="77">
        <f>O155+U155</f>
        <v>0</v>
      </c>
      <c r="W155" s="74"/>
      <c r="X155" s="104" t="s">
        <v>305</v>
      </c>
      <c r="Y155" s="104">
        <v>1</v>
      </c>
    </row>
    <row r="156" spans="6:25" s="80" customFormat="1" ht="12" outlineLevel="3" x14ac:dyDescent="0.2">
      <c r="F156" s="81"/>
      <c r="G156" s="82"/>
      <c r="H156" s="18" t="s">
        <v>154</v>
      </c>
      <c r="I156" s="250" t="s">
        <v>298</v>
      </c>
      <c r="J156" s="250"/>
      <c r="K156" s="250"/>
      <c r="L156" s="250"/>
      <c r="M156" s="250"/>
      <c r="N156" s="250"/>
      <c r="O156" s="250"/>
      <c r="P156" s="83"/>
      <c r="Q156" s="84"/>
      <c r="R156" s="83"/>
      <c r="S156" s="84"/>
      <c r="T156" s="85"/>
      <c r="U156" s="85"/>
      <c r="V156" s="85"/>
      <c r="W156" s="86"/>
      <c r="X156" s="86"/>
    </row>
    <row r="157" spans="6:25" s="80" customFormat="1" ht="6" customHeight="1" outlineLevel="3" collapsed="1" x14ac:dyDescent="0.2">
      <c r="F157" s="81"/>
      <c r="G157" s="82"/>
      <c r="H157" s="19"/>
      <c r="I157" s="86"/>
      <c r="J157" s="82"/>
      <c r="K157" s="87"/>
      <c r="L157" s="88"/>
      <c r="M157" s="192"/>
      <c r="N157" s="204"/>
      <c r="O157" s="216"/>
      <c r="P157" s="83"/>
      <c r="Q157" s="84"/>
      <c r="R157" s="83"/>
      <c r="S157" s="84"/>
      <c r="T157" s="85"/>
      <c r="U157" s="85"/>
      <c r="V157" s="85"/>
      <c r="W157" s="86"/>
      <c r="X157" s="86"/>
    </row>
    <row r="158" spans="6:25" s="89" customFormat="1" ht="11.25" hidden="1" outlineLevel="4" x14ac:dyDescent="0.2">
      <c r="F158" s="90"/>
      <c r="G158" s="91"/>
      <c r="H158" s="20" t="str">
        <f>IF(AND(H157&lt;&gt;"Výkaz výměr:",I157=""),"Výkaz výměr:","")</f>
        <v>Výkaz výměr:</v>
      </c>
      <c r="I158" s="92" t="s">
        <v>59</v>
      </c>
      <c r="J158" s="91"/>
      <c r="L158" s="93"/>
      <c r="M158" s="193">
        <v>0</v>
      </c>
      <c r="N158" s="205"/>
      <c r="O158" s="217"/>
      <c r="P158" s="94"/>
      <c r="Q158" s="93"/>
      <c r="R158" s="93"/>
      <c r="S158" s="93"/>
      <c r="T158" s="95" t="s">
        <v>1</v>
      </c>
      <c r="U158" s="93"/>
      <c r="V158" s="93"/>
      <c r="W158" s="96"/>
    </row>
    <row r="159" spans="6:25" s="89" customFormat="1" ht="11.25" hidden="1" outlineLevel="4" x14ac:dyDescent="0.2">
      <c r="F159" s="90"/>
      <c r="G159" s="91"/>
      <c r="H159" s="20" t="str">
        <f>IF(AND(H158&lt;&gt;"Výkaz výměr:",I158=""),"Výkaz výměr:","")</f>
        <v/>
      </c>
      <c r="I159" s="92" t="s">
        <v>146</v>
      </c>
      <c r="J159" s="91"/>
      <c r="L159" s="93"/>
      <c r="M159" s="193">
        <v>1245</v>
      </c>
      <c r="N159" s="205"/>
      <c r="O159" s="217"/>
      <c r="P159" s="94"/>
      <c r="Q159" s="93"/>
      <c r="R159" s="93"/>
      <c r="S159" s="93"/>
      <c r="T159" s="95" t="s">
        <v>1</v>
      </c>
      <c r="U159" s="93"/>
      <c r="V159" s="93"/>
      <c r="W159" s="96"/>
    </row>
    <row r="160" spans="6:25" s="70" customFormat="1" ht="24" outlineLevel="3" x14ac:dyDescent="0.2">
      <c r="F160" s="71">
        <v>32</v>
      </c>
      <c r="G160" s="72" t="s">
        <v>6</v>
      </c>
      <c r="H160" s="73" t="s">
        <v>110</v>
      </c>
      <c r="I160" s="74" t="s">
        <v>276</v>
      </c>
      <c r="J160" s="72" t="s">
        <v>8</v>
      </c>
      <c r="K160" s="75">
        <v>348</v>
      </c>
      <c r="L160" s="76">
        <v>0</v>
      </c>
      <c r="M160" s="191">
        <v>348</v>
      </c>
      <c r="N160" s="203"/>
      <c r="O160" s="215">
        <f>M160*N160</f>
        <v>0</v>
      </c>
      <c r="P160" s="78"/>
      <c r="Q160" s="79">
        <f>M160*P160</f>
        <v>0</v>
      </c>
      <c r="R160" s="78"/>
      <c r="S160" s="79">
        <f>M160*R160</f>
        <v>0</v>
      </c>
      <c r="T160" s="77">
        <v>21</v>
      </c>
      <c r="U160" s="77">
        <f>O160*(T160/100)</f>
        <v>0</v>
      </c>
      <c r="V160" s="77">
        <f>O160+U160</f>
        <v>0</v>
      </c>
      <c r="W160" s="74"/>
      <c r="X160" s="104" t="s">
        <v>305</v>
      </c>
      <c r="Y160" s="104">
        <v>1</v>
      </c>
    </row>
    <row r="161" spans="6:25" s="80" customFormat="1" ht="12" outlineLevel="3" x14ac:dyDescent="0.2">
      <c r="F161" s="81"/>
      <c r="G161" s="82"/>
      <c r="H161" s="18" t="s">
        <v>154</v>
      </c>
      <c r="I161" s="250" t="s">
        <v>298</v>
      </c>
      <c r="J161" s="250"/>
      <c r="K161" s="250"/>
      <c r="L161" s="250"/>
      <c r="M161" s="250"/>
      <c r="N161" s="250"/>
      <c r="O161" s="250"/>
      <c r="P161" s="83"/>
      <c r="Q161" s="84"/>
      <c r="R161" s="83"/>
      <c r="S161" s="84"/>
      <c r="T161" s="85"/>
      <c r="U161" s="85"/>
      <c r="V161" s="85"/>
      <c r="W161" s="86"/>
      <c r="X161" s="86"/>
    </row>
    <row r="162" spans="6:25" s="80" customFormat="1" ht="6" customHeight="1" outlineLevel="3" collapsed="1" x14ac:dyDescent="0.2">
      <c r="F162" s="81"/>
      <c r="G162" s="82"/>
      <c r="H162" s="19"/>
      <c r="I162" s="86"/>
      <c r="J162" s="82"/>
      <c r="K162" s="87"/>
      <c r="L162" s="88"/>
      <c r="M162" s="192"/>
      <c r="N162" s="204"/>
      <c r="O162" s="216"/>
      <c r="P162" s="83"/>
      <c r="Q162" s="84"/>
      <c r="R162" s="83"/>
      <c r="S162" s="84"/>
      <c r="T162" s="85"/>
      <c r="U162" s="85"/>
      <c r="V162" s="85"/>
      <c r="W162" s="86"/>
      <c r="X162" s="86"/>
    </row>
    <row r="163" spans="6:25" s="89" customFormat="1" ht="11.25" hidden="1" outlineLevel="4" x14ac:dyDescent="0.2">
      <c r="F163" s="90"/>
      <c r="G163" s="91"/>
      <c r="H163" s="20" t="str">
        <f>IF(AND(H162&lt;&gt;"Výkaz výměr:",I162=""),"Výkaz výměr:","")</f>
        <v>Výkaz výměr:</v>
      </c>
      <c r="I163" s="92" t="s">
        <v>59</v>
      </c>
      <c r="J163" s="91"/>
      <c r="L163" s="93"/>
      <c r="M163" s="193">
        <v>0</v>
      </c>
      <c r="N163" s="205"/>
      <c r="O163" s="217"/>
      <c r="P163" s="94"/>
      <c r="Q163" s="93"/>
      <c r="R163" s="93"/>
      <c r="S163" s="93"/>
      <c r="T163" s="95" t="s">
        <v>1</v>
      </c>
      <c r="U163" s="93"/>
      <c r="V163" s="93"/>
      <c r="W163" s="96"/>
    </row>
    <row r="164" spans="6:25" s="89" customFormat="1" ht="11.25" hidden="1" outlineLevel="4" x14ac:dyDescent="0.2">
      <c r="F164" s="90"/>
      <c r="G164" s="91"/>
      <c r="H164" s="20" t="str">
        <f>IF(AND(H163&lt;&gt;"Výkaz výměr:",I163=""),"Výkaz výměr:","")</f>
        <v/>
      </c>
      <c r="I164" s="92" t="s">
        <v>142</v>
      </c>
      <c r="J164" s="91"/>
      <c r="L164" s="93"/>
      <c r="M164" s="193">
        <v>348</v>
      </c>
      <c r="N164" s="205"/>
      <c r="O164" s="217"/>
      <c r="P164" s="94"/>
      <c r="Q164" s="93"/>
      <c r="R164" s="93"/>
      <c r="S164" s="93"/>
      <c r="T164" s="95" t="s">
        <v>1</v>
      </c>
      <c r="U164" s="93"/>
      <c r="V164" s="93"/>
      <c r="W164" s="96"/>
    </row>
    <row r="165" spans="6:25" s="5" customFormat="1" ht="12.75" customHeight="1" outlineLevel="3" x14ac:dyDescent="0.2">
      <c r="F165" s="6"/>
      <c r="G165" s="7"/>
      <c r="H165" s="7"/>
      <c r="I165" s="8"/>
      <c r="J165" s="7"/>
      <c r="K165" s="9"/>
      <c r="L165" s="10"/>
      <c r="M165" s="194"/>
      <c r="N165" s="206"/>
      <c r="O165" s="218"/>
      <c r="P165" s="11"/>
      <c r="Q165" s="10"/>
      <c r="R165" s="10"/>
      <c r="S165" s="10"/>
      <c r="T165" s="4" t="s">
        <v>1</v>
      </c>
      <c r="U165" s="10"/>
      <c r="V165" s="10"/>
      <c r="W165" s="10"/>
    </row>
    <row r="166" spans="6:25" s="5" customFormat="1" ht="12.75" hidden="1" customHeight="1" outlineLevel="2" x14ac:dyDescent="0.2">
      <c r="F166" s="6"/>
      <c r="G166" s="7"/>
      <c r="H166" s="7"/>
      <c r="I166" s="8"/>
      <c r="J166" s="7"/>
      <c r="K166" s="9"/>
      <c r="L166" s="10"/>
      <c r="M166" s="194"/>
      <c r="N166" s="206"/>
      <c r="O166" s="218"/>
      <c r="P166" s="11"/>
      <c r="Q166" s="10"/>
      <c r="R166" s="10"/>
      <c r="S166" s="10"/>
      <c r="T166" s="4" t="s">
        <v>1</v>
      </c>
      <c r="U166" s="10"/>
      <c r="V166" s="10"/>
      <c r="W166" s="10"/>
    </row>
    <row r="167" spans="6:25" s="48" customFormat="1" ht="18.75" customHeight="1" outlineLevel="1" x14ac:dyDescent="0.2">
      <c r="F167" s="49"/>
      <c r="G167" s="50"/>
      <c r="H167" s="51"/>
      <c r="I167" s="51" t="s">
        <v>243</v>
      </c>
      <c r="J167" s="50"/>
      <c r="K167" s="52"/>
      <c r="L167" s="53"/>
      <c r="M167" s="189"/>
      <c r="N167" s="201"/>
      <c r="O167" s="213">
        <f>SUBTOTAL(9,O168:O180)</f>
        <v>0</v>
      </c>
      <c r="P167" s="55"/>
      <c r="Q167" s="56">
        <f>SUBTOTAL(9,Q168:Q180)</f>
        <v>0</v>
      </c>
      <c r="R167" s="53"/>
      <c r="S167" s="56">
        <f>SUBTOTAL(9,S168:S180)</f>
        <v>0</v>
      </c>
      <c r="T167" s="57"/>
      <c r="U167" s="54">
        <f>SUBTOTAL(9,U168:U180)</f>
        <v>0</v>
      </c>
      <c r="V167" s="54">
        <f>SUBTOTAL(9,V168:V180)</f>
        <v>0</v>
      </c>
      <c r="W167" s="58"/>
      <c r="Y167" s="54">
        <f>SUBTOTAL(9,Y168:Y180)</f>
        <v>2</v>
      </c>
    </row>
    <row r="168" spans="6:25" s="59" customFormat="1" ht="16.5" customHeight="1" outlineLevel="2" x14ac:dyDescent="0.2">
      <c r="F168" s="60"/>
      <c r="G168" s="61"/>
      <c r="H168" s="62"/>
      <c r="I168" s="62" t="s">
        <v>176</v>
      </c>
      <c r="J168" s="61"/>
      <c r="K168" s="63"/>
      <c r="L168" s="64"/>
      <c r="M168" s="190"/>
      <c r="N168" s="202"/>
      <c r="O168" s="214">
        <f>SUBTOTAL(9,O169:O179)</f>
        <v>0</v>
      </c>
      <c r="P168" s="66"/>
      <c r="Q168" s="67">
        <f>SUBTOTAL(9,Q169:Q179)</f>
        <v>0</v>
      </c>
      <c r="R168" s="64"/>
      <c r="S168" s="67">
        <f>SUBTOTAL(9,S169:S179)</f>
        <v>0</v>
      </c>
      <c r="T168" s="68"/>
      <c r="U168" s="65">
        <f>SUBTOTAL(9,U169:U179)</f>
        <v>0</v>
      </c>
      <c r="V168" s="65">
        <f>SUBTOTAL(9,V169:V179)</f>
        <v>0</v>
      </c>
      <c r="W168" s="69"/>
      <c r="Y168" s="65">
        <f>SUBTOTAL(9,Y169:Y179)</f>
        <v>2</v>
      </c>
    </row>
    <row r="169" spans="6:25" s="70" customFormat="1" ht="12" outlineLevel="3" x14ac:dyDescent="0.2">
      <c r="F169" s="71">
        <v>33</v>
      </c>
      <c r="G169" s="72"/>
      <c r="H169" s="73" t="s">
        <v>35</v>
      </c>
      <c r="I169" s="74" t="s">
        <v>226</v>
      </c>
      <c r="J169" s="72"/>
      <c r="K169" s="75">
        <v>0</v>
      </c>
      <c r="L169" s="76">
        <v>0</v>
      </c>
      <c r="M169" s="191">
        <v>0</v>
      </c>
      <c r="N169" s="203">
        <v>0</v>
      </c>
      <c r="O169" s="215">
        <f>M169*N169</f>
        <v>0</v>
      </c>
      <c r="P169" s="78"/>
      <c r="Q169" s="79">
        <f>M169*P169</f>
        <v>0</v>
      </c>
      <c r="R169" s="78"/>
      <c r="S169" s="79">
        <f>M169*R169</f>
        <v>0</v>
      </c>
      <c r="T169" s="77">
        <v>21</v>
      </c>
      <c r="U169" s="77">
        <f>O169*(T169/100)</f>
        <v>0</v>
      </c>
      <c r="V169" s="77">
        <f>O169+U169</f>
        <v>0</v>
      </c>
      <c r="W169" s="74"/>
      <c r="X169" s="104"/>
      <c r="Y169" s="104">
        <v>1</v>
      </c>
    </row>
    <row r="170" spans="6:25" s="80" customFormat="1" ht="12" outlineLevel="3" x14ac:dyDescent="0.2">
      <c r="F170" s="81"/>
      <c r="G170" s="82"/>
      <c r="H170" s="18" t="s">
        <v>154</v>
      </c>
      <c r="I170" s="184"/>
      <c r="J170" s="184"/>
      <c r="K170" s="184"/>
      <c r="L170" s="184"/>
      <c r="M170" s="184"/>
      <c r="N170" s="184"/>
      <c r="O170" s="184"/>
      <c r="P170" s="83"/>
      <c r="Q170" s="84"/>
      <c r="R170" s="83"/>
      <c r="S170" s="84"/>
      <c r="T170" s="85"/>
      <c r="U170" s="85"/>
      <c r="V170" s="85"/>
      <c r="W170" s="86"/>
      <c r="X170" s="86"/>
    </row>
    <row r="171" spans="6:25" s="80" customFormat="1" ht="6" customHeight="1" outlineLevel="3" x14ac:dyDescent="0.2">
      <c r="F171" s="81"/>
      <c r="G171" s="82"/>
      <c r="H171" s="19"/>
      <c r="I171" s="86"/>
      <c r="J171" s="82"/>
      <c r="K171" s="87"/>
      <c r="L171" s="88"/>
      <c r="M171" s="192"/>
      <c r="N171" s="204"/>
      <c r="O171" s="216"/>
      <c r="P171" s="83"/>
      <c r="Q171" s="84"/>
      <c r="R171" s="83"/>
      <c r="S171" s="84"/>
      <c r="T171" s="85"/>
      <c r="U171" s="85"/>
      <c r="V171" s="85"/>
      <c r="W171" s="86"/>
      <c r="X171" s="86"/>
    </row>
    <row r="172" spans="6:25" s="70" customFormat="1" ht="12" outlineLevel="3" x14ac:dyDescent="0.2">
      <c r="F172" s="71">
        <v>34</v>
      </c>
      <c r="G172" s="72" t="s">
        <v>6</v>
      </c>
      <c r="H172" s="73" t="s">
        <v>332</v>
      </c>
      <c r="I172" s="74" t="s">
        <v>331</v>
      </c>
      <c r="J172" s="72" t="s">
        <v>8</v>
      </c>
      <c r="K172" s="75">
        <v>5310</v>
      </c>
      <c r="L172" s="76">
        <v>0</v>
      </c>
      <c r="M172" s="191">
        <v>5310</v>
      </c>
      <c r="N172" s="203"/>
      <c r="O172" s="215">
        <f>M172*N172</f>
        <v>0</v>
      </c>
      <c r="P172" s="78"/>
      <c r="Q172" s="79">
        <f>M172*P172</f>
        <v>0</v>
      </c>
      <c r="R172" s="78"/>
      <c r="S172" s="79">
        <f>M172*R172</f>
        <v>0</v>
      </c>
      <c r="T172" s="77">
        <v>21</v>
      </c>
      <c r="U172" s="77">
        <f>O172*(T172/100)</f>
        <v>0</v>
      </c>
      <c r="V172" s="77">
        <f>O172+U172</f>
        <v>0</v>
      </c>
      <c r="W172" s="74"/>
      <c r="X172" s="104"/>
      <c r="Y172" s="104">
        <v>1</v>
      </c>
    </row>
    <row r="173" spans="6:25" s="80" customFormat="1" ht="12" outlineLevel="3" x14ac:dyDescent="0.2">
      <c r="F173" s="81"/>
      <c r="G173" s="82"/>
      <c r="H173" s="18" t="s">
        <v>154</v>
      </c>
      <c r="I173" s="250" t="s">
        <v>331</v>
      </c>
      <c r="J173" s="250"/>
      <c r="K173" s="250"/>
      <c r="L173" s="250"/>
      <c r="M173" s="250"/>
      <c r="N173" s="250"/>
      <c r="O173" s="250"/>
      <c r="P173" s="83"/>
      <c r="Q173" s="84"/>
      <c r="R173" s="83"/>
      <c r="S173" s="84"/>
      <c r="T173" s="85"/>
      <c r="U173" s="85"/>
      <c r="V173" s="85"/>
      <c r="W173" s="86"/>
      <c r="X173" s="86"/>
    </row>
    <row r="174" spans="6:25" s="80" customFormat="1" ht="6" customHeight="1" outlineLevel="3" collapsed="1" x14ac:dyDescent="0.2">
      <c r="F174" s="81"/>
      <c r="G174" s="82"/>
      <c r="H174" s="19"/>
      <c r="I174" s="86"/>
      <c r="J174" s="82"/>
      <c r="K174" s="87"/>
      <c r="L174" s="88"/>
      <c r="M174" s="192"/>
      <c r="N174" s="204"/>
      <c r="O174" s="216"/>
      <c r="P174" s="83"/>
      <c r="Q174" s="84"/>
      <c r="R174" s="83"/>
      <c r="S174" s="84"/>
      <c r="T174" s="85"/>
      <c r="U174" s="85"/>
      <c r="V174" s="85"/>
      <c r="W174" s="86"/>
      <c r="X174" s="86"/>
    </row>
    <row r="175" spans="6:25" s="89" customFormat="1" ht="11.25" hidden="1" outlineLevel="4" x14ac:dyDescent="0.2">
      <c r="F175" s="90"/>
      <c r="G175" s="91"/>
      <c r="H175" s="20" t="str">
        <f>IF(AND(H174&lt;&gt;"Výkaz výměr:",I174=""),"Výkaz výměr:","")</f>
        <v>Výkaz výměr:</v>
      </c>
      <c r="I175" s="92" t="s">
        <v>59</v>
      </c>
      <c r="J175" s="91"/>
      <c r="L175" s="93"/>
      <c r="M175" s="193">
        <v>0</v>
      </c>
      <c r="N175" s="205"/>
      <c r="O175" s="217"/>
      <c r="P175" s="94"/>
      <c r="Q175" s="93"/>
      <c r="R175" s="93"/>
      <c r="S175" s="93"/>
      <c r="T175" s="95" t="s">
        <v>1</v>
      </c>
      <c r="U175" s="93"/>
      <c r="V175" s="93"/>
      <c r="W175" s="96"/>
    </row>
    <row r="176" spans="6:25" s="89" customFormat="1" ht="11.25" hidden="1" outlineLevel="4" x14ac:dyDescent="0.2">
      <c r="F176" s="90"/>
      <c r="G176" s="91"/>
      <c r="H176" s="20" t="str">
        <f>IF(AND(H175&lt;&gt;"Výkaz výměr:",I175=""),"Výkaz výměr:","")</f>
        <v/>
      </c>
      <c r="I176" s="92" t="s">
        <v>163</v>
      </c>
      <c r="J176" s="91"/>
      <c r="L176" s="93"/>
      <c r="M176" s="193">
        <v>5310</v>
      </c>
      <c r="N176" s="205"/>
      <c r="O176" s="217"/>
      <c r="P176" s="94"/>
      <c r="Q176" s="93"/>
      <c r="R176" s="93"/>
      <c r="S176" s="93"/>
      <c r="T176" s="95" t="s">
        <v>1</v>
      </c>
      <c r="U176" s="93"/>
      <c r="V176" s="93"/>
      <c r="W176" s="96"/>
    </row>
    <row r="177" spans="6:25" s="89" customFormat="1" ht="11.25" hidden="1" outlineLevel="4" x14ac:dyDescent="0.2">
      <c r="F177" s="90"/>
      <c r="G177" s="91"/>
      <c r="H177" s="20" t="e">
        <f>IF(AND(#REF!&lt;&gt;"Výkaz výměr:",#REF!=""),"Výkaz výměr:","")</f>
        <v>#REF!</v>
      </c>
      <c r="I177" s="92" t="s">
        <v>59</v>
      </c>
      <c r="J177" s="91"/>
      <c r="L177" s="93"/>
      <c r="M177" s="193">
        <v>0</v>
      </c>
      <c r="N177" s="205"/>
      <c r="O177" s="217"/>
      <c r="P177" s="94"/>
      <c r="Q177" s="93"/>
      <c r="R177" s="93"/>
      <c r="S177" s="93"/>
      <c r="T177" s="95" t="s">
        <v>1</v>
      </c>
      <c r="U177" s="93"/>
      <c r="V177" s="93"/>
      <c r="W177" s="96"/>
    </row>
    <row r="178" spans="6:25" s="89" customFormat="1" ht="11.25" hidden="1" outlineLevel="4" x14ac:dyDescent="0.2">
      <c r="F178" s="90"/>
      <c r="G178" s="91"/>
      <c r="H178" s="20" t="e">
        <f>IF(AND(H177&lt;&gt;"Výkaz výměr:",I177=""),"Výkaz výměr:","")</f>
        <v>#REF!</v>
      </c>
      <c r="I178" s="92" t="s">
        <v>180</v>
      </c>
      <c r="J178" s="91"/>
      <c r="L178" s="93"/>
      <c r="M178" s="193">
        <v>9558</v>
      </c>
      <c r="N178" s="205"/>
      <c r="O178" s="217"/>
      <c r="P178" s="94"/>
      <c r="Q178" s="93"/>
      <c r="R178" s="93"/>
      <c r="S178" s="93"/>
      <c r="T178" s="95" t="s">
        <v>1</v>
      </c>
      <c r="U178" s="93"/>
      <c r="V178" s="93"/>
      <c r="W178" s="96"/>
    </row>
    <row r="179" spans="6:25" s="5" customFormat="1" ht="12.75" customHeight="1" outlineLevel="3" x14ac:dyDescent="0.2">
      <c r="F179" s="6"/>
      <c r="G179" s="7"/>
      <c r="H179" s="7"/>
      <c r="I179" s="8"/>
      <c r="J179" s="7"/>
      <c r="K179" s="9"/>
      <c r="L179" s="10"/>
      <c r="M179" s="194"/>
      <c r="N179" s="206"/>
      <c r="O179" s="218"/>
      <c r="P179" s="11"/>
      <c r="Q179" s="10"/>
      <c r="R179" s="10"/>
      <c r="S179" s="10"/>
      <c r="T179" s="4" t="s">
        <v>1</v>
      </c>
      <c r="U179" s="10"/>
      <c r="V179" s="10"/>
      <c r="W179" s="10"/>
    </row>
    <row r="180" spans="6:25" s="5" customFormat="1" ht="12.75" hidden="1" customHeight="1" outlineLevel="2" x14ac:dyDescent="0.2">
      <c r="F180" s="6"/>
      <c r="G180" s="7"/>
      <c r="H180" s="7"/>
      <c r="I180" s="8"/>
      <c r="J180" s="7"/>
      <c r="K180" s="9"/>
      <c r="L180" s="10"/>
      <c r="M180" s="194"/>
      <c r="N180" s="206"/>
      <c r="O180" s="218"/>
      <c r="P180" s="11"/>
      <c r="Q180" s="10"/>
      <c r="R180" s="10"/>
      <c r="S180" s="10"/>
      <c r="T180" s="4" t="s">
        <v>1</v>
      </c>
      <c r="U180" s="10"/>
      <c r="V180" s="10"/>
      <c r="W180" s="10"/>
    </row>
    <row r="181" spans="6:25" s="5" customFormat="1" ht="12.75" hidden="1" customHeight="1" outlineLevel="1" x14ac:dyDescent="0.2">
      <c r="F181" s="6"/>
      <c r="G181" s="7"/>
      <c r="H181" s="7"/>
      <c r="I181" s="8"/>
      <c r="J181" s="7"/>
      <c r="K181" s="9"/>
      <c r="L181" s="10"/>
      <c r="M181" s="194"/>
      <c r="N181" s="206"/>
      <c r="O181" s="218"/>
      <c r="P181" s="11"/>
      <c r="Q181" s="10"/>
      <c r="R181" s="10"/>
      <c r="S181" s="10"/>
      <c r="T181" s="4" t="s">
        <v>1</v>
      </c>
      <c r="U181" s="10"/>
      <c r="V181" s="10"/>
      <c r="W181" s="10"/>
    </row>
    <row r="182" spans="6:25" s="37" customFormat="1" ht="19.5" customHeight="1" x14ac:dyDescent="0.25">
      <c r="F182" s="38"/>
      <c r="G182" s="39"/>
      <c r="H182" s="40"/>
      <c r="I182" s="40" t="s">
        <v>208</v>
      </c>
      <c r="J182" s="39"/>
      <c r="K182" s="41"/>
      <c r="L182" s="42"/>
      <c r="M182" s="188"/>
      <c r="N182" s="200"/>
      <c r="O182" s="212">
        <f>SUBTOTAL(9,O183:O220)</f>
        <v>0</v>
      </c>
      <c r="P182" s="44"/>
      <c r="Q182" s="45">
        <f>SUBTOTAL(9,Q183:Q220)</f>
        <v>1405.8600000000001</v>
      </c>
      <c r="R182" s="42"/>
      <c r="S182" s="45">
        <f>SUBTOTAL(9,S183:S220)</f>
        <v>0</v>
      </c>
      <c r="T182" s="46"/>
      <c r="U182" s="43">
        <f>SUBTOTAL(9,U183:U220)</f>
        <v>0</v>
      </c>
      <c r="V182" s="43">
        <f>SUBTOTAL(9,V183:V220)</f>
        <v>0</v>
      </c>
      <c r="W182" s="47"/>
      <c r="Y182" s="43">
        <f>SUBTOTAL(9,Y183:Y220)</f>
        <v>7</v>
      </c>
    </row>
    <row r="183" spans="6:25" s="48" customFormat="1" ht="18.75" customHeight="1" outlineLevel="1" x14ac:dyDescent="0.2">
      <c r="F183" s="49"/>
      <c r="G183" s="50"/>
      <c r="H183" s="51"/>
      <c r="I183" s="51" t="s">
        <v>182</v>
      </c>
      <c r="J183" s="50"/>
      <c r="K183" s="52"/>
      <c r="L183" s="53"/>
      <c r="M183" s="189"/>
      <c r="N183" s="201"/>
      <c r="O183" s="213">
        <f>SUBTOTAL(9,O184:O219)</f>
        <v>0</v>
      </c>
      <c r="P183" s="55"/>
      <c r="Q183" s="56">
        <f>SUBTOTAL(9,Q184:Q219)</f>
        <v>1405.8600000000001</v>
      </c>
      <c r="R183" s="53"/>
      <c r="S183" s="56">
        <f>SUBTOTAL(9,S184:S219)</f>
        <v>0</v>
      </c>
      <c r="T183" s="57"/>
      <c r="U183" s="54">
        <f>SUBTOTAL(9,U184:U219)</f>
        <v>0</v>
      </c>
      <c r="V183" s="54">
        <f>SUBTOTAL(9,V184:V219)</f>
        <v>0</v>
      </c>
      <c r="W183" s="58"/>
      <c r="Y183" s="54">
        <f>SUBTOTAL(9,Y184:Y219)</f>
        <v>7</v>
      </c>
    </row>
    <row r="184" spans="6:25" s="59" customFormat="1" ht="16.5" customHeight="1" outlineLevel="2" x14ac:dyDescent="0.2">
      <c r="F184" s="60"/>
      <c r="G184" s="61"/>
      <c r="H184" s="62"/>
      <c r="I184" s="62" t="s">
        <v>176</v>
      </c>
      <c r="J184" s="61"/>
      <c r="K184" s="63"/>
      <c r="L184" s="64"/>
      <c r="M184" s="190"/>
      <c r="N184" s="202"/>
      <c r="O184" s="214">
        <f>SUBTOTAL(9,O185:O213)</f>
        <v>0</v>
      </c>
      <c r="P184" s="66"/>
      <c r="Q184" s="67">
        <f>SUBTOTAL(9,Q185:Q213)</f>
        <v>1405.8600000000001</v>
      </c>
      <c r="R184" s="64"/>
      <c r="S184" s="67">
        <f>SUBTOTAL(9,S185:S213)</f>
        <v>0</v>
      </c>
      <c r="T184" s="68"/>
      <c r="U184" s="65">
        <f>SUBTOTAL(9,U185:U213)</f>
        <v>0</v>
      </c>
      <c r="V184" s="65">
        <f>SUBTOTAL(9,V185:V213)</f>
        <v>0</v>
      </c>
      <c r="W184" s="69"/>
      <c r="Y184" s="65">
        <f>SUBTOTAL(9,Y185:Y213)</f>
        <v>6</v>
      </c>
    </row>
    <row r="185" spans="6:25" s="70" customFormat="1" ht="12" outlineLevel="3" x14ac:dyDescent="0.2">
      <c r="F185" s="71">
        <v>35</v>
      </c>
      <c r="G185" s="72"/>
      <c r="H185" s="73" t="s">
        <v>35</v>
      </c>
      <c r="I185" s="74" t="s">
        <v>226</v>
      </c>
      <c r="J185" s="72"/>
      <c r="K185" s="75">
        <v>0</v>
      </c>
      <c r="L185" s="76">
        <v>0</v>
      </c>
      <c r="M185" s="191">
        <v>0</v>
      </c>
      <c r="N185" s="203">
        <v>0</v>
      </c>
      <c r="O185" s="215">
        <f>M185*N185</f>
        <v>0</v>
      </c>
      <c r="P185" s="78"/>
      <c r="Q185" s="79">
        <f>M185*P185</f>
        <v>0</v>
      </c>
      <c r="R185" s="78"/>
      <c r="S185" s="79">
        <f>M185*R185</f>
        <v>0</v>
      </c>
      <c r="T185" s="77">
        <v>21</v>
      </c>
      <c r="U185" s="77">
        <f>O185*(T185/100)</f>
        <v>0</v>
      </c>
      <c r="V185" s="77">
        <f>O185+U185</f>
        <v>0</v>
      </c>
      <c r="W185" s="74"/>
      <c r="X185" s="104"/>
      <c r="Y185" s="104">
        <v>1</v>
      </c>
    </row>
    <row r="186" spans="6:25" s="80" customFormat="1" ht="12" outlineLevel="3" x14ac:dyDescent="0.2">
      <c r="F186" s="81"/>
      <c r="G186" s="82"/>
      <c r="H186" s="18" t="s">
        <v>154</v>
      </c>
      <c r="I186" s="250"/>
      <c r="J186" s="250"/>
      <c r="K186" s="250"/>
      <c r="L186" s="250"/>
      <c r="M186" s="250"/>
      <c r="N186" s="250"/>
      <c r="O186" s="250"/>
      <c r="P186" s="83"/>
      <c r="Q186" s="84"/>
      <c r="R186" s="83"/>
      <c r="S186" s="84"/>
      <c r="T186" s="85"/>
      <c r="U186" s="85"/>
      <c r="V186" s="85"/>
      <c r="W186" s="86"/>
      <c r="X186" s="86"/>
    </row>
    <row r="187" spans="6:25" s="80" customFormat="1" ht="6" customHeight="1" outlineLevel="3" x14ac:dyDescent="0.2">
      <c r="F187" s="81"/>
      <c r="G187" s="82"/>
      <c r="H187" s="19"/>
      <c r="I187" s="86"/>
      <c r="J187" s="82"/>
      <c r="K187" s="87"/>
      <c r="L187" s="88"/>
      <c r="M187" s="192"/>
      <c r="N187" s="204"/>
      <c r="O187" s="216"/>
      <c r="P187" s="83"/>
      <c r="Q187" s="84"/>
      <c r="R187" s="83"/>
      <c r="S187" s="84"/>
      <c r="T187" s="85"/>
      <c r="U187" s="85"/>
      <c r="V187" s="85"/>
      <c r="W187" s="86"/>
      <c r="X187" s="86"/>
    </row>
    <row r="188" spans="6:25" s="70" customFormat="1" ht="12" outlineLevel="3" x14ac:dyDescent="0.2">
      <c r="F188" s="71">
        <v>36</v>
      </c>
      <c r="G188" s="72" t="s">
        <v>6</v>
      </c>
      <c r="H188" s="73" t="s">
        <v>108</v>
      </c>
      <c r="I188" s="74" t="s">
        <v>256</v>
      </c>
      <c r="J188" s="72" t="s">
        <v>8</v>
      </c>
      <c r="K188" s="75">
        <v>500</v>
      </c>
      <c r="L188" s="76">
        <v>0</v>
      </c>
      <c r="M188" s="191">
        <v>500</v>
      </c>
      <c r="N188" s="203"/>
      <c r="O188" s="215">
        <f>M188*N188</f>
        <v>0</v>
      </c>
      <c r="P188" s="78"/>
      <c r="Q188" s="79">
        <f>M188*P188</f>
        <v>0</v>
      </c>
      <c r="R188" s="78"/>
      <c r="S188" s="79">
        <f>M188*R188</f>
        <v>0</v>
      </c>
      <c r="T188" s="77">
        <v>21</v>
      </c>
      <c r="U188" s="77">
        <f>O188*(T188/100)</f>
        <v>0</v>
      </c>
      <c r="V188" s="77">
        <f>O188+U188</f>
        <v>0</v>
      </c>
      <c r="W188" s="74"/>
      <c r="X188" s="104"/>
      <c r="Y188" s="104">
        <v>1</v>
      </c>
    </row>
    <row r="189" spans="6:25" s="80" customFormat="1" ht="12" outlineLevel="3" x14ac:dyDescent="0.2">
      <c r="F189" s="81"/>
      <c r="G189" s="82"/>
      <c r="H189" s="18" t="s">
        <v>154</v>
      </c>
      <c r="I189" s="184"/>
      <c r="J189" s="184"/>
      <c r="K189" s="184"/>
      <c r="L189" s="184"/>
      <c r="M189" s="184"/>
      <c r="N189" s="184"/>
      <c r="O189" s="184"/>
      <c r="P189" s="83"/>
      <c r="Q189" s="84"/>
      <c r="R189" s="83"/>
      <c r="S189" s="84"/>
      <c r="T189" s="85"/>
      <c r="U189" s="85"/>
      <c r="V189" s="85"/>
      <c r="W189" s="86"/>
      <c r="X189" s="86"/>
    </row>
    <row r="190" spans="6:25" s="80" customFormat="1" ht="6" customHeight="1" outlineLevel="3" collapsed="1" x14ac:dyDescent="0.2">
      <c r="F190" s="81"/>
      <c r="G190" s="82"/>
      <c r="H190" s="19"/>
      <c r="I190" s="86"/>
      <c r="J190" s="82"/>
      <c r="K190" s="87"/>
      <c r="L190" s="88"/>
      <c r="M190" s="192"/>
      <c r="N190" s="204"/>
      <c r="O190" s="216"/>
      <c r="P190" s="83"/>
      <c r="Q190" s="84"/>
      <c r="R190" s="83"/>
      <c r="S190" s="84"/>
      <c r="T190" s="85"/>
      <c r="U190" s="85"/>
      <c r="V190" s="85"/>
      <c r="W190" s="86"/>
      <c r="X190" s="86"/>
    </row>
    <row r="191" spans="6:25" s="89" customFormat="1" ht="11.25" hidden="1" outlineLevel="4" x14ac:dyDescent="0.2">
      <c r="F191" s="90"/>
      <c r="G191" s="91"/>
      <c r="H191" s="20" t="str">
        <f>IF(AND(H190&lt;&gt;"Výkaz výměr:",I190=""),"Výkaz výměr:","")</f>
        <v>Výkaz výměr:</v>
      </c>
      <c r="I191" s="92" t="s">
        <v>59</v>
      </c>
      <c r="J191" s="91"/>
      <c r="L191" s="93"/>
      <c r="M191" s="193">
        <v>0</v>
      </c>
      <c r="N191" s="205"/>
      <c r="O191" s="217"/>
      <c r="P191" s="94"/>
      <c r="Q191" s="93"/>
      <c r="R191" s="93"/>
      <c r="S191" s="93"/>
      <c r="T191" s="95" t="s">
        <v>1</v>
      </c>
      <c r="U191" s="93"/>
      <c r="V191" s="93"/>
      <c r="W191" s="96"/>
    </row>
    <row r="192" spans="6:25" s="89" customFormat="1" ht="11.25" hidden="1" outlineLevel="4" x14ac:dyDescent="0.2">
      <c r="F192" s="90"/>
      <c r="G192" s="91"/>
      <c r="H192" s="20" t="str">
        <f>IF(AND(H191&lt;&gt;"Výkaz výměr:",I191=""),"Výkaz výměr:","")</f>
        <v/>
      </c>
      <c r="I192" s="92" t="s">
        <v>31</v>
      </c>
      <c r="J192" s="91"/>
      <c r="L192" s="93"/>
      <c r="M192" s="193">
        <v>500</v>
      </c>
      <c r="N192" s="205"/>
      <c r="O192" s="217"/>
      <c r="P192" s="94"/>
      <c r="Q192" s="93"/>
      <c r="R192" s="93"/>
      <c r="S192" s="93"/>
      <c r="T192" s="95" t="s">
        <v>1</v>
      </c>
      <c r="U192" s="93"/>
      <c r="V192" s="93"/>
      <c r="W192" s="96"/>
    </row>
    <row r="193" spans="6:25" s="70" customFormat="1" ht="12" outlineLevel="3" x14ac:dyDescent="0.2">
      <c r="F193" s="71">
        <v>37</v>
      </c>
      <c r="G193" s="72" t="s">
        <v>6</v>
      </c>
      <c r="H193" s="73" t="s">
        <v>111</v>
      </c>
      <c r="I193" s="74" t="s">
        <v>260</v>
      </c>
      <c r="J193" s="72" t="s">
        <v>8</v>
      </c>
      <c r="K193" s="75">
        <v>150</v>
      </c>
      <c r="L193" s="76">
        <v>0</v>
      </c>
      <c r="M193" s="191">
        <v>150</v>
      </c>
      <c r="N193" s="203"/>
      <c r="O193" s="215">
        <f>M193*N193</f>
        <v>0</v>
      </c>
      <c r="P193" s="78"/>
      <c r="Q193" s="79">
        <f>M193*P193</f>
        <v>0</v>
      </c>
      <c r="R193" s="78"/>
      <c r="S193" s="79">
        <f>M193*R193</f>
        <v>0</v>
      </c>
      <c r="T193" s="77">
        <v>21</v>
      </c>
      <c r="U193" s="77">
        <f>O193*(T193/100)</f>
        <v>0</v>
      </c>
      <c r="V193" s="77">
        <f>O193+U193</f>
        <v>0</v>
      </c>
      <c r="W193" s="74"/>
      <c r="X193" s="104"/>
      <c r="Y193" s="104">
        <v>1</v>
      </c>
    </row>
    <row r="194" spans="6:25" s="80" customFormat="1" ht="12" outlineLevel="3" x14ac:dyDescent="0.2">
      <c r="F194" s="81"/>
      <c r="G194" s="82"/>
      <c r="H194" s="18" t="s">
        <v>154</v>
      </c>
      <c r="I194" s="184"/>
      <c r="J194" s="184"/>
      <c r="K194" s="184"/>
      <c r="L194" s="184"/>
      <c r="M194" s="184"/>
      <c r="N194" s="184"/>
      <c r="O194" s="184"/>
      <c r="P194" s="83"/>
      <c r="Q194" s="84"/>
      <c r="R194" s="83"/>
      <c r="S194" s="84"/>
      <c r="T194" s="85"/>
      <c r="U194" s="85"/>
      <c r="V194" s="85"/>
      <c r="W194" s="86"/>
      <c r="X194" s="86"/>
    </row>
    <row r="195" spans="6:25" s="80" customFormat="1" ht="6" customHeight="1" outlineLevel="3" collapsed="1" x14ac:dyDescent="0.2">
      <c r="F195" s="81"/>
      <c r="G195" s="82"/>
      <c r="H195" s="19"/>
      <c r="I195" s="86"/>
      <c r="J195" s="82"/>
      <c r="K195" s="87"/>
      <c r="L195" s="88"/>
      <c r="M195" s="192"/>
      <c r="N195" s="204"/>
      <c r="O195" s="216"/>
      <c r="P195" s="83"/>
      <c r="Q195" s="84"/>
      <c r="R195" s="83"/>
      <c r="S195" s="84"/>
      <c r="T195" s="85"/>
      <c r="U195" s="85"/>
      <c r="V195" s="85"/>
      <c r="W195" s="86"/>
      <c r="X195" s="86"/>
    </row>
    <row r="196" spans="6:25" s="89" customFormat="1" ht="11.25" hidden="1" outlineLevel="4" x14ac:dyDescent="0.2">
      <c r="F196" s="90"/>
      <c r="G196" s="91"/>
      <c r="H196" s="20" t="str">
        <f>IF(AND(H195&lt;&gt;"Výkaz výměr:",I195=""),"Výkaz výměr:","")</f>
        <v>Výkaz výměr:</v>
      </c>
      <c r="I196" s="92" t="s">
        <v>59</v>
      </c>
      <c r="J196" s="91"/>
      <c r="L196" s="93"/>
      <c r="M196" s="193">
        <v>0</v>
      </c>
      <c r="N196" s="205"/>
      <c r="O196" s="217"/>
      <c r="P196" s="94"/>
      <c r="Q196" s="93"/>
      <c r="R196" s="93"/>
      <c r="S196" s="93"/>
      <c r="T196" s="95" t="s">
        <v>1</v>
      </c>
      <c r="U196" s="93"/>
      <c r="V196" s="93"/>
      <c r="W196" s="96"/>
    </row>
    <row r="197" spans="6:25" s="89" customFormat="1" ht="11.25" hidden="1" outlineLevel="4" x14ac:dyDescent="0.2">
      <c r="F197" s="90"/>
      <c r="G197" s="91"/>
      <c r="H197" s="20" t="str">
        <f>IF(AND(H196&lt;&gt;"Výkaz výměr:",I196=""),"Výkaz výměr:","")</f>
        <v/>
      </c>
      <c r="I197" s="92" t="s">
        <v>65</v>
      </c>
      <c r="J197" s="91"/>
      <c r="L197" s="93"/>
      <c r="M197" s="193">
        <v>150</v>
      </c>
      <c r="N197" s="205"/>
      <c r="O197" s="217"/>
      <c r="P197" s="94"/>
      <c r="Q197" s="93"/>
      <c r="R197" s="93"/>
      <c r="S197" s="93"/>
      <c r="T197" s="95" t="s">
        <v>1</v>
      </c>
      <c r="U197" s="93"/>
      <c r="V197" s="93"/>
      <c r="W197" s="96"/>
    </row>
    <row r="198" spans="6:25" s="70" customFormat="1" ht="11.25" customHeight="1" outlineLevel="3" x14ac:dyDescent="0.2">
      <c r="F198" s="71">
        <v>38</v>
      </c>
      <c r="G198" s="72" t="s">
        <v>6</v>
      </c>
      <c r="H198" s="73" t="s">
        <v>115</v>
      </c>
      <c r="I198" s="74" t="s">
        <v>250</v>
      </c>
      <c r="J198" s="72" t="s">
        <v>8</v>
      </c>
      <c r="K198" s="75">
        <v>1000</v>
      </c>
      <c r="L198" s="76">
        <v>0</v>
      </c>
      <c r="M198" s="191">
        <v>1000</v>
      </c>
      <c r="N198" s="203"/>
      <c r="O198" s="215">
        <f>M198*N198</f>
        <v>0</v>
      </c>
      <c r="P198" s="78"/>
      <c r="Q198" s="79">
        <f>M198*P198</f>
        <v>0</v>
      </c>
      <c r="R198" s="78"/>
      <c r="S198" s="79">
        <f>M198*R198</f>
        <v>0</v>
      </c>
      <c r="T198" s="77">
        <v>21</v>
      </c>
      <c r="U198" s="77">
        <f>O198*(T198/100)</f>
        <v>0</v>
      </c>
      <c r="V198" s="77">
        <f>O198+U198</f>
        <v>0</v>
      </c>
      <c r="W198" s="74"/>
      <c r="X198" s="104"/>
      <c r="Y198" s="104">
        <v>1</v>
      </c>
    </row>
    <row r="199" spans="6:25" s="80" customFormat="1" ht="12" outlineLevel="3" x14ac:dyDescent="0.2">
      <c r="F199" s="81"/>
      <c r="G199" s="82"/>
      <c r="H199" s="18" t="s">
        <v>154</v>
      </c>
      <c r="I199" s="184"/>
      <c r="J199" s="184"/>
      <c r="K199" s="184"/>
      <c r="L199" s="184"/>
      <c r="M199" s="184"/>
      <c r="N199" s="184"/>
      <c r="O199" s="184"/>
      <c r="P199" s="83"/>
      <c r="Q199" s="84"/>
      <c r="R199" s="83"/>
      <c r="S199" s="84"/>
      <c r="T199" s="85"/>
      <c r="U199" s="85"/>
      <c r="V199" s="85"/>
      <c r="W199" s="86"/>
      <c r="X199" s="86"/>
    </row>
    <row r="200" spans="6:25" s="80" customFormat="1" ht="6" customHeight="1" outlineLevel="3" collapsed="1" x14ac:dyDescent="0.2">
      <c r="F200" s="81"/>
      <c r="G200" s="82"/>
      <c r="H200" s="19"/>
      <c r="I200" s="86"/>
      <c r="J200" s="82"/>
      <c r="K200" s="87"/>
      <c r="L200" s="88"/>
      <c r="M200" s="192"/>
      <c r="N200" s="204"/>
      <c r="O200" s="216"/>
      <c r="P200" s="83"/>
      <c r="Q200" s="84"/>
      <c r="R200" s="83"/>
      <c r="S200" s="84"/>
      <c r="T200" s="85"/>
      <c r="U200" s="85"/>
      <c r="V200" s="85"/>
      <c r="W200" s="86"/>
      <c r="X200" s="86"/>
    </row>
    <row r="201" spans="6:25" s="89" customFormat="1" ht="11.25" hidden="1" outlineLevel="4" x14ac:dyDescent="0.2">
      <c r="F201" s="90"/>
      <c r="G201" s="91"/>
      <c r="H201" s="20" t="str">
        <f>IF(AND(H200&lt;&gt;"Výkaz výměr:",I200=""),"Výkaz výměr:","")</f>
        <v>Výkaz výměr:</v>
      </c>
      <c r="I201" s="92" t="s">
        <v>59</v>
      </c>
      <c r="J201" s="91"/>
      <c r="L201" s="93"/>
      <c r="M201" s="193">
        <v>0</v>
      </c>
      <c r="N201" s="205"/>
      <c r="O201" s="217"/>
      <c r="P201" s="94"/>
      <c r="Q201" s="93"/>
      <c r="R201" s="93"/>
      <c r="S201" s="93"/>
      <c r="T201" s="95" t="s">
        <v>1</v>
      </c>
      <c r="U201" s="93"/>
      <c r="V201" s="93"/>
      <c r="W201" s="96"/>
    </row>
    <row r="202" spans="6:25" s="89" customFormat="1" ht="11.25" hidden="1" outlineLevel="4" x14ac:dyDescent="0.2">
      <c r="F202" s="90"/>
      <c r="G202" s="91"/>
      <c r="H202" s="20" t="str">
        <f>IF(AND(H201&lt;&gt;"Výkaz výměr:",I201=""),"Výkaz výměr:","")</f>
        <v/>
      </c>
      <c r="I202" s="92" t="s">
        <v>66</v>
      </c>
      <c r="J202" s="91"/>
      <c r="L202" s="93"/>
      <c r="M202" s="193">
        <v>1000</v>
      </c>
      <c r="N202" s="205"/>
      <c r="O202" s="217"/>
      <c r="P202" s="94"/>
      <c r="Q202" s="93"/>
      <c r="R202" s="93"/>
      <c r="S202" s="93"/>
      <c r="T202" s="95" t="s">
        <v>1</v>
      </c>
      <c r="U202" s="93"/>
      <c r="V202" s="93"/>
      <c r="W202" s="96"/>
    </row>
    <row r="203" spans="6:25" s="70" customFormat="1" ht="12" outlineLevel="3" x14ac:dyDescent="0.2">
      <c r="F203" s="71">
        <v>39</v>
      </c>
      <c r="G203" s="72" t="s">
        <v>6</v>
      </c>
      <c r="H203" s="73" t="s">
        <v>127</v>
      </c>
      <c r="I203" s="74" t="s">
        <v>253</v>
      </c>
      <c r="J203" s="72" t="s">
        <v>8</v>
      </c>
      <c r="K203" s="75">
        <v>500</v>
      </c>
      <c r="L203" s="76">
        <v>0</v>
      </c>
      <c r="M203" s="191">
        <v>500</v>
      </c>
      <c r="N203" s="203"/>
      <c r="O203" s="215">
        <f>M203*N203</f>
        <v>0</v>
      </c>
      <c r="P203" s="78">
        <v>2.8117200000000002</v>
      </c>
      <c r="Q203" s="79">
        <f>M203*P203</f>
        <v>1405.8600000000001</v>
      </c>
      <c r="R203" s="78"/>
      <c r="S203" s="79">
        <f>M203*R203</f>
        <v>0</v>
      </c>
      <c r="T203" s="77">
        <v>21</v>
      </c>
      <c r="U203" s="77">
        <f>O203*(T203/100)</f>
        <v>0</v>
      </c>
      <c r="V203" s="77">
        <f>O203+U203</f>
        <v>0</v>
      </c>
      <c r="W203" s="74"/>
      <c r="X203" s="104"/>
      <c r="Y203" s="104">
        <v>1</v>
      </c>
    </row>
    <row r="204" spans="6:25" s="80" customFormat="1" ht="12" outlineLevel="3" x14ac:dyDescent="0.2">
      <c r="F204" s="81"/>
      <c r="G204" s="82"/>
      <c r="H204" s="18" t="s">
        <v>154</v>
      </c>
      <c r="I204" s="184"/>
      <c r="J204" s="184"/>
      <c r="K204" s="184"/>
      <c r="L204" s="184"/>
      <c r="M204" s="184"/>
      <c r="N204" s="184"/>
      <c r="O204" s="184"/>
      <c r="P204" s="83"/>
      <c r="Q204" s="84"/>
      <c r="R204" s="83"/>
      <c r="S204" s="84"/>
      <c r="T204" s="85"/>
      <c r="U204" s="85"/>
      <c r="V204" s="85"/>
      <c r="W204" s="86"/>
      <c r="X204" s="86"/>
    </row>
    <row r="205" spans="6:25" s="80" customFormat="1" ht="6" customHeight="1" outlineLevel="3" collapsed="1" x14ac:dyDescent="0.2">
      <c r="F205" s="81"/>
      <c r="G205" s="82"/>
      <c r="H205" s="19"/>
      <c r="I205" s="86"/>
      <c r="J205" s="82"/>
      <c r="K205" s="87"/>
      <c r="L205" s="88"/>
      <c r="M205" s="192"/>
      <c r="N205" s="204"/>
      <c r="O205" s="216"/>
      <c r="P205" s="83"/>
      <c r="Q205" s="84"/>
      <c r="R205" s="83"/>
      <c r="S205" s="84"/>
      <c r="T205" s="85"/>
      <c r="U205" s="85"/>
      <c r="V205" s="85"/>
      <c r="W205" s="86"/>
      <c r="X205" s="86"/>
    </row>
    <row r="206" spans="6:25" s="89" customFormat="1" ht="11.25" hidden="1" outlineLevel="4" x14ac:dyDescent="0.2">
      <c r="F206" s="90"/>
      <c r="G206" s="91"/>
      <c r="H206" s="20" t="str">
        <f>IF(AND(H205&lt;&gt;"Výkaz výměr:",I205=""),"Výkaz výměr:","")</f>
        <v>Výkaz výměr:</v>
      </c>
      <c r="I206" s="92" t="s">
        <v>59</v>
      </c>
      <c r="J206" s="91"/>
      <c r="L206" s="93"/>
      <c r="M206" s="193">
        <v>0</v>
      </c>
      <c r="N206" s="205"/>
      <c r="O206" s="217"/>
      <c r="P206" s="94"/>
      <c r="Q206" s="93"/>
      <c r="R206" s="93"/>
      <c r="S206" s="93"/>
      <c r="T206" s="95" t="s">
        <v>1</v>
      </c>
      <c r="U206" s="93"/>
      <c r="V206" s="93"/>
      <c r="W206" s="96"/>
    </row>
    <row r="207" spans="6:25" s="89" customFormat="1" ht="11.25" hidden="1" outlineLevel="4" x14ac:dyDescent="0.2">
      <c r="F207" s="90"/>
      <c r="G207" s="91"/>
      <c r="H207" s="20" t="str">
        <f>IF(AND(H206&lt;&gt;"Výkaz výměr:",I206=""),"Výkaz výměr:","")</f>
        <v/>
      </c>
      <c r="I207" s="92" t="s">
        <v>31</v>
      </c>
      <c r="J207" s="91"/>
      <c r="L207" s="93"/>
      <c r="M207" s="193">
        <v>500</v>
      </c>
      <c r="N207" s="205"/>
      <c r="O207" s="217"/>
      <c r="P207" s="94"/>
      <c r="Q207" s="93"/>
      <c r="R207" s="93"/>
      <c r="S207" s="93"/>
      <c r="T207" s="95" t="s">
        <v>1</v>
      </c>
      <c r="U207" s="93"/>
      <c r="V207" s="93"/>
      <c r="W207" s="96"/>
    </row>
    <row r="208" spans="6:25" s="70" customFormat="1" ht="12" outlineLevel="3" x14ac:dyDescent="0.2">
      <c r="F208" s="71">
        <v>40</v>
      </c>
      <c r="G208" s="72" t="s">
        <v>6</v>
      </c>
      <c r="H208" s="73" t="s">
        <v>128</v>
      </c>
      <c r="I208" s="74" t="s">
        <v>241</v>
      </c>
      <c r="J208" s="72" t="s">
        <v>7</v>
      </c>
      <c r="K208" s="75">
        <v>703</v>
      </c>
      <c r="L208" s="76">
        <v>0</v>
      </c>
      <c r="M208" s="191">
        <v>703</v>
      </c>
      <c r="N208" s="203"/>
      <c r="O208" s="215">
        <f>M208*N208</f>
        <v>0</v>
      </c>
      <c r="P208" s="78"/>
      <c r="Q208" s="79">
        <f>M208*P208</f>
        <v>0</v>
      </c>
      <c r="R208" s="78"/>
      <c r="S208" s="79">
        <f>M208*R208</f>
        <v>0</v>
      </c>
      <c r="T208" s="77">
        <v>21</v>
      </c>
      <c r="U208" s="77">
        <f>O208*(T208/100)</f>
        <v>0</v>
      </c>
      <c r="V208" s="77">
        <f>O208+U208</f>
        <v>0</v>
      </c>
      <c r="W208" s="74"/>
      <c r="X208" s="104"/>
      <c r="Y208" s="104">
        <v>1</v>
      </c>
    </row>
    <row r="209" spans="6:25" s="80" customFormat="1" ht="12" outlineLevel="3" x14ac:dyDescent="0.2">
      <c r="F209" s="81"/>
      <c r="G209" s="82"/>
      <c r="H209" s="18" t="s">
        <v>154</v>
      </c>
      <c r="I209" s="184"/>
      <c r="J209" s="184"/>
      <c r="K209" s="184"/>
      <c r="L209" s="184"/>
      <c r="M209" s="184"/>
      <c r="N209" s="184"/>
      <c r="O209" s="184"/>
      <c r="P209" s="83"/>
      <c r="Q209" s="84"/>
      <c r="R209" s="83"/>
      <c r="S209" s="84"/>
      <c r="T209" s="85"/>
      <c r="U209" s="85"/>
      <c r="V209" s="85"/>
      <c r="W209" s="86"/>
      <c r="X209" s="86"/>
    </row>
    <row r="210" spans="6:25" s="80" customFormat="1" ht="6" customHeight="1" outlineLevel="3" collapsed="1" x14ac:dyDescent="0.2">
      <c r="F210" s="81"/>
      <c r="G210" s="82"/>
      <c r="H210" s="19"/>
      <c r="I210" s="86"/>
      <c r="J210" s="82"/>
      <c r="K210" s="87"/>
      <c r="L210" s="88"/>
      <c r="M210" s="192"/>
      <c r="N210" s="204"/>
      <c r="O210" s="216"/>
      <c r="P210" s="83"/>
      <c r="Q210" s="84"/>
      <c r="R210" s="83"/>
      <c r="S210" s="84"/>
      <c r="T210" s="85"/>
      <c r="U210" s="85"/>
      <c r="V210" s="85"/>
      <c r="W210" s="86"/>
      <c r="X210" s="86"/>
    </row>
    <row r="211" spans="6:25" s="89" customFormat="1" ht="11.25" hidden="1" outlineLevel="4" x14ac:dyDescent="0.2">
      <c r="F211" s="90"/>
      <c r="G211" s="91"/>
      <c r="H211" s="20" t="str">
        <f>IF(AND(H210&lt;&gt;"Výkaz výměr:",I210=""),"Výkaz výměr:","")</f>
        <v>Výkaz výměr:</v>
      </c>
      <c r="I211" s="92" t="s">
        <v>59</v>
      </c>
      <c r="J211" s="91"/>
      <c r="L211" s="93"/>
      <c r="M211" s="193">
        <v>0</v>
      </c>
      <c r="N211" s="205"/>
      <c r="O211" s="217"/>
      <c r="P211" s="94"/>
      <c r="Q211" s="93"/>
      <c r="R211" s="93"/>
      <c r="S211" s="93"/>
      <c r="T211" s="95" t="s">
        <v>1</v>
      </c>
      <c r="U211" s="93"/>
      <c r="V211" s="93"/>
      <c r="W211" s="96"/>
    </row>
    <row r="212" spans="6:25" s="89" customFormat="1" ht="11.25" hidden="1" outlineLevel="4" x14ac:dyDescent="0.2">
      <c r="F212" s="90"/>
      <c r="G212" s="91"/>
      <c r="H212" s="20" t="str">
        <f>IF(AND(H211&lt;&gt;"Výkaz výměr:",I211=""),"Výkaz výměr:","")</f>
        <v/>
      </c>
      <c r="I212" s="92" t="s">
        <v>143</v>
      </c>
      <c r="J212" s="91"/>
      <c r="L212" s="93"/>
      <c r="M212" s="193">
        <v>703</v>
      </c>
      <c r="N212" s="205"/>
      <c r="O212" s="217"/>
      <c r="P212" s="94"/>
      <c r="Q212" s="93"/>
      <c r="R212" s="93"/>
      <c r="S212" s="93"/>
      <c r="T212" s="95" t="s">
        <v>1</v>
      </c>
      <c r="U212" s="93"/>
      <c r="V212" s="93"/>
      <c r="W212" s="96"/>
    </row>
    <row r="213" spans="6:25" s="5" customFormat="1" ht="12.75" customHeight="1" outlineLevel="3" x14ac:dyDescent="0.2">
      <c r="F213" s="6"/>
      <c r="G213" s="7"/>
      <c r="H213" s="7"/>
      <c r="I213" s="8"/>
      <c r="J213" s="7"/>
      <c r="K213" s="9"/>
      <c r="L213" s="10"/>
      <c r="M213" s="194"/>
      <c r="N213" s="206"/>
      <c r="O213" s="218"/>
      <c r="P213" s="11"/>
      <c r="Q213" s="10"/>
      <c r="R213" s="10"/>
      <c r="S213" s="10"/>
      <c r="T213" s="4" t="s">
        <v>1</v>
      </c>
      <c r="U213" s="10"/>
      <c r="V213" s="10"/>
      <c r="W213" s="10"/>
    </row>
    <row r="214" spans="6:25" s="59" customFormat="1" ht="16.5" customHeight="1" outlineLevel="2" x14ac:dyDescent="0.2">
      <c r="F214" s="60"/>
      <c r="G214" s="61"/>
      <c r="H214" s="62"/>
      <c r="I214" s="62" t="s">
        <v>204</v>
      </c>
      <c r="J214" s="61"/>
      <c r="K214" s="63"/>
      <c r="L214" s="64"/>
      <c r="M214" s="190"/>
      <c r="N214" s="202"/>
      <c r="O214" s="214">
        <f>SUBTOTAL(9,O215:O218)</f>
        <v>0</v>
      </c>
      <c r="P214" s="66"/>
      <c r="Q214" s="67">
        <f>SUBTOTAL(9,Q215:Q218)</f>
        <v>0</v>
      </c>
      <c r="R214" s="64"/>
      <c r="S214" s="67">
        <f>SUBTOTAL(9,S215:S218)</f>
        <v>0</v>
      </c>
      <c r="T214" s="68"/>
      <c r="U214" s="65">
        <f>SUBTOTAL(9,U215:U218)</f>
        <v>0</v>
      </c>
      <c r="V214" s="65">
        <f>SUBTOTAL(9,V215:V218)</f>
        <v>0</v>
      </c>
      <c r="W214" s="69"/>
      <c r="Y214" s="65">
        <f>SUBTOTAL(9,Y215:Y218)</f>
        <v>1</v>
      </c>
    </row>
    <row r="215" spans="6:25" s="70" customFormat="1" ht="12" outlineLevel="3" x14ac:dyDescent="0.2">
      <c r="F215" s="71">
        <v>41</v>
      </c>
      <c r="G215" s="72" t="s">
        <v>6</v>
      </c>
      <c r="H215" s="73" t="s">
        <v>137</v>
      </c>
      <c r="I215" s="74" t="s">
        <v>227</v>
      </c>
      <c r="J215" s="72" t="s">
        <v>2</v>
      </c>
      <c r="K215" s="75">
        <v>1405.86</v>
      </c>
      <c r="L215" s="76">
        <v>0</v>
      </c>
      <c r="M215" s="191">
        <v>1405.86</v>
      </c>
      <c r="N215" s="203"/>
      <c r="O215" s="215">
        <f>M215*N215</f>
        <v>0</v>
      </c>
      <c r="P215" s="78"/>
      <c r="Q215" s="79">
        <f>M215*P215</f>
        <v>0</v>
      </c>
      <c r="R215" s="78"/>
      <c r="S215" s="79">
        <f>M215*R215</f>
        <v>0</v>
      </c>
      <c r="T215" s="77">
        <v>21</v>
      </c>
      <c r="U215" s="77">
        <f>O215*(T215/100)</f>
        <v>0</v>
      </c>
      <c r="V215" s="77">
        <f>O215+U215</f>
        <v>0</v>
      </c>
      <c r="W215" s="74"/>
      <c r="X215" s="104" t="s">
        <v>305</v>
      </c>
      <c r="Y215" s="104">
        <v>1</v>
      </c>
    </row>
    <row r="216" spans="6:25" s="80" customFormat="1" ht="12" outlineLevel="3" x14ac:dyDescent="0.2">
      <c r="F216" s="81"/>
      <c r="G216" s="82"/>
      <c r="H216" s="18" t="s">
        <v>154</v>
      </c>
      <c r="I216" s="250" t="s">
        <v>263</v>
      </c>
      <c r="J216" s="250"/>
      <c r="K216" s="250"/>
      <c r="L216" s="250"/>
      <c r="M216" s="250"/>
      <c r="N216" s="250"/>
      <c r="O216" s="250"/>
      <c r="P216" s="83"/>
      <c r="Q216" s="84"/>
      <c r="R216" s="83"/>
      <c r="S216" s="84"/>
      <c r="T216" s="85"/>
      <c r="U216" s="85"/>
      <c r="V216" s="85"/>
      <c r="W216" s="86"/>
      <c r="X216" s="86"/>
    </row>
    <row r="217" spans="6:25" s="80" customFormat="1" ht="6" customHeight="1" outlineLevel="3" x14ac:dyDescent="0.2">
      <c r="F217" s="81"/>
      <c r="G217" s="82"/>
      <c r="H217" s="19"/>
      <c r="I217" s="86"/>
      <c r="J217" s="82"/>
      <c r="K217" s="87"/>
      <c r="L217" s="88"/>
      <c r="M217" s="192"/>
      <c r="N217" s="204"/>
      <c r="O217" s="216"/>
      <c r="P217" s="83"/>
      <c r="Q217" s="84"/>
      <c r="R217" s="83"/>
      <c r="S217" s="84"/>
      <c r="T217" s="85"/>
      <c r="U217" s="85"/>
      <c r="V217" s="85"/>
      <c r="W217" s="86"/>
      <c r="X217" s="86"/>
    </row>
    <row r="218" spans="6:25" s="5" customFormat="1" ht="12.75" customHeight="1" outlineLevel="3" x14ac:dyDescent="0.2">
      <c r="F218" s="6"/>
      <c r="G218" s="7"/>
      <c r="H218" s="7"/>
      <c r="I218" s="8"/>
      <c r="J218" s="7"/>
      <c r="K218" s="9"/>
      <c r="L218" s="10"/>
      <c r="M218" s="194"/>
      <c r="N218" s="206"/>
      <c r="O218" s="218"/>
      <c r="P218" s="11"/>
      <c r="Q218" s="10"/>
      <c r="R218" s="10"/>
      <c r="S218" s="10"/>
      <c r="T218" s="4" t="s">
        <v>1</v>
      </c>
      <c r="U218" s="10"/>
      <c r="V218" s="10"/>
      <c r="W218" s="10"/>
    </row>
    <row r="219" spans="6:25" s="5" customFormat="1" ht="12.75" customHeight="1" outlineLevel="2" x14ac:dyDescent="0.2">
      <c r="F219" s="6"/>
      <c r="G219" s="7"/>
      <c r="H219" s="7"/>
      <c r="I219" s="8"/>
      <c r="J219" s="7"/>
      <c r="K219" s="9"/>
      <c r="L219" s="10"/>
      <c r="M219" s="194"/>
      <c r="N219" s="206"/>
      <c r="O219" s="218"/>
      <c r="P219" s="11"/>
      <c r="Q219" s="10"/>
      <c r="R219" s="10"/>
      <c r="S219" s="10"/>
      <c r="T219" s="4" t="s">
        <v>1</v>
      </c>
      <c r="U219" s="10"/>
      <c r="V219" s="10"/>
      <c r="W219" s="10"/>
    </row>
    <row r="220" spans="6:25" s="5" customFormat="1" ht="12.75" customHeight="1" outlineLevel="1" x14ac:dyDescent="0.2">
      <c r="F220" s="6"/>
      <c r="G220" s="7"/>
      <c r="H220" s="7"/>
      <c r="I220" s="8"/>
      <c r="J220" s="7"/>
      <c r="K220" s="9"/>
      <c r="L220" s="10"/>
      <c r="M220" s="194"/>
      <c r="N220" s="206"/>
      <c r="O220" s="218"/>
      <c r="P220" s="11"/>
      <c r="Q220" s="10"/>
      <c r="R220" s="10"/>
      <c r="S220" s="10"/>
      <c r="T220" s="4" t="s">
        <v>1</v>
      </c>
      <c r="U220" s="10"/>
      <c r="V220" s="10"/>
      <c r="W220" s="10"/>
    </row>
    <row r="221" spans="6:25" s="37" customFormat="1" ht="19.5" customHeight="1" x14ac:dyDescent="0.25">
      <c r="F221" s="38"/>
      <c r="G221" s="39"/>
      <c r="H221" s="40"/>
      <c r="I221" s="40" t="s">
        <v>223</v>
      </c>
      <c r="J221" s="39"/>
      <c r="K221" s="41"/>
      <c r="L221" s="42"/>
      <c r="M221" s="188"/>
      <c r="N221" s="200"/>
      <c r="O221" s="212">
        <f>SUBTOTAL(9,O222:O300)</f>
        <v>0</v>
      </c>
      <c r="P221" s="44"/>
      <c r="Q221" s="45">
        <f>SUBTOTAL(9,Q222:Q300)</f>
        <v>311.26425</v>
      </c>
      <c r="R221" s="42"/>
      <c r="S221" s="45">
        <f>SUBTOTAL(9,S222:S300)</f>
        <v>0</v>
      </c>
      <c r="T221" s="46"/>
      <c r="U221" s="43">
        <f>SUBTOTAL(9,U222:U300)</f>
        <v>0</v>
      </c>
      <c r="V221" s="43">
        <f>SUBTOTAL(9,V222:V300)</f>
        <v>0</v>
      </c>
      <c r="W221" s="47"/>
      <c r="Y221" s="43">
        <f>SUBTOTAL(9,Y222:Y300)</f>
        <v>16</v>
      </c>
    </row>
    <row r="222" spans="6:25" s="48" customFormat="1" ht="18.75" customHeight="1" outlineLevel="1" x14ac:dyDescent="0.2">
      <c r="F222" s="49"/>
      <c r="G222" s="50"/>
      <c r="H222" s="51"/>
      <c r="I222" s="51" t="s">
        <v>220</v>
      </c>
      <c r="J222" s="50"/>
      <c r="K222" s="52"/>
      <c r="L222" s="53"/>
      <c r="M222" s="189"/>
      <c r="N222" s="201"/>
      <c r="O222" s="213">
        <f>SUBTOTAL(9,O223:O299)</f>
        <v>0</v>
      </c>
      <c r="P222" s="55"/>
      <c r="Q222" s="56">
        <f>SUBTOTAL(9,Q223:Q299)</f>
        <v>311.26425</v>
      </c>
      <c r="R222" s="53"/>
      <c r="S222" s="56">
        <f>SUBTOTAL(9,S223:S299)</f>
        <v>0</v>
      </c>
      <c r="T222" s="57"/>
      <c r="U222" s="54">
        <f>SUBTOTAL(9,U223:U299)</f>
        <v>0</v>
      </c>
      <c r="V222" s="54">
        <f>SUBTOTAL(9,V223:V299)</f>
        <v>0</v>
      </c>
      <c r="W222" s="58"/>
      <c r="Y222" s="54">
        <f>SUBTOTAL(9,Y223:Y299)</f>
        <v>16</v>
      </c>
    </row>
    <row r="223" spans="6:25" s="59" customFormat="1" ht="16.5" customHeight="1" outlineLevel="2" x14ac:dyDescent="0.2">
      <c r="F223" s="60"/>
      <c r="G223" s="61"/>
      <c r="H223" s="62"/>
      <c r="I223" s="62" t="s">
        <v>176</v>
      </c>
      <c r="J223" s="61"/>
      <c r="K223" s="63"/>
      <c r="L223" s="64"/>
      <c r="M223" s="190"/>
      <c r="N223" s="202"/>
      <c r="O223" s="214">
        <f>SUBTOTAL(9,O224:O266)</f>
        <v>0</v>
      </c>
      <c r="P223" s="66"/>
      <c r="Q223" s="67">
        <f>SUBTOTAL(9,Q224:Q266)</f>
        <v>46.2</v>
      </c>
      <c r="R223" s="64"/>
      <c r="S223" s="67">
        <f>SUBTOTAL(9,S224:S266)</f>
        <v>0</v>
      </c>
      <c r="T223" s="68"/>
      <c r="U223" s="65">
        <f>SUBTOTAL(9,U224:U266)</f>
        <v>0</v>
      </c>
      <c r="V223" s="65">
        <f>SUBTOTAL(9,V224:V266)</f>
        <v>0</v>
      </c>
      <c r="W223" s="69"/>
      <c r="Y223" s="65">
        <f>SUBTOTAL(9,Y224:Y266)</f>
        <v>10</v>
      </c>
    </row>
    <row r="224" spans="6:25" s="70" customFormat="1" ht="12" outlineLevel="3" x14ac:dyDescent="0.2">
      <c r="F224" s="71">
        <v>42</v>
      </c>
      <c r="G224" s="72"/>
      <c r="H224" s="73" t="s">
        <v>35</v>
      </c>
      <c r="I224" s="74" t="s">
        <v>226</v>
      </c>
      <c r="J224" s="72"/>
      <c r="K224" s="75">
        <v>0</v>
      </c>
      <c r="L224" s="76">
        <v>0</v>
      </c>
      <c r="M224" s="191">
        <v>0</v>
      </c>
      <c r="N224" s="203">
        <v>0</v>
      </c>
      <c r="O224" s="215">
        <f>M224*N224</f>
        <v>0</v>
      </c>
      <c r="P224" s="78"/>
      <c r="Q224" s="79">
        <f>M224*P224</f>
        <v>0</v>
      </c>
      <c r="R224" s="78"/>
      <c r="S224" s="79">
        <f>M224*R224</f>
        <v>0</v>
      </c>
      <c r="T224" s="77">
        <v>21</v>
      </c>
      <c r="U224" s="77">
        <f>O224*(T224/100)</f>
        <v>0</v>
      </c>
      <c r="V224" s="77">
        <f>O224+U224</f>
        <v>0</v>
      </c>
      <c r="W224" s="74"/>
      <c r="X224" s="104"/>
      <c r="Y224" s="104">
        <v>1</v>
      </c>
    </row>
    <row r="225" spans="6:25" s="80" customFormat="1" ht="12" outlineLevel="3" x14ac:dyDescent="0.2">
      <c r="F225" s="81"/>
      <c r="G225" s="82"/>
      <c r="H225" s="18" t="s">
        <v>154</v>
      </c>
      <c r="I225" s="250"/>
      <c r="J225" s="250"/>
      <c r="K225" s="250"/>
      <c r="L225" s="250"/>
      <c r="M225" s="250"/>
      <c r="N225" s="250"/>
      <c r="O225" s="250"/>
      <c r="P225" s="83"/>
      <c r="Q225" s="84"/>
      <c r="R225" s="83"/>
      <c r="S225" s="84"/>
      <c r="T225" s="85"/>
      <c r="U225" s="85"/>
      <c r="V225" s="85"/>
      <c r="W225" s="86"/>
      <c r="X225" s="86"/>
    </row>
    <row r="226" spans="6:25" s="80" customFormat="1" ht="6" customHeight="1" outlineLevel="3" x14ac:dyDescent="0.2">
      <c r="F226" s="81"/>
      <c r="G226" s="82"/>
      <c r="H226" s="19"/>
      <c r="I226" s="86"/>
      <c r="J226" s="82"/>
      <c r="K226" s="87"/>
      <c r="L226" s="88"/>
      <c r="M226" s="192"/>
      <c r="N226" s="204"/>
      <c r="O226" s="216"/>
      <c r="P226" s="83"/>
      <c r="Q226" s="84"/>
      <c r="R226" s="83"/>
      <c r="S226" s="84"/>
      <c r="T226" s="85"/>
      <c r="U226" s="85"/>
      <c r="V226" s="85"/>
      <c r="W226" s="86"/>
      <c r="X226" s="86"/>
    </row>
    <row r="227" spans="6:25" s="70" customFormat="1" ht="24" outlineLevel="3" x14ac:dyDescent="0.2">
      <c r="F227" s="71">
        <v>43</v>
      </c>
      <c r="G227" s="72" t="s">
        <v>6</v>
      </c>
      <c r="H227" s="73" t="s">
        <v>93</v>
      </c>
      <c r="I227" s="74" t="s">
        <v>279</v>
      </c>
      <c r="J227" s="72" t="s">
        <v>7</v>
      </c>
      <c r="K227" s="75">
        <v>385</v>
      </c>
      <c r="L227" s="76">
        <v>0</v>
      </c>
      <c r="M227" s="191">
        <v>385</v>
      </c>
      <c r="N227" s="203"/>
      <c r="O227" s="215">
        <f>M227*N227</f>
        <v>0</v>
      </c>
      <c r="P227" s="78"/>
      <c r="Q227" s="79">
        <f>M227*P227</f>
        <v>0</v>
      </c>
      <c r="R227" s="78"/>
      <c r="S227" s="79">
        <f>M227*R227</f>
        <v>0</v>
      </c>
      <c r="T227" s="77">
        <v>21</v>
      </c>
      <c r="U227" s="77">
        <f>O227*(T227/100)</f>
        <v>0</v>
      </c>
      <c r="V227" s="77">
        <f>O227+U227</f>
        <v>0</v>
      </c>
      <c r="W227" s="74"/>
      <c r="X227" s="104" t="s">
        <v>305</v>
      </c>
      <c r="Y227" s="104">
        <v>1</v>
      </c>
    </row>
    <row r="228" spans="6:25" s="80" customFormat="1" ht="12" outlineLevel="3" x14ac:dyDescent="0.2">
      <c r="F228" s="81"/>
      <c r="G228" s="82"/>
      <c r="H228" s="18" t="s">
        <v>154</v>
      </c>
      <c r="I228" s="250" t="s">
        <v>285</v>
      </c>
      <c r="J228" s="250"/>
      <c r="K228" s="250"/>
      <c r="L228" s="250"/>
      <c r="M228" s="250"/>
      <c r="N228" s="250"/>
      <c r="O228" s="250"/>
      <c r="P228" s="83"/>
      <c r="Q228" s="84"/>
      <c r="R228" s="83"/>
      <c r="S228" s="84"/>
      <c r="T228" s="85"/>
      <c r="U228" s="85"/>
      <c r="V228" s="85"/>
      <c r="W228" s="86"/>
      <c r="X228" s="86"/>
    </row>
    <row r="229" spans="6:25" s="80" customFormat="1" ht="6" customHeight="1" outlineLevel="3" collapsed="1" x14ac:dyDescent="0.2">
      <c r="F229" s="81"/>
      <c r="G229" s="82"/>
      <c r="H229" s="19"/>
      <c r="I229" s="86"/>
      <c r="J229" s="82"/>
      <c r="K229" s="87"/>
      <c r="L229" s="88"/>
      <c r="M229" s="192"/>
      <c r="N229" s="204"/>
      <c r="O229" s="216"/>
      <c r="P229" s="83"/>
      <c r="Q229" s="84"/>
      <c r="R229" s="83"/>
      <c r="S229" s="84"/>
      <c r="T229" s="85"/>
      <c r="U229" s="85"/>
      <c r="V229" s="85"/>
      <c r="W229" s="86"/>
      <c r="X229" s="86"/>
    </row>
    <row r="230" spans="6:25" s="89" customFormat="1" ht="11.25" hidden="1" outlineLevel="4" x14ac:dyDescent="0.2">
      <c r="F230" s="90"/>
      <c r="G230" s="91"/>
      <c r="H230" s="20" t="str">
        <f>IF(AND(H229&lt;&gt;"Výkaz výměr:",I229=""),"Výkaz výměr:","")</f>
        <v>Výkaz výměr:</v>
      </c>
      <c r="I230" s="92" t="s">
        <v>59</v>
      </c>
      <c r="J230" s="91"/>
      <c r="L230" s="93"/>
      <c r="M230" s="193">
        <v>0</v>
      </c>
      <c r="N230" s="205"/>
      <c r="O230" s="217"/>
      <c r="P230" s="94"/>
      <c r="Q230" s="93"/>
      <c r="R230" s="93"/>
      <c r="S230" s="93"/>
      <c r="T230" s="95" t="s">
        <v>1</v>
      </c>
      <c r="U230" s="93"/>
      <c r="V230" s="93"/>
      <c r="W230" s="96"/>
    </row>
    <row r="231" spans="6:25" s="89" customFormat="1" ht="11.25" hidden="1" outlineLevel="4" x14ac:dyDescent="0.2">
      <c r="F231" s="90"/>
      <c r="G231" s="91"/>
      <c r="H231" s="20" t="str">
        <f>IF(AND(H230&lt;&gt;"Výkaz výměr:",I230=""),"Výkaz výměr:","")</f>
        <v/>
      </c>
      <c r="I231" s="92" t="s">
        <v>30</v>
      </c>
      <c r="J231" s="91"/>
      <c r="L231" s="93"/>
      <c r="M231" s="193">
        <v>385</v>
      </c>
      <c r="N231" s="205"/>
      <c r="O231" s="217"/>
      <c r="P231" s="94"/>
      <c r="Q231" s="93"/>
      <c r="R231" s="93"/>
      <c r="S231" s="93"/>
      <c r="T231" s="95" t="s">
        <v>1</v>
      </c>
      <c r="U231" s="93"/>
      <c r="V231" s="93"/>
      <c r="W231" s="96"/>
    </row>
    <row r="232" spans="6:25" s="70" customFormat="1" ht="12" outlineLevel="3" x14ac:dyDescent="0.2">
      <c r="F232" s="71">
        <v>44</v>
      </c>
      <c r="G232" s="72" t="s">
        <v>6</v>
      </c>
      <c r="H232" s="73" t="s">
        <v>97</v>
      </c>
      <c r="I232" s="74" t="s">
        <v>261</v>
      </c>
      <c r="J232" s="72" t="s">
        <v>8</v>
      </c>
      <c r="K232" s="75">
        <v>115.5</v>
      </c>
      <c r="L232" s="76">
        <v>0</v>
      </c>
      <c r="M232" s="191">
        <v>115.5</v>
      </c>
      <c r="N232" s="203"/>
      <c r="O232" s="215">
        <f>M232*N232</f>
        <v>0</v>
      </c>
      <c r="P232" s="78"/>
      <c r="Q232" s="79">
        <f>M232*P232</f>
        <v>0</v>
      </c>
      <c r="R232" s="78"/>
      <c r="S232" s="79">
        <f>M232*R232</f>
        <v>0</v>
      </c>
      <c r="T232" s="77">
        <v>21</v>
      </c>
      <c r="U232" s="77">
        <f>O232*(T232/100)</f>
        <v>0</v>
      </c>
      <c r="V232" s="77">
        <f>O232+U232</f>
        <v>0</v>
      </c>
      <c r="W232" s="74"/>
      <c r="X232" s="104" t="s">
        <v>305</v>
      </c>
      <c r="Y232" s="104">
        <v>1</v>
      </c>
    </row>
    <row r="233" spans="6:25" s="80" customFormat="1" ht="12" outlineLevel="3" x14ac:dyDescent="0.2">
      <c r="F233" s="81"/>
      <c r="G233" s="82"/>
      <c r="H233" s="18" t="s">
        <v>154</v>
      </c>
      <c r="I233" s="250" t="s">
        <v>296</v>
      </c>
      <c r="J233" s="250"/>
      <c r="K233" s="250"/>
      <c r="L233" s="250"/>
      <c r="M233" s="250"/>
      <c r="N233" s="250"/>
      <c r="O233" s="250"/>
      <c r="P233" s="83"/>
      <c r="Q233" s="84"/>
      <c r="R233" s="83"/>
      <c r="S233" s="84"/>
      <c r="T233" s="85"/>
      <c r="U233" s="85"/>
      <c r="V233" s="85"/>
      <c r="W233" s="86"/>
      <c r="X233" s="86"/>
    </row>
    <row r="234" spans="6:25" s="80" customFormat="1" ht="6" customHeight="1" outlineLevel="3" collapsed="1" x14ac:dyDescent="0.2">
      <c r="F234" s="81"/>
      <c r="G234" s="82"/>
      <c r="H234" s="19"/>
      <c r="I234" s="86"/>
      <c r="J234" s="82"/>
      <c r="K234" s="87"/>
      <c r="L234" s="88"/>
      <c r="M234" s="192"/>
      <c r="N234" s="204"/>
      <c r="O234" s="216"/>
      <c r="P234" s="83"/>
      <c r="Q234" s="84"/>
      <c r="R234" s="83"/>
      <c r="S234" s="84"/>
      <c r="T234" s="85"/>
      <c r="U234" s="85"/>
      <c r="V234" s="85"/>
      <c r="W234" s="86"/>
      <c r="X234" s="86"/>
    </row>
    <row r="235" spans="6:25" s="89" customFormat="1" ht="11.25" hidden="1" outlineLevel="4" x14ac:dyDescent="0.2">
      <c r="F235" s="90"/>
      <c r="G235" s="91"/>
      <c r="H235" s="20" t="str">
        <f>IF(AND(H234&lt;&gt;"Výkaz výměr:",I234=""),"Výkaz výměr:","")</f>
        <v>Výkaz výměr:</v>
      </c>
      <c r="I235" s="92" t="s">
        <v>126</v>
      </c>
      <c r="J235" s="91"/>
      <c r="L235" s="93"/>
      <c r="M235" s="193">
        <v>115.5</v>
      </c>
      <c r="N235" s="205"/>
      <c r="O235" s="217"/>
      <c r="P235" s="94"/>
      <c r="Q235" s="93"/>
      <c r="R235" s="93"/>
      <c r="S235" s="93"/>
      <c r="T235" s="95" t="s">
        <v>1</v>
      </c>
      <c r="U235" s="93"/>
      <c r="V235" s="93"/>
      <c r="W235" s="96"/>
    </row>
    <row r="236" spans="6:25" s="70" customFormat="1" ht="11.25" customHeight="1" outlineLevel="3" x14ac:dyDescent="0.2">
      <c r="F236" s="71">
        <v>45</v>
      </c>
      <c r="G236" s="72" t="s">
        <v>6</v>
      </c>
      <c r="H236" s="73" t="s">
        <v>98</v>
      </c>
      <c r="I236" s="74" t="s">
        <v>249</v>
      </c>
      <c r="J236" s="72" t="s">
        <v>8</v>
      </c>
      <c r="K236" s="75">
        <v>115.5</v>
      </c>
      <c r="L236" s="76">
        <v>0</v>
      </c>
      <c r="M236" s="191">
        <v>115.5</v>
      </c>
      <c r="N236" s="203"/>
      <c r="O236" s="215">
        <f>M236*N236</f>
        <v>0</v>
      </c>
      <c r="P236" s="78">
        <v>0.4</v>
      </c>
      <c r="Q236" s="79">
        <f>M236*P236</f>
        <v>46.2</v>
      </c>
      <c r="R236" s="78"/>
      <c r="S236" s="79">
        <f>M236*R236</f>
        <v>0</v>
      </c>
      <c r="T236" s="77">
        <v>21</v>
      </c>
      <c r="U236" s="77">
        <f>O236*(T236/100)</f>
        <v>0</v>
      </c>
      <c r="V236" s="77">
        <f>O236+U236</f>
        <v>0</v>
      </c>
      <c r="W236" s="74"/>
      <c r="X236" s="104" t="s">
        <v>305</v>
      </c>
      <c r="Y236" s="104">
        <v>1</v>
      </c>
    </row>
    <row r="237" spans="6:25" s="80" customFormat="1" ht="12" outlineLevel="3" x14ac:dyDescent="0.2">
      <c r="F237" s="81"/>
      <c r="G237" s="82"/>
      <c r="H237" s="18" t="s">
        <v>154</v>
      </c>
      <c r="I237" s="250" t="s">
        <v>290</v>
      </c>
      <c r="J237" s="250"/>
      <c r="K237" s="250"/>
      <c r="L237" s="250"/>
      <c r="M237" s="250"/>
      <c r="N237" s="250"/>
      <c r="O237" s="250"/>
      <c r="P237" s="83"/>
      <c r="Q237" s="84"/>
      <c r="R237" s="83"/>
      <c r="S237" s="84"/>
      <c r="T237" s="85"/>
      <c r="U237" s="85"/>
      <c r="V237" s="85"/>
      <c r="W237" s="86"/>
      <c r="X237" s="86"/>
    </row>
    <row r="238" spans="6:25" s="80" customFormat="1" ht="6" customHeight="1" outlineLevel="3" collapsed="1" x14ac:dyDescent="0.2">
      <c r="F238" s="81"/>
      <c r="G238" s="82"/>
      <c r="H238" s="19"/>
      <c r="I238" s="86"/>
      <c r="J238" s="82"/>
      <c r="K238" s="87"/>
      <c r="L238" s="88"/>
      <c r="M238" s="192"/>
      <c r="N238" s="204"/>
      <c r="O238" s="216"/>
      <c r="P238" s="83"/>
      <c r="Q238" s="84"/>
      <c r="R238" s="83"/>
      <c r="S238" s="84"/>
      <c r="T238" s="85"/>
      <c r="U238" s="85"/>
      <c r="V238" s="85"/>
      <c r="W238" s="86"/>
      <c r="X238" s="86"/>
    </row>
    <row r="239" spans="6:25" s="89" customFormat="1" ht="11.25" hidden="1" outlineLevel="4" x14ac:dyDescent="0.2">
      <c r="F239" s="90"/>
      <c r="G239" s="91"/>
      <c r="H239" s="20" t="e">
        <f>IF(AND(#REF!&lt;&gt;"Výkaz výměr:",#REF!=""),"Výkaz výměr:","")</f>
        <v>#REF!</v>
      </c>
      <c r="I239" s="92" t="s">
        <v>144</v>
      </c>
      <c r="J239" s="91"/>
      <c r="L239" s="93"/>
      <c r="M239" s="193">
        <v>11.55</v>
      </c>
      <c r="N239" s="205"/>
      <c r="O239" s="217"/>
      <c r="P239" s="94"/>
      <c r="Q239" s="93"/>
      <c r="R239" s="93"/>
      <c r="S239" s="93"/>
      <c r="T239" s="95" t="s">
        <v>1</v>
      </c>
      <c r="U239" s="93"/>
      <c r="V239" s="93"/>
      <c r="W239" s="96"/>
    </row>
    <row r="240" spans="6:25" s="70" customFormat="1" ht="12" outlineLevel="3" x14ac:dyDescent="0.2">
      <c r="F240" s="71">
        <v>46</v>
      </c>
      <c r="G240" s="72" t="s">
        <v>6</v>
      </c>
      <c r="H240" s="73" t="s">
        <v>105</v>
      </c>
      <c r="I240" s="74" t="s">
        <v>266</v>
      </c>
      <c r="J240" s="72" t="s">
        <v>7</v>
      </c>
      <c r="K240" s="75">
        <v>385</v>
      </c>
      <c r="L240" s="76">
        <v>0</v>
      </c>
      <c r="M240" s="191">
        <v>385</v>
      </c>
      <c r="N240" s="203"/>
      <c r="O240" s="215">
        <f>M240*N240</f>
        <v>0</v>
      </c>
      <c r="P240" s="78"/>
      <c r="Q240" s="79">
        <f>M240*P240</f>
        <v>0</v>
      </c>
      <c r="R240" s="78"/>
      <c r="S240" s="79">
        <f>M240*R240</f>
        <v>0</v>
      </c>
      <c r="T240" s="77">
        <v>21</v>
      </c>
      <c r="U240" s="77">
        <f>O240*(T240/100)</f>
        <v>0</v>
      </c>
      <c r="V240" s="77">
        <f>O240+U240</f>
        <v>0</v>
      </c>
      <c r="W240" s="74"/>
      <c r="X240" s="104"/>
      <c r="Y240" s="104">
        <v>1</v>
      </c>
    </row>
    <row r="241" spans="6:25" s="80" customFormat="1" ht="12" outlineLevel="3" x14ac:dyDescent="0.2">
      <c r="F241" s="81"/>
      <c r="G241" s="82"/>
      <c r="H241" s="18" t="s">
        <v>154</v>
      </c>
      <c r="I241" s="184"/>
      <c r="J241" s="184"/>
      <c r="K241" s="184"/>
      <c r="L241" s="184"/>
      <c r="M241" s="184"/>
      <c r="N241" s="184"/>
      <c r="O241" s="184"/>
      <c r="P241" s="83"/>
      <c r="Q241" s="84"/>
      <c r="R241" s="83"/>
      <c r="S241" s="84"/>
      <c r="T241" s="85"/>
      <c r="U241" s="85"/>
      <c r="V241" s="85"/>
      <c r="W241" s="86"/>
      <c r="X241" s="86"/>
    </row>
    <row r="242" spans="6:25" s="80" customFormat="1" ht="6" customHeight="1" outlineLevel="3" collapsed="1" x14ac:dyDescent="0.2">
      <c r="F242" s="81"/>
      <c r="G242" s="82"/>
      <c r="H242" s="19"/>
      <c r="I242" s="86"/>
      <c r="J242" s="82"/>
      <c r="K242" s="87"/>
      <c r="L242" s="88"/>
      <c r="M242" s="192"/>
      <c r="N242" s="204"/>
      <c r="O242" s="216"/>
      <c r="P242" s="83"/>
      <c r="Q242" s="84"/>
      <c r="R242" s="83"/>
      <c r="S242" s="84"/>
      <c r="T242" s="85"/>
      <c r="U242" s="85"/>
      <c r="V242" s="85"/>
      <c r="W242" s="86"/>
      <c r="X242" s="86"/>
    </row>
    <row r="243" spans="6:25" s="89" customFormat="1" ht="11.25" hidden="1" outlineLevel="4" x14ac:dyDescent="0.2">
      <c r="F243" s="90"/>
      <c r="G243" s="91"/>
      <c r="H243" s="20" t="e">
        <f>IF(AND(#REF!&lt;&gt;"Výkaz výměr:",#REF!=""),"Výkaz výměr:","")</f>
        <v>#REF!</v>
      </c>
      <c r="I243" s="92" t="s">
        <v>59</v>
      </c>
      <c r="J243" s="91"/>
      <c r="L243" s="93"/>
      <c r="M243" s="193">
        <v>0</v>
      </c>
      <c r="N243" s="205"/>
      <c r="O243" s="217"/>
      <c r="P243" s="94"/>
      <c r="Q243" s="93"/>
      <c r="R243" s="93"/>
      <c r="S243" s="93"/>
      <c r="T243" s="95" t="s">
        <v>1</v>
      </c>
      <c r="U243" s="93"/>
      <c r="V243" s="93"/>
      <c r="W243" s="96"/>
    </row>
    <row r="244" spans="6:25" s="89" customFormat="1" ht="11.25" hidden="1" outlineLevel="4" x14ac:dyDescent="0.2">
      <c r="F244" s="90"/>
      <c r="G244" s="91"/>
      <c r="H244" s="20" t="e">
        <f>IF(AND(H243&lt;&gt;"Výkaz výměr:",I243=""),"Výkaz výměr:","")</f>
        <v>#REF!</v>
      </c>
      <c r="I244" s="92" t="s">
        <v>144</v>
      </c>
      <c r="J244" s="91"/>
      <c r="L244" s="93"/>
      <c r="M244" s="193">
        <v>11.55</v>
      </c>
      <c r="N244" s="205"/>
      <c r="O244" s="217"/>
      <c r="P244" s="94"/>
      <c r="Q244" s="93"/>
      <c r="R244" s="93"/>
      <c r="S244" s="93"/>
      <c r="T244" s="95" t="s">
        <v>1</v>
      </c>
      <c r="U244" s="93"/>
      <c r="V244" s="93"/>
      <c r="W244" s="96"/>
    </row>
    <row r="245" spans="6:25" s="89" customFormat="1" ht="11.25" hidden="1" outlineLevel="4" x14ac:dyDescent="0.2">
      <c r="F245" s="90"/>
      <c r="G245" s="91"/>
      <c r="H245" s="20" t="e">
        <f>IF(AND(#REF!&lt;&gt;"Výkaz výměr:",#REF!=""),"Výkaz výměr:","")</f>
        <v>#REF!</v>
      </c>
      <c r="I245" s="92" t="s">
        <v>59</v>
      </c>
      <c r="J245" s="91"/>
      <c r="L245" s="93"/>
      <c r="M245" s="193">
        <v>0</v>
      </c>
      <c r="N245" s="205"/>
      <c r="O245" s="217"/>
      <c r="P245" s="94"/>
      <c r="Q245" s="93"/>
      <c r="R245" s="93"/>
      <c r="S245" s="93"/>
      <c r="T245" s="95" t="s">
        <v>1</v>
      </c>
      <c r="U245" s="93"/>
      <c r="V245" s="93"/>
      <c r="W245" s="96"/>
    </row>
    <row r="246" spans="6:25" s="89" customFormat="1" ht="11.25" hidden="1" outlineLevel="4" x14ac:dyDescent="0.2">
      <c r="F246" s="90"/>
      <c r="G246" s="91"/>
      <c r="H246" s="20" t="e">
        <f>IF(AND(H245&lt;&gt;"Výkaz výměr:",I245=""),"Výkaz výměr:","")</f>
        <v>#REF!</v>
      </c>
      <c r="I246" s="92" t="s">
        <v>162</v>
      </c>
      <c r="J246" s="91"/>
      <c r="L246" s="93"/>
      <c r="M246" s="193">
        <v>173.24999999999997</v>
      </c>
      <c r="N246" s="205"/>
      <c r="O246" s="217"/>
      <c r="P246" s="94"/>
      <c r="Q246" s="93"/>
      <c r="R246" s="93"/>
      <c r="S246" s="93"/>
      <c r="T246" s="95" t="s">
        <v>1</v>
      </c>
      <c r="U246" s="93"/>
      <c r="V246" s="93"/>
      <c r="W246" s="96"/>
    </row>
    <row r="247" spans="6:25" s="70" customFormat="1" ht="12" outlineLevel="3" x14ac:dyDescent="0.2">
      <c r="F247" s="71">
        <v>47</v>
      </c>
      <c r="G247" s="72" t="s">
        <v>6</v>
      </c>
      <c r="H247" s="73" t="s">
        <v>108</v>
      </c>
      <c r="I247" s="74" t="s">
        <v>258</v>
      </c>
      <c r="J247" s="72" t="s">
        <v>8</v>
      </c>
      <c r="K247" s="75">
        <v>29</v>
      </c>
      <c r="L247" s="76">
        <v>0</v>
      </c>
      <c r="M247" s="191">
        <v>29</v>
      </c>
      <c r="N247" s="203"/>
      <c r="O247" s="215">
        <f>M247*N247</f>
        <v>0</v>
      </c>
      <c r="P247" s="78"/>
      <c r="Q247" s="79">
        <f>M247*P247</f>
        <v>0</v>
      </c>
      <c r="R247" s="78"/>
      <c r="S247" s="79">
        <f>M247*R247</f>
        <v>0</v>
      </c>
      <c r="T247" s="77">
        <v>21</v>
      </c>
      <c r="U247" s="77">
        <f>O247*(T247/100)</f>
        <v>0</v>
      </c>
      <c r="V247" s="77">
        <f>O247+U247</f>
        <v>0</v>
      </c>
      <c r="W247" s="74"/>
      <c r="X247" s="104"/>
      <c r="Y247" s="104">
        <v>1</v>
      </c>
    </row>
    <row r="248" spans="6:25" s="80" customFormat="1" ht="12" outlineLevel="3" x14ac:dyDescent="0.2">
      <c r="F248" s="81"/>
      <c r="G248" s="82"/>
      <c r="H248" s="18" t="s">
        <v>154</v>
      </c>
      <c r="I248" s="184"/>
      <c r="J248" s="184"/>
      <c r="K248" s="184"/>
      <c r="L248" s="184"/>
      <c r="M248" s="184"/>
      <c r="N248" s="184"/>
      <c r="O248" s="184"/>
      <c r="P248" s="83"/>
      <c r="Q248" s="84"/>
      <c r="R248" s="83"/>
      <c r="S248" s="84"/>
      <c r="T248" s="85"/>
      <c r="U248" s="85"/>
      <c r="V248" s="85"/>
      <c r="W248" s="86"/>
      <c r="X248" s="86"/>
    </row>
    <row r="249" spans="6:25" s="80" customFormat="1" ht="6" customHeight="1" outlineLevel="3" x14ac:dyDescent="0.2">
      <c r="F249" s="81"/>
      <c r="G249" s="82"/>
      <c r="H249" s="19"/>
      <c r="I249" s="86"/>
      <c r="J249" s="82"/>
      <c r="K249" s="87"/>
      <c r="L249" s="88"/>
      <c r="M249" s="192"/>
      <c r="N249" s="204"/>
      <c r="O249" s="216"/>
      <c r="P249" s="83"/>
      <c r="Q249" s="84"/>
      <c r="R249" s="83"/>
      <c r="S249" s="84"/>
      <c r="T249" s="85"/>
      <c r="U249" s="85"/>
      <c r="V249" s="85"/>
      <c r="W249" s="86"/>
      <c r="X249" s="86"/>
    </row>
    <row r="250" spans="6:25" s="70" customFormat="1" ht="12" outlineLevel="3" x14ac:dyDescent="0.2">
      <c r="F250" s="71">
        <v>48</v>
      </c>
      <c r="G250" s="72" t="s">
        <v>6</v>
      </c>
      <c r="H250" s="73" t="s">
        <v>111</v>
      </c>
      <c r="I250" s="74" t="s">
        <v>264</v>
      </c>
      <c r="J250" s="72" t="s">
        <v>8</v>
      </c>
      <c r="K250" s="75">
        <v>8.6999999999999993</v>
      </c>
      <c r="L250" s="76">
        <v>0</v>
      </c>
      <c r="M250" s="191">
        <v>8.6999999999999993</v>
      </c>
      <c r="N250" s="203"/>
      <c r="O250" s="215">
        <f>M250*N250</f>
        <v>0</v>
      </c>
      <c r="P250" s="78"/>
      <c r="Q250" s="79">
        <f>M250*P250</f>
        <v>0</v>
      </c>
      <c r="R250" s="78"/>
      <c r="S250" s="79">
        <f>M250*R250</f>
        <v>0</v>
      </c>
      <c r="T250" s="77">
        <v>21</v>
      </c>
      <c r="U250" s="77">
        <f>O250*(T250/100)</f>
        <v>0</v>
      </c>
      <c r="V250" s="77">
        <f>O250+U250</f>
        <v>0</v>
      </c>
      <c r="W250" s="74"/>
      <c r="X250" s="104"/>
      <c r="Y250" s="104">
        <v>1</v>
      </c>
    </row>
    <row r="251" spans="6:25" s="80" customFormat="1" ht="12" outlineLevel="3" x14ac:dyDescent="0.2">
      <c r="F251" s="81"/>
      <c r="G251" s="82"/>
      <c r="H251" s="18" t="s">
        <v>154</v>
      </c>
      <c r="I251" s="184"/>
      <c r="J251" s="184"/>
      <c r="K251" s="184"/>
      <c r="L251" s="184"/>
      <c r="M251" s="184"/>
      <c r="N251" s="184"/>
      <c r="O251" s="184"/>
      <c r="P251" s="83"/>
      <c r="Q251" s="84"/>
      <c r="R251" s="83"/>
      <c r="S251" s="84"/>
      <c r="T251" s="85"/>
      <c r="U251" s="85"/>
      <c r="V251" s="85"/>
      <c r="W251" s="86"/>
      <c r="X251" s="86"/>
    </row>
    <row r="252" spans="6:25" s="80" customFormat="1" ht="6" customHeight="1" outlineLevel="3" collapsed="1" x14ac:dyDescent="0.2">
      <c r="F252" s="81"/>
      <c r="G252" s="82"/>
      <c r="H252" s="19"/>
      <c r="I252" s="86"/>
      <c r="J252" s="82"/>
      <c r="K252" s="87"/>
      <c r="L252" s="88"/>
      <c r="M252" s="192"/>
      <c r="N252" s="204"/>
      <c r="O252" s="216"/>
      <c r="P252" s="83"/>
      <c r="Q252" s="84"/>
      <c r="R252" s="83"/>
      <c r="S252" s="84"/>
      <c r="T252" s="85"/>
      <c r="U252" s="85"/>
      <c r="V252" s="85"/>
      <c r="W252" s="86"/>
      <c r="X252" s="86"/>
    </row>
    <row r="253" spans="6:25" s="89" customFormat="1" ht="11.25" hidden="1" outlineLevel="4" x14ac:dyDescent="0.2">
      <c r="F253" s="90"/>
      <c r="G253" s="91"/>
      <c r="H253" s="20" t="str">
        <f>IF(AND(H252&lt;&gt;"Výkaz výměr:",I252=""),"Výkaz výměr:","")</f>
        <v>Výkaz výměr:</v>
      </c>
      <c r="I253" s="92" t="s">
        <v>84</v>
      </c>
      <c r="J253" s="91"/>
      <c r="L253" s="93"/>
      <c r="M253" s="193">
        <v>8.6999999999999993</v>
      </c>
      <c r="N253" s="205"/>
      <c r="O253" s="217"/>
      <c r="P253" s="94"/>
      <c r="Q253" s="93"/>
      <c r="R253" s="93"/>
      <c r="S253" s="93"/>
      <c r="T253" s="95" t="s">
        <v>1</v>
      </c>
      <c r="U253" s="93"/>
      <c r="V253" s="93"/>
      <c r="W253" s="96"/>
    </row>
    <row r="254" spans="6:25" s="70" customFormat="1" ht="12" outlineLevel="3" x14ac:dyDescent="0.2">
      <c r="F254" s="71">
        <v>49</v>
      </c>
      <c r="G254" s="72" t="s">
        <v>6</v>
      </c>
      <c r="H254" s="73" t="s">
        <v>114</v>
      </c>
      <c r="I254" s="74" t="s">
        <v>237</v>
      </c>
      <c r="J254" s="72" t="s">
        <v>8</v>
      </c>
      <c r="K254" s="75">
        <v>115.5</v>
      </c>
      <c r="L254" s="76">
        <v>0</v>
      </c>
      <c r="M254" s="191">
        <v>115.5</v>
      </c>
      <c r="N254" s="203"/>
      <c r="O254" s="215">
        <f>M254*N254</f>
        <v>0</v>
      </c>
      <c r="P254" s="78"/>
      <c r="Q254" s="79">
        <f>M254*P254</f>
        <v>0</v>
      </c>
      <c r="R254" s="78"/>
      <c r="S254" s="79">
        <f>M254*R254</f>
        <v>0</v>
      </c>
      <c r="T254" s="77">
        <v>21</v>
      </c>
      <c r="U254" s="77">
        <f>O254*(T254/100)</f>
        <v>0</v>
      </c>
      <c r="V254" s="77">
        <f>O254+U254</f>
        <v>0</v>
      </c>
      <c r="W254" s="74"/>
      <c r="X254" s="104"/>
      <c r="Y254" s="104">
        <v>1</v>
      </c>
    </row>
    <row r="255" spans="6:25" s="80" customFormat="1" ht="12" outlineLevel="3" x14ac:dyDescent="0.2">
      <c r="F255" s="81"/>
      <c r="G255" s="82"/>
      <c r="H255" s="18" t="s">
        <v>154</v>
      </c>
      <c r="I255" s="184"/>
      <c r="J255" s="184"/>
      <c r="K255" s="184"/>
      <c r="L255" s="184"/>
      <c r="M255" s="184"/>
      <c r="N255" s="184"/>
      <c r="O255" s="184"/>
      <c r="P255" s="83"/>
      <c r="Q255" s="84"/>
      <c r="R255" s="83"/>
      <c r="S255" s="84"/>
      <c r="T255" s="85"/>
      <c r="U255" s="85"/>
      <c r="V255" s="85"/>
      <c r="W255" s="86"/>
      <c r="X255" s="86"/>
    </row>
    <row r="256" spans="6:25" s="80" customFormat="1" ht="6" customHeight="1" outlineLevel="3" x14ac:dyDescent="0.2">
      <c r="F256" s="81"/>
      <c r="G256" s="82"/>
      <c r="H256" s="19"/>
      <c r="I256" s="86"/>
      <c r="J256" s="82"/>
      <c r="K256" s="87"/>
      <c r="L256" s="88"/>
      <c r="M256" s="192"/>
      <c r="N256" s="204"/>
      <c r="O256" s="216"/>
      <c r="P256" s="83"/>
      <c r="Q256" s="84"/>
      <c r="R256" s="83"/>
      <c r="S256" s="84"/>
      <c r="T256" s="85"/>
      <c r="U256" s="85"/>
      <c r="V256" s="85"/>
      <c r="W256" s="86"/>
      <c r="X256" s="86"/>
    </row>
    <row r="257" spans="6:25" s="70" customFormat="1" ht="11.25" customHeight="1" outlineLevel="3" x14ac:dyDescent="0.2">
      <c r="F257" s="71">
        <v>50</v>
      </c>
      <c r="G257" s="72" t="s">
        <v>6</v>
      </c>
      <c r="H257" s="73" t="s">
        <v>115</v>
      </c>
      <c r="I257" s="74" t="s">
        <v>252</v>
      </c>
      <c r="J257" s="72" t="s">
        <v>8</v>
      </c>
      <c r="K257" s="75">
        <v>58</v>
      </c>
      <c r="L257" s="76">
        <v>0</v>
      </c>
      <c r="M257" s="191">
        <v>58</v>
      </c>
      <c r="N257" s="203"/>
      <c r="O257" s="215">
        <f>M257*N257</f>
        <v>0</v>
      </c>
      <c r="P257" s="78"/>
      <c r="Q257" s="79">
        <f>M257*P257</f>
        <v>0</v>
      </c>
      <c r="R257" s="78"/>
      <c r="S257" s="79">
        <f>M257*R257</f>
        <v>0</v>
      </c>
      <c r="T257" s="77">
        <v>21</v>
      </c>
      <c r="U257" s="77">
        <f>O257*(T257/100)</f>
        <v>0</v>
      </c>
      <c r="V257" s="77">
        <f>O257+U257</f>
        <v>0</v>
      </c>
      <c r="W257" s="74"/>
      <c r="X257" s="104"/>
      <c r="Y257" s="104">
        <v>1</v>
      </c>
    </row>
    <row r="258" spans="6:25" s="80" customFormat="1" ht="12" outlineLevel="3" x14ac:dyDescent="0.2">
      <c r="F258" s="81"/>
      <c r="G258" s="82"/>
      <c r="H258" s="18" t="s">
        <v>154</v>
      </c>
      <c r="I258" s="184"/>
      <c r="J258" s="184"/>
      <c r="K258" s="184"/>
      <c r="L258" s="184"/>
      <c r="M258" s="184"/>
      <c r="N258" s="184"/>
      <c r="O258" s="184"/>
      <c r="P258" s="83"/>
      <c r="Q258" s="84"/>
      <c r="R258" s="83"/>
      <c r="S258" s="84"/>
      <c r="T258" s="85"/>
      <c r="U258" s="85"/>
      <c r="V258" s="85"/>
      <c r="W258" s="86"/>
      <c r="X258" s="86"/>
    </row>
    <row r="259" spans="6:25" s="80" customFormat="1" ht="6" customHeight="1" outlineLevel="3" collapsed="1" x14ac:dyDescent="0.2">
      <c r="F259" s="81"/>
      <c r="G259" s="82"/>
      <c r="H259" s="19"/>
      <c r="I259" s="86"/>
      <c r="J259" s="82"/>
      <c r="K259" s="87"/>
      <c r="L259" s="88"/>
      <c r="M259" s="192"/>
      <c r="N259" s="204"/>
      <c r="O259" s="216"/>
      <c r="P259" s="83"/>
      <c r="Q259" s="84"/>
      <c r="R259" s="83"/>
      <c r="S259" s="84"/>
      <c r="T259" s="85"/>
      <c r="U259" s="85"/>
      <c r="V259" s="85"/>
      <c r="W259" s="86"/>
      <c r="X259" s="86"/>
    </row>
    <row r="260" spans="6:25" s="89" customFormat="1" ht="11.25" hidden="1" outlineLevel="4" x14ac:dyDescent="0.2">
      <c r="F260" s="90"/>
      <c r="G260" s="91"/>
      <c r="H260" s="20" t="str">
        <f>IF(AND(H259&lt;&gt;"Výkaz výměr:",I259=""),"Výkaz výměr:","")</f>
        <v>Výkaz výměr:</v>
      </c>
      <c r="I260" s="92" t="s">
        <v>47</v>
      </c>
      <c r="J260" s="91"/>
      <c r="L260" s="93"/>
      <c r="M260" s="193">
        <v>58</v>
      </c>
      <c r="N260" s="205"/>
      <c r="O260" s="217"/>
      <c r="P260" s="94"/>
      <c r="Q260" s="93"/>
      <c r="R260" s="93"/>
      <c r="S260" s="93"/>
      <c r="T260" s="95" t="s">
        <v>1</v>
      </c>
      <c r="U260" s="93"/>
      <c r="V260" s="93"/>
      <c r="W260" s="96"/>
    </row>
    <row r="261" spans="6:25" s="70" customFormat="1" ht="24" outlineLevel="3" x14ac:dyDescent="0.2">
      <c r="F261" s="71">
        <v>51</v>
      </c>
      <c r="G261" s="72" t="s">
        <v>6</v>
      </c>
      <c r="H261" s="73" t="s">
        <v>332</v>
      </c>
      <c r="I261" s="74" t="s">
        <v>333</v>
      </c>
      <c r="J261" s="72" t="s">
        <v>8</v>
      </c>
      <c r="K261" s="75">
        <v>21.000000000000004</v>
      </c>
      <c r="L261" s="76">
        <v>0</v>
      </c>
      <c r="M261" s="191">
        <v>11.55</v>
      </c>
      <c r="N261" s="203"/>
      <c r="O261" s="215">
        <f>M261*N261</f>
        <v>0</v>
      </c>
      <c r="P261" s="78"/>
      <c r="Q261" s="79">
        <f>M261*P261</f>
        <v>0</v>
      </c>
      <c r="R261" s="78"/>
      <c r="S261" s="79">
        <f>M261*R261</f>
        <v>0</v>
      </c>
      <c r="T261" s="77">
        <v>21</v>
      </c>
      <c r="U261" s="77">
        <f>O261*(T261/100)</f>
        <v>0</v>
      </c>
      <c r="V261" s="77">
        <f>O261+U261</f>
        <v>0</v>
      </c>
      <c r="W261" s="74"/>
      <c r="X261" s="104"/>
      <c r="Y261" s="104">
        <v>1</v>
      </c>
    </row>
    <row r="262" spans="6:25" s="80" customFormat="1" ht="12" outlineLevel="3" x14ac:dyDescent="0.2">
      <c r="F262" s="81"/>
      <c r="G262" s="82"/>
      <c r="H262" s="18" t="s">
        <v>154</v>
      </c>
      <c r="I262" s="184" t="s">
        <v>333</v>
      </c>
      <c r="J262" s="184"/>
      <c r="K262" s="184"/>
      <c r="L262" s="184"/>
      <c r="M262" s="184"/>
      <c r="N262" s="184"/>
      <c r="O262" s="184"/>
      <c r="P262" s="83"/>
      <c r="Q262" s="84"/>
      <c r="R262" s="83"/>
      <c r="S262" s="84"/>
      <c r="T262" s="85"/>
      <c r="U262" s="85"/>
      <c r="V262" s="85"/>
      <c r="W262" s="86"/>
      <c r="X262" s="86"/>
    </row>
    <row r="263" spans="6:25" s="80" customFormat="1" ht="6" customHeight="1" outlineLevel="3" collapsed="1" x14ac:dyDescent="0.2">
      <c r="F263" s="81"/>
      <c r="G263" s="82"/>
      <c r="H263" s="19"/>
      <c r="I263" s="86"/>
      <c r="J263" s="82"/>
      <c r="K263" s="87"/>
      <c r="L263" s="88"/>
      <c r="M263" s="192"/>
      <c r="N263" s="204"/>
      <c r="O263" s="216"/>
      <c r="P263" s="83"/>
      <c r="Q263" s="84"/>
      <c r="R263" s="83"/>
      <c r="S263" s="84"/>
      <c r="T263" s="85"/>
      <c r="U263" s="85"/>
      <c r="V263" s="85"/>
      <c r="W263" s="86"/>
      <c r="X263" s="86"/>
    </row>
    <row r="264" spans="6:25" s="89" customFormat="1" ht="11.25" hidden="1" outlineLevel="4" x14ac:dyDescent="0.2">
      <c r="F264" s="90"/>
      <c r="G264" s="91"/>
      <c r="H264" s="20" t="str">
        <f>IF(AND(H263&lt;&gt;"Výkaz výměr:",I263=""),"Výkaz výměr:","")</f>
        <v>Výkaz výměr:</v>
      </c>
      <c r="I264" s="92" t="s">
        <v>91</v>
      </c>
      <c r="J264" s="91"/>
      <c r="L264" s="93"/>
      <c r="M264" s="193">
        <v>20.790000000000003</v>
      </c>
      <c r="N264" s="205"/>
      <c r="O264" s="217"/>
      <c r="P264" s="94"/>
      <c r="Q264" s="93"/>
      <c r="R264" s="93"/>
      <c r="S264" s="93"/>
      <c r="T264" s="95" t="s">
        <v>1</v>
      </c>
      <c r="U264" s="93"/>
      <c r="V264" s="93"/>
      <c r="W264" s="96"/>
    </row>
    <row r="265" spans="6:25" s="89" customFormat="1" ht="11.25" hidden="1" outlineLevel="4" x14ac:dyDescent="0.2">
      <c r="F265" s="90"/>
      <c r="G265" s="91"/>
      <c r="H265" s="20" t="str">
        <f>IF(AND(H264&lt;&gt;"Výkaz výměr:",I264=""),"Výkaz výměr:","")</f>
        <v/>
      </c>
      <c r="I265" s="92" t="s">
        <v>17</v>
      </c>
      <c r="J265" s="91"/>
      <c r="L265" s="93"/>
      <c r="M265" s="193">
        <v>0.21</v>
      </c>
      <c r="N265" s="205"/>
      <c r="O265" s="217"/>
      <c r="P265" s="94"/>
      <c r="Q265" s="93"/>
      <c r="R265" s="93"/>
      <c r="S265" s="93"/>
      <c r="T265" s="95" t="s">
        <v>1</v>
      </c>
      <c r="U265" s="93"/>
      <c r="V265" s="93"/>
      <c r="W265" s="96"/>
    </row>
    <row r="266" spans="6:25" s="5" customFormat="1" ht="12.75" customHeight="1" outlineLevel="3" x14ac:dyDescent="0.2">
      <c r="F266" s="6"/>
      <c r="G266" s="7"/>
      <c r="H266" s="7"/>
      <c r="I266" s="8"/>
      <c r="J266" s="7"/>
      <c r="K266" s="9"/>
      <c r="L266" s="10"/>
      <c r="M266" s="194"/>
      <c r="N266" s="206"/>
      <c r="O266" s="218"/>
      <c r="P266" s="11"/>
      <c r="Q266" s="10"/>
      <c r="R266" s="10"/>
      <c r="S266" s="10"/>
      <c r="T266" s="4" t="s">
        <v>1</v>
      </c>
      <c r="U266" s="10"/>
      <c r="V266" s="10"/>
      <c r="W266" s="10"/>
    </row>
    <row r="267" spans="6:25" s="59" customFormat="1" ht="16.5" customHeight="1" outlineLevel="2" x14ac:dyDescent="0.2">
      <c r="F267" s="60"/>
      <c r="G267" s="61"/>
      <c r="H267" s="62"/>
      <c r="I267" s="62" t="s">
        <v>234</v>
      </c>
      <c r="J267" s="61"/>
      <c r="K267" s="63"/>
      <c r="L267" s="64"/>
      <c r="M267" s="190"/>
      <c r="N267" s="202"/>
      <c r="O267" s="214">
        <f>SUBTOTAL(9,O268:O280)</f>
        <v>0</v>
      </c>
      <c r="P267" s="66"/>
      <c r="Q267" s="67">
        <f>SUBTOTAL(9,Q268:Q280)</f>
        <v>247.06424999999999</v>
      </c>
      <c r="R267" s="64"/>
      <c r="S267" s="67">
        <f>SUBTOTAL(9,S268:S280)</f>
        <v>0</v>
      </c>
      <c r="T267" s="68"/>
      <c r="U267" s="65">
        <f>SUBTOTAL(9,U268:U280)</f>
        <v>0</v>
      </c>
      <c r="V267" s="65">
        <f>SUBTOTAL(9,V268:V280)</f>
        <v>0</v>
      </c>
      <c r="W267" s="69"/>
      <c r="Y267" s="65">
        <f>SUBTOTAL(9,Y268:Y280)</f>
        <v>3</v>
      </c>
    </row>
    <row r="268" spans="6:25" s="70" customFormat="1" ht="24" customHeight="1" outlineLevel="3" x14ac:dyDescent="0.2">
      <c r="F268" s="71">
        <v>52</v>
      </c>
      <c r="G268" s="72" t="s">
        <v>6</v>
      </c>
      <c r="H268" s="73" t="s">
        <v>129</v>
      </c>
      <c r="I268" s="74" t="s">
        <v>289</v>
      </c>
      <c r="J268" s="72" t="s">
        <v>7</v>
      </c>
      <c r="K268" s="75">
        <v>385</v>
      </c>
      <c r="L268" s="76">
        <v>0</v>
      </c>
      <c r="M268" s="191">
        <v>385</v>
      </c>
      <c r="N268" s="203"/>
      <c r="O268" s="215">
        <f>M268*N268</f>
        <v>0</v>
      </c>
      <c r="P268" s="78">
        <v>0.60104999999999997</v>
      </c>
      <c r="Q268" s="79">
        <f>M268*P268</f>
        <v>231.40424999999999</v>
      </c>
      <c r="R268" s="78"/>
      <c r="S268" s="79">
        <f>M268*R268</f>
        <v>0</v>
      </c>
      <c r="T268" s="77">
        <v>21</v>
      </c>
      <c r="U268" s="77">
        <f>O268*(T268/100)</f>
        <v>0</v>
      </c>
      <c r="V268" s="77">
        <f>O268+U268</f>
        <v>0</v>
      </c>
      <c r="W268" s="74"/>
      <c r="X268" s="104"/>
      <c r="Y268" s="104">
        <v>1</v>
      </c>
    </row>
    <row r="269" spans="6:25" s="80" customFormat="1" ht="12" outlineLevel="3" x14ac:dyDescent="0.2">
      <c r="F269" s="81"/>
      <c r="G269" s="82"/>
      <c r="H269" s="18" t="s">
        <v>154</v>
      </c>
      <c r="I269" s="184"/>
      <c r="J269" s="184"/>
      <c r="K269" s="184"/>
      <c r="L269" s="184"/>
      <c r="M269" s="184"/>
      <c r="N269" s="184"/>
      <c r="O269" s="184"/>
      <c r="P269" s="83"/>
      <c r="Q269" s="84"/>
      <c r="R269" s="83"/>
      <c r="S269" s="84"/>
      <c r="T269" s="85"/>
      <c r="U269" s="85"/>
      <c r="V269" s="85"/>
      <c r="W269" s="86"/>
      <c r="X269" s="86"/>
    </row>
    <row r="270" spans="6:25" s="80" customFormat="1" ht="6" customHeight="1" outlineLevel="3" collapsed="1" x14ac:dyDescent="0.2">
      <c r="F270" s="81"/>
      <c r="G270" s="82"/>
      <c r="H270" s="19"/>
      <c r="I270" s="86"/>
      <c r="J270" s="82"/>
      <c r="K270" s="87"/>
      <c r="L270" s="88"/>
      <c r="M270" s="192"/>
      <c r="N270" s="204"/>
      <c r="O270" s="216"/>
      <c r="P270" s="83"/>
      <c r="Q270" s="84"/>
      <c r="R270" s="83"/>
      <c r="S270" s="84"/>
      <c r="T270" s="85"/>
      <c r="U270" s="85"/>
      <c r="V270" s="85"/>
      <c r="W270" s="86"/>
      <c r="X270" s="86"/>
    </row>
    <row r="271" spans="6:25" s="89" customFormat="1" ht="11.25" hidden="1" outlineLevel="4" x14ac:dyDescent="0.2">
      <c r="F271" s="90"/>
      <c r="G271" s="91"/>
      <c r="H271" s="20" t="str">
        <f>IF(AND(H270&lt;&gt;"Výkaz výměr:",I270=""),"Výkaz výměr:","")</f>
        <v>Výkaz výměr:</v>
      </c>
      <c r="I271" s="92" t="s">
        <v>59</v>
      </c>
      <c r="J271" s="91"/>
      <c r="L271" s="93"/>
      <c r="M271" s="193">
        <v>0</v>
      </c>
      <c r="N271" s="205"/>
      <c r="O271" s="217"/>
      <c r="P271" s="94"/>
      <c r="Q271" s="93"/>
      <c r="R271" s="93"/>
      <c r="S271" s="93"/>
      <c r="T271" s="95" t="s">
        <v>1</v>
      </c>
      <c r="U271" s="93"/>
      <c r="V271" s="93"/>
      <c r="W271" s="96"/>
    </row>
    <row r="272" spans="6:25" s="89" customFormat="1" ht="11.25" hidden="1" outlineLevel="4" x14ac:dyDescent="0.2">
      <c r="F272" s="90"/>
      <c r="G272" s="91"/>
      <c r="H272" s="20" t="str">
        <f>IF(AND(H271&lt;&gt;"Výkaz výměr:",I271=""),"Výkaz výměr:","")</f>
        <v/>
      </c>
      <c r="I272" s="92" t="s">
        <v>30</v>
      </c>
      <c r="J272" s="91"/>
      <c r="L272" s="93"/>
      <c r="M272" s="193">
        <v>385</v>
      </c>
      <c r="N272" s="205"/>
      <c r="O272" s="217"/>
      <c r="P272" s="94"/>
      <c r="Q272" s="93"/>
      <c r="R272" s="93"/>
      <c r="S272" s="93"/>
      <c r="T272" s="95" t="s">
        <v>1</v>
      </c>
      <c r="U272" s="93"/>
      <c r="V272" s="93"/>
      <c r="W272" s="96"/>
    </row>
    <row r="273" spans="6:25" s="70" customFormat="1" ht="12" outlineLevel="3" x14ac:dyDescent="0.2">
      <c r="F273" s="71">
        <v>53</v>
      </c>
      <c r="G273" s="72" t="s">
        <v>6</v>
      </c>
      <c r="H273" s="73" t="s">
        <v>130</v>
      </c>
      <c r="I273" s="74" t="s">
        <v>210</v>
      </c>
      <c r="J273" s="72" t="s">
        <v>7</v>
      </c>
      <c r="K273" s="75">
        <v>385</v>
      </c>
      <c r="L273" s="76">
        <v>0</v>
      </c>
      <c r="M273" s="191">
        <v>385</v>
      </c>
      <c r="N273" s="203"/>
      <c r="O273" s="215">
        <f>M273*N273</f>
        <v>0</v>
      </c>
      <c r="P273" s="78"/>
      <c r="Q273" s="79">
        <f>M273*P273</f>
        <v>0</v>
      </c>
      <c r="R273" s="78"/>
      <c r="S273" s="79">
        <f>M273*R273</f>
        <v>0</v>
      </c>
      <c r="T273" s="77">
        <v>21</v>
      </c>
      <c r="U273" s="77">
        <f>O273*(T273/100)</f>
        <v>0</v>
      </c>
      <c r="V273" s="77">
        <f>O273+U273</f>
        <v>0</v>
      </c>
      <c r="W273" s="74"/>
      <c r="X273" s="104"/>
      <c r="Y273" s="104">
        <v>1</v>
      </c>
    </row>
    <row r="274" spans="6:25" s="80" customFormat="1" ht="12" outlineLevel="3" x14ac:dyDescent="0.2">
      <c r="F274" s="81"/>
      <c r="G274" s="82"/>
      <c r="H274" s="18" t="s">
        <v>154</v>
      </c>
      <c r="I274" s="184"/>
      <c r="J274" s="184"/>
      <c r="K274" s="184"/>
      <c r="L274" s="184"/>
      <c r="M274" s="184"/>
      <c r="N274" s="184"/>
      <c r="O274" s="184"/>
      <c r="P274" s="83"/>
      <c r="Q274" s="84"/>
      <c r="R274" s="83"/>
      <c r="S274" s="84"/>
      <c r="T274" s="85"/>
      <c r="U274" s="85"/>
      <c r="V274" s="85"/>
      <c r="W274" s="86"/>
      <c r="X274" s="86"/>
    </row>
    <row r="275" spans="6:25" s="80" customFormat="1" ht="6" customHeight="1" outlineLevel="3" x14ac:dyDescent="0.2">
      <c r="F275" s="81"/>
      <c r="G275" s="82"/>
      <c r="H275" s="19"/>
      <c r="I275" s="86"/>
      <c r="J275" s="82"/>
      <c r="K275" s="87"/>
      <c r="L275" s="88"/>
      <c r="M275" s="192"/>
      <c r="N275" s="204"/>
      <c r="O275" s="216"/>
      <c r="P275" s="83"/>
      <c r="Q275" s="84"/>
      <c r="R275" s="83"/>
      <c r="S275" s="84"/>
      <c r="T275" s="85"/>
      <c r="U275" s="85"/>
      <c r="V275" s="85"/>
      <c r="W275" s="86"/>
      <c r="X275" s="86"/>
    </row>
    <row r="276" spans="6:25" s="70" customFormat="1" ht="12" outlineLevel="3" x14ac:dyDescent="0.2">
      <c r="F276" s="71">
        <v>54</v>
      </c>
      <c r="G276" s="72" t="s">
        <v>0</v>
      </c>
      <c r="H276" s="73" t="s">
        <v>86</v>
      </c>
      <c r="I276" s="74" t="s">
        <v>160</v>
      </c>
      <c r="J276" s="72" t="s">
        <v>7</v>
      </c>
      <c r="K276" s="75">
        <v>29</v>
      </c>
      <c r="L276" s="76">
        <v>0</v>
      </c>
      <c r="M276" s="191">
        <v>29</v>
      </c>
      <c r="N276" s="203"/>
      <c r="O276" s="215">
        <f>M276*N276</f>
        <v>0</v>
      </c>
      <c r="P276" s="78">
        <v>0.54</v>
      </c>
      <c r="Q276" s="79">
        <f>M276*P276</f>
        <v>15.66</v>
      </c>
      <c r="R276" s="78"/>
      <c r="S276" s="79">
        <f>M276*R276</f>
        <v>0</v>
      </c>
      <c r="T276" s="77">
        <v>21</v>
      </c>
      <c r="U276" s="77">
        <f>O276*(T276/100)</f>
        <v>0</v>
      </c>
      <c r="V276" s="77">
        <f>O276+U276</f>
        <v>0</v>
      </c>
      <c r="W276" s="74"/>
      <c r="X276" s="104"/>
      <c r="Y276" s="104">
        <v>1</v>
      </c>
    </row>
    <row r="277" spans="6:25" s="80" customFormat="1" ht="12" outlineLevel="3" x14ac:dyDescent="0.2">
      <c r="F277" s="81"/>
      <c r="G277" s="82"/>
      <c r="H277" s="18" t="s">
        <v>154</v>
      </c>
      <c r="I277" s="184"/>
      <c r="J277" s="184"/>
      <c r="K277" s="184"/>
      <c r="L277" s="184"/>
      <c r="M277" s="184"/>
      <c r="N277" s="184"/>
      <c r="O277" s="184"/>
      <c r="P277" s="83"/>
      <c r="Q277" s="84"/>
      <c r="R277" s="83"/>
      <c r="S277" s="84"/>
      <c r="T277" s="85"/>
      <c r="U277" s="85"/>
      <c r="V277" s="85"/>
      <c r="W277" s="86"/>
      <c r="X277" s="86"/>
    </row>
    <row r="278" spans="6:25" s="80" customFormat="1" ht="6" customHeight="1" outlineLevel="3" collapsed="1" x14ac:dyDescent="0.2">
      <c r="F278" s="81"/>
      <c r="G278" s="82"/>
      <c r="H278" s="19"/>
      <c r="I278" s="86"/>
      <c r="J278" s="82"/>
      <c r="K278" s="87"/>
      <c r="L278" s="88"/>
      <c r="M278" s="192"/>
      <c r="N278" s="204"/>
      <c r="O278" s="216"/>
      <c r="P278" s="83"/>
      <c r="Q278" s="84"/>
      <c r="R278" s="83"/>
      <c r="S278" s="84"/>
      <c r="T278" s="85"/>
      <c r="U278" s="85"/>
      <c r="V278" s="85"/>
      <c r="W278" s="86"/>
      <c r="X278" s="86"/>
    </row>
    <row r="279" spans="6:25" s="89" customFormat="1" ht="11.25" hidden="1" outlineLevel="4" x14ac:dyDescent="0.2">
      <c r="F279" s="90"/>
      <c r="G279" s="91"/>
      <c r="H279" s="20" t="str">
        <f>IF(AND(H278&lt;&gt;"Výkaz výměr:",I278=""),"Výkaz výměr:","")</f>
        <v>Výkaz výměr:</v>
      </c>
      <c r="I279" s="92" t="s">
        <v>22</v>
      </c>
      <c r="J279" s="91"/>
      <c r="L279" s="93"/>
      <c r="M279" s="193">
        <v>29</v>
      </c>
      <c r="N279" s="205"/>
      <c r="O279" s="217"/>
      <c r="P279" s="94"/>
      <c r="Q279" s="93"/>
      <c r="R279" s="93"/>
      <c r="S279" s="93"/>
      <c r="T279" s="95" t="s">
        <v>1</v>
      </c>
      <c r="U279" s="93"/>
      <c r="V279" s="93"/>
      <c r="W279" s="96"/>
    </row>
    <row r="280" spans="6:25" s="5" customFormat="1" ht="12.75" customHeight="1" outlineLevel="3" x14ac:dyDescent="0.2">
      <c r="F280" s="6"/>
      <c r="G280" s="7"/>
      <c r="H280" s="7"/>
      <c r="I280" s="8"/>
      <c r="J280" s="7"/>
      <c r="K280" s="9"/>
      <c r="L280" s="10"/>
      <c r="M280" s="194"/>
      <c r="N280" s="206"/>
      <c r="O280" s="218"/>
      <c r="P280" s="11"/>
      <c r="Q280" s="10"/>
      <c r="R280" s="10"/>
      <c r="S280" s="10"/>
      <c r="T280" s="4" t="s">
        <v>1</v>
      </c>
      <c r="U280" s="10"/>
      <c r="V280" s="10"/>
      <c r="W280" s="10"/>
    </row>
    <row r="281" spans="6:25" s="59" customFormat="1" ht="16.5" customHeight="1" outlineLevel="2" x14ac:dyDescent="0.2">
      <c r="F281" s="60"/>
      <c r="G281" s="61"/>
      <c r="H281" s="62"/>
      <c r="I281" s="62" t="s">
        <v>228</v>
      </c>
      <c r="J281" s="61"/>
      <c r="K281" s="63"/>
      <c r="L281" s="64"/>
      <c r="M281" s="190"/>
      <c r="N281" s="202"/>
      <c r="O281" s="214">
        <f>SUBTOTAL(9,O282:O293)</f>
        <v>0</v>
      </c>
      <c r="P281" s="66"/>
      <c r="Q281" s="67">
        <f>SUBTOTAL(9,Q282:Q293)</f>
        <v>18.000000000000004</v>
      </c>
      <c r="R281" s="64"/>
      <c r="S281" s="67">
        <f>SUBTOTAL(9,S282:S293)</f>
        <v>0</v>
      </c>
      <c r="T281" s="68"/>
      <c r="U281" s="65">
        <f>SUBTOTAL(9,U282:U293)</f>
        <v>0</v>
      </c>
      <c r="V281" s="65">
        <f>SUBTOTAL(9,V282:V293)</f>
        <v>0</v>
      </c>
      <c r="W281" s="69"/>
      <c r="Y281" s="65">
        <f>SUBTOTAL(9,Y282:Y293)</f>
        <v>2</v>
      </c>
    </row>
    <row r="282" spans="6:25" s="70" customFormat="1" ht="12" outlineLevel="3" x14ac:dyDescent="0.2">
      <c r="F282" s="71">
        <v>55</v>
      </c>
      <c r="G282" s="72" t="s">
        <v>6</v>
      </c>
      <c r="H282" s="73" t="s">
        <v>132</v>
      </c>
      <c r="I282" s="74" t="s">
        <v>229</v>
      </c>
      <c r="J282" s="72" t="s">
        <v>7</v>
      </c>
      <c r="K282" s="75">
        <v>96</v>
      </c>
      <c r="L282" s="76">
        <v>0</v>
      </c>
      <c r="M282" s="191">
        <v>96</v>
      </c>
      <c r="N282" s="203"/>
      <c r="O282" s="215">
        <f>M282*N282</f>
        <v>0</v>
      </c>
      <c r="P282" s="78"/>
      <c r="Q282" s="79">
        <f>M282*P282</f>
        <v>0</v>
      </c>
      <c r="R282" s="78"/>
      <c r="S282" s="79">
        <f>M282*R282</f>
        <v>0</v>
      </c>
      <c r="T282" s="77">
        <v>21</v>
      </c>
      <c r="U282" s="77">
        <f>O282*(T282/100)</f>
        <v>0</v>
      </c>
      <c r="V282" s="77">
        <f>O282+U282</f>
        <v>0</v>
      </c>
      <c r="W282" s="74"/>
      <c r="X282" s="104"/>
      <c r="Y282" s="104">
        <v>1</v>
      </c>
    </row>
    <row r="283" spans="6:25" s="80" customFormat="1" ht="12" outlineLevel="3" x14ac:dyDescent="0.2">
      <c r="F283" s="81"/>
      <c r="G283" s="82"/>
      <c r="H283" s="18" t="s">
        <v>154</v>
      </c>
      <c r="I283" s="250" t="s">
        <v>275</v>
      </c>
      <c r="J283" s="250"/>
      <c r="K283" s="250"/>
      <c r="L283" s="250"/>
      <c r="M283" s="250"/>
      <c r="N283" s="250"/>
      <c r="O283" s="250"/>
      <c r="P283" s="83"/>
      <c r="Q283" s="84"/>
      <c r="R283" s="83"/>
      <c r="S283" s="84"/>
      <c r="T283" s="85"/>
      <c r="U283" s="85"/>
      <c r="V283" s="85"/>
      <c r="W283" s="86"/>
      <c r="X283" s="86"/>
    </row>
    <row r="284" spans="6:25" s="80" customFormat="1" ht="6" customHeight="1" outlineLevel="3" collapsed="1" x14ac:dyDescent="0.2">
      <c r="F284" s="81"/>
      <c r="G284" s="82"/>
      <c r="H284" s="19"/>
      <c r="I284" s="86"/>
      <c r="J284" s="82"/>
      <c r="K284" s="87"/>
      <c r="L284" s="88"/>
      <c r="M284" s="192"/>
      <c r="N284" s="204"/>
      <c r="O284" s="216"/>
      <c r="P284" s="83"/>
      <c r="Q284" s="84"/>
      <c r="R284" s="83"/>
      <c r="S284" s="84"/>
      <c r="T284" s="85"/>
      <c r="U284" s="85"/>
      <c r="V284" s="85"/>
      <c r="W284" s="86"/>
      <c r="X284" s="86"/>
    </row>
    <row r="285" spans="6:25" s="89" customFormat="1" ht="11.25" hidden="1" outlineLevel="4" x14ac:dyDescent="0.2">
      <c r="F285" s="90"/>
      <c r="G285" s="91"/>
      <c r="H285" s="20" t="str">
        <f>IF(AND(H284&lt;&gt;"Výkaz výměr:",I284=""),"Výkaz výměr:","")</f>
        <v>Výkaz výměr:</v>
      </c>
      <c r="I285" s="92" t="s">
        <v>152</v>
      </c>
      <c r="J285" s="91"/>
      <c r="L285" s="93"/>
      <c r="M285" s="193">
        <v>0</v>
      </c>
      <c r="N285" s="205"/>
      <c r="O285" s="217"/>
      <c r="P285" s="94"/>
      <c r="Q285" s="93"/>
      <c r="R285" s="93"/>
      <c r="S285" s="93"/>
      <c r="T285" s="95" t="s">
        <v>1</v>
      </c>
      <c r="U285" s="93"/>
      <c r="V285" s="93"/>
      <c r="W285" s="96"/>
    </row>
    <row r="286" spans="6:25" s="89" customFormat="1" ht="11.25" hidden="1" outlineLevel="4" x14ac:dyDescent="0.2">
      <c r="F286" s="90"/>
      <c r="G286" s="91"/>
      <c r="H286" s="20" t="str">
        <f>IF(AND(H285&lt;&gt;"Výkaz výměr:",I285=""),"Výkaz výměr:","")</f>
        <v/>
      </c>
      <c r="I286" s="92" t="s">
        <v>145</v>
      </c>
      <c r="J286" s="91"/>
      <c r="L286" s="93"/>
      <c r="M286" s="193">
        <v>96.25</v>
      </c>
      <c r="N286" s="205"/>
      <c r="O286" s="217"/>
      <c r="P286" s="94"/>
      <c r="Q286" s="93"/>
      <c r="R286" s="93"/>
      <c r="S286" s="93"/>
      <c r="T286" s="95" t="s">
        <v>1</v>
      </c>
      <c r="U286" s="93"/>
      <c r="V286" s="93"/>
      <c r="W286" s="96"/>
    </row>
    <row r="287" spans="6:25" s="89" customFormat="1" ht="11.25" hidden="1" outlineLevel="4" x14ac:dyDescent="0.2">
      <c r="F287" s="90"/>
      <c r="G287" s="91"/>
      <c r="H287" s="20" t="str">
        <f>IF(AND(H286&lt;&gt;"Výkaz výměr:",I286=""),"Výkaz výměr:","")</f>
        <v/>
      </c>
      <c r="I287" s="92" t="s">
        <v>27</v>
      </c>
      <c r="J287" s="91"/>
      <c r="L287" s="93"/>
      <c r="M287" s="193">
        <v>-0.25</v>
      </c>
      <c r="N287" s="205"/>
      <c r="O287" s="217"/>
      <c r="P287" s="94"/>
      <c r="Q287" s="93"/>
      <c r="R287" s="93"/>
      <c r="S287" s="93"/>
      <c r="T287" s="95" t="s">
        <v>1</v>
      </c>
      <c r="U287" s="93"/>
      <c r="V287" s="93"/>
      <c r="W287" s="96"/>
    </row>
    <row r="288" spans="6:25" s="70" customFormat="1" ht="12" outlineLevel="3" x14ac:dyDescent="0.2">
      <c r="F288" s="71">
        <v>56</v>
      </c>
      <c r="G288" s="72" t="s">
        <v>0</v>
      </c>
      <c r="H288" s="73" t="s">
        <v>85</v>
      </c>
      <c r="I288" s="74" t="s">
        <v>214</v>
      </c>
      <c r="J288" s="72" t="s">
        <v>2</v>
      </c>
      <c r="K288" s="75">
        <v>18.000000000000004</v>
      </c>
      <c r="L288" s="76">
        <v>0</v>
      </c>
      <c r="M288" s="191">
        <v>18.000000000000004</v>
      </c>
      <c r="N288" s="203"/>
      <c r="O288" s="215">
        <f>M288*N288</f>
        <v>0</v>
      </c>
      <c r="P288" s="78">
        <v>1</v>
      </c>
      <c r="Q288" s="79">
        <f>M288*P288</f>
        <v>18.000000000000004</v>
      </c>
      <c r="R288" s="78"/>
      <c r="S288" s="79">
        <f>M288*R288</f>
        <v>0</v>
      </c>
      <c r="T288" s="77">
        <v>21</v>
      </c>
      <c r="U288" s="77">
        <f>O288*(T288/100)</f>
        <v>0</v>
      </c>
      <c r="V288" s="77">
        <f>O288+U288</f>
        <v>0</v>
      </c>
      <c r="W288" s="74"/>
      <c r="X288" s="104" t="s">
        <v>305</v>
      </c>
      <c r="Y288" s="104">
        <v>1</v>
      </c>
    </row>
    <row r="289" spans="6:25" s="80" customFormat="1" ht="12" outlineLevel="3" x14ac:dyDescent="0.2">
      <c r="F289" s="81"/>
      <c r="G289" s="82"/>
      <c r="H289" s="18" t="s">
        <v>154</v>
      </c>
      <c r="I289" s="250"/>
      <c r="J289" s="250"/>
      <c r="K289" s="250"/>
      <c r="L289" s="250"/>
      <c r="M289" s="250"/>
      <c r="N289" s="250"/>
      <c r="O289" s="250"/>
      <c r="P289" s="83"/>
      <c r="Q289" s="84"/>
      <c r="R289" s="83"/>
      <c r="S289" s="84"/>
      <c r="T289" s="85"/>
      <c r="U289" s="85"/>
      <c r="V289" s="85"/>
      <c r="W289" s="86"/>
      <c r="X289" s="86"/>
    </row>
    <row r="290" spans="6:25" s="80" customFormat="1" ht="6" customHeight="1" outlineLevel="3" collapsed="1" x14ac:dyDescent="0.2">
      <c r="F290" s="81"/>
      <c r="G290" s="82"/>
      <c r="H290" s="19"/>
      <c r="I290" s="86"/>
      <c r="J290" s="82"/>
      <c r="K290" s="87"/>
      <c r="L290" s="88"/>
      <c r="M290" s="192"/>
      <c r="N290" s="204"/>
      <c r="O290" s="216"/>
      <c r="P290" s="83"/>
      <c r="Q290" s="84"/>
      <c r="R290" s="83"/>
      <c r="S290" s="84"/>
      <c r="T290" s="85"/>
      <c r="U290" s="85"/>
      <c r="V290" s="85"/>
      <c r="W290" s="86"/>
      <c r="X290" s="86"/>
    </row>
    <row r="291" spans="6:25" s="89" customFormat="1" ht="11.25" hidden="1" outlineLevel="4" x14ac:dyDescent="0.2">
      <c r="F291" s="90"/>
      <c r="G291" s="91"/>
      <c r="H291" s="20" t="str">
        <f>IF(AND(H290&lt;&gt;"Výkaz výměr:",I290=""),"Výkaz výměr:","")</f>
        <v>Výkaz výměr:</v>
      </c>
      <c r="I291" s="92" t="s">
        <v>158</v>
      </c>
      <c r="J291" s="91"/>
      <c r="L291" s="93"/>
      <c r="M291" s="193">
        <v>17.280000000000005</v>
      </c>
      <c r="N291" s="205"/>
      <c r="O291" s="217"/>
      <c r="P291" s="94"/>
      <c r="Q291" s="93"/>
      <c r="R291" s="93"/>
      <c r="S291" s="93"/>
      <c r="T291" s="95" t="s">
        <v>1</v>
      </c>
      <c r="U291" s="93"/>
      <c r="V291" s="93"/>
      <c r="W291" s="96"/>
    </row>
    <row r="292" spans="6:25" s="89" customFormat="1" ht="11.25" hidden="1" outlineLevel="4" x14ac:dyDescent="0.2">
      <c r="F292" s="90"/>
      <c r="G292" s="91"/>
      <c r="H292" s="20" t="str">
        <f>IF(AND(H291&lt;&gt;"Výkaz výměr:",I291=""),"Výkaz výměr:","")</f>
        <v/>
      </c>
      <c r="I292" s="92" t="s">
        <v>18</v>
      </c>
      <c r="J292" s="91"/>
      <c r="L292" s="93"/>
      <c r="M292" s="193">
        <v>0.72</v>
      </c>
      <c r="N292" s="205"/>
      <c r="O292" s="217"/>
      <c r="P292" s="94"/>
      <c r="Q292" s="93"/>
      <c r="R292" s="93"/>
      <c r="S292" s="93"/>
      <c r="T292" s="95" t="s">
        <v>1</v>
      </c>
      <c r="U292" s="93"/>
      <c r="V292" s="93"/>
      <c r="W292" s="96"/>
    </row>
    <row r="293" spans="6:25" s="5" customFormat="1" ht="12.75" customHeight="1" outlineLevel="3" x14ac:dyDescent="0.2">
      <c r="F293" s="6"/>
      <c r="G293" s="7"/>
      <c r="H293" s="7"/>
      <c r="I293" s="8"/>
      <c r="J293" s="7"/>
      <c r="K293" s="9"/>
      <c r="L293" s="10"/>
      <c r="M293" s="194"/>
      <c r="N293" s="206"/>
      <c r="O293" s="218"/>
      <c r="P293" s="11"/>
      <c r="Q293" s="10"/>
      <c r="R293" s="10"/>
      <c r="S293" s="10"/>
      <c r="T293" s="4" t="s">
        <v>1</v>
      </c>
      <c r="U293" s="10"/>
      <c r="V293" s="10"/>
      <c r="W293" s="10"/>
    </row>
    <row r="294" spans="6:25" s="59" customFormat="1" ht="16.5" customHeight="1" outlineLevel="2" x14ac:dyDescent="0.2">
      <c r="F294" s="60"/>
      <c r="G294" s="61"/>
      <c r="H294" s="62"/>
      <c r="I294" s="62" t="s">
        <v>204</v>
      </c>
      <c r="J294" s="61"/>
      <c r="K294" s="63"/>
      <c r="L294" s="64"/>
      <c r="M294" s="190"/>
      <c r="N294" s="202"/>
      <c r="O294" s="214">
        <f>SUBTOTAL(9,O295:O298)</f>
        <v>0</v>
      </c>
      <c r="P294" s="66"/>
      <c r="Q294" s="67">
        <f>SUBTOTAL(9,Q295:Q298)</f>
        <v>0</v>
      </c>
      <c r="R294" s="64"/>
      <c r="S294" s="67">
        <f>SUBTOTAL(9,S295:S298)</f>
        <v>0</v>
      </c>
      <c r="T294" s="68"/>
      <c r="U294" s="65">
        <f>SUBTOTAL(9,U295:U298)</f>
        <v>0</v>
      </c>
      <c r="V294" s="65">
        <f>SUBTOTAL(9,V295:V298)</f>
        <v>0</v>
      </c>
      <c r="W294" s="69"/>
      <c r="Y294" s="65">
        <f>SUBTOTAL(9,Y295:Y298)</f>
        <v>1</v>
      </c>
    </row>
    <row r="295" spans="6:25" s="70" customFormat="1" ht="12" outlineLevel="3" x14ac:dyDescent="0.2">
      <c r="F295" s="71">
        <v>57</v>
      </c>
      <c r="G295" s="72" t="s">
        <v>6</v>
      </c>
      <c r="H295" s="73" t="s">
        <v>137</v>
      </c>
      <c r="I295" s="74" t="s">
        <v>227</v>
      </c>
      <c r="J295" s="72" t="s">
        <v>2</v>
      </c>
      <c r="K295" s="75">
        <v>311.3</v>
      </c>
      <c r="L295" s="76">
        <v>0</v>
      </c>
      <c r="M295" s="191">
        <v>311.3</v>
      </c>
      <c r="N295" s="203"/>
      <c r="O295" s="215">
        <f>M295*N295</f>
        <v>0</v>
      </c>
      <c r="P295" s="78"/>
      <c r="Q295" s="79">
        <f>M295*P295</f>
        <v>0</v>
      </c>
      <c r="R295" s="78"/>
      <c r="S295" s="79">
        <f>M295*R295</f>
        <v>0</v>
      </c>
      <c r="T295" s="77">
        <v>21</v>
      </c>
      <c r="U295" s="77">
        <f>O295*(T295/100)</f>
        <v>0</v>
      </c>
      <c r="V295" s="77">
        <f>O295+U295</f>
        <v>0</v>
      </c>
      <c r="W295" s="74"/>
      <c r="X295" s="104" t="s">
        <v>305</v>
      </c>
      <c r="Y295" s="104">
        <v>1</v>
      </c>
    </row>
    <row r="296" spans="6:25" s="80" customFormat="1" ht="12" outlineLevel="3" x14ac:dyDescent="0.2">
      <c r="F296" s="81"/>
      <c r="G296" s="82"/>
      <c r="H296" s="18" t="s">
        <v>154</v>
      </c>
      <c r="I296" s="250" t="s">
        <v>263</v>
      </c>
      <c r="J296" s="250"/>
      <c r="K296" s="250"/>
      <c r="L296" s="250"/>
      <c r="M296" s="250"/>
      <c r="N296" s="250"/>
      <c r="O296" s="250"/>
      <c r="P296" s="83"/>
      <c r="Q296" s="84"/>
      <c r="R296" s="83"/>
      <c r="S296" s="84"/>
      <c r="T296" s="85"/>
      <c r="U296" s="85"/>
      <c r="V296" s="85"/>
      <c r="W296" s="86"/>
      <c r="X296" s="86"/>
    </row>
    <row r="297" spans="6:25" s="80" customFormat="1" ht="6" customHeight="1" outlineLevel="3" x14ac:dyDescent="0.2">
      <c r="F297" s="81"/>
      <c r="G297" s="82"/>
      <c r="H297" s="19"/>
      <c r="I297" s="86"/>
      <c r="J297" s="82"/>
      <c r="K297" s="87"/>
      <c r="L297" s="88"/>
      <c r="M297" s="192"/>
      <c r="N297" s="204"/>
      <c r="O297" s="216"/>
      <c r="P297" s="83"/>
      <c r="Q297" s="84"/>
      <c r="R297" s="83"/>
      <c r="S297" s="84"/>
      <c r="T297" s="85"/>
      <c r="U297" s="85"/>
      <c r="V297" s="85"/>
      <c r="W297" s="86"/>
      <c r="X297" s="86"/>
    </row>
    <row r="298" spans="6:25" s="5" customFormat="1" ht="12.75" customHeight="1" outlineLevel="3" x14ac:dyDescent="0.2">
      <c r="F298" s="6"/>
      <c r="G298" s="7"/>
      <c r="H298" s="7"/>
      <c r="I298" s="8"/>
      <c r="J298" s="7"/>
      <c r="K298" s="9"/>
      <c r="L298" s="10"/>
      <c r="M298" s="194"/>
      <c r="N298" s="206"/>
      <c r="O298" s="218"/>
      <c r="P298" s="11"/>
      <c r="Q298" s="10"/>
      <c r="R298" s="10"/>
      <c r="S298" s="10"/>
      <c r="T298" s="4" t="s">
        <v>1</v>
      </c>
      <c r="U298" s="10"/>
      <c r="V298" s="10"/>
      <c r="W298" s="10"/>
    </row>
    <row r="299" spans="6:25" s="5" customFormat="1" ht="12.75" customHeight="1" outlineLevel="2" x14ac:dyDescent="0.2">
      <c r="F299" s="6"/>
      <c r="G299" s="7"/>
      <c r="H299" s="7"/>
      <c r="I299" s="8"/>
      <c r="J299" s="7"/>
      <c r="K299" s="9"/>
      <c r="L299" s="10"/>
      <c r="M299" s="194"/>
      <c r="N299" s="206"/>
      <c r="O299" s="218"/>
      <c r="P299" s="11"/>
      <c r="Q299" s="10"/>
      <c r="R299" s="10"/>
      <c r="S299" s="10"/>
      <c r="T299" s="4" t="s">
        <v>1</v>
      </c>
      <c r="U299" s="10"/>
      <c r="V299" s="10"/>
      <c r="W299" s="10"/>
    </row>
    <row r="300" spans="6:25" s="5" customFormat="1" ht="12.75" customHeight="1" outlineLevel="1" x14ac:dyDescent="0.2">
      <c r="F300" s="6"/>
      <c r="G300" s="7"/>
      <c r="H300" s="7"/>
      <c r="I300" s="8"/>
      <c r="J300" s="7"/>
      <c r="K300" s="9"/>
      <c r="L300" s="10"/>
      <c r="M300" s="194"/>
      <c r="N300" s="206"/>
      <c r="O300" s="218"/>
      <c r="P300" s="11"/>
      <c r="Q300" s="10"/>
      <c r="R300" s="10"/>
      <c r="S300" s="10"/>
      <c r="T300" s="4" t="s">
        <v>1</v>
      </c>
      <c r="U300" s="10"/>
      <c r="V300" s="10"/>
      <c r="W300" s="10"/>
    </row>
    <row r="301" spans="6:25" s="37" customFormat="1" ht="19.5" customHeight="1" x14ac:dyDescent="0.25">
      <c r="F301" s="38"/>
      <c r="G301" s="39"/>
      <c r="H301" s="40"/>
      <c r="I301" s="40" t="s">
        <v>230</v>
      </c>
      <c r="J301" s="39"/>
      <c r="K301" s="41"/>
      <c r="L301" s="42"/>
      <c r="M301" s="188"/>
      <c r="N301" s="200"/>
      <c r="O301" s="212">
        <f>SUBTOTAL(9,O302:O406)</f>
        <v>0</v>
      </c>
      <c r="P301" s="44"/>
      <c r="Q301" s="45">
        <f>SUBTOTAL(9,Q302:Q406)</f>
        <v>590.46120000000008</v>
      </c>
      <c r="R301" s="42"/>
      <c r="S301" s="45">
        <f>SUBTOTAL(9,S302:S406)</f>
        <v>0</v>
      </c>
      <c r="T301" s="46"/>
      <c r="U301" s="43">
        <f>SUBTOTAL(9,U302:U406)</f>
        <v>0</v>
      </c>
      <c r="V301" s="43">
        <f>SUBTOTAL(9,V302:V406)</f>
        <v>0</v>
      </c>
      <c r="W301" s="47"/>
      <c r="Y301" s="43">
        <f>SUBTOTAL(9,Y302:Y406)</f>
        <v>18</v>
      </c>
    </row>
    <row r="302" spans="6:25" s="48" customFormat="1" ht="18.75" customHeight="1" outlineLevel="1" x14ac:dyDescent="0.2">
      <c r="F302" s="49"/>
      <c r="G302" s="50"/>
      <c r="H302" s="51"/>
      <c r="I302" s="51" t="s">
        <v>205</v>
      </c>
      <c r="J302" s="50"/>
      <c r="K302" s="52"/>
      <c r="L302" s="53"/>
      <c r="M302" s="189"/>
      <c r="N302" s="201"/>
      <c r="O302" s="213">
        <f>SUBTOTAL(9,O303:O337)</f>
        <v>0</v>
      </c>
      <c r="P302" s="55"/>
      <c r="Q302" s="56">
        <f>SUBTOTAL(9,Q303:Q337)</f>
        <v>0</v>
      </c>
      <c r="R302" s="53"/>
      <c r="S302" s="56">
        <f>SUBTOTAL(9,S303:S337)</f>
        <v>0</v>
      </c>
      <c r="T302" s="57"/>
      <c r="U302" s="54">
        <f>SUBTOTAL(9,U303:U337)</f>
        <v>0</v>
      </c>
      <c r="V302" s="54">
        <f>SUBTOTAL(9,V303:V337)</f>
        <v>0</v>
      </c>
      <c r="W302" s="58"/>
      <c r="Y302" s="54">
        <f>SUBTOTAL(9,Y303:Y337)</f>
        <v>6</v>
      </c>
    </row>
    <row r="303" spans="6:25" s="59" customFormat="1" ht="16.5" customHeight="1" outlineLevel="2" x14ac:dyDescent="0.2">
      <c r="F303" s="60"/>
      <c r="G303" s="61"/>
      <c r="H303" s="62"/>
      <c r="I303" s="62" t="s">
        <v>176</v>
      </c>
      <c r="J303" s="61"/>
      <c r="K303" s="63"/>
      <c r="L303" s="64"/>
      <c r="M303" s="190"/>
      <c r="N303" s="202"/>
      <c r="O303" s="214">
        <f>SUBTOTAL(9,O304:O336)</f>
        <v>0</v>
      </c>
      <c r="P303" s="66"/>
      <c r="Q303" s="67">
        <f>SUBTOTAL(9,Q304:Q336)</f>
        <v>0</v>
      </c>
      <c r="R303" s="64"/>
      <c r="S303" s="67">
        <f>SUBTOTAL(9,S304:S336)</f>
        <v>0</v>
      </c>
      <c r="T303" s="68"/>
      <c r="U303" s="65">
        <f>SUBTOTAL(9,U304:U336)</f>
        <v>0</v>
      </c>
      <c r="V303" s="65">
        <f>SUBTOTAL(9,V304:V336)</f>
        <v>0</v>
      </c>
      <c r="W303" s="69"/>
      <c r="Y303" s="65">
        <f>SUBTOTAL(9,Y304:Y336)</f>
        <v>6</v>
      </c>
    </row>
    <row r="304" spans="6:25" s="70" customFormat="1" ht="12" outlineLevel="3" x14ac:dyDescent="0.2">
      <c r="F304" s="71">
        <v>58</v>
      </c>
      <c r="G304" s="72"/>
      <c r="H304" s="73" t="s">
        <v>35</v>
      </c>
      <c r="I304" s="74" t="s">
        <v>226</v>
      </c>
      <c r="J304" s="72"/>
      <c r="K304" s="75">
        <v>0</v>
      </c>
      <c r="L304" s="76">
        <v>0</v>
      </c>
      <c r="M304" s="191">
        <v>0</v>
      </c>
      <c r="N304" s="203">
        <v>0</v>
      </c>
      <c r="O304" s="215">
        <f>M304*N304</f>
        <v>0</v>
      </c>
      <c r="P304" s="78"/>
      <c r="Q304" s="79">
        <f>M304*P304</f>
        <v>0</v>
      </c>
      <c r="R304" s="78"/>
      <c r="S304" s="79">
        <f>M304*R304</f>
        <v>0</v>
      </c>
      <c r="T304" s="77">
        <v>21</v>
      </c>
      <c r="U304" s="77">
        <f>O304*(T304/100)</f>
        <v>0</v>
      </c>
      <c r="V304" s="77">
        <f>O304+U304</f>
        <v>0</v>
      </c>
      <c r="W304" s="74"/>
      <c r="X304" s="104"/>
      <c r="Y304" s="104">
        <v>1</v>
      </c>
    </row>
    <row r="305" spans="6:25" s="80" customFormat="1" ht="12" outlineLevel="3" x14ac:dyDescent="0.2">
      <c r="F305" s="81"/>
      <c r="G305" s="82"/>
      <c r="H305" s="18" t="s">
        <v>154</v>
      </c>
      <c r="I305" s="250"/>
      <c r="J305" s="250"/>
      <c r="K305" s="250"/>
      <c r="L305" s="250"/>
      <c r="M305" s="250"/>
      <c r="N305" s="250"/>
      <c r="O305" s="250"/>
      <c r="P305" s="83"/>
      <c r="Q305" s="84"/>
      <c r="R305" s="83"/>
      <c r="S305" s="84"/>
      <c r="T305" s="85"/>
      <c r="U305" s="85"/>
      <c r="V305" s="85"/>
      <c r="W305" s="86"/>
      <c r="X305" s="86"/>
    </row>
    <row r="306" spans="6:25" s="80" customFormat="1" ht="6" customHeight="1" outlineLevel="3" x14ac:dyDescent="0.2">
      <c r="F306" s="81"/>
      <c r="G306" s="82"/>
      <c r="H306" s="19"/>
      <c r="I306" s="86"/>
      <c r="J306" s="82"/>
      <c r="K306" s="87"/>
      <c r="L306" s="88"/>
      <c r="M306" s="192"/>
      <c r="N306" s="204"/>
      <c r="O306" s="216"/>
      <c r="P306" s="83"/>
      <c r="Q306" s="84"/>
      <c r="R306" s="83"/>
      <c r="S306" s="84"/>
      <c r="T306" s="85"/>
      <c r="U306" s="85"/>
      <c r="V306" s="85"/>
      <c r="W306" s="86"/>
      <c r="X306" s="86"/>
    </row>
    <row r="307" spans="6:25" s="70" customFormat="1" ht="11.25" customHeight="1" outlineLevel="3" x14ac:dyDescent="0.2">
      <c r="F307" s="71">
        <v>59</v>
      </c>
      <c r="G307" s="72" t="s">
        <v>6</v>
      </c>
      <c r="H307" s="73" t="s">
        <v>100</v>
      </c>
      <c r="I307" s="74" t="s">
        <v>270</v>
      </c>
      <c r="J307" s="72" t="s">
        <v>8</v>
      </c>
      <c r="K307" s="75">
        <v>189</v>
      </c>
      <c r="L307" s="76">
        <v>0</v>
      </c>
      <c r="M307" s="191">
        <v>189</v>
      </c>
      <c r="N307" s="203"/>
      <c r="O307" s="215">
        <f>M307*N307</f>
        <v>0</v>
      </c>
      <c r="P307" s="78"/>
      <c r="Q307" s="79">
        <f>M307*P307</f>
        <v>0</v>
      </c>
      <c r="R307" s="78"/>
      <c r="S307" s="79">
        <f>M307*R307</f>
        <v>0</v>
      </c>
      <c r="T307" s="77">
        <v>21</v>
      </c>
      <c r="U307" s="77">
        <f>O307*(T307/100)</f>
        <v>0</v>
      </c>
      <c r="V307" s="77">
        <f>O307+U307</f>
        <v>0</v>
      </c>
      <c r="W307" s="74"/>
      <c r="X307" s="104" t="s">
        <v>305</v>
      </c>
      <c r="Y307" s="104">
        <v>1</v>
      </c>
    </row>
    <row r="308" spans="6:25" s="80" customFormat="1" ht="12" outlineLevel="3" x14ac:dyDescent="0.2">
      <c r="F308" s="81"/>
      <c r="G308" s="82"/>
      <c r="H308" s="18" t="s">
        <v>154</v>
      </c>
      <c r="I308" s="250" t="s">
        <v>294</v>
      </c>
      <c r="J308" s="250"/>
      <c r="K308" s="250"/>
      <c r="L308" s="250"/>
      <c r="M308" s="250"/>
      <c r="N308" s="250"/>
      <c r="O308" s="250"/>
      <c r="P308" s="83"/>
      <c r="Q308" s="84"/>
      <c r="R308" s="83"/>
      <c r="S308" s="84"/>
      <c r="T308" s="85"/>
      <c r="U308" s="85"/>
      <c r="V308" s="85"/>
      <c r="W308" s="86"/>
      <c r="X308" s="86"/>
    </row>
    <row r="309" spans="6:25" s="80" customFormat="1" ht="6" customHeight="1" outlineLevel="3" collapsed="1" x14ac:dyDescent="0.2">
      <c r="F309" s="81"/>
      <c r="G309" s="82"/>
      <c r="H309" s="19"/>
      <c r="I309" s="86"/>
      <c r="J309" s="82"/>
      <c r="K309" s="87"/>
      <c r="L309" s="88"/>
      <c r="M309" s="192"/>
      <c r="N309" s="204"/>
      <c r="O309" s="216"/>
      <c r="P309" s="83"/>
      <c r="Q309" s="84"/>
      <c r="R309" s="83"/>
      <c r="S309" s="84"/>
      <c r="T309" s="85"/>
      <c r="U309" s="85"/>
      <c r="V309" s="85"/>
      <c r="W309" s="86"/>
      <c r="X309" s="86"/>
    </row>
    <row r="310" spans="6:25" s="89" customFormat="1" ht="11.25" hidden="1" outlineLevel="4" x14ac:dyDescent="0.2">
      <c r="F310" s="90"/>
      <c r="G310" s="91"/>
      <c r="H310" s="20" t="str">
        <f>IF(AND(H309&lt;&gt;"Výkaz výměr:",I309=""),"Výkaz výměr:","")</f>
        <v>Výkaz výměr:</v>
      </c>
      <c r="I310" s="92" t="s">
        <v>59</v>
      </c>
      <c r="J310" s="91"/>
      <c r="L310" s="93"/>
      <c r="M310" s="193">
        <v>0</v>
      </c>
      <c r="N310" s="205"/>
      <c r="O310" s="217"/>
      <c r="P310" s="94"/>
      <c r="Q310" s="93"/>
      <c r="R310" s="93"/>
      <c r="S310" s="93"/>
      <c r="T310" s="95" t="s">
        <v>1</v>
      </c>
      <c r="U310" s="93"/>
      <c r="V310" s="93"/>
      <c r="W310" s="96"/>
    </row>
    <row r="311" spans="6:25" s="89" customFormat="1" ht="11.25" hidden="1" outlineLevel="4" x14ac:dyDescent="0.2">
      <c r="F311" s="90"/>
      <c r="G311" s="91"/>
      <c r="H311" s="20" t="str">
        <f>IF(AND(H310&lt;&gt;"Výkaz výměr:",I310=""),"Výkaz výměr:","")</f>
        <v/>
      </c>
      <c r="I311" s="92" t="s">
        <v>169</v>
      </c>
      <c r="J311" s="91"/>
      <c r="L311" s="93"/>
      <c r="M311" s="193">
        <v>189</v>
      </c>
      <c r="N311" s="205"/>
      <c r="O311" s="217"/>
      <c r="P311" s="94"/>
      <c r="Q311" s="93"/>
      <c r="R311" s="93"/>
      <c r="S311" s="93"/>
      <c r="T311" s="95" t="s">
        <v>1</v>
      </c>
      <c r="U311" s="93"/>
      <c r="V311" s="93"/>
      <c r="W311" s="96"/>
    </row>
    <row r="312" spans="6:25" s="70" customFormat="1" ht="12" outlineLevel="3" x14ac:dyDescent="0.2">
      <c r="F312" s="71">
        <v>60</v>
      </c>
      <c r="G312" s="72" t="s">
        <v>6</v>
      </c>
      <c r="H312" s="73" t="s">
        <v>112</v>
      </c>
      <c r="I312" s="74" t="s">
        <v>231</v>
      </c>
      <c r="J312" s="72" t="s">
        <v>8</v>
      </c>
      <c r="K312" s="75">
        <v>44</v>
      </c>
      <c r="L312" s="76">
        <v>0</v>
      </c>
      <c r="M312" s="191">
        <v>44</v>
      </c>
      <c r="N312" s="203"/>
      <c r="O312" s="215">
        <f>M312*N312</f>
        <v>0</v>
      </c>
      <c r="P312" s="78"/>
      <c r="Q312" s="79">
        <f>M312*P312</f>
        <v>0</v>
      </c>
      <c r="R312" s="78"/>
      <c r="S312" s="79">
        <f>M312*R312</f>
        <v>0</v>
      </c>
      <c r="T312" s="77">
        <v>21</v>
      </c>
      <c r="U312" s="77">
        <f>O312*(T312/100)</f>
        <v>0</v>
      </c>
      <c r="V312" s="77">
        <f>O312+U312</f>
        <v>0</v>
      </c>
      <c r="W312" s="74"/>
      <c r="X312" s="104" t="s">
        <v>305</v>
      </c>
      <c r="Y312" s="104">
        <v>1</v>
      </c>
    </row>
    <row r="313" spans="6:25" s="80" customFormat="1" ht="12" outlineLevel="3" x14ac:dyDescent="0.2">
      <c r="F313" s="81"/>
      <c r="G313" s="82"/>
      <c r="H313" s="18" t="s">
        <v>154</v>
      </c>
      <c r="I313" s="250" t="s">
        <v>278</v>
      </c>
      <c r="J313" s="250"/>
      <c r="K313" s="250"/>
      <c r="L313" s="250"/>
      <c r="M313" s="250"/>
      <c r="N313" s="250"/>
      <c r="O313" s="250"/>
      <c r="P313" s="83"/>
      <c r="Q313" s="84"/>
      <c r="R313" s="83"/>
      <c r="S313" s="84"/>
      <c r="T313" s="85"/>
      <c r="U313" s="85"/>
      <c r="V313" s="85"/>
      <c r="W313" s="86"/>
      <c r="X313" s="86"/>
    </row>
    <row r="314" spans="6:25" s="80" customFormat="1" ht="6" customHeight="1" outlineLevel="3" collapsed="1" x14ac:dyDescent="0.2">
      <c r="F314" s="81"/>
      <c r="G314" s="82"/>
      <c r="H314" s="19"/>
      <c r="I314" s="86"/>
      <c r="J314" s="82"/>
      <c r="K314" s="87"/>
      <c r="L314" s="88"/>
      <c r="M314" s="192"/>
      <c r="N314" s="204"/>
      <c r="O314" s="216"/>
      <c r="P314" s="83"/>
      <c r="Q314" s="84"/>
      <c r="R314" s="83"/>
      <c r="S314" s="84"/>
      <c r="T314" s="85"/>
      <c r="U314" s="85"/>
      <c r="V314" s="85"/>
      <c r="W314" s="86"/>
      <c r="X314" s="86"/>
    </row>
    <row r="315" spans="6:25" s="89" customFormat="1" ht="11.25" hidden="1" outlineLevel="4" x14ac:dyDescent="0.2">
      <c r="F315" s="90"/>
      <c r="G315" s="91"/>
      <c r="H315" s="20" t="str">
        <f>IF(AND(H314&lt;&gt;"Výkaz výměr:",I314=""),"Výkaz výměr:","")</f>
        <v>Výkaz výměr:</v>
      </c>
      <c r="I315" s="92" t="s">
        <v>59</v>
      </c>
      <c r="J315" s="91"/>
      <c r="L315" s="93"/>
      <c r="M315" s="193">
        <v>0</v>
      </c>
      <c r="N315" s="205"/>
      <c r="O315" s="217"/>
      <c r="P315" s="94"/>
      <c r="Q315" s="93"/>
      <c r="R315" s="93"/>
      <c r="S315" s="93"/>
      <c r="T315" s="95" t="s">
        <v>1</v>
      </c>
      <c r="U315" s="93"/>
      <c r="V315" s="93"/>
      <c r="W315" s="96"/>
    </row>
    <row r="316" spans="6:25" s="89" customFormat="1" ht="11.25" hidden="1" outlineLevel="4" x14ac:dyDescent="0.2">
      <c r="F316" s="90"/>
      <c r="G316" s="91"/>
      <c r="H316" s="20" t="str">
        <f>IF(AND(H315&lt;&gt;"Výkaz výměr:",I315=""),"Výkaz výměr:","")</f>
        <v/>
      </c>
      <c r="I316" s="92" t="s">
        <v>23</v>
      </c>
      <c r="J316" s="91"/>
      <c r="L316" s="93"/>
      <c r="M316" s="193">
        <v>30</v>
      </c>
      <c r="N316" s="205"/>
      <c r="O316" s="217"/>
      <c r="P316" s="94"/>
      <c r="Q316" s="93"/>
      <c r="R316" s="93"/>
      <c r="S316" s="93"/>
      <c r="T316" s="95" t="s">
        <v>1</v>
      </c>
      <c r="U316" s="93"/>
      <c r="V316" s="93"/>
      <c r="W316" s="96"/>
    </row>
    <row r="317" spans="6:25" s="89" customFormat="1" ht="11.25" hidden="1" outlineLevel="4" x14ac:dyDescent="0.2">
      <c r="F317" s="90"/>
      <c r="G317" s="91"/>
      <c r="H317" s="20" t="str">
        <f>IF(AND(H316&lt;&gt;"Výkaz výměr:",I316=""),"Výkaz výměr:","")</f>
        <v/>
      </c>
      <c r="I317" s="92" t="s">
        <v>74</v>
      </c>
      <c r="J317" s="91"/>
      <c r="L317" s="93"/>
      <c r="M317" s="193">
        <v>0</v>
      </c>
      <c r="N317" s="205"/>
      <c r="O317" s="217"/>
      <c r="P317" s="94"/>
      <c r="Q317" s="93"/>
      <c r="R317" s="93"/>
      <c r="S317" s="93"/>
      <c r="T317" s="95" t="s">
        <v>1</v>
      </c>
      <c r="U317" s="93"/>
      <c r="V317" s="93"/>
      <c r="W317" s="96"/>
    </row>
    <row r="318" spans="6:25" s="89" customFormat="1" ht="11.25" hidden="1" outlineLevel="4" x14ac:dyDescent="0.2">
      <c r="F318" s="90"/>
      <c r="G318" s="91"/>
      <c r="H318" s="20" t="str">
        <f>IF(AND(H317&lt;&gt;"Výkaz výměr:",I317=""),"Výkaz výměr:","")</f>
        <v/>
      </c>
      <c r="I318" s="92" t="s">
        <v>153</v>
      </c>
      <c r="J318" s="91"/>
      <c r="L318" s="93"/>
      <c r="M318" s="193">
        <v>14</v>
      </c>
      <c r="N318" s="205"/>
      <c r="O318" s="217"/>
      <c r="P318" s="94"/>
      <c r="Q318" s="93"/>
      <c r="R318" s="93"/>
      <c r="S318" s="93"/>
      <c r="T318" s="95" t="s">
        <v>1</v>
      </c>
      <c r="U318" s="93"/>
      <c r="V318" s="93"/>
      <c r="W318" s="96"/>
    </row>
    <row r="319" spans="6:25" s="70" customFormat="1" ht="12" outlineLevel="3" x14ac:dyDescent="0.2">
      <c r="F319" s="71">
        <v>61</v>
      </c>
      <c r="G319" s="72" t="s">
        <v>6</v>
      </c>
      <c r="H319" s="73" t="s">
        <v>113</v>
      </c>
      <c r="I319" s="74" t="s">
        <v>238</v>
      </c>
      <c r="J319" s="72" t="s">
        <v>8</v>
      </c>
      <c r="K319" s="75">
        <v>145</v>
      </c>
      <c r="L319" s="76">
        <v>0</v>
      </c>
      <c r="M319" s="191">
        <v>145</v>
      </c>
      <c r="N319" s="203"/>
      <c r="O319" s="215">
        <f>M319*N319</f>
        <v>0</v>
      </c>
      <c r="P319" s="78"/>
      <c r="Q319" s="79">
        <f>M319*P319</f>
        <v>0</v>
      </c>
      <c r="R319" s="78"/>
      <c r="S319" s="79">
        <f>M319*R319</f>
        <v>0</v>
      </c>
      <c r="T319" s="77">
        <v>21</v>
      </c>
      <c r="U319" s="77">
        <f>O319*(T319/100)</f>
        <v>0</v>
      </c>
      <c r="V319" s="77">
        <f>O319+U319</f>
        <v>0</v>
      </c>
      <c r="W319" s="74"/>
      <c r="X319" s="104" t="s">
        <v>305</v>
      </c>
      <c r="Y319" s="104">
        <v>1</v>
      </c>
    </row>
    <row r="320" spans="6:25" s="80" customFormat="1" ht="12" outlineLevel="3" x14ac:dyDescent="0.2">
      <c r="F320" s="81"/>
      <c r="G320" s="82"/>
      <c r="H320" s="18" t="s">
        <v>154</v>
      </c>
      <c r="I320" s="250" t="s">
        <v>293</v>
      </c>
      <c r="J320" s="250"/>
      <c r="K320" s="250"/>
      <c r="L320" s="250"/>
      <c r="M320" s="250"/>
      <c r="N320" s="250"/>
      <c r="O320" s="250"/>
      <c r="P320" s="83"/>
      <c r="Q320" s="84"/>
      <c r="R320" s="83"/>
      <c r="S320" s="84"/>
      <c r="T320" s="85"/>
      <c r="U320" s="85"/>
      <c r="V320" s="85"/>
      <c r="W320" s="86"/>
      <c r="X320" s="86"/>
    </row>
    <row r="321" spans="6:25" s="80" customFormat="1" ht="6" customHeight="1" outlineLevel="3" collapsed="1" x14ac:dyDescent="0.2">
      <c r="F321" s="81"/>
      <c r="G321" s="82"/>
      <c r="H321" s="19"/>
      <c r="I321" s="86"/>
      <c r="J321" s="82"/>
      <c r="K321" s="87"/>
      <c r="L321" s="88"/>
      <c r="M321" s="192"/>
      <c r="N321" s="204"/>
      <c r="O321" s="216"/>
      <c r="P321" s="83"/>
      <c r="Q321" s="84"/>
      <c r="R321" s="83"/>
      <c r="S321" s="84"/>
      <c r="T321" s="85"/>
      <c r="U321" s="85"/>
      <c r="V321" s="85"/>
      <c r="W321" s="86"/>
      <c r="X321" s="86"/>
    </row>
    <row r="322" spans="6:25" s="89" customFormat="1" ht="11.25" hidden="1" outlineLevel="4" x14ac:dyDescent="0.2">
      <c r="F322" s="90"/>
      <c r="G322" s="91"/>
      <c r="H322" s="20" t="str">
        <f>IF(AND(H321&lt;&gt;"Výkaz výměr:",I321=""),"Výkaz výměr:","")</f>
        <v>Výkaz výměr:</v>
      </c>
      <c r="I322" s="92" t="s">
        <v>59</v>
      </c>
      <c r="J322" s="91"/>
      <c r="L322" s="93"/>
      <c r="M322" s="193">
        <v>0</v>
      </c>
      <c r="N322" s="205"/>
      <c r="O322" s="217"/>
      <c r="P322" s="94"/>
      <c r="Q322" s="93"/>
      <c r="R322" s="93"/>
      <c r="S322" s="93"/>
      <c r="T322" s="95" t="s">
        <v>1</v>
      </c>
      <c r="U322" s="93"/>
      <c r="V322" s="93"/>
      <c r="W322" s="96"/>
    </row>
    <row r="323" spans="6:25" s="89" customFormat="1" ht="11.25" hidden="1" outlineLevel="4" x14ac:dyDescent="0.2">
      <c r="F323" s="90"/>
      <c r="G323" s="91"/>
      <c r="H323" s="20" t="str">
        <f>IF(AND(H322&lt;&gt;"Výkaz výměr:",I322=""),"Výkaz výměr:","")</f>
        <v/>
      </c>
      <c r="I323" s="92" t="s">
        <v>28</v>
      </c>
      <c r="J323" s="91"/>
      <c r="L323" s="93"/>
      <c r="M323" s="193">
        <v>145</v>
      </c>
      <c r="N323" s="205"/>
      <c r="O323" s="217"/>
      <c r="P323" s="94"/>
      <c r="Q323" s="93"/>
      <c r="R323" s="93"/>
      <c r="S323" s="93"/>
      <c r="T323" s="95" t="s">
        <v>1</v>
      </c>
      <c r="U323" s="93"/>
      <c r="V323" s="93"/>
      <c r="W323" s="96"/>
    </row>
    <row r="324" spans="6:25" s="70" customFormat="1" ht="12" outlineLevel="3" x14ac:dyDescent="0.2">
      <c r="F324" s="71">
        <v>62</v>
      </c>
      <c r="G324" s="72" t="s">
        <v>6</v>
      </c>
      <c r="H324" s="73" t="s">
        <v>116</v>
      </c>
      <c r="I324" s="74" t="s">
        <v>255</v>
      </c>
      <c r="J324" s="72" t="s">
        <v>8</v>
      </c>
      <c r="K324" s="75">
        <v>44</v>
      </c>
      <c r="L324" s="76">
        <v>0</v>
      </c>
      <c r="M324" s="191">
        <v>44</v>
      </c>
      <c r="N324" s="203"/>
      <c r="O324" s="215">
        <f>M324*N324</f>
        <v>0</v>
      </c>
      <c r="P324" s="78"/>
      <c r="Q324" s="79">
        <f>M324*P324</f>
        <v>0</v>
      </c>
      <c r="R324" s="78"/>
      <c r="S324" s="79">
        <f>M324*R324</f>
        <v>0</v>
      </c>
      <c r="T324" s="77">
        <v>21</v>
      </c>
      <c r="U324" s="77">
        <f>O324*(T324/100)</f>
        <v>0</v>
      </c>
      <c r="V324" s="77">
        <f>O324+U324</f>
        <v>0</v>
      </c>
      <c r="W324" s="74"/>
      <c r="X324" s="104" t="s">
        <v>305</v>
      </c>
      <c r="Y324" s="104">
        <v>1</v>
      </c>
    </row>
    <row r="325" spans="6:25" s="80" customFormat="1" ht="12" outlineLevel="3" x14ac:dyDescent="0.2">
      <c r="F325" s="81"/>
      <c r="G325" s="82"/>
      <c r="H325" s="18" t="s">
        <v>154</v>
      </c>
      <c r="I325" s="250" t="s">
        <v>302</v>
      </c>
      <c r="J325" s="250"/>
      <c r="K325" s="250"/>
      <c r="L325" s="250"/>
      <c r="M325" s="250"/>
      <c r="N325" s="250"/>
      <c r="O325" s="250"/>
      <c r="P325" s="83"/>
      <c r="Q325" s="84"/>
      <c r="R325" s="83"/>
      <c r="S325" s="84"/>
      <c r="T325" s="85"/>
      <c r="U325" s="85"/>
      <c r="V325" s="85"/>
      <c r="W325" s="86"/>
      <c r="X325" s="86"/>
    </row>
    <row r="326" spans="6:25" s="80" customFormat="1" ht="6" customHeight="1" outlineLevel="3" collapsed="1" x14ac:dyDescent="0.2">
      <c r="F326" s="81"/>
      <c r="G326" s="82"/>
      <c r="H326" s="19"/>
      <c r="I326" s="86"/>
      <c r="J326" s="82"/>
      <c r="K326" s="87"/>
      <c r="L326" s="88"/>
      <c r="M326" s="192"/>
      <c r="N326" s="204"/>
      <c r="O326" s="216"/>
      <c r="P326" s="83"/>
      <c r="Q326" s="84"/>
      <c r="R326" s="83"/>
      <c r="S326" s="84"/>
      <c r="T326" s="85"/>
      <c r="U326" s="85"/>
      <c r="V326" s="85"/>
      <c r="W326" s="86"/>
      <c r="X326" s="86"/>
    </row>
    <row r="327" spans="6:25" s="89" customFormat="1" ht="11.25" hidden="1" outlineLevel="4" x14ac:dyDescent="0.2">
      <c r="F327" s="90"/>
      <c r="G327" s="91"/>
      <c r="H327" s="20" t="str">
        <f>IF(AND(H326&lt;&gt;"Výkaz výměr:",I326=""),"Výkaz výměr:","")</f>
        <v>Výkaz výměr:</v>
      </c>
      <c r="I327" s="92" t="s">
        <v>59</v>
      </c>
      <c r="J327" s="91"/>
      <c r="L327" s="93"/>
      <c r="M327" s="193">
        <v>0</v>
      </c>
      <c r="N327" s="205"/>
      <c r="O327" s="217"/>
      <c r="P327" s="94"/>
      <c r="Q327" s="93"/>
      <c r="R327" s="93"/>
      <c r="S327" s="93"/>
      <c r="T327" s="95" t="s">
        <v>1</v>
      </c>
      <c r="U327" s="93"/>
      <c r="V327" s="93"/>
      <c r="W327" s="96"/>
    </row>
    <row r="328" spans="6:25" s="89" customFormat="1" ht="11.25" hidden="1" outlineLevel="4" x14ac:dyDescent="0.2">
      <c r="F328" s="90"/>
      <c r="G328" s="91"/>
      <c r="H328" s="20" t="str">
        <f>IF(AND(H327&lt;&gt;"Výkaz výměr:",I327=""),"Výkaz výměr:","")</f>
        <v/>
      </c>
      <c r="I328" s="92" t="s">
        <v>23</v>
      </c>
      <c r="J328" s="91"/>
      <c r="L328" s="93"/>
      <c r="M328" s="193">
        <v>30</v>
      </c>
      <c r="N328" s="205"/>
      <c r="O328" s="217"/>
      <c r="P328" s="94"/>
      <c r="Q328" s="93"/>
      <c r="R328" s="93"/>
      <c r="S328" s="93"/>
      <c r="T328" s="95" t="s">
        <v>1</v>
      </c>
      <c r="U328" s="93"/>
      <c r="V328" s="93"/>
      <c r="W328" s="96"/>
    </row>
    <row r="329" spans="6:25" s="89" customFormat="1" ht="11.25" hidden="1" outlineLevel="4" x14ac:dyDescent="0.2">
      <c r="F329" s="90"/>
      <c r="G329" s="91"/>
      <c r="H329" s="20" t="str">
        <f>IF(AND(H328&lt;&gt;"Výkaz výměr:",I328=""),"Výkaz výměr:","")</f>
        <v/>
      </c>
      <c r="I329" s="92" t="s">
        <v>74</v>
      </c>
      <c r="J329" s="91"/>
      <c r="L329" s="93"/>
      <c r="M329" s="193">
        <v>0</v>
      </c>
      <c r="N329" s="205"/>
      <c r="O329" s="217"/>
      <c r="P329" s="94"/>
      <c r="Q329" s="93"/>
      <c r="R329" s="93"/>
      <c r="S329" s="93"/>
      <c r="T329" s="95" t="s">
        <v>1</v>
      </c>
      <c r="U329" s="93"/>
      <c r="V329" s="93"/>
      <c r="W329" s="96"/>
    </row>
    <row r="330" spans="6:25" s="89" customFormat="1" ht="11.25" hidden="1" outlineLevel="4" x14ac:dyDescent="0.2">
      <c r="F330" s="90"/>
      <c r="G330" s="91"/>
      <c r="H330" s="20" t="str">
        <f>IF(AND(H329&lt;&gt;"Výkaz výměr:",I329=""),"Výkaz výměr:","")</f>
        <v/>
      </c>
      <c r="I330" s="92" t="s">
        <v>153</v>
      </c>
      <c r="J330" s="91"/>
      <c r="L330" s="93"/>
      <c r="M330" s="193">
        <v>14</v>
      </c>
      <c r="N330" s="205"/>
      <c r="O330" s="217"/>
      <c r="P330" s="94"/>
      <c r="Q330" s="93"/>
      <c r="R330" s="93"/>
      <c r="S330" s="93"/>
      <c r="T330" s="95" t="s">
        <v>1</v>
      </c>
      <c r="U330" s="93"/>
      <c r="V330" s="93"/>
      <c r="W330" s="96"/>
    </row>
    <row r="331" spans="6:25" s="70" customFormat="1" ht="12" outlineLevel="3" x14ac:dyDescent="0.2">
      <c r="F331" s="71">
        <v>63</v>
      </c>
      <c r="G331" s="72" t="s">
        <v>6</v>
      </c>
      <c r="H331" s="73" t="s">
        <v>118</v>
      </c>
      <c r="I331" s="74" t="s">
        <v>239</v>
      </c>
      <c r="J331" s="72" t="s">
        <v>7</v>
      </c>
      <c r="K331" s="75">
        <v>630</v>
      </c>
      <c r="L331" s="76">
        <v>0</v>
      </c>
      <c r="M331" s="191">
        <v>630</v>
      </c>
      <c r="N331" s="203"/>
      <c r="O331" s="215">
        <f>M331*N331</f>
        <v>0</v>
      </c>
      <c r="P331" s="78"/>
      <c r="Q331" s="79">
        <f>M331*P331</f>
        <v>0</v>
      </c>
      <c r="R331" s="78"/>
      <c r="S331" s="79">
        <f>M331*R331</f>
        <v>0</v>
      </c>
      <c r="T331" s="77">
        <v>21</v>
      </c>
      <c r="U331" s="77">
        <f>O331*(T331/100)</f>
        <v>0</v>
      </c>
      <c r="V331" s="77">
        <f>O331+U331</f>
        <v>0</v>
      </c>
      <c r="W331" s="74"/>
      <c r="X331" s="104" t="s">
        <v>305</v>
      </c>
      <c r="Y331" s="104">
        <v>1</v>
      </c>
    </row>
    <row r="332" spans="6:25" s="80" customFormat="1" ht="12" outlineLevel="3" x14ac:dyDescent="0.2">
      <c r="F332" s="81"/>
      <c r="G332" s="82"/>
      <c r="H332" s="18" t="s">
        <v>154</v>
      </c>
      <c r="I332" s="250" t="s">
        <v>283</v>
      </c>
      <c r="J332" s="250"/>
      <c r="K332" s="250"/>
      <c r="L332" s="250"/>
      <c r="M332" s="250"/>
      <c r="N332" s="250"/>
      <c r="O332" s="250"/>
      <c r="P332" s="83"/>
      <c r="Q332" s="84"/>
      <c r="R332" s="83"/>
      <c r="S332" s="84"/>
      <c r="T332" s="85"/>
      <c r="U332" s="85"/>
      <c r="V332" s="85"/>
      <c r="W332" s="86"/>
      <c r="X332" s="86"/>
    </row>
    <row r="333" spans="6:25" s="80" customFormat="1" ht="6" customHeight="1" outlineLevel="3" collapsed="1" x14ac:dyDescent="0.2">
      <c r="F333" s="81"/>
      <c r="G333" s="82"/>
      <c r="H333" s="19"/>
      <c r="I333" s="86"/>
      <c r="J333" s="82"/>
      <c r="K333" s="87"/>
      <c r="L333" s="88"/>
      <c r="M333" s="192"/>
      <c r="N333" s="204"/>
      <c r="O333" s="216"/>
      <c r="P333" s="83"/>
      <c r="Q333" s="84"/>
      <c r="R333" s="83"/>
      <c r="S333" s="84"/>
      <c r="T333" s="85"/>
      <c r="U333" s="85"/>
      <c r="V333" s="85"/>
      <c r="W333" s="86"/>
      <c r="X333" s="86"/>
    </row>
    <row r="334" spans="6:25" s="89" customFormat="1" ht="11.25" hidden="1" outlineLevel="4" x14ac:dyDescent="0.2">
      <c r="F334" s="90"/>
      <c r="G334" s="91"/>
      <c r="H334" s="20" t="str">
        <f>IF(AND(H333&lt;&gt;"Výkaz výměr:",I333=""),"Výkaz výměr:","")</f>
        <v>Výkaz výměr:</v>
      </c>
      <c r="I334" s="92" t="s">
        <v>59</v>
      </c>
      <c r="J334" s="91"/>
      <c r="L334" s="93"/>
      <c r="M334" s="193">
        <v>0</v>
      </c>
      <c r="N334" s="205"/>
      <c r="O334" s="217"/>
      <c r="P334" s="94"/>
      <c r="Q334" s="93"/>
      <c r="R334" s="93"/>
      <c r="S334" s="93"/>
      <c r="T334" s="95" t="s">
        <v>1</v>
      </c>
      <c r="U334" s="93"/>
      <c r="V334" s="93"/>
      <c r="W334" s="96"/>
    </row>
    <row r="335" spans="6:25" s="89" customFormat="1" ht="11.25" hidden="1" outlineLevel="4" x14ac:dyDescent="0.2">
      <c r="F335" s="90"/>
      <c r="G335" s="91"/>
      <c r="H335" s="20" t="str">
        <f>IF(AND(H334&lt;&gt;"Výkaz výměr:",I334=""),"Výkaz výměr:","")</f>
        <v/>
      </c>
      <c r="I335" s="92" t="s">
        <v>32</v>
      </c>
      <c r="J335" s="91"/>
      <c r="L335" s="93"/>
      <c r="M335" s="193">
        <v>630</v>
      </c>
      <c r="N335" s="205"/>
      <c r="O335" s="217"/>
      <c r="P335" s="94"/>
      <c r="Q335" s="93"/>
      <c r="R335" s="93"/>
      <c r="S335" s="93"/>
      <c r="T335" s="95" t="s">
        <v>1</v>
      </c>
      <c r="U335" s="93"/>
      <c r="V335" s="93"/>
      <c r="W335" s="96"/>
    </row>
    <row r="336" spans="6:25" s="5" customFormat="1" ht="12.75" customHeight="1" outlineLevel="3" x14ac:dyDescent="0.2">
      <c r="F336" s="6"/>
      <c r="G336" s="7"/>
      <c r="H336" s="7"/>
      <c r="I336" s="8"/>
      <c r="J336" s="7"/>
      <c r="K336" s="9"/>
      <c r="L336" s="10"/>
      <c r="M336" s="194"/>
      <c r="N336" s="206"/>
      <c r="O336" s="218"/>
      <c r="P336" s="11"/>
      <c r="Q336" s="10"/>
      <c r="R336" s="10"/>
      <c r="S336" s="10"/>
      <c r="T336" s="4" t="s">
        <v>1</v>
      </c>
      <c r="U336" s="10"/>
      <c r="V336" s="10"/>
      <c r="W336" s="10"/>
    </row>
    <row r="337" spans="6:25" s="5" customFormat="1" ht="12.75" customHeight="1" outlineLevel="2" x14ac:dyDescent="0.2">
      <c r="F337" s="6"/>
      <c r="G337" s="7"/>
      <c r="H337" s="7"/>
      <c r="I337" s="8"/>
      <c r="J337" s="7"/>
      <c r="K337" s="9"/>
      <c r="L337" s="10"/>
      <c r="M337" s="194"/>
      <c r="N337" s="206"/>
      <c r="O337" s="218"/>
      <c r="P337" s="11"/>
      <c r="Q337" s="10"/>
      <c r="R337" s="10"/>
      <c r="S337" s="10"/>
      <c r="T337" s="4" t="s">
        <v>1</v>
      </c>
      <c r="U337" s="10"/>
      <c r="V337" s="10"/>
      <c r="W337" s="10"/>
    </row>
    <row r="338" spans="6:25" s="48" customFormat="1" ht="18.75" customHeight="1" outlineLevel="1" x14ac:dyDescent="0.2">
      <c r="F338" s="49"/>
      <c r="G338" s="50"/>
      <c r="H338" s="51"/>
      <c r="I338" s="51" t="s">
        <v>206</v>
      </c>
      <c r="J338" s="50"/>
      <c r="K338" s="52"/>
      <c r="L338" s="53"/>
      <c r="M338" s="189"/>
      <c r="N338" s="201"/>
      <c r="O338" s="213">
        <f>SUBTOTAL(9,O339:O354)</f>
        <v>0</v>
      </c>
      <c r="P338" s="55"/>
      <c r="Q338" s="56">
        <f>SUBTOTAL(9,Q339:Q354)</f>
        <v>0</v>
      </c>
      <c r="R338" s="53"/>
      <c r="S338" s="56">
        <f>SUBTOTAL(9,S339:S354)</f>
        <v>0</v>
      </c>
      <c r="T338" s="57"/>
      <c r="U338" s="54">
        <f>SUBTOTAL(9,U339:U354)</f>
        <v>0</v>
      </c>
      <c r="V338" s="54">
        <f>SUBTOTAL(9,V339:V354)</f>
        <v>0</v>
      </c>
      <c r="W338" s="58"/>
      <c r="Y338" s="54">
        <f>SUBTOTAL(9,Y339:Y354)</f>
        <v>3</v>
      </c>
    </row>
    <row r="339" spans="6:25" s="59" customFormat="1" ht="16.5" customHeight="1" outlineLevel="2" x14ac:dyDescent="0.2">
      <c r="F339" s="60"/>
      <c r="G339" s="61"/>
      <c r="H339" s="62"/>
      <c r="I339" s="62" t="s">
        <v>176</v>
      </c>
      <c r="J339" s="61"/>
      <c r="K339" s="63"/>
      <c r="L339" s="64"/>
      <c r="M339" s="190"/>
      <c r="N339" s="202"/>
      <c r="O339" s="214">
        <f>SUBTOTAL(9,O340:O353)</f>
        <v>0</v>
      </c>
      <c r="P339" s="66"/>
      <c r="Q339" s="67">
        <f>SUBTOTAL(9,Q340:Q353)</f>
        <v>0</v>
      </c>
      <c r="R339" s="64"/>
      <c r="S339" s="67">
        <f>SUBTOTAL(9,S340:S353)</f>
        <v>0</v>
      </c>
      <c r="T339" s="68"/>
      <c r="U339" s="65">
        <f>SUBTOTAL(9,U340:U353)</f>
        <v>0</v>
      </c>
      <c r="V339" s="65">
        <f>SUBTOTAL(9,V340:V353)</f>
        <v>0</v>
      </c>
      <c r="W339" s="69"/>
      <c r="Y339" s="65">
        <f>SUBTOTAL(9,Y340:Y353)</f>
        <v>3</v>
      </c>
    </row>
    <row r="340" spans="6:25" s="70" customFormat="1" ht="12" outlineLevel="3" x14ac:dyDescent="0.2">
      <c r="F340" s="71">
        <v>64</v>
      </c>
      <c r="G340" s="72"/>
      <c r="H340" s="73" t="s">
        <v>35</v>
      </c>
      <c r="I340" s="74" t="s">
        <v>226</v>
      </c>
      <c r="J340" s="72"/>
      <c r="K340" s="75">
        <v>0</v>
      </c>
      <c r="L340" s="76">
        <v>0</v>
      </c>
      <c r="M340" s="191">
        <v>0</v>
      </c>
      <c r="N340" s="203">
        <v>0</v>
      </c>
      <c r="O340" s="215">
        <f>M340*N340</f>
        <v>0</v>
      </c>
      <c r="P340" s="78"/>
      <c r="Q340" s="79">
        <f>M340*P340</f>
        <v>0</v>
      </c>
      <c r="R340" s="78"/>
      <c r="S340" s="79">
        <f>M340*R340</f>
        <v>0</v>
      </c>
      <c r="T340" s="77">
        <v>21</v>
      </c>
      <c r="U340" s="77">
        <f>O340*(T340/100)</f>
        <v>0</v>
      </c>
      <c r="V340" s="77">
        <f>O340+U340</f>
        <v>0</v>
      </c>
      <c r="W340" s="74"/>
      <c r="X340" s="104"/>
      <c r="Y340" s="104">
        <v>1</v>
      </c>
    </row>
    <row r="341" spans="6:25" s="80" customFormat="1" ht="12" outlineLevel="3" x14ac:dyDescent="0.2">
      <c r="F341" s="81"/>
      <c r="G341" s="82"/>
      <c r="H341" s="18" t="s">
        <v>154</v>
      </c>
      <c r="I341" s="250"/>
      <c r="J341" s="250"/>
      <c r="K341" s="250"/>
      <c r="L341" s="250"/>
      <c r="M341" s="250"/>
      <c r="N341" s="250"/>
      <c r="O341" s="250"/>
      <c r="P341" s="83"/>
      <c r="Q341" s="84"/>
      <c r="R341" s="83"/>
      <c r="S341" s="84"/>
      <c r="T341" s="85"/>
      <c r="U341" s="85"/>
      <c r="V341" s="85"/>
      <c r="W341" s="86"/>
      <c r="X341" s="86"/>
    </row>
    <row r="342" spans="6:25" s="80" customFormat="1" ht="6" customHeight="1" outlineLevel="3" x14ac:dyDescent="0.2">
      <c r="F342" s="81"/>
      <c r="G342" s="82"/>
      <c r="H342" s="19"/>
      <c r="I342" s="86"/>
      <c r="J342" s="82"/>
      <c r="K342" s="87"/>
      <c r="L342" s="88"/>
      <c r="M342" s="192"/>
      <c r="N342" s="204"/>
      <c r="O342" s="216"/>
      <c r="P342" s="83"/>
      <c r="Q342" s="84"/>
      <c r="R342" s="83"/>
      <c r="S342" s="84"/>
      <c r="T342" s="85"/>
      <c r="U342" s="85"/>
      <c r="V342" s="85"/>
      <c r="W342" s="86"/>
      <c r="X342" s="86"/>
    </row>
    <row r="343" spans="6:25" s="70" customFormat="1" ht="11.25" customHeight="1" outlineLevel="3" x14ac:dyDescent="0.2">
      <c r="F343" s="71">
        <v>65</v>
      </c>
      <c r="G343" s="72" t="s">
        <v>6</v>
      </c>
      <c r="H343" s="73" t="s">
        <v>109</v>
      </c>
      <c r="I343" s="74" t="s">
        <v>274</v>
      </c>
      <c r="J343" s="72" t="s">
        <v>8</v>
      </c>
      <c r="K343" s="75">
        <v>145</v>
      </c>
      <c r="L343" s="76">
        <v>0</v>
      </c>
      <c r="M343" s="191">
        <v>145</v>
      </c>
      <c r="N343" s="203"/>
      <c r="O343" s="215">
        <f>M343*N343</f>
        <v>0</v>
      </c>
      <c r="P343" s="78"/>
      <c r="Q343" s="79">
        <f>M343*P343</f>
        <v>0</v>
      </c>
      <c r="R343" s="78"/>
      <c r="S343" s="79">
        <f>M343*R343</f>
        <v>0</v>
      </c>
      <c r="T343" s="77">
        <v>21</v>
      </c>
      <c r="U343" s="77">
        <f>O343*(T343/100)</f>
        <v>0</v>
      </c>
      <c r="V343" s="77">
        <f>O343+U343</f>
        <v>0</v>
      </c>
      <c r="W343" s="74"/>
      <c r="X343" s="104" t="s">
        <v>305</v>
      </c>
      <c r="Y343" s="104">
        <v>1</v>
      </c>
    </row>
    <row r="344" spans="6:25" s="80" customFormat="1" ht="12" outlineLevel="3" x14ac:dyDescent="0.2">
      <c r="F344" s="81"/>
      <c r="G344" s="82"/>
      <c r="H344" s="18" t="s">
        <v>154</v>
      </c>
      <c r="I344" s="250" t="s">
        <v>288</v>
      </c>
      <c r="J344" s="250"/>
      <c r="K344" s="250"/>
      <c r="L344" s="250"/>
      <c r="M344" s="250"/>
      <c r="N344" s="250"/>
      <c r="O344" s="250"/>
      <c r="P344" s="83"/>
      <c r="Q344" s="84"/>
      <c r="R344" s="83"/>
      <c r="S344" s="84"/>
      <c r="T344" s="85"/>
      <c r="U344" s="85"/>
      <c r="V344" s="85"/>
      <c r="W344" s="86"/>
      <c r="X344" s="86"/>
    </row>
    <row r="345" spans="6:25" s="80" customFormat="1" ht="6" customHeight="1" outlineLevel="3" collapsed="1" x14ac:dyDescent="0.2">
      <c r="F345" s="81"/>
      <c r="G345" s="82"/>
      <c r="H345" s="19"/>
      <c r="I345" s="86"/>
      <c r="J345" s="82"/>
      <c r="K345" s="87"/>
      <c r="L345" s="88"/>
      <c r="M345" s="192"/>
      <c r="N345" s="204"/>
      <c r="O345" s="216"/>
      <c r="P345" s="83"/>
      <c r="Q345" s="84"/>
      <c r="R345" s="83"/>
      <c r="S345" s="84"/>
      <c r="T345" s="85"/>
      <c r="U345" s="85"/>
      <c r="V345" s="85"/>
      <c r="W345" s="86"/>
      <c r="X345" s="86"/>
    </row>
    <row r="346" spans="6:25" s="89" customFormat="1" ht="11.25" hidden="1" outlineLevel="4" x14ac:dyDescent="0.2">
      <c r="F346" s="90"/>
      <c r="G346" s="91"/>
      <c r="H346" s="20" t="str">
        <f>IF(AND(H345&lt;&gt;"Výkaz výměr:",I345=""),"Výkaz výměr:","")</f>
        <v>Výkaz výměr:</v>
      </c>
      <c r="I346" s="92" t="s">
        <v>59</v>
      </c>
      <c r="J346" s="91"/>
      <c r="L346" s="93"/>
      <c r="M346" s="193">
        <v>0</v>
      </c>
      <c r="N346" s="205"/>
      <c r="O346" s="217"/>
      <c r="P346" s="94"/>
      <c r="Q346" s="93"/>
      <c r="R346" s="93"/>
      <c r="S346" s="93"/>
      <c r="T346" s="95" t="s">
        <v>1</v>
      </c>
      <c r="U346" s="93"/>
      <c r="V346" s="93"/>
      <c r="W346" s="96"/>
    </row>
    <row r="347" spans="6:25" s="89" customFormat="1" ht="11.25" hidden="1" outlineLevel="4" x14ac:dyDescent="0.2">
      <c r="F347" s="90"/>
      <c r="G347" s="91"/>
      <c r="H347" s="20" t="str">
        <f>IF(AND(H346&lt;&gt;"Výkaz výměr:",I346=""),"Výkaz výměr:","")</f>
        <v/>
      </c>
      <c r="I347" s="92" t="s">
        <v>28</v>
      </c>
      <c r="J347" s="91"/>
      <c r="L347" s="93"/>
      <c r="M347" s="193">
        <v>145</v>
      </c>
      <c r="N347" s="205"/>
      <c r="O347" s="217"/>
      <c r="P347" s="94"/>
      <c r="Q347" s="93"/>
      <c r="R347" s="93"/>
      <c r="S347" s="93"/>
      <c r="T347" s="95" t="s">
        <v>1</v>
      </c>
      <c r="U347" s="93"/>
      <c r="V347" s="93"/>
      <c r="W347" s="96"/>
    </row>
    <row r="348" spans="6:25" s="70" customFormat="1" ht="24" outlineLevel="3" x14ac:dyDescent="0.2">
      <c r="F348" s="71">
        <v>66</v>
      </c>
      <c r="G348" s="72" t="s">
        <v>6</v>
      </c>
      <c r="H348" s="73" t="s">
        <v>110</v>
      </c>
      <c r="I348" s="74" t="s">
        <v>276</v>
      </c>
      <c r="J348" s="72" t="s">
        <v>8</v>
      </c>
      <c r="K348" s="75">
        <v>43.5</v>
      </c>
      <c r="L348" s="76">
        <v>0</v>
      </c>
      <c r="M348" s="191">
        <v>43.5</v>
      </c>
      <c r="N348" s="203"/>
      <c r="O348" s="215">
        <f>M348*N348</f>
        <v>0</v>
      </c>
      <c r="P348" s="78"/>
      <c r="Q348" s="79">
        <f>M348*P348</f>
        <v>0</v>
      </c>
      <c r="R348" s="78"/>
      <c r="S348" s="79">
        <f>M348*R348</f>
        <v>0</v>
      </c>
      <c r="T348" s="77">
        <v>21</v>
      </c>
      <c r="U348" s="77">
        <f>O348*(T348/100)</f>
        <v>0</v>
      </c>
      <c r="V348" s="77">
        <f>O348+U348</f>
        <v>0</v>
      </c>
      <c r="W348" s="74"/>
      <c r="X348" s="104" t="s">
        <v>305</v>
      </c>
      <c r="Y348" s="104">
        <v>1</v>
      </c>
    </row>
    <row r="349" spans="6:25" s="80" customFormat="1" ht="12" outlineLevel="3" x14ac:dyDescent="0.2">
      <c r="F349" s="81"/>
      <c r="G349" s="82"/>
      <c r="H349" s="18" t="s">
        <v>154</v>
      </c>
      <c r="I349" s="250" t="s">
        <v>298</v>
      </c>
      <c r="J349" s="250"/>
      <c r="K349" s="250"/>
      <c r="L349" s="250"/>
      <c r="M349" s="250"/>
      <c r="N349" s="250"/>
      <c r="O349" s="250"/>
      <c r="P349" s="83"/>
      <c r="Q349" s="84"/>
      <c r="R349" s="83"/>
      <c r="S349" s="84"/>
      <c r="T349" s="85"/>
      <c r="U349" s="85"/>
      <c r="V349" s="85"/>
      <c r="W349" s="86"/>
      <c r="X349" s="86"/>
    </row>
    <row r="350" spans="6:25" s="80" customFormat="1" ht="6" customHeight="1" outlineLevel="3" collapsed="1" x14ac:dyDescent="0.2">
      <c r="F350" s="81"/>
      <c r="G350" s="82"/>
      <c r="H350" s="19"/>
      <c r="I350" s="86"/>
      <c r="J350" s="82"/>
      <c r="K350" s="87"/>
      <c r="L350" s="88"/>
      <c r="M350" s="192"/>
      <c r="N350" s="204"/>
      <c r="O350" s="216"/>
      <c r="P350" s="83"/>
      <c r="Q350" s="84"/>
      <c r="R350" s="83"/>
      <c r="S350" s="84"/>
      <c r="T350" s="85"/>
      <c r="U350" s="85"/>
      <c r="V350" s="85"/>
      <c r="W350" s="86"/>
      <c r="X350" s="86"/>
    </row>
    <row r="351" spans="6:25" s="89" customFormat="1" ht="11.25" hidden="1" outlineLevel="4" x14ac:dyDescent="0.2">
      <c r="F351" s="90"/>
      <c r="G351" s="91"/>
      <c r="H351" s="20" t="str">
        <f>IF(AND(H350&lt;&gt;"Výkaz výměr:",I350=""),"Výkaz výměr:","")</f>
        <v>Výkaz výměr:</v>
      </c>
      <c r="I351" s="92" t="s">
        <v>59</v>
      </c>
      <c r="J351" s="91"/>
      <c r="L351" s="93"/>
      <c r="M351" s="193">
        <v>0</v>
      </c>
      <c r="N351" s="205"/>
      <c r="O351" s="217"/>
      <c r="P351" s="94"/>
      <c r="Q351" s="93"/>
      <c r="R351" s="93"/>
      <c r="S351" s="93"/>
      <c r="T351" s="95" t="s">
        <v>1</v>
      </c>
      <c r="U351" s="93"/>
      <c r="V351" s="93"/>
      <c r="W351" s="96"/>
    </row>
    <row r="352" spans="6:25" s="89" customFormat="1" ht="11.25" hidden="1" outlineLevel="4" x14ac:dyDescent="0.2">
      <c r="F352" s="90"/>
      <c r="G352" s="91"/>
      <c r="H352" s="20" t="str">
        <f>IF(AND(H351&lt;&gt;"Výkaz výměr:",I351=""),"Výkaz výměr:","")</f>
        <v/>
      </c>
      <c r="I352" s="92" t="s">
        <v>103</v>
      </c>
      <c r="J352" s="91"/>
      <c r="L352" s="93"/>
      <c r="M352" s="193">
        <v>43.5</v>
      </c>
      <c r="N352" s="205"/>
      <c r="O352" s="217"/>
      <c r="P352" s="94"/>
      <c r="Q352" s="93"/>
      <c r="R352" s="93"/>
      <c r="S352" s="93"/>
      <c r="T352" s="95" t="s">
        <v>1</v>
      </c>
      <c r="U352" s="93"/>
      <c r="V352" s="93"/>
      <c r="W352" s="96"/>
    </row>
    <row r="353" spans="6:25" s="5" customFormat="1" ht="12.75" customHeight="1" outlineLevel="3" x14ac:dyDescent="0.2">
      <c r="F353" s="6"/>
      <c r="G353" s="7"/>
      <c r="H353" s="7"/>
      <c r="I353" s="8"/>
      <c r="J353" s="7"/>
      <c r="K353" s="9"/>
      <c r="L353" s="10"/>
      <c r="M353" s="194"/>
      <c r="N353" s="206"/>
      <c r="O353" s="218"/>
      <c r="P353" s="11"/>
      <c r="Q353" s="10"/>
      <c r="R353" s="10"/>
      <c r="S353" s="10"/>
      <c r="T353" s="4" t="s">
        <v>1</v>
      </c>
      <c r="U353" s="10"/>
      <c r="V353" s="10"/>
      <c r="W353" s="10"/>
    </row>
    <row r="354" spans="6:25" s="5" customFormat="1" ht="12.75" customHeight="1" outlineLevel="2" x14ac:dyDescent="0.2">
      <c r="F354" s="6"/>
      <c r="G354" s="7"/>
      <c r="H354" s="7"/>
      <c r="I354" s="8"/>
      <c r="J354" s="7"/>
      <c r="K354" s="9"/>
      <c r="L354" s="10"/>
      <c r="M354" s="194"/>
      <c r="N354" s="206"/>
      <c r="O354" s="218"/>
      <c r="P354" s="11"/>
      <c r="Q354" s="10"/>
      <c r="R354" s="10"/>
      <c r="S354" s="10"/>
      <c r="T354" s="4" t="s">
        <v>1</v>
      </c>
      <c r="U354" s="10"/>
      <c r="V354" s="10"/>
      <c r="W354" s="10"/>
    </row>
    <row r="355" spans="6:25" s="48" customFormat="1" ht="18.75" customHeight="1" outlineLevel="1" x14ac:dyDescent="0.2">
      <c r="F355" s="49"/>
      <c r="G355" s="50"/>
      <c r="H355" s="51"/>
      <c r="I355" s="51" t="s">
        <v>244</v>
      </c>
      <c r="J355" s="50"/>
      <c r="K355" s="52"/>
      <c r="L355" s="53"/>
      <c r="M355" s="189"/>
      <c r="N355" s="201"/>
      <c r="O355" s="213">
        <f>SUBTOTAL(9,O356:O368)</f>
        <v>0</v>
      </c>
      <c r="P355" s="55"/>
      <c r="Q355" s="56">
        <f>SUBTOTAL(9,Q356:Q368)</f>
        <v>0</v>
      </c>
      <c r="R355" s="53"/>
      <c r="S355" s="56">
        <f>SUBTOTAL(9,S356:S368)</f>
        <v>0</v>
      </c>
      <c r="T355" s="57"/>
      <c r="U355" s="54">
        <f>SUBTOTAL(9,U356:U368)</f>
        <v>0</v>
      </c>
      <c r="V355" s="54">
        <f>SUBTOTAL(9,V356:V368)</f>
        <v>0</v>
      </c>
      <c r="W355" s="58"/>
      <c r="Y355" s="54">
        <f>SUBTOTAL(9,Y356:Y368)</f>
        <v>2</v>
      </c>
    </row>
    <row r="356" spans="6:25" s="59" customFormat="1" ht="16.5" customHeight="1" outlineLevel="2" x14ac:dyDescent="0.2">
      <c r="F356" s="60"/>
      <c r="G356" s="61"/>
      <c r="H356" s="62"/>
      <c r="I356" s="62" t="s">
        <v>176</v>
      </c>
      <c r="J356" s="61"/>
      <c r="K356" s="63"/>
      <c r="L356" s="64"/>
      <c r="M356" s="190"/>
      <c r="N356" s="202"/>
      <c r="O356" s="214">
        <f>SUBTOTAL(9,O357:O367)</f>
        <v>0</v>
      </c>
      <c r="P356" s="66"/>
      <c r="Q356" s="67">
        <f>SUBTOTAL(9,Q357:Q367)</f>
        <v>0</v>
      </c>
      <c r="R356" s="64"/>
      <c r="S356" s="67">
        <f>SUBTOTAL(9,S357:S367)</f>
        <v>0</v>
      </c>
      <c r="T356" s="68"/>
      <c r="U356" s="65">
        <f>SUBTOTAL(9,U357:U367)</f>
        <v>0</v>
      </c>
      <c r="V356" s="65">
        <f>SUBTOTAL(9,V357:V367)</f>
        <v>0</v>
      </c>
      <c r="W356" s="69"/>
      <c r="Y356" s="65">
        <f>SUBTOTAL(9,Y357:Y367)</f>
        <v>2</v>
      </c>
    </row>
    <row r="357" spans="6:25" s="70" customFormat="1" ht="12" outlineLevel="3" x14ac:dyDescent="0.2">
      <c r="F357" s="71">
        <v>67</v>
      </c>
      <c r="G357" s="72"/>
      <c r="H357" s="73" t="s">
        <v>35</v>
      </c>
      <c r="I357" s="74" t="s">
        <v>226</v>
      </c>
      <c r="J357" s="72"/>
      <c r="K357" s="75">
        <v>0</v>
      </c>
      <c r="L357" s="76">
        <v>0</v>
      </c>
      <c r="M357" s="191">
        <v>0</v>
      </c>
      <c r="N357" s="203">
        <v>0</v>
      </c>
      <c r="O357" s="215">
        <f>M357*N357</f>
        <v>0</v>
      </c>
      <c r="P357" s="78"/>
      <c r="Q357" s="79">
        <f>M357*P357</f>
        <v>0</v>
      </c>
      <c r="R357" s="78"/>
      <c r="S357" s="79">
        <f>M357*R357</f>
        <v>0</v>
      </c>
      <c r="T357" s="77">
        <v>21</v>
      </c>
      <c r="U357" s="77">
        <f>O357*(T357/100)</f>
        <v>0</v>
      </c>
      <c r="V357" s="77">
        <f>O357+U357</f>
        <v>0</v>
      </c>
      <c r="W357" s="74"/>
      <c r="X357" s="104"/>
      <c r="Y357" s="104">
        <v>1</v>
      </c>
    </row>
    <row r="358" spans="6:25" s="80" customFormat="1" ht="12" outlineLevel="3" x14ac:dyDescent="0.2">
      <c r="F358" s="81"/>
      <c r="G358" s="82"/>
      <c r="H358" s="18" t="s">
        <v>154</v>
      </c>
      <c r="I358" s="184"/>
      <c r="J358" s="184"/>
      <c r="K358" s="184"/>
      <c r="L358" s="184"/>
      <c r="M358" s="184"/>
      <c r="N358" s="184"/>
      <c r="O358" s="184"/>
      <c r="P358" s="83"/>
      <c r="Q358" s="84"/>
      <c r="R358" s="83"/>
      <c r="S358" s="84"/>
      <c r="T358" s="85"/>
      <c r="U358" s="85"/>
      <c r="V358" s="85"/>
      <c r="W358" s="86"/>
      <c r="X358" s="86"/>
    </row>
    <row r="359" spans="6:25" s="80" customFormat="1" ht="6" customHeight="1" outlineLevel="3" collapsed="1" x14ac:dyDescent="0.2">
      <c r="F359" s="81"/>
      <c r="G359" s="82"/>
      <c r="H359" s="19"/>
      <c r="I359" s="86"/>
      <c r="J359" s="82"/>
      <c r="K359" s="87"/>
      <c r="L359" s="88"/>
      <c r="M359" s="192"/>
      <c r="N359" s="204"/>
      <c r="O359" s="216"/>
      <c r="P359" s="83"/>
      <c r="Q359" s="84"/>
      <c r="R359" s="83"/>
      <c r="S359" s="84"/>
      <c r="T359" s="85"/>
      <c r="U359" s="85"/>
      <c r="V359" s="85"/>
      <c r="W359" s="86"/>
      <c r="X359" s="86"/>
    </row>
    <row r="360" spans="6:25" s="89" customFormat="1" ht="11.25" hidden="1" outlineLevel="4" x14ac:dyDescent="0.2">
      <c r="F360" s="90"/>
      <c r="G360" s="91"/>
      <c r="H360" s="20" t="e">
        <f>IF(AND(#REF!&lt;&gt;"Výkaz výměr:",#REF!=""),"Výkaz výměr:","")</f>
        <v>#REF!</v>
      </c>
      <c r="I360" s="92" t="s">
        <v>59</v>
      </c>
      <c r="J360" s="91"/>
      <c r="L360" s="93"/>
      <c r="M360" s="193">
        <v>0</v>
      </c>
      <c r="N360" s="205"/>
      <c r="O360" s="217"/>
      <c r="P360" s="94"/>
      <c r="Q360" s="93"/>
      <c r="R360" s="93"/>
      <c r="S360" s="93"/>
      <c r="T360" s="95" t="s">
        <v>1</v>
      </c>
      <c r="U360" s="93"/>
      <c r="V360" s="93"/>
      <c r="W360" s="96"/>
    </row>
    <row r="361" spans="6:25" s="89" customFormat="1" ht="11.25" hidden="1" outlineLevel="4" x14ac:dyDescent="0.2">
      <c r="F361" s="90"/>
      <c r="G361" s="91"/>
      <c r="H361" s="20" t="e">
        <f>IF(AND(H360&lt;&gt;"Výkaz výměr:",I360=""),"Výkaz výměr:","")</f>
        <v>#REF!</v>
      </c>
      <c r="I361" s="92" t="s">
        <v>28</v>
      </c>
      <c r="J361" s="91"/>
      <c r="L361" s="93"/>
      <c r="M361" s="193">
        <v>145</v>
      </c>
      <c r="N361" s="205"/>
      <c r="O361" s="217"/>
      <c r="P361" s="94"/>
      <c r="Q361" s="93"/>
      <c r="R361" s="93"/>
      <c r="S361" s="93"/>
      <c r="T361" s="95" t="s">
        <v>1</v>
      </c>
      <c r="U361" s="93"/>
      <c r="V361" s="93"/>
      <c r="W361" s="96"/>
    </row>
    <row r="362" spans="6:25" s="70" customFormat="1" ht="12" outlineLevel="3" x14ac:dyDescent="0.2">
      <c r="F362" s="71">
        <v>68</v>
      </c>
      <c r="G362" s="72" t="s">
        <v>6</v>
      </c>
      <c r="H362" s="73" t="s">
        <v>332</v>
      </c>
      <c r="I362" s="74" t="s">
        <v>331</v>
      </c>
      <c r="J362" s="72" t="s">
        <v>8</v>
      </c>
      <c r="K362" s="75">
        <v>261</v>
      </c>
      <c r="L362" s="76">
        <v>0</v>
      </c>
      <c r="M362" s="191">
        <v>145</v>
      </c>
      <c r="N362" s="203"/>
      <c r="O362" s="215">
        <f>M362*N362</f>
        <v>0</v>
      </c>
      <c r="P362" s="78"/>
      <c r="Q362" s="79">
        <f>M362*P362</f>
        <v>0</v>
      </c>
      <c r="R362" s="78"/>
      <c r="S362" s="79">
        <f>M362*R362</f>
        <v>0</v>
      </c>
      <c r="T362" s="77">
        <v>21</v>
      </c>
      <c r="U362" s="77">
        <f>O362*(T362/100)</f>
        <v>0</v>
      </c>
      <c r="V362" s="77">
        <f>O362+U362</f>
        <v>0</v>
      </c>
      <c r="W362" s="74"/>
      <c r="X362" s="104"/>
      <c r="Y362" s="104">
        <v>1</v>
      </c>
    </row>
    <row r="363" spans="6:25" s="80" customFormat="1" ht="12" outlineLevel="3" x14ac:dyDescent="0.2">
      <c r="F363" s="81"/>
      <c r="G363" s="82"/>
      <c r="H363" s="18" t="s">
        <v>154</v>
      </c>
      <c r="I363" s="184" t="s">
        <v>331</v>
      </c>
      <c r="J363" s="184"/>
      <c r="K363" s="184"/>
      <c r="L363" s="184"/>
      <c r="M363" s="184"/>
      <c r="N363" s="184"/>
      <c r="O363" s="184"/>
      <c r="P363" s="83"/>
      <c r="Q363" s="84"/>
      <c r="R363" s="83"/>
      <c r="S363" s="84"/>
      <c r="T363" s="85"/>
      <c r="U363" s="85"/>
      <c r="V363" s="85"/>
      <c r="W363" s="86"/>
      <c r="X363" s="86"/>
    </row>
    <row r="364" spans="6:25" s="80" customFormat="1" ht="6" customHeight="1" outlineLevel="3" collapsed="1" x14ac:dyDescent="0.2">
      <c r="F364" s="81"/>
      <c r="G364" s="82"/>
      <c r="H364" s="19"/>
      <c r="I364" s="86"/>
      <c r="J364" s="82"/>
      <c r="K364" s="87"/>
      <c r="L364" s="88"/>
      <c r="M364" s="192"/>
      <c r="N364" s="204"/>
      <c r="O364" s="216"/>
      <c r="P364" s="83"/>
      <c r="Q364" s="84"/>
      <c r="R364" s="83"/>
      <c r="S364" s="84"/>
      <c r="T364" s="85"/>
      <c r="U364" s="85"/>
      <c r="V364" s="85"/>
      <c r="W364" s="86"/>
      <c r="X364" s="86"/>
    </row>
    <row r="365" spans="6:25" s="89" customFormat="1" ht="11.25" hidden="1" outlineLevel="4" x14ac:dyDescent="0.2">
      <c r="F365" s="90"/>
      <c r="G365" s="91"/>
      <c r="H365" s="20" t="str">
        <f>IF(AND(H364&lt;&gt;"Výkaz výměr:",I364=""),"Výkaz výměr:","")</f>
        <v>Výkaz výměr:</v>
      </c>
      <c r="I365" s="92" t="s">
        <v>59</v>
      </c>
      <c r="J365" s="91"/>
      <c r="L365" s="93"/>
      <c r="M365" s="193">
        <v>0</v>
      </c>
      <c r="N365" s="205"/>
      <c r="O365" s="217"/>
      <c r="P365" s="94"/>
      <c r="Q365" s="93"/>
      <c r="R365" s="93"/>
      <c r="S365" s="93"/>
      <c r="T365" s="95" t="s">
        <v>1</v>
      </c>
      <c r="U365" s="93"/>
      <c r="V365" s="93"/>
      <c r="W365" s="96"/>
    </row>
    <row r="366" spans="6:25" s="89" customFormat="1" ht="11.25" hidden="1" outlineLevel="4" x14ac:dyDescent="0.2">
      <c r="F366" s="90"/>
      <c r="G366" s="91"/>
      <c r="H366" s="20" t="str">
        <f>IF(AND(H365&lt;&gt;"Výkaz výměr:",I365=""),"Výkaz výměr:","")</f>
        <v/>
      </c>
      <c r="I366" s="92" t="s">
        <v>104</v>
      </c>
      <c r="J366" s="91"/>
      <c r="L366" s="93"/>
      <c r="M366" s="193">
        <v>261</v>
      </c>
      <c r="N366" s="205"/>
      <c r="O366" s="217"/>
      <c r="P366" s="94"/>
      <c r="Q366" s="93"/>
      <c r="R366" s="93"/>
      <c r="S366" s="93"/>
      <c r="T366" s="95" t="s">
        <v>1</v>
      </c>
      <c r="U366" s="93"/>
      <c r="V366" s="93"/>
      <c r="W366" s="96"/>
    </row>
    <row r="367" spans="6:25" s="5" customFormat="1" ht="12.75" customHeight="1" outlineLevel="3" x14ac:dyDescent="0.2">
      <c r="F367" s="6"/>
      <c r="G367" s="7"/>
      <c r="H367" s="7"/>
      <c r="I367" s="8"/>
      <c r="J367" s="7"/>
      <c r="K367" s="9"/>
      <c r="L367" s="10"/>
      <c r="M367" s="194"/>
      <c r="N367" s="206"/>
      <c r="O367" s="218"/>
      <c r="P367" s="11"/>
      <c r="Q367" s="10"/>
      <c r="R367" s="10"/>
      <c r="S367" s="10"/>
      <c r="T367" s="4" t="s">
        <v>1</v>
      </c>
      <c r="U367" s="10"/>
      <c r="V367" s="10"/>
      <c r="W367" s="10"/>
    </row>
    <row r="368" spans="6:25" s="5" customFormat="1" ht="12.75" customHeight="1" outlineLevel="2" x14ac:dyDescent="0.2">
      <c r="F368" s="6"/>
      <c r="G368" s="7"/>
      <c r="H368" s="7"/>
      <c r="I368" s="8"/>
      <c r="J368" s="7"/>
      <c r="K368" s="9"/>
      <c r="L368" s="10"/>
      <c r="M368" s="194"/>
      <c r="N368" s="206"/>
      <c r="O368" s="218"/>
      <c r="P368" s="11"/>
      <c r="Q368" s="10"/>
      <c r="R368" s="10"/>
      <c r="S368" s="10"/>
      <c r="T368" s="4" t="s">
        <v>1</v>
      </c>
      <c r="U368" s="10"/>
      <c r="V368" s="10"/>
      <c r="W368" s="10"/>
    </row>
    <row r="369" spans="6:25" s="48" customFormat="1" ht="18.75" customHeight="1" outlineLevel="1" x14ac:dyDescent="0.2">
      <c r="F369" s="49"/>
      <c r="G369" s="50"/>
      <c r="H369" s="51"/>
      <c r="I369" s="51" t="s">
        <v>183</v>
      </c>
      <c r="J369" s="50"/>
      <c r="K369" s="52"/>
      <c r="L369" s="53"/>
      <c r="M369" s="189"/>
      <c r="N369" s="201"/>
      <c r="O369" s="213">
        <f>SUBTOTAL(9,O370:O405)</f>
        <v>0</v>
      </c>
      <c r="P369" s="55"/>
      <c r="Q369" s="56">
        <f>SUBTOTAL(9,Q370:Q405)</f>
        <v>590.46120000000008</v>
      </c>
      <c r="R369" s="53"/>
      <c r="S369" s="56">
        <f>SUBTOTAL(9,S370:S405)</f>
        <v>0</v>
      </c>
      <c r="T369" s="57"/>
      <c r="U369" s="54">
        <f>SUBTOTAL(9,U370:U405)</f>
        <v>0</v>
      </c>
      <c r="V369" s="54">
        <f>SUBTOTAL(9,V370:V405)</f>
        <v>0</v>
      </c>
      <c r="W369" s="58"/>
      <c r="Y369" s="54">
        <f>SUBTOTAL(9,Y370:Y405)</f>
        <v>7</v>
      </c>
    </row>
    <row r="370" spans="6:25" s="59" customFormat="1" ht="16.5" customHeight="1" outlineLevel="2" x14ac:dyDescent="0.2">
      <c r="F370" s="60"/>
      <c r="G370" s="61"/>
      <c r="H370" s="62"/>
      <c r="I370" s="62" t="s">
        <v>176</v>
      </c>
      <c r="J370" s="61"/>
      <c r="K370" s="63"/>
      <c r="L370" s="64"/>
      <c r="M370" s="190"/>
      <c r="N370" s="202"/>
      <c r="O370" s="214">
        <f>SUBTOTAL(9,O371:O399)</f>
        <v>0</v>
      </c>
      <c r="P370" s="66"/>
      <c r="Q370" s="67">
        <f>SUBTOTAL(9,Q371:Q399)</f>
        <v>590.46120000000008</v>
      </c>
      <c r="R370" s="64"/>
      <c r="S370" s="67">
        <f>SUBTOTAL(9,S371:S399)</f>
        <v>0</v>
      </c>
      <c r="T370" s="68"/>
      <c r="U370" s="65">
        <f>SUBTOTAL(9,U371:U399)</f>
        <v>0</v>
      </c>
      <c r="V370" s="65">
        <f>SUBTOTAL(9,V371:V399)</f>
        <v>0</v>
      </c>
      <c r="W370" s="69"/>
      <c r="Y370" s="65">
        <f>SUBTOTAL(9,Y371:Y399)</f>
        <v>6</v>
      </c>
    </row>
    <row r="371" spans="6:25" s="70" customFormat="1" ht="12" outlineLevel="3" x14ac:dyDescent="0.2">
      <c r="F371" s="71">
        <v>69</v>
      </c>
      <c r="G371" s="72"/>
      <c r="H371" s="73" t="s">
        <v>35</v>
      </c>
      <c r="I371" s="74" t="s">
        <v>226</v>
      </c>
      <c r="J371" s="72"/>
      <c r="K371" s="75">
        <v>0</v>
      </c>
      <c r="L371" s="76">
        <v>0</v>
      </c>
      <c r="M371" s="191">
        <v>0</v>
      </c>
      <c r="N371" s="203">
        <v>0</v>
      </c>
      <c r="O371" s="215">
        <f>M371*N371</f>
        <v>0</v>
      </c>
      <c r="P371" s="78"/>
      <c r="Q371" s="79">
        <f>M371*P371</f>
        <v>0</v>
      </c>
      <c r="R371" s="78"/>
      <c r="S371" s="79">
        <f>M371*R371</f>
        <v>0</v>
      </c>
      <c r="T371" s="77">
        <v>21</v>
      </c>
      <c r="U371" s="77">
        <f>O371*(T371/100)</f>
        <v>0</v>
      </c>
      <c r="V371" s="77">
        <f>O371+U371</f>
        <v>0</v>
      </c>
      <c r="W371" s="74"/>
      <c r="X371" s="104"/>
      <c r="Y371" s="104">
        <v>1</v>
      </c>
    </row>
    <row r="372" spans="6:25" s="80" customFormat="1" ht="12" outlineLevel="3" x14ac:dyDescent="0.2">
      <c r="F372" s="81"/>
      <c r="G372" s="82"/>
      <c r="H372" s="18" t="s">
        <v>154</v>
      </c>
      <c r="I372" s="250"/>
      <c r="J372" s="250"/>
      <c r="K372" s="250"/>
      <c r="L372" s="250"/>
      <c r="M372" s="250"/>
      <c r="N372" s="250"/>
      <c r="O372" s="250"/>
      <c r="P372" s="83"/>
      <c r="Q372" s="84"/>
      <c r="R372" s="83"/>
      <c r="S372" s="84"/>
      <c r="T372" s="85"/>
      <c r="U372" s="85"/>
      <c r="V372" s="85"/>
      <c r="W372" s="86"/>
      <c r="X372" s="86"/>
    </row>
    <row r="373" spans="6:25" s="80" customFormat="1" ht="6" customHeight="1" outlineLevel="3" x14ac:dyDescent="0.2">
      <c r="F373" s="81"/>
      <c r="G373" s="82"/>
      <c r="H373" s="19"/>
      <c r="I373" s="86"/>
      <c r="J373" s="82"/>
      <c r="K373" s="87"/>
      <c r="L373" s="88"/>
      <c r="M373" s="192"/>
      <c r="N373" s="204"/>
      <c r="O373" s="216"/>
      <c r="P373" s="83"/>
      <c r="Q373" s="84"/>
      <c r="R373" s="83"/>
      <c r="S373" s="84"/>
      <c r="T373" s="85"/>
      <c r="U373" s="85"/>
      <c r="V373" s="85"/>
      <c r="W373" s="86"/>
      <c r="X373" s="86"/>
    </row>
    <row r="374" spans="6:25" s="70" customFormat="1" ht="11.25" customHeight="1" outlineLevel="3" x14ac:dyDescent="0.2">
      <c r="F374" s="71">
        <v>70</v>
      </c>
      <c r="G374" s="72" t="s">
        <v>6</v>
      </c>
      <c r="H374" s="73" t="s">
        <v>109</v>
      </c>
      <c r="I374" s="74" t="s">
        <v>273</v>
      </c>
      <c r="J374" s="72" t="s">
        <v>8</v>
      </c>
      <c r="K374" s="75">
        <v>210</v>
      </c>
      <c r="L374" s="76">
        <v>0</v>
      </c>
      <c r="M374" s="191">
        <v>210</v>
      </c>
      <c r="N374" s="203"/>
      <c r="O374" s="215">
        <f>M374*N374</f>
        <v>0</v>
      </c>
      <c r="P374" s="78"/>
      <c r="Q374" s="79">
        <f>M374*P374</f>
        <v>0</v>
      </c>
      <c r="R374" s="78"/>
      <c r="S374" s="79">
        <f>M374*R374</f>
        <v>0</v>
      </c>
      <c r="T374" s="77">
        <v>21</v>
      </c>
      <c r="U374" s="77">
        <f>O374*(T374/100)</f>
        <v>0</v>
      </c>
      <c r="V374" s="77">
        <f>O374+U374</f>
        <v>0</v>
      </c>
      <c r="W374" s="74"/>
      <c r="X374" s="104" t="s">
        <v>305</v>
      </c>
      <c r="Y374" s="104">
        <v>1</v>
      </c>
    </row>
    <row r="375" spans="6:25" s="80" customFormat="1" ht="12" outlineLevel="3" x14ac:dyDescent="0.2">
      <c r="F375" s="81"/>
      <c r="G375" s="82"/>
      <c r="H375" s="18" t="s">
        <v>154</v>
      </c>
      <c r="I375" s="250" t="s">
        <v>288</v>
      </c>
      <c r="J375" s="250"/>
      <c r="K375" s="250"/>
      <c r="L375" s="250"/>
      <c r="M375" s="250"/>
      <c r="N375" s="250"/>
      <c r="O375" s="250"/>
      <c r="P375" s="83"/>
      <c r="Q375" s="84"/>
      <c r="R375" s="83"/>
      <c r="S375" s="84"/>
      <c r="T375" s="85"/>
      <c r="U375" s="85"/>
      <c r="V375" s="85"/>
      <c r="W375" s="86"/>
      <c r="X375" s="86"/>
    </row>
    <row r="376" spans="6:25" s="80" customFormat="1" ht="6" customHeight="1" outlineLevel="3" collapsed="1" x14ac:dyDescent="0.2">
      <c r="F376" s="81"/>
      <c r="G376" s="82"/>
      <c r="H376" s="19"/>
      <c r="I376" s="86"/>
      <c r="J376" s="82"/>
      <c r="K376" s="87"/>
      <c r="L376" s="88"/>
      <c r="M376" s="192"/>
      <c r="N376" s="204"/>
      <c r="O376" s="216"/>
      <c r="P376" s="83"/>
      <c r="Q376" s="84"/>
      <c r="R376" s="83"/>
      <c r="S376" s="84"/>
      <c r="T376" s="85"/>
      <c r="U376" s="85"/>
      <c r="V376" s="85"/>
      <c r="W376" s="86"/>
      <c r="X376" s="86"/>
    </row>
    <row r="377" spans="6:25" s="89" customFormat="1" ht="11.25" hidden="1" outlineLevel="4" x14ac:dyDescent="0.2">
      <c r="F377" s="90"/>
      <c r="G377" s="91"/>
      <c r="H377" s="20" t="str">
        <f>IF(AND(H376&lt;&gt;"Výkaz výměr:",I376=""),"Výkaz výměr:","")</f>
        <v>Výkaz výměr:</v>
      </c>
      <c r="I377" s="92" t="s">
        <v>59</v>
      </c>
      <c r="J377" s="91"/>
      <c r="L377" s="93"/>
      <c r="M377" s="193">
        <v>0</v>
      </c>
      <c r="N377" s="205"/>
      <c r="O377" s="217"/>
      <c r="P377" s="94"/>
      <c r="Q377" s="93"/>
      <c r="R377" s="93"/>
      <c r="S377" s="93"/>
      <c r="T377" s="95" t="s">
        <v>1</v>
      </c>
      <c r="U377" s="93"/>
      <c r="V377" s="93"/>
      <c r="W377" s="96"/>
    </row>
    <row r="378" spans="6:25" s="89" customFormat="1" ht="11.25" hidden="1" outlineLevel="4" x14ac:dyDescent="0.2">
      <c r="F378" s="90"/>
      <c r="G378" s="91"/>
      <c r="H378" s="20" t="str">
        <f>IF(AND(H377&lt;&gt;"Výkaz výměr:",I377=""),"Výkaz výměr:","")</f>
        <v/>
      </c>
      <c r="I378" s="92" t="s">
        <v>29</v>
      </c>
      <c r="J378" s="91"/>
      <c r="L378" s="93"/>
      <c r="M378" s="193">
        <v>210</v>
      </c>
      <c r="N378" s="205"/>
      <c r="O378" s="217"/>
      <c r="P378" s="94"/>
      <c r="Q378" s="93"/>
      <c r="R378" s="93"/>
      <c r="S378" s="93"/>
      <c r="T378" s="95" t="s">
        <v>1</v>
      </c>
      <c r="U378" s="93"/>
      <c r="V378" s="93"/>
      <c r="W378" s="96"/>
    </row>
    <row r="379" spans="6:25" s="70" customFormat="1" ht="12" outlineLevel="3" x14ac:dyDescent="0.2">
      <c r="F379" s="71">
        <v>71</v>
      </c>
      <c r="G379" s="72" t="s">
        <v>6</v>
      </c>
      <c r="H379" s="73" t="s">
        <v>110</v>
      </c>
      <c r="I379" s="74" t="s">
        <v>254</v>
      </c>
      <c r="J379" s="72" t="s">
        <v>8</v>
      </c>
      <c r="K379" s="75">
        <v>63</v>
      </c>
      <c r="L379" s="76">
        <v>0</v>
      </c>
      <c r="M379" s="191">
        <v>63</v>
      </c>
      <c r="N379" s="203"/>
      <c r="O379" s="215">
        <f>M379*N379</f>
        <v>0</v>
      </c>
      <c r="P379" s="78"/>
      <c r="Q379" s="79">
        <f>M379*P379</f>
        <v>0</v>
      </c>
      <c r="R379" s="78"/>
      <c r="S379" s="79">
        <f>M379*R379</f>
        <v>0</v>
      </c>
      <c r="T379" s="77">
        <v>21</v>
      </c>
      <c r="U379" s="77">
        <f>O379*(T379/100)</f>
        <v>0</v>
      </c>
      <c r="V379" s="77">
        <f>O379+U379</f>
        <v>0</v>
      </c>
      <c r="W379" s="74"/>
      <c r="X379" s="104" t="s">
        <v>305</v>
      </c>
      <c r="Y379" s="104">
        <v>1</v>
      </c>
    </row>
    <row r="380" spans="6:25" s="80" customFormat="1" ht="12" outlineLevel="3" x14ac:dyDescent="0.2">
      <c r="F380" s="81"/>
      <c r="G380" s="82"/>
      <c r="H380" s="18" t="s">
        <v>154</v>
      </c>
      <c r="I380" s="250" t="s">
        <v>298</v>
      </c>
      <c r="J380" s="250"/>
      <c r="K380" s="250"/>
      <c r="L380" s="250"/>
      <c r="M380" s="250"/>
      <c r="N380" s="250"/>
      <c r="O380" s="250"/>
      <c r="P380" s="83"/>
      <c r="Q380" s="84"/>
      <c r="R380" s="83"/>
      <c r="S380" s="84"/>
      <c r="T380" s="85"/>
      <c r="U380" s="85"/>
      <c r="V380" s="85"/>
      <c r="W380" s="86"/>
      <c r="X380" s="86"/>
    </row>
    <row r="381" spans="6:25" s="80" customFormat="1" ht="6" customHeight="1" outlineLevel="3" collapsed="1" x14ac:dyDescent="0.2">
      <c r="F381" s="81"/>
      <c r="G381" s="82"/>
      <c r="H381" s="19"/>
      <c r="I381" s="86"/>
      <c r="J381" s="82"/>
      <c r="K381" s="87"/>
      <c r="L381" s="88"/>
      <c r="M381" s="192"/>
      <c r="N381" s="204"/>
      <c r="O381" s="216"/>
      <c r="P381" s="83"/>
      <c r="Q381" s="84"/>
      <c r="R381" s="83"/>
      <c r="S381" s="84"/>
      <c r="T381" s="85"/>
      <c r="U381" s="85"/>
      <c r="V381" s="85"/>
      <c r="W381" s="86"/>
      <c r="X381" s="86"/>
    </row>
    <row r="382" spans="6:25" s="89" customFormat="1" ht="11.25" hidden="1" outlineLevel="4" x14ac:dyDescent="0.2">
      <c r="F382" s="90"/>
      <c r="G382" s="91"/>
      <c r="H382" s="20" t="str">
        <f>IF(AND(H381&lt;&gt;"Výkaz výměr:",I381=""),"Výkaz výměr:","")</f>
        <v>Výkaz výměr:</v>
      </c>
      <c r="I382" s="92" t="s">
        <v>59</v>
      </c>
      <c r="J382" s="91"/>
      <c r="L382" s="93"/>
      <c r="M382" s="193">
        <v>0</v>
      </c>
      <c r="N382" s="205"/>
      <c r="O382" s="217"/>
      <c r="P382" s="94"/>
      <c r="Q382" s="93"/>
      <c r="R382" s="93"/>
      <c r="S382" s="93"/>
      <c r="T382" s="95" t="s">
        <v>1</v>
      </c>
      <c r="U382" s="93"/>
      <c r="V382" s="93"/>
      <c r="W382" s="96"/>
    </row>
    <row r="383" spans="6:25" s="89" customFormat="1" ht="11.25" hidden="1" outlineLevel="4" x14ac:dyDescent="0.2">
      <c r="F383" s="90"/>
      <c r="G383" s="91"/>
      <c r="H383" s="20" t="str">
        <f>IF(AND(H382&lt;&gt;"Výkaz výměr:",I382=""),"Výkaz výměr:","")</f>
        <v/>
      </c>
      <c r="I383" s="92" t="s">
        <v>125</v>
      </c>
      <c r="J383" s="91"/>
      <c r="L383" s="93"/>
      <c r="M383" s="193">
        <v>63</v>
      </c>
      <c r="N383" s="205"/>
      <c r="O383" s="217"/>
      <c r="P383" s="94"/>
      <c r="Q383" s="93"/>
      <c r="R383" s="93"/>
      <c r="S383" s="93"/>
      <c r="T383" s="95" t="s">
        <v>1</v>
      </c>
      <c r="U383" s="93"/>
      <c r="V383" s="93"/>
      <c r="W383" s="96"/>
    </row>
    <row r="384" spans="6:25" s="70" customFormat="1" ht="12" outlineLevel="3" x14ac:dyDescent="0.2">
      <c r="F384" s="71">
        <v>72</v>
      </c>
      <c r="G384" s="72" t="s">
        <v>6</v>
      </c>
      <c r="H384" s="73" t="s">
        <v>115</v>
      </c>
      <c r="I384" s="74" t="s">
        <v>252</v>
      </c>
      <c r="J384" s="72" t="s">
        <v>8</v>
      </c>
      <c r="K384" s="75">
        <v>420</v>
      </c>
      <c r="L384" s="76">
        <v>0</v>
      </c>
      <c r="M384" s="191">
        <v>420</v>
      </c>
      <c r="N384" s="203"/>
      <c r="O384" s="215">
        <f>M384*N384</f>
        <v>0</v>
      </c>
      <c r="P384" s="78"/>
      <c r="Q384" s="79">
        <f>M384*P384</f>
        <v>0</v>
      </c>
      <c r="R384" s="78"/>
      <c r="S384" s="79">
        <f>M384*R384</f>
        <v>0</v>
      </c>
      <c r="T384" s="77">
        <v>21</v>
      </c>
      <c r="U384" s="77">
        <f>O384*(T384/100)</f>
        <v>0</v>
      </c>
      <c r="V384" s="77">
        <f>O384+U384</f>
        <v>0</v>
      </c>
      <c r="W384" s="74"/>
      <c r="X384" s="104" t="s">
        <v>305</v>
      </c>
      <c r="Y384" s="104">
        <v>1</v>
      </c>
    </row>
    <row r="385" spans="6:25" s="80" customFormat="1" ht="12" outlineLevel="3" x14ac:dyDescent="0.2">
      <c r="F385" s="81"/>
      <c r="G385" s="82"/>
      <c r="H385" s="18" t="s">
        <v>154</v>
      </c>
      <c r="I385" s="250" t="s">
        <v>293</v>
      </c>
      <c r="J385" s="250"/>
      <c r="K385" s="250"/>
      <c r="L385" s="250"/>
      <c r="M385" s="250"/>
      <c r="N385" s="250"/>
      <c r="O385" s="250"/>
      <c r="P385" s="83"/>
      <c r="Q385" s="84"/>
      <c r="R385" s="83"/>
      <c r="S385" s="84"/>
      <c r="T385" s="85"/>
      <c r="U385" s="85"/>
      <c r="V385" s="85"/>
      <c r="W385" s="86"/>
      <c r="X385" s="86"/>
    </row>
    <row r="386" spans="6:25" s="80" customFormat="1" ht="6" customHeight="1" outlineLevel="3" collapsed="1" x14ac:dyDescent="0.2">
      <c r="F386" s="81"/>
      <c r="G386" s="82"/>
      <c r="H386" s="19"/>
      <c r="I386" s="86"/>
      <c r="J386" s="82"/>
      <c r="K386" s="87"/>
      <c r="L386" s="88"/>
      <c r="M386" s="192"/>
      <c r="N386" s="204"/>
      <c r="O386" s="216"/>
      <c r="P386" s="83"/>
      <c r="Q386" s="84"/>
      <c r="R386" s="83"/>
      <c r="S386" s="84"/>
      <c r="T386" s="85"/>
      <c r="U386" s="85"/>
      <c r="V386" s="85"/>
      <c r="W386" s="86"/>
      <c r="X386" s="86"/>
    </row>
    <row r="387" spans="6:25" s="89" customFormat="1" ht="11.25" hidden="1" outlineLevel="4" x14ac:dyDescent="0.2">
      <c r="F387" s="90"/>
      <c r="G387" s="91"/>
      <c r="H387" s="20" t="str">
        <f>IF(AND(H386&lt;&gt;"Výkaz výměr:",I386=""),"Výkaz výměr:","")</f>
        <v>Výkaz výměr:</v>
      </c>
      <c r="I387" s="92" t="s">
        <v>59</v>
      </c>
      <c r="J387" s="91"/>
      <c r="L387" s="93"/>
      <c r="M387" s="193">
        <v>0</v>
      </c>
      <c r="N387" s="205"/>
      <c r="O387" s="217"/>
      <c r="P387" s="94"/>
      <c r="Q387" s="93"/>
      <c r="R387" s="93"/>
      <c r="S387" s="93"/>
      <c r="T387" s="95" t="s">
        <v>1</v>
      </c>
      <c r="U387" s="93"/>
      <c r="V387" s="93"/>
      <c r="W387" s="96"/>
    </row>
    <row r="388" spans="6:25" s="89" customFormat="1" ht="11.25" hidden="1" outlineLevel="4" x14ac:dyDescent="0.2">
      <c r="F388" s="90"/>
      <c r="G388" s="91"/>
      <c r="H388" s="20" t="str">
        <f>IF(AND(H387&lt;&gt;"Výkaz výměr:",I387=""),"Výkaz výměr:","")</f>
        <v/>
      </c>
      <c r="I388" s="92" t="s">
        <v>62</v>
      </c>
      <c r="J388" s="91"/>
      <c r="L388" s="93"/>
      <c r="M388" s="193">
        <v>420</v>
      </c>
      <c r="N388" s="205"/>
      <c r="O388" s="217"/>
      <c r="P388" s="94"/>
      <c r="Q388" s="93"/>
      <c r="R388" s="93"/>
      <c r="S388" s="93"/>
      <c r="T388" s="95" t="s">
        <v>1</v>
      </c>
      <c r="U388" s="93"/>
      <c r="V388" s="93"/>
      <c r="W388" s="96"/>
    </row>
    <row r="389" spans="6:25" s="70" customFormat="1" ht="12" outlineLevel="3" x14ac:dyDescent="0.2">
      <c r="F389" s="71">
        <v>73</v>
      </c>
      <c r="G389" s="72" t="s">
        <v>6</v>
      </c>
      <c r="H389" s="73" t="s">
        <v>127</v>
      </c>
      <c r="I389" s="74" t="s">
        <v>253</v>
      </c>
      <c r="J389" s="72" t="s">
        <v>8</v>
      </c>
      <c r="K389" s="75">
        <v>210</v>
      </c>
      <c r="L389" s="76">
        <v>0</v>
      </c>
      <c r="M389" s="191">
        <v>210</v>
      </c>
      <c r="N389" s="203"/>
      <c r="O389" s="215">
        <f>M389*N389</f>
        <v>0</v>
      </c>
      <c r="P389" s="78">
        <v>2.8117200000000002</v>
      </c>
      <c r="Q389" s="79">
        <f>M389*P389</f>
        <v>590.46120000000008</v>
      </c>
      <c r="R389" s="78"/>
      <c r="S389" s="79">
        <f>M389*R389</f>
        <v>0</v>
      </c>
      <c r="T389" s="77">
        <v>21</v>
      </c>
      <c r="U389" s="77">
        <f>O389*(T389/100)</f>
        <v>0</v>
      </c>
      <c r="V389" s="77">
        <f>O389+U389</f>
        <v>0</v>
      </c>
      <c r="W389" s="74"/>
      <c r="X389" s="104"/>
      <c r="Y389" s="104">
        <v>1</v>
      </c>
    </row>
    <row r="390" spans="6:25" s="80" customFormat="1" ht="12" outlineLevel="3" x14ac:dyDescent="0.2">
      <c r="F390" s="81"/>
      <c r="G390" s="82"/>
      <c r="H390" s="18" t="s">
        <v>154</v>
      </c>
      <c r="I390" s="184"/>
      <c r="J390" s="184"/>
      <c r="K390" s="184"/>
      <c r="L390" s="184"/>
      <c r="M390" s="184"/>
      <c r="N390" s="184"/>
      <c r="O390" s="184"/>
      <c r="P390" s="83"/>
      <c r="Q390" s="84"/>
      <c r="R390" s="83"/>
      <c r="S390" s="84"/>
      <c r="T390" s="85"/>
      <c r="U390" s="85"/>
      <c r="V390" s="85"/>
      <c r="W390" s="86"/>
      <c r="X390" s="86"/>
    </row>
    <row r="391" spans="6:25" s="80" customFormat="1" ht="6" customHeight="1" outlineLevel="3" collapsed="1" x14ac:dyDescent="0.2">
      <c r="F391" s="81"/>
      <c r="G391" s="82"/>
      <c r="H391" s="19"/>
      <c r="I391" s="86"/>
      <c r="J391" s="82"/>
      <c r="K391" s="87"/>
      <c r="L391" s="88"/>
      <c r="M391" s="192"/>
      <c r="N391" s="204"/>
      <c r="O391" s="216"/>
      <c r="P391" s="83"/>
      <c r="Q391" s="84"/>
      <c r="R391" s="83"/>
      <c r="S391" s="84"/>
      <c r="T391" s="85"/>
      <c r="U391" s="85"/>
      <c r="V391" s="85"/>
      <c r="W391" s="86"/>
      <c r="X391" s="86"/>
    </row>
    <row r="392" spans="6:25" s="89" customFormat="1" ht="11.25" hidden="1" outlineLevel="4" x14ac:dyDescent="0.2">
      <c r="F392" s="90"/>
      <c r="G392" s="91"/>
      <c r="H392" s="20" t="str">
        <f>IF(AND(H391&lt;&gt;"Výkaz výměr:",I391=""),"Výkaz výměr:","")</f>
        <v>Výkaz výměr:</v>
      </c>
      <c r="I392" s="92" t="s">
        <v>59</v>
      </c>
      <c r="J392" s="91"/>
      <c r="L392" s="93"/>
      <c r="M392" s="193">
        <v>0</v>
      </c>
      <c r="N392" s="205"/>
      <c r="O392" s="217"/>
      <c r="P392" s="94"/>
      <c r="Q392" s="93"/>
      <c r="R392" s="93"/>
      <c r="S392" s="93"/>
      <c r="T392" s="95" t="s">
        <v>1</v>
      </c>
      <c r="U392" s="93"/>
      <c r="V392" s="93"/>
      <c r="W392" s="96"/>
    </row>
    <row r="393" spans="6:25" s="89" customFormat="1" ht="11.25" hidden="1" outlineLevel="4" x14ac:dyDescent="0.2">
      <c r="F393" s="90"/>
      <c r="G393" s="91"/>
      <c r="H393" s="20" t="str">
        <f>IF(AND(H392&lt;&gt;"Výkaz výměr:",I392=""),"Výkaz výměr:","")</f>
        <v/>
      </c>
      <c r="I393" s="92" t="s">
        <v>29</v>
      </c>
      <c r="J393" s="91"/>
      <c r="L393" s="93"/>
      <c r="M393" s="193">
        <v>210</v>
      </c>
      <c r="N393" s="205"/>
      <c r="O393" s="217"/>
      <c r="P393" s="94"/>
      <c r="Q393" s="93"/>
      <c r="R393" s="93"/>
      <c r="S393" s="93"/>
      <c r="T393" s="95" t="s">
        <v>1</v>
      </c>
      <c r="U393" s="93"/>
      <c r="V393" s="93"/>
      <c r="W393" s="96"/>
    </row>
    <row r="394" spans="6:25" s="70" customFormat="1" ht="12" outlineLevel="3" x14ac:dyDescent="0.2">
      <c r="F394" s="71">
        <v>74</v>
      </c>
      <c r="G394" s="72" t="s">
        <v>6</v>
      </c>
      <c r="H394" s="73" t="s">
        <v>128</v>
      </c>
      <c r="I394" s="74" t="s">
        <v>241</v>
      </c>
      <c r="J394" s="72" t="s">
        <v>7</v>
      </c>
      <c r="K394" s="75">
        <v>275</v>
      </c>
      <c r="L394" s="76">
        <v>0</v>
      </c>
      <c r="M394" s="191">
        <v>275</v>
      </c>
      <c r="N394" s="203"/>
      <c r="O394" s="215">
        <f>M394*N394</f>
        <v>0</v>
      </c>
      <c r="P394" s="78"/>
      <c r="Q394" s="79">
        <f>M394*P394</f>
        <v>0</v>
      </c>
      <c r="R394" s="78"/>
      <c r="S394" s="79">
        <f>M394*R394</f>
        <v>0</v>
      </c>
      <c r="T394" s="77">
        <v>21</v>
      </c>
      <c r="U394" s="77">
        <f>O394*(T394/100)</f>
        <v>0</v>
      </c>
      <c r="V394" s="77">
        <f>O394+U394</f>
        <v>0</v>
      </c>
      <c r="W394" s="74"/>
      <c r="X394" s="104"/>
      <c r="Y394" s="104">
        <v>1</v>
      </c>
    </row>
    <row r="395" spans="6:25" s="80" customFormat="1" ht="12" outlineLevel="3" x14ac:dyDescent="0.2">
      <c r="F395" s="81"/>
      <c r="G395" s="82"/>
      <c r="H395" s="18" t="s">
        <v>154</v>
      </c>
      <c r="I395" s="184"/>
      <c r="J395" s="184"/>
      <c r="K395" s="184"/>
      <c r="L395" s="184"/>
      <c r="M395" s="184"/>
      <c r="N395" s="184"/>
      <c r="O395" s="184"/>
      <c r="P395" s="83"/>
      <c r="Q395" s="84"/>
      <c r="R395" s="83"/>
      <c r="S395" s="84"/>
      <c r="T395" s="85"/>
      <c r="U395" s="85"/>
      <c r="V395" s="85"/>
      <c r="W395" s="86"/>
      <c r="X395" s="86"/>
    </row>
    <row r="396" spans="6:25" s="80" customFormat="1" ht="6" customHeight="1" outlineLevel="3" collapsed="1" x14ac:dyDescent="0.2">
      <c r="F396" s="81"/>
      <c r="G396" s="82"/>
      <c r="H396" s="19"/>
      <c r="I396" s="86"/>
      <c r="J396" s="82"/>
      <c r="K396" s="87"/>
      <c r="L396" s="88"/>
      <c r="M396" s="192"/>
      <c r="N396" s="204"/>
      <c r="O396" s="216"/>
      <c r="P396" s="83"/>
      <c r="Q396" s="84"/>
      <c r="R396" s="83"/>
      <c r="S396" s="84"/>
      <c r="T396" s="85"/>
      <c r="U396" s="85"/>
      <c r="V396" s="85"/>
      <c r="W396" s="86"/>
      <c r="X396" s="86"/>
    </row>
    <row r="397" spans="6:25" s="89" customFormat="1" ht="11.25" hidden="1" outlineLevel="4" x14ac:dyDescent="0.2">
      <c r="F397" s="90"/>
      <c r="G397" s="91"/>
      <c r="H397" s="20" t="str">
        <f>IF(AND(H396&lt;&gt;"Výkaz výměr:",I396=""),"Výkaz výměr:","")</f>
        <v>Výkaz výměr:</v>
      </c>
      <c r="I397" s="92" t="s">
        <v>59</v>
      </c>
      <c r="J397" s="91"/>
      <c r="L397" s="93"/>
      <c r="M397" s="193">
        <v>0</v>
      </c>
      <c r="N397" s="205"/>
      <c r="O397" s="217"/>
      <c r="P397" s="94"/>
      <c r="Q397" s="93"/>
      <c r="R397" s="93"/>
      <c r="S397" s="93"/>
      <c r="T397" s="95" t="s">
        <v>1</v>
      </c>
      <c r="U397" s="93"/>
      <c r="V397" s="93"/>
      <c r="W397" s="96"/>
    </row>
    <row r="398" spans="6:25" s="89" customFormat="1" ht="11.25" hidden="1" outlineLevel="4" x14ac:dyDescent="0.2">
      <c r="F398" s="90"/>
      <c r="G398" s="91"/>
      <c r="H398" s="20" t="str">
        <f>IF(AND(H397&lt;&gt;"Výkaz výměr:",I397=""),"Výkaz výměr:","")</f>
        <v/>
      </c>
      <c r="I398" s="92" t="s">
        <v>92</v>
      </c>
      <c r="J398" s="91"/>
      <c r="L398" s="93"/>
      <c r="M398" s="193">
        <v>275</v>
      </c>
      <c r="N398" s="205"/>
      <c r="O398" s="217"/>
      <c r="P398" s="94"/>
      <c r="Q398" s="93"/>
      <c r="R398" s="93"/>
      <c r="S398" s="93"/>
      <c r="T398" s="95" t="s">
        <v>1</v>
      </c>
      <c r="U398" s="93"/>
      <c r="V398" s="93"/>
      <c r="W398" s="96"/>
    </row>
    <row r="399" spans="6:25" s="5" customFormat="1" ht="12.75" customHeight="1" outlineLevel="3" x14ac:dyDescent="0.2">
      <c r="F399" s="6"/>
      <c r="G399" s="7"/>
      <c r="H399" s="7"/>
      <c r="I399" s="8"/>
      <c r="J399" s="7"/>
      <c r="K399" s="9"/>
      <c r="L399" s="10"/>
      <c r="M399" s="194"/>
      <c r="N399" s="206"/>
      <c r="O399" s="218"/>
      <c r="P399" s="11"/>
      <c r="Q399" s="10"/>
      <c r="R399" s="10"/>
      <c r="S399" s="10"/>
      <c r="T399" s="4" t="s">
        <v>1</v>
      </c>
      <c r="U399" s="10"/>
      <c r="V399" s="10"/>
      <c r="W399" s="10"/>
    </row>
    <row r="400" spans="6:25" s="59" customFormat="1" ht="16.5" customHeight="1" outlineLevel="2" x14ac:dyDescent="0.2">
      <c r="F400" s="60"/>
      <c r="G400" s="61"/>
      <c r="H400" s="62"/>
      <c r="I400" s="62" t="s">
        <v>204</v>
      </c>
      <c r="J400" s="61"/>
      <c r="K400" s="63"/>
      <c r="L400" s="64"/>
      <c r="M400" s="190"/>
      <c r="N400" s="202"/>
      <c r="O400" s="214">
        <f>SUBTOTAL(9,O401:O404)</f>
        <v>0</v>
      </c>
      <c r="P400" s="66"/>
      <c r="Q400" s="67">
        <f>SUBTOTAL(9,Q401:Q404)</f>
        <v>0</v>
      </c>
      <c r="R400" s="64"/>
      <c r="S400" s="67">
        <f>SUBTOTAL(9,S401:S404)</f>
        <v>0</v>
      </c>
      <c r="T400" s="68"/>
      <c r="U400" s="65">
        <f>SUBTOTAL(9,U401:U404)</f>
        <v>0</v>
      </c>
      <c r="V400" s="65">
        <f>SUBTOTAL(9,V401:V404)</f>
        <v>0</v>
      </c>
      <c r="W400" s="69"/>
      <c r="Y400" s="65">
        <f>SUBTOTAL(9,Y401:Y404)</f>
        <v>1</v>
      </c>
    </row>
    <row r="401" spans="6:25" s="70" customFormat="1" ht="12" outlineLevel="3" x14ac:dyDescent="0.2">
      <c r="F401" s="71">
        <v>75</v>
      </c>
      <c r="G401" s="72" t="s">
        <v>6</v>
      </c>
      <c r="H401" s="73" t="s">
        <v>137</v>
      </c>
      <c r="I401" s="74" t="s">
        <v>227</v>
      </c>
      <c r="J401" s="72" t="s">
        <v>2</v>
      </c>
      <c r="K401" s="75">
        <v>590.5</v>
      </c>
      <c r="L401" s="76">
        <v>0</v>
      </c>
      <c r="M401" s="191">
        <v>590.5</v>
      </c>
      <c r="N401" s="203"/>
      <c r="O401" s="215">
        <f>M401*N401</f>
        <v>0</v>
      </c>
      <c r="P401" s="78"/>
      <c r="Q401" s="79">
        <f>M401*P401</f>
        <v>0</v>
      </c>
      <c r="R401" s="78"/>
      <c r="S401" s="79">
        <f>M401*R401</f>
        <v>0</v>
      </c>
      <c r="T401" s="77">
        <v>21</v>
      </c>
      <c r="U401" s="77">
        <f>O401*(T401/100)</f>
        <v>0</v>
      </c>
      <c r="V401" s="77">
        <f>O401+U401</f>
        <v>0</v>
      </c>
      <c r="W401" s="74"/>
      <c r="X401" s="104" t="s">
        <v>305</v>
      </c>
      <c r="Y401" s="104">
        <v>1</v>
      </c>
    </row>
    <row r="402" spans="6:25" s="80" customFormat="1" ht="12" outlineLevel="3" x14ac:dyDescent="0.2">
      <c r="F402" s="81"/>
      <c r="G402" s="82"/>
      <c r="H402" s="18" t="s">
        <v>154</v>
      </c>
      <c r="I402" s="250" t="s">
        <v>263</v>
      </c>
      <c r="J402" s="250"/>
      <c r="K402" s="250"/>
      <c r="L402" s="250"/>
      <c r="M402" s="250"/>
      <c r="N402" s="250"/>
      <c r="O402" s="250"/>
      <c r="P402" s="83"/>
      <c r="Q402" s="84"/>
      <c r="R402" s="83"/>
      <c r="S402" s="84"/>
      <c r="T402" s="85"/>
      <c r="U402" s="85"/>
      <c r="V402" s="85"/>
      <c r="W402" s="86"/>
      <c r="X402" s="86"/>
    </row>
    <row r="403" spans="6:25" s="80" customFormat="1" ht="6" customHeight="1" outlineLevel="3" x14ac:dyDescent="0.2">
      <c r="F403" s="81"/>
      <c r="G403" s="82"/>
      <c r="H403" s="19"/>
      <c r="I403" s="86"/>
      <c r="J403" s="82"/>
      <c r="K403" s="87"/>
      <c r="L403" s="88"/>
      <c r="M403" s="192"/>
      <c r="N403" s="204"/>
      <c r="O403" s="216"/>
      <c r="P403" s="83"/>
      <c r="Q403" s="84"/>
      <c r="R403" s="83"/>
      <c r="S403" s="84"/>
      <c r="T403" s="85"/>
      <c r="U403" s="85"/>
      <c r="V403" s="85"/>
      <c r="W403" s="86"/>
      <c r="X403" s="86"/>
    </row>
    <row r="404" spans="6:25" s="5" customFormat="1" ht="12.75" customHeight="1" outlineLevel="3" x14ac:dyDescent="0.2">
      <c r="F404" s="6"/>
      <c r="G404" s="7"/>
      <c r="H404" s="7"/>
      <c r="I404" s="8"/>
      <c r="J404" s="7"/>
      <c r="K404" s="9"/>
      <c r="L404" s="10"/>
      <c r="M404" s="194"/>
      <c r="N404" s="206"/>
      <c r="O404" s="218"/>
      <c r="P404" s="11"/>
      <c r="Q404" s="10"/>
      <c r="R404" s="10"/>
      <c r="S404" s="10"/>
      <c r="T404" s="4" t="s">
        <v>1</v>
      </c>
      <c r="U404" s="10"/>
      <c r="V404" s="10"/>
      <c r="W404" s="10"/>
    </row>
    <row r="405" spans="6:25" s="5" customFormat="1" ht="12.75" customHeight="1" outlineLevel="2" x14ac:dyDescent="0.2">
      <c r="F405" s="6"/>
      <c r="G405" s="7"/>
      <c r="H405" s="7"/>
      <c r="I405" s="8"/>
      <c r="J405" s="7"/>
      <c r="K405" s="9"/>
      <c r="L405" s="10"/>
      <c r="M405" s="194"/>
      <c r="N405" s="206"/>
      <c r="O405" s="218"/>
      <c r="P405" s="11"/>
      <c r="Q405" s="10"/>
      <c r="R405" s="10"/>
      <c r="S405" s="10"/>
      <c r="T405" s="4" t="s">
        <v>1</v>
      </c>
      <c r="U405" s="10"/>
      <c r="V405" s="10"/>
      <c r="W405" s="10"/>
    </row>
    <row r="406" spans="6:25" s="5" customFormat="1" ht="12.75" customHeight="1" outlineLevel="1" x14ac:dyDescent="0.2">
      <c r="F406" s="6"/>
      <c r="G406" s="7"/>
      <c r="H406" s="7"/>
      <c r="I406" s="8"/>
      <c r="J406" s="7"/>
      <c r="K406" s="9"/>
      <c r="L406" s="10"/>
      <c r="M406" s="194"/>
      <c r="N406" s="206"/>
      <c r="O406" s="218"/>
      <c r="P406" s="11"/>
      <c r="Q406" s="10"/>
      <c r="R406" s="10"/>
      <c r="S406" s="10"/>
      <c r="T406" s="4" t="s">
        <v>1</v>
      </c>
      <c r="U406" s="10"/>
      <c r="V406" s="10"/>
      <c r="W406" s="10"/>
    </row>
    <row r="407" spans="6:25" s="37" customFormat="1" ht="19.5" customHeight="1" x14ac:dyDescent="0.25">
      <c r="F407" s="38"/>
      <c r="G407" s="39"/>
      <c r="H407" s="40"/>
      <c r="I407" s="40" t="s">
        <v>199</v>
      </c>
      <c r="J407" s="39"/>
      <c r="K407" s="41"/>
      <c r="L407" s="42"/>
      <c r="M407" s="188"/>
      <c r="N407" s="200"/>
      <c r="O407" s="212">
        <f>SUBTOTAL(9,O408:O465)</f>
        <v>0</v>
      </c>
      <c r="P407" s="44"/>
      <c r="Q407" s="45">
        <f>SUBTOTAL(9,Q408:Q465)</f>
        <v>39.459425000000003</v>
      </c>
      <c r="R407" s="42"/>
      <c r="S407" s="45">
        <f>SUBTOTAL(9,S408:S465)</f>
        <v>0</v>
      </c>
      <c r="T407" s="46"/>
      <c r="U407" s="43">
        <f>SUBTOTAL(9,U408:U465)</f>
        <v>0</v>
      </c>
      <c r="V407" s="43">
        <f>SUBTOTAL(9,V408:V465)</f>
        <v>0</v>
      </c>
      <c r="W407" s="47"/>
      <c r="Y407" s="43">
        <f>SUBTOTAL(9,Y408:Y465)</f>
        <v>10</v>
      </c>
    </row>
    <row r="408" spans="6:25" s="48" customFormat="1" ht="18.75" customHeight="1" outlineLevel="1" x14ac:dyDescent="0.2">
      <c r="F408" s="49"/>
      <c r="G408" s="50"/>
      <c r="H408" s="51"/>
      <c r="I408" s="51" t="s">
        <v>195</v>
      </c>
      <c r="J408" s="50"/>
      <c r="K408" s="52"/>
      <c r="L408" s="53"/>
      <c r="M408" s="189"/>
      <c r="N408" s="201"/>
      <c r="O408" s="213">
        <f>SUBTOTAL(9,O409:O464)</f>
        <v>0</v>
      </c>
      <c r="P408" s="55"/>
      <c r="Q408" s="56">
        <f>SUBTOTAL(9,Q409:Q464)</f>
        <v>39.459425000000003</v>
      </c>
      <c r="R408" s="53"/>
      <c r="S408" s="56">
        <f>SUBTOTAL(9,S409:S464)</f>
        <v>0</v>
      </c>
      <c r="T408" s="57"/>
      <c r="U408" s="54">
        <f>SUBTOTAL(9,U409:U464)</f>
        <v>0</v>
      </c>
      <c r="V408" s="54">
        <f>SUBTOTAL(9,V409:V464)</f>
        <v>0</v>
      </c>
      <c r="W408" s="58"/>
      <c r="Y408" s="54">
        <f>SUBTOTAL(9,Y409:Y464)</f>
        <v>10</v>
      </c>
    </row>
    <row r="409" spans="6:25" s="59" customFormat="1" ht="16.5" customHeight="1" outlineLevel="2" x14ac:dyDescent="0.2">
      <c r="F409" s="60"/>
      <c r="G409" s="61"/>
      <c r="H409" s="62"/>
      <c r="I409" s="62" t="s">
        <v>176</v>
      </c>
      <c r="J409" s="61"/>
      <c r="K409" s="63"/>
      <c r="L409" s="64"/>
      <c r="M409" s="190"/>
      <c r="N409" s="202"/>
      <c r="O409" s="214">
        <f>SUBTOTAL(9,O410:O419)</f>
        <v>0</v>
      </c>
      <c r="P409" s="66"/>
      <c r="Q409" s="67">
        <f>SUBTOTAL(9,Q410:Q419)</f>
        <v>0</v>
      </c>
      <c r="R409" s="64"/>
      <c r="S409" s="67">
        <f>SUBTOTAL(9,S410:S419)</f>
        <v>0</v>
      </c>
      <c r="T409" s="68"/>
      <c r="U409" s="65">
        <f>SUBTOTAL(9,U410:U419)</f>
        <v>0</v>
      </c>
      <c r="V409" s="65">
        <f>SUBTOTAL(9,V410:V419)</f>
        <v>0</v>
      </c>
      <c r="W409" s="69"/>
      <c r="Y409" s="65">
        <f>SUBTOTAL(9,Y410:Y419)</f>
        <v>2</v>
      </c>
    </row>
    <row r="410" spans="6:25" s="70" customFormat="1" ht="12" outlineLevel="3" x14ac:dyDescent="0.2">
      <c r="F410" s="71">
        <v>76</v>
      </c>
      <c r="G410" s="72"/>
      <c r="H410" s="73" t="s">
        <v>35</v>
      </c>
      <c r="I410" s="74" t="s">
        <v>226</v>
      </c>
      <c r="J410" s="72"/>
      <c r="K410" s="75">
        <v>0</v>
      </c>
      <c r="L410" s="76">
        <v>0</v>
      </c>
      <c r="M410" s="191">
        <v>0</v>
      </c>
      <c r="N410" s="203">
        <v>0</v>
      </c>
      <c r="O410" s="215">
        <f>M410*N410</f>
        <v>0</v>
      </c>
      <c r="P410" s="78"/>
      <c r="Q410" s="79">
        <f>M410*P410</f>
        <v>0</v>
      </c>
      <c r="R410" s="78"/>
      <c r="S410" s="79">
        <f>M410*R410</f>
        <v>0</v>
      </c>
      <c r="T410" s="77">
        <v>21</v>
      </c>
      <c r="U410" s="77">
        <f>O410*(T410/100)</f>
        <v>0</v>
      </c>
      <c r="V410" s="77">
        <f>O410+U410</f>
        <v>0</v>
      </c>
      <c r="W410" s="74"/>
      <c r="X410" s="104"/>
      <c r="Y410" s="104">
        <v>1</v>
      </c>
    </row>
    <row r="411" spans="6:25" s="80" customFormat="1" ht="12" outlineLevel="3" x14ac:dyDescent="0.2">
      <c r="F411" s="81"/>
      <c r="G411" s="82"/>
      <c r="H411" s="18" t="s">
        <v>154</v>
      </c>
      <c r="I411" s="184"/>
      <c r="J411" s="184"/>
      <c r="K411" s="184"/>
      <c r="L411" s="184"/>
      <c r="M411" s="184"/>
      <c r="N411" s="184"/>
      <c r="O411" s="184"/>
      <c r="P411" s="83"/>
      <c r="Q411" s="84"/>
      <c r="R411" s="83"/>
      <c r="S411" s="84"/>
      <c r="T411" s="85"/>
      <c r="U411" s="85"/>
      <c r="V411" s="85"/>
      <c r="W411" s="86"/>
      <c r="X411" s="86"/>
    </row>
    <row r="412" spans="6:25" s="80" customFormat="1" ht="6" customHeight="1" outlineLevel="3" x14ac:dyDescent="0.2">
      <c r="F412" s="81"/>
      <c r="G412" s="82"/>
      <c r="H412" s="19"/>
      <c r="I412" s="86"/>
      <c r="J412" s="82"/>
      <c r="K412" s="87"/>
      <c r="L412" s="88"/>
      <c r="M412" s="192"/>
      <c r="N412" s="204"/>
      <c r="O412" s="216"/>
      <c r="P412" s="83"/>
      <c r="Q412" s="84"/>
      <c r="R412" s="83"/>
      <c r="S412" s="84"/>
      <c r="T412" s="85"/>
      <c r="U412" s="85"/>
      <c r="V412" s="85"/>
      <c r="W412" s="86"/>
      <c r="X412" s="86"/>
    </row>
    <row r="413" spans="6:25" s="70" customFormat="1" ht="24" outlineLevel="3" x14ac:dyDescent="0.2">
      <c r="F413" s="71">
        <v>77</v>
      </c>
      <c r="G413" s="72" t="s">
        <v>6</v>
      </c>
      <c r="H413" s="73" t="s">
        <v>332</v>
      </c>
      <c r="I413" s="74" t="s">
        <v>333</v>
      </c>
      <c r="J413" s="72" t="s">
        <v>8</v>
      </c>
      <c r="K413" s="75">
        <v>7.4</v>
      </c>
      <c r="L413" s="76">
        <v>0</v>
      </c>
      <c r="M413" s="191">
        <v>4.0999999999999996</v>
      </c>
      <c r="N413" s="203"/>
      <c r="O413" s="215">
        <f>M413*N413</f>
        <v>0</v>
      </c>
      <c r="P413" s="78"/>
      <c r="Q413" s="79">
        <f>M413*P413</f>
        <v>0</v>
      </c>
      <c r="R413" s="78"/>
      <c r="S413" s="79">
        <f>M413*R413</f>
        <v>0</v>
      </c>
      <c r="T413" s="77">
        <v>21</v>
      </c>
      <c r="U413" s="77">
        <f>O413*(T413/100)</f>
        <v>0</v>
      </c>
      <c r="V413" s="77">
        <f>O413+U413</f>
        <v>0</v>
      </c>
      <c r="W413" s="74"/>
      <c r="X413" s="104"/>
      <c r="Y413" s="104">
        <v>1</v>
      </c>
    </row>
    <row r="414" spans="6:25" s="80" customFormat="1" ht="12" outlineLevel="3" x14ac:dyDescent="0.2">
      <c r="F414" s="81"/>
      <c r="G414" s="82"/>
      <c r="H414" s="18" t="s">
        <v>154</v>
      </c>
      <c r="I414" s="184" t="s">
        <v>333</v>
      </c>
      <c r="J414" s="184"/>
      <c r="K414" s="184"/>
      <c r="L414" s="184"/>
      <c r="M414" s="184"/>
      <c r="N414" s="184"/>
      <c r="O414" s="184"/>
      <c r="P414" s="83"/>
      <c r="Q414" s="84"/>
      <c r="R414" s="83"/>
      <c r="S414" s="84"/>
      <c r="T414" s="85"/>
      <c r="U414" s="85"/>
      <c r="V414" s="85"/>
      <c r="W414" s="86"/>
      <c r="X414" s="86"/>
    </row>
    <row r="415" spans="6:25" s="80" customFormat="1" ht="6" customHeight="1" outlineLevel="3" collapsed="1" x14ac:dyDescent="0.2">
      <c r="F415" s="81"/>
      <c r="G415" s="82"/>
      <c r="H415" s="19"/>
      <c r="I415" s="86"/>
      <c r="J415" s="82"/>
      <c r="K415" s="87"/>
      <c r="L415" s="88"/>
      <c r="M415" s="192"/>
      <c r="N415" s="204"/>
      <c r="O415" s="216"/>
      <c r="P415" s="83"/>
      <c r="Q415" s="84"/>
      <c r="R415" s="83"/>
      <c r="S415" s="84"/>
      <c r="T415" s="85"/>
      <c r="U415" s="85"/>
      <c r="V415" s="85"/>
      <c r="W415" s="86"/>
      <c r="X415" s="86"/>
    </row>
    <row r="416" spans="6:25" s="89" customFormat="1" ht="11.25" hidden="1" outlineLevel="4" x14ac:dyDescent="0.2">
      <c r="F416" s="90"/>
      <c r="G416" s="91"/>
      <c r="H416" s="20" t="str">
        <f>IF(AND(H415&lt;&gt;"Výkaz výměr:",I415=""),"Výkaz výměr:","")</f>
        <v>Výkaz výměr:</v>
      </c>
      <c r="I416" s="92" t="s">
        <v>59</v>
      </c>
      <c r="J416" s="91"/>
      <c r="L416" s="93"/>
      <c r="M416" s="193">
        <v>0</v>
      </c>
      <c r="N416" s="205"/>
      <c r="O416" s="217"/>
      <c r="P416" s="94"/>
      <c r="Q416" s="93"/>
      <c r="R416" s="93"/>
      <c r="S416" s="93"/>
      <c r="T416" s="95" t="s">
        <v>1</v>
      </c>
      <c r="U416" s="93"/>
      <c r="V416" s="93"/>
      <c r="W416" s="96"/>
    </row>
    <row r="417" spans="6:25" s="89" customFormat="1" ht="11.25" hidden="1" outlineLevel="4" x14ac:dyDescent="0.2">
      <c r="F417" s="90"/>
      <c r="G417" s="91"/>
      <c r="H417" s="20" t="str">
        <f>IF(AND(H416&lt;&gt;"Výkaz výměr:",I416=""),"Výkaz výměr:","")</f>
        <v/>
      </c>
      <c r="I417" s="92" t="s">
        <v>64</v>
      </c>
      <c r="J417" s="91"/>
      <c r="L417" s="93"/>
      <c r="M417" s="193">
        <v>7.38</v>
      </c>
      <c r="N417" s="205"/>
      <c r="O417" s="217"/>
      <c r="P417" s="94"/>
      <c r="Q417" s="93"/>
      <c r="R417" s="93"/>
      <c r="S417" s="93"/>
      <c r="T417" s="95" t="s">
        <v>1</v>
      </c>
      <c r="U417" s="93"/>
      <c r="V417" s="93"/>
      <c r="W417" s="96"/>
    </row>
    <row r="418" spans="6:25" s="89" customFormat="1" ht="11.25" hidden="1" outlineLevel="4" x14ac:dyDescent="0.2">
      <c r="F418" s="90"/>
      <c r="G418" s="91"/>
      <c r="H418" s="20" t="str">
        <f>IF(AND(H417&lt;&gt;"Výkaz výměr:",I417=""),"Výkaz výměr:","")</f>
        <v/>
      </c>
      <c r="I418" s="92" t="s">
        <v>16</v>
      </c>
      <c r="J418" s="91"/>
      <c r="L418" s="93"/>
      <c r="M418" s="193">
        <v>0.02</v>
      </c>
      <c r="N418" s="205"/>
      <c r="O418" s="217"/>
      <c r="P418" s="94"/>
      <c r="Q418" s="93"/>
      <c r="R418" s="93"/>
      <c r="S418" s="93"/>
      <c r="T418" s="95" t="s">
        <v>1</v>
      </c>
      <c r="U418" s="93"/>
      <c r="V418" s="93"/>
      <c r="W418" s="96"/>
    </row>
    <row r="419" spans="6:25" s="5" customFormat="1" ht="12.75" hidden="1" customHeight="1" outlineLevel="3" x14ac:dyDescent="0.2">
      <c r="F419" s="6"/>
      <c r="G419" s="7"/>
      <c r="H419" s="7"/>
      <c r="I419" s="8"/>
      <c r="J419" s="7"/>
      <c r="K419" s="9"/>
      <c r="L419" s="10"/>
      <c r="M419" s="194"/>
      <c r="N419" s="206"/>
      <c r="O419" s="218"/>
      <c r="P419" s="11"/>
      <c r="Q419" s="10"/>
      <c r="R419" s="10"/>
      <c r="S419" s="10"/>
      <c r="T419" s="4" t="s">
        <v>1</v>
      </c>
      <c r="U419" s="10"/>
      <c r="V419" s="10"/>
      <c r="W419" s="10"/>
    </row>
    <row r="420" spans="6:25" s="59" customFormat="1" ht="16.5" customHeight="1" outlineLevel="2" x14ac:dyDescent="0.2">
      <c r="F420" s="60"/>
      <c r="G420" s="61"/>
      <c r="H420" s="62"/>
      <c r="I420" s="62" t="s">
        <v>181</v>
      </c>
      <c r="J420" s="61"/>
      <c r="K420" s="63"/>
      <c r="L420" s="64"/>
      <c r="M420" s="190"/>
      <c r="N420" s="202"/>
      <c r="O420" s="214">
        <f>SUBTOTAL(9,O421:O458)</f>
        <v>0</v>
      </c>
      <c r="P420" s="66"/>
      <c r="Q420" s="67">
        <f>SUBTOTAL(9,Q421:Q458)</f>
        <v>39.459425000000003</v>
      </c>
      <c r="R420" s="64"/>
      <c r="S420" s="67">
        <f>SUBTOTAL(9,S421:S458)</f>
        <v>0</v>
      </c>
      <c r="T420" s="68"/>
      <c r="U420" s="65">
        <f>SUBTOTAL(9,U421:U458)</f>
        <v>0</v>
      </c>
      <c r="V420" s="65">
        <f>SUBTOTAL(9,V421:V458)</f>
        <v>0</v>
      </c>
      <c r="W420" s="69"/>
      <c r="Y420" s="65">
        <f>SUBTOTAL(9,Y421:Y458)</f>
        <v>7</v>
      </c>
    </row>
    <row r="421" spans="6:25" s="70" customFormat="1" ht="12" outlineLevel="3" x14ac:dyDescent="0.2">
      <c r="F421" s="71">
        <v>78</v>
      </c>
      <c r="G421" s="72" t="s">
        <v>0</v>
      </c>
      <c r="H421" s="73" t="s">
        <v>76</v>
      </c>
      <c r="I421" s="74" t="s">
        <v>245</v>
      </c>
      <c r="J421" s="72" t="s">
        <v>15</v>
      </c>
      <c r="K421" s="75">
        <v>19</v>
      </c>
      <c r="L421" s="76">
        <v>0</v>
      </c>
      <c r="M421" s="191">
        <v>19</v>
      </c>
      <c r="N421" s="203"/>
      <c r="O421" s="215">
        <f>M421*N421</f>
        <v>0</v>
      </c>
      <c r="P421" s="78">
        <v>0.05</v>
      </c>
      <c r="Q421" s="79">
        <f>M421*P421</f>
        <v>0.95000000000000007</v>
      </c>
      <c r="R421" s="78"/>
      <c r="S421" s="79">
        <f>M421*R421</f>
        <v>0</v>
      </c>
      <c r="T421" s="77">
        <v>21</v>
      </c>
      <c r="U421" s="77">
        <f>O421*(T421/100)</f>
        <v>0</v>
      </c>
      <c r="V421" s="77">
        <f>O421+U421</f>
        <v>0</v>
      </c>
      <c r="W421" s="74"/>
      <c r="X421" s="104"/>
      <c r="Y421" s="104">
        <v>1</v>
      </c>
    </row>
    <row r="422" spans="6:25" s="80" customFormat="1" ht="12" outlineLevel="3" x14ac:dyDescent="0.2">
      <c r="F422" s="81"/>
      <c r="G422" s="82"/>
      <c r="H422" s="18" t="s">
        <v>154</v>
      </c>
      <c r="I422" s="226"/>
      <c r="J422" s="226"/>
      <c r="K422" s="226"/>
      <c r="L422" s="226"/>
      <c r="M422" s="226"/>
      <c r="N422" s="226"/>
      <c r="O422" s="226"/>
      <c r="P422" s="83"/>
      <c r="Q422" s="84"/>
      <c r="R422" s="83"/>
      <c r="S422" s="84"/>
      <c r="T422" s="85"/>
      <c r="U422" s="85"/>
      <c r="V422" s="85"/>
      <c r="W422" s="86"/>
      <c r="X422" s="86"/>
    </row>
    <row r="423" spans="6:25" s="80" customFormat="1" ht="6" customHeight="1" outlineLevel="3" collapsed="1" x14ac:dyDescent="0.2">
      <c r="F423" s="81"/>
      <c r="G423" s="82"/>
      <c r="H423" s="19"/>
      <c r="I423" s="86"/>
      <c r="J423" s="82"/>
      <c r="K423" s="87"/>
      <c r="L423" s="88"/>
      <c r="M423" s="192"/>
      <c r="N423" s="204"/>
      <c r="O423" s="216"/>
      <c r="P423" s="83"/>
      <c r="Q423" s="84"/>
      <c r="R423" s="83"/>
      <c r="S423" s="84"/>
      <c r="T423" s="85"/>
      <c r="U423" s="85"/>
      <c r="V423" s="85"/>
      <c r="W423" s="86"/>
      <c r="X423" s="86"/>
    </row>
    <row r="424" spans="6:25" s="89" customFormat="1" ht="11.25" hidden="1" outlineLevel="4" x14ac:dyDescent="0.2">
      <c r="F424" s="90"/>
      <c r="G424" s="91"/>
      <c r="H424" s="20" t="str">
        <f>IF(AND(H423&lt;&gt;"Výkaz výměr:",I423=""),"Výkaz výměr:","")</f>
        <v>Výkaz výměr:</v>
      </c>
      <c r="I424" s="92" t="s">
        <v>59</v>
      </c>
      <c r="J424" s="91"/>
      <c r="L424" s="93"/>
      <c r="M424" s="193">
        <v>0</v>
      </c>
      <c r="N424" s="205"/>
      <c r="O424" s="217"/>
      <c r="P424" s="94"/>
      <c r="Q424" s="93"/>
      <c r="R424" s="93"/>
      <c r="S424" s="93"/>
      <c r="T424" s="95" t="s">
        <v>1</v>
      </c>
      <c r="U424" s="93"/>
      <c r="V424" s="93"/>
      <c r="W424" s="96"/>
    </row>
    <row r="425" spans="6:25" s="89" customFormat="1" ht="11.25" hidden="1" outlineLevel="4" x14ac:dyDescent="0.2">
      <c r="F425" s="90"/>
      <c r="G425" s="91"/>
      <c r="H425" s="20" t="str">
        <f>IF(AND(H424&lt;&gt;"Výkaz výměr:",I424=""),"Výkaz výměr:","")</f>
        <v/>
      </c>
      <c r="I425" s="92" t="s">
        <v>20</v>
      </c>
      <c r="J425" s="91"/>
      <c r="L425" s="93"/>
      <c r="M425" s="193">
        <v>19</v>
      </c>
      <c r="N425" s="205"/>
      <c r="O425" s="217"/>
      <c r="P425" s="94"/>
      <c r="Q425" s="93"/>
      <c r="R425" s="93"/>
      <c r="S425" s="93"/>
      <c r="T425" s="95" t="s">
        <v>1</v>
      </c>
      <c r="U425" s="93"/>
      <c r="V425" s="93"/>
      <c r="W425" s="96"/>
    </row>
    <row r="426" spans="6:25" s="70" customFormat="1" ht="12" outlineLevel="3" x14ac:dyDescent="0.2">
      <c r="F426" s="71">
        <v>79</v>
      </c>
      <c r="G426" s="72" t="s">
        <v>6</v>
      </c>
      <c r="H426" s="73" t="s">
        <v>119</v>
      </c>
      <c r="I426" s="74" t="s">
        <v>307</v>
      </c>
      <c r="J426" s="72" t="s">
        <v>15</v>
      </c>
      <c r="K426" s="75">
        <v>19</v>
      </c>
      <c r="L426" s="76">
        <v>0</v>
      </c>
      <c r="M426" s="191">
        <v>19</v>
      </c>
      <c r="N426" s="203"/>
      <c r="O426" s="215">
        <f>M426*N426</f>
        <v>0</v>
      </c>
      <c r="P426" s="78"/>
      <c r="Q426" s="79">
        <f>M426*P426</f>
        <v>0</v>
      </c>
      <c r="R426" s="78"/>
      <c r="S426" s="79">
        <f>M426*R426</f>
        <v>0</v>
      </c>
      <c r="T426" s="77">
        <v>21</v>
      </c>
      <c r="U426" s="77">
        <f>O426*(T426/100)</f>
        <v>0</v>
      </c>
      <c r="V426" s="77">
        <f>O426+U426</f>
        <v>0</v>
      </c>
      <c r="W426" s="74"/>
      <c r="X426" s="104"/>
      <c r="Y426" s="104">
        <v>1</v>
      </c>
    </row>
    <row r="427" spans="6:25" s="80" customFormat="1" ht="12" outlineLevel="3" x14ac:dyDescent="0.2">
      <c r="F427" s="81"/>
      <c r="G427" s="82"/>
      <c r="H427" s="18" t="s">
        <v>154</v>
      </c>
      <c r="I427" s="184"/>
      <c r="J427" s="184"/>
      <c r="K427" s="184"/>
      <c r="L427" s="184"/>
      <c r="M427" s="184"/>
      <c r="N427" s="184"/>
      <c r="O427" s="184"/>
      <c r="P427" s="83"/>
      <c r="Q427" s="84"/>
      <c r="R427" s="83"/>
      <c r="S427" s="84"/>
      <c r="T427" s="85"/>
      <c r="U427" s="85"/>
      <c r="V427" s="85"/>
      <c r="W427" s="86"/>
      <c r="X427" s="86"/>
    </row>
    <row r="428" spans="6:25" s="80" customFormat="1" ht="6" customHeight="1" outlineLevel="3" collapsed="1" x14ac:dyDescent="0.2">
      <c r="F428" s="81"/>
      <c r="G428" s="82"/>
      <c r="H428" s="19"/>
      <c r="I428" s="86"/>
      <c r="J428" s="82"/>
      <c r="K428" s="87"/>
      <c r="L428" s="88"/>
      <c r="M428" s="192"/>
      <c r="N428" s="204"/>
      <c r="O428" s="216"/>
      <c r="P428" s="83"/>
      <c r="Q428" s="84"/>
      <c r="R428" s="83"/>
      <c r="S428" s="84"/>
      <c r="T428" s="85"/>
      <c r="U428" s="85"/>
      <c r="V428" s="85"/>
      <c r="W428" s="86"/>
      <c r="X428" s="86"/>
    </row>
    <row r="429" spans="6:25" s="89" customFormat="1" ht="11.25" hidden="1" outlineLevel="4" x14ac:dyDescent="0.2">
      <c r="F429" s="90"/>
      <c r="G429" s="91"/>
      <c r="H429" s="20" t="str">
        <f>IF(AND(H428&lt;&gt;"Výkaz výměr:",I428=""),"Výkaz výměr:","")</f>
        <v>Výkaz výměr:</v>
      </c>
      <c r="I429" s="92" t="s">
        <v>59</v>
      </c>
      <c r="J429" s="91"/>
      <c r="L429" s="93"/>
      <c r="M429" s="193">
        <v>0</v>
      </c>
      <c r="N429" s="205"/>
      <c r="O429" s="217"/>
      <c r="P429" s="94"/>
      <c r="Q429" s="93"/>
      <c r="R429" s="93"/>
      <c r="S429" s="93"/>
      <c r="T429" s="95" t="s">
        <v>1</v>
      </c>
      <c r="U429" s="93"/>
      <c r="V429" s="93"/>
      <c r="W429" s="96"/>
    </row>
    <row r="430" spans="6:25" s="89" customFormat="1" ht="11.25" hidden="1" outlineLevel="4" x14ac:dyDescent="0.2">
      <c r="F430" s="90"/>
      <c r="G430" s="91"/>
      <c r="H430" s="20" t="str">
        <f>IF(AND(H429&lt;&gt;"Výkaz výměr:",I429=""),"Výkaz výměr:","")</f>
        <v/>
      </c>
      <c r="I430" s="92" t="s">
        <v>20</v>
      </c>
      <c r="J430" s="91"/>
      <c r="L430" s="93"/>
      <c r="M430" s="193">
        <v>19</v>
      </c>
      <c r="N430" s="205"/>
      <c r="O430" s="217"/>
      <c r="P430" s="94"/>
      <c r="Q430" s="93"/>
      <c r="R430" s="93"/>
      <c r="S430" s="93"/>
      <c r="T430" s="95" t="s">
        <v>1</v>
      </c>
      <c r="U430" s="93"/>
      <c r="V430" s="93"/>
      <c r="W430" s="96"/>
    </row>
    <row r="431" spans="6:25" s="70" customFormat="1" ht="12" outlineLevel="3" x14ac:dyDescent="0.2">
      <c r="F431" s="71">
        <v>80</v>
      </c>
      <c r="G431" s="72" t="s">
        <v>6</v>
      </c>
      <c r="H431" s="73" t="s">
        <v>120</v>
      </c>
      <c r="I431" s="74" t="s">
        <v>236</v>
      </c>
      <c r="J431" s="72" t="s">
        <v>7</v>
      </c>
      <c r="K431" s="75">
        <v>2785</v>
      </c>
      <c r="L431" s="76">
        <v>0</v>
      </c>
      <c r="M431" s="191">
        <v>2785</v>
      </c>
      <c r="N431" s="203"/>
      <c r="O431" s="215">
        <f>M431*N431</f>
        <v>0</v>
      </c>
      <c r="P431" s="78">
        <v>1.1265000000000001E-2</v>
      </c>
      <c r="Q431" s="79">
        <f>M431*P431</f>
        <v>31.373025000000002</v>
      </c>
      <c r="R431" s="78"/>
      <c r="S431" s="79">
        <f>M431*R431</f>
        <v>0</v>
      </c>
      <c r="T431" s="77">
        <v>21</v>
      </c>
      <c r="U431" s="77">
        <f>O431*(T431/100)</f>
        <v>0</v>
      </c>
      <c r="V431" s="77">
        <f>O431+U431</f>
        <v>0</v>
      </c>
      <c r="W431" s="74"/>
      <c r="X431" s="104"/>
      <c r="Y431" s="104">
        <v>1</v>
      </c>
    </row>
    <row r="432" spans="6:25" s="80" customFormat="1" ht="12" outlineLevel="3" x14ac:dyDescent="0.2">
      <c r="F432" s="81"/>
      <c r="G432" s="82"/>
      <c r="H432" s="18" t="s">
        <v>154</v>
      </c>
      <c r="I432" s="184"/>
      <c r="J432" s="184"/>
      <c r="K432" s="184"/>
      <c r="L432" s="184"/>
      <c r="M432" s="184"/>
      <c r="N432" s="184"/>
      <c r="O432" s="184"/>
      <c r="P432" s="83"/>
      <c r="Q432" s="84"/>
      <c r="R432" s="83"/>
      <c r="S432" s="84"/>
      <c r="T432" s="85"/>
      <c r="U432" s="85"/>
      <c r="V432" s="85"/>
      <c r="W432" s="86"/>
      <c r="X432" s="86"/>
    </row>
    <row r="433" spans="6:25" s="80" customFormat="1" ht="6" customHeight="1" outlineLevel="3" collapsed="1" x14ac:dyDescent="0.2">
      <c r="F433" s="81"/>
      <c r="G433" s="82"/>
      <c r="H433" s="19"/>
      <c r="I433" s="86"/>
      <c r="J433" s="82"/>
      <c r="K433" s="87"/>
      <c r="L433" s="88"/>
      <c r="M433" s="192"/>
      <c r="N433" s="204"/>
      <c r="O433" s="216"/>
      <c r="P433" s="83"/>
      <c r="Q433" s="84"/>
      <c r="R433" s="83"/>
      <c r="S433" s="84"/>
      <c r="T433" s="85"/>
      <c r="U433" s="85"/>
      <c r="V433" s="85"/>
      <c r="W433" s="86"/>
      <c r="X433" s="86"/>
    </row>
    <row r="434" spans="6:25" s="89" customFormat="1" ht="11.25" hidden="1" outlineLevel="4" x14ac:dyDescent="0.2">
      <c r="F434" s="90"/>
      <c r="G434" s="91"/>
      <c r="H434" s="20" t="str">
        <f>IF(AND(H433&lt;&gt;"Výkaz výměr:",I433=""),"Výkaz výměr:","")</f>
        <v>Výkaz výměr:</v>
      </c>
      <c r="I434" s="92" t="s">
        <v>59</v>
      </c>
      <c r="J434" s="91"/>
      <c r="L434" s="93"/>
      <c r="M434" s="193">
        <v>0</v>
      </c>
      <c r="N434" s="205"/>
      <c r="O434" s="217"/>
      <c r="P434" s="94"/>
      <c r="Q434" s="93"/>
      <c r="R434" s="93"/>
      <c r="S434" s="93"/>
      <c r="T434" s="95" t="s">
        <v>1</v>
      </c>
      <c r="U434" s="93"/>
      <c r="V434" s="93"/>
      <c r="W434" s="96"/>
    </row>
    <row r="435" spans="6:25" s="89" customFormat="1" ht="11.25" hidden="1" outlineLevel="4" x14ac:dyDescent="0.2">
      <c r="F435" s="90"/>
      <c r="G435" s="91"/>
      <c r="H435" s="20" t="str">
        <f>IF(AND(H434&lt;&gt;"Výkaz výměr:",I434=""),"Výkaz výměr:","")</f>
        <v/>
      </c>
      <c r="I435" s="92" t="s">
        <v>46</v>
      </c>
      <c r="J435" s="91"/>
      <c r="L435" s="93"/>
      <c r="M435" s="193">
        <v>2785</v>
      </c>
      <c r="N435" s="205"/>
      <c r="O435" s="217"/>
      <c r="P435" s="94"/>
      <c r="Q435" s="93"/>
      <c r="R435" s="93"/>
      <c r="S435" s="93"/>
      <c r="T435" s="95" t="s">
        <v>1</v>
      </c>
      <c r="U435" s="93"/>
      <c r="V435" s="93"/>
      <c r="W435" s="96"/>
    </row>
    <row r="436" spans="6:25" s="70" customFormat="1" ht="12" outlineLevel="3" x14ac:dyDescent="0.2">
      <c r="F436" s="71">
        <v>81</v>
      </c>
      <c r="G436" s="72" t="s">
        <v>6</v>
      </c>
      <c r="H436" s="73" t="s">
        <v>121</v>
      </c>
      <c r="I436" s="222" t="s">
        <v>306</v>
      </c>
      <c r="J436" s="72" t="s">
        <v>15</v>
      </c>
      <c r="K436" s="75">
        <v>19</v>
      </c>
      <c r="L436" s="76">
        <v>0</v>
      </c>
      <c r="M436" s="191">
        <v>19</v>
      </c>
      <c r="N436" s="203"/>
      <c r="O436" s="215">
        <f>M436*N436</f>
        <v>0</v>
      </c>
      <c r="P436" s="78">
        <v>0.34560000000000002</v>
      </c>
      <c r="Q436" s="79">
        <f>M436*P436</f>
        <v>6.5664000000000007</v>
      </c>
      <c r="R436" s="78"/>
      <c r="S436" s="79">
        <f>M436*R436</f>
        <v>0</v>
      </c>
      <c r="T436" s="77">
        <v>21</v>
      </c>
      <c r="U436" s="77">
        <f>O436*(T436/100)</f>
        <v>0</v>
      </c>
      <c r="V436" s="77">
        <f>O436+U436</f>
        <v>0</v>
      </c>
      <c r="W436" s="74"/>
      <c r="X436" s="104"/>
      <c r="Y436" s="104">
        <v>1</v>
      </c>
    </row>
    <row r="437" spans="6:25" s="80" customFormat="1" ht="12" outlineLevel="3" x14ac:dyDescent="0.2">
      <c r="F437" s="81"/>
      <c r="G437" s="82"/>
      <c r="H437" s="18" t="s">
        <v>154</v>
      </c>
      <c r="I437" s="184"/>
      <c r="J437" s="184"/>
      <c r="K437" s="184"/>
      <c r="L437" s="184"/>
      <c r="M437" s="184"/>
      <c r="N437" s="184"/>
      <c r="O437" s="184"/>
      <c r="P437" s="83"/>
      <c r="Q437" s="84"/>
      <c r="R437" s="83"/>
      <c r="S437" s="84"/>
      <c r="T437" s="85"/>
      <c r="U437" s="85"/>
      <c r="V437" s="85"/>
      <c r="W437" s="86"/>
      <c r="X437" s="86"/>
    </row>
    <row r="438" spans="6:25" s="80" customFormat="1" ht="6" customHeight="1" outlineLevel="3" collapsed="1" x14ac:dyDescent="0.2">
      <c r="F438" s="81"/>
      <c r="G438" s="82"/>
      <c r="H438" s="19"/>
      <c r="I438" s="86"/>
      <c r="J438" s="82"/>
      <c r="K438" s="87"/>
      <c r="L438" s="88"/>
      <c r="M438" s="192"/>
      <c r="N438" s="204"/>
      <c r="O438" s="216"/>
      <c r="P438" s="83"/>
      <c r="Q438" s="84"/>
      <c r="R438" s="83"/>
      <c r="S438" s="84"/>
      <c r="T438" s="85"/>
      <c r="U438" s="85"/>
      <c r="V438" s="85"/>
      <c r="W438" s="86"/>
      <c r="X438" s="86"/>
    </row>
    <row r="439" spans="6:25" s="89" customFormat="1" ht="11.25" hidden="1" outlineLevel="4" x14ac:dyDescent="0.2">
      <c r="F439" s="90"/>
      <c r="G439" s="91"/>
      <c r="H439" s="20" t="str">
        <f>IF(AND(H438&lt;&gt;"Výkaz výměr:",I438=""),"Výkaz výměr:","")</f>
        <v>Výkaz výměr:</v>
      </c>
      <c r="I439" s="92" t="s">
        <v>59</v>
      </c>
      <c r="J439" s="91"/>
      <c r="L439" s="93"/>
      <c r="M439" s="193">
        <v>0</v>
      </c>
      <c r="N439" s="205"/>
      <c r="O439" s="217"/>
      <c r="P439" s="94"/>
      <c r="Q439" s="93"/>
      <c r="R439" s="93"/>
      <c r="S439" s="93"/>
      <c r="T439" s="95" t="s">
        <v>1</v>
      </c>
      <c r="U439" s="93"/>
      <c r="V439" s="93"/>
      <c r="W439" s="96"/>
    </row>
    <row r="440" spans="6:25" s="89" customFormat="1" ht="11.25" hidden="1" outlineLevel="4" x14ac:dyDescent="0.2">
      <c r="F440" s="90"/>
      <c r="G440" s="91"/>
      <c r="H440" s="20" t="str">
        <f>IF(AND(H439&lt;&gt;"Výkaz výměr:",I439=""),"Výkaz výměr:","")</f>
        <v/>
      </c>
      <c r="I440" s="92" t="s">
        <v>20</v>
      </c>
      <c r="J440" s="91"/>
      <c r="L440" s="93"/>
      <c r="M440" s="193">
        <v>19</v>
      </c>
      <c r="N440" s="205"/>
      <c r="O440" s="217"/>
      <c r="P440" s="94"/>
      <c r="Q440" s="93"/>
      <c r="R440" s="93"/>
      <c r="S440" s="93"/>
      <c r="T440" s="95" t="s">
        <v>1</v>
      </c>
      <c r="U440" s="93"/>
      <c r="V440" s="93"/>
      <c r="W440" s="96"/>
    </row>
    <row r="441" spans="6:25" s="70" customFormat="1" ht="12" outlineLevel="3" x14ac:dyDescent="0.2">
      <c r="F441" s="71">
        <v>82</v>
      </c>
      <c r="G441" s="72" t="s">
        <v>6</v>
      </c>
      <c r="H441" s="73" t="s">
        <v>122</v>
      </c>
      <c r="I441" s="74" t="s">
        <v>233</v>
      </c>
      <c r="J441" s="72" t="s">
        <v>15</v>
      </c>
      <c r="K441" s="75">
        <v>57</v>
      </c>
      <c r="L441" s="76">
        <v>0</v>
      </c>
      <c r="M441" s="191">
        <v>57</v>
      </c>
      <c r="N441" s="203"/>
      <c r="O441" s="215">
        <f>M441*N441</f>
        <v>0</v>
      </c>
      <c r="P441" s="78">
        <v>0.01</v>
      </c>
      <c r="Q441" s="79">
        <f>M441*P441</f>
        <v>0.57000000000000006</v>
      </c>
      <c r="R441" s="78"/>
      <c r="S441" s="79">
        <f>M441*R441</f>
        <v>0</v>
      </c>
      <c r="T441" s="77">
        <v>21</v>
      </c>
      <c r="U441" s="77">
        <f>O441*(T441/100)</f>
        <v>0</v>
      </c>
      <c r="V441" s="77">
        <f>O441+U441</f>
        <v>0</v>
      </c>
      <c r="W441" s="74"/>
      <c r="X441" s="104"/>
      <c r="Y441" s="104">
        <v>1</v>
      </c>
    </row>
    <row r="442" spans="6:25" s="80" customFormat="1" ht="12" outlineLevel="3" x14ac:dyDescent="0.2">
      <c r="F442" s="81"/>
      <c r="G442" s="82"/>
      <c r="H442" s="18" t="s">
        <v>154</v>
      </c>
      <c r="I442" s="184"/>
      <c r="J442" s="184"/>
      <c r="K442" s="184"/>
      <c r="L442" s="184"/>
      <c r="M442" s="184"/>
      <c r="N442" s="184"/>
      <c r="O442" s="184"/>
      <c r="P442" s="83"/>
      <c r="Q442" s="84"/>
      <c r="R442" s="83"/>
      <c r="S442" s="84"/>
      <c r="T442" s="85"/>
      <c r="U442" s="85"/>
      <c r="V442" s="85"/>
      <c r="W442" s="86"/>
      <c r="X442" s="86"/>
    </row>
    <row r="443" spans="6:25" s="80" customFormat="1" ht="6" customHeight="1" outlineLevel="3" collapsed="1" x14ac:dyDescent="0.2">
      <c r="F443" s="81"/>
      <c r="G443" s="82"/>
      <c r="H443" s="19"/>
      <c r="I443" s="86"/>
      <c r="J443" s="82"/>
      <c r="K443" s="87"/>
      <c r="L443" s="88"/>
      <c r="M443" s="192"/>
      <c r="N443" s="204"/>
      <c r="O443" s="216"/>
      <c r="P443" s="83"/>
      <c r="Q443" s="84"/>
      <c r="R443" s="83"/>
      <c r="S443" s="84"/>
      <c r="T443" s="85"/>
      <c r="U443" s="85"/>
      <c r="V443" s="85"/>
      <c r="W443" s="86"/>
      <c r="X443" s="86"/>
    </row>
    <row r="444" spans="6:25" s="89" customFormat="1" ht="11.25" hidden="1" outlineLevel="4" x14ac:dyDescent="0.2">
      <c r="F444" s="90"/>
      <c r="G444" s="91"/>
      <c r="H444" s="20" t="str">
        <f>IF(AND(H443&lt;&gt;"Výkaz výměr:",I443=""),"Výkaz výměr:","")</f>
        <v>Výkaz výměr:</v>
      </c>
      <c r="I444" s="92" t="s">
        <v>59</v>
      </c>
      <c r="J444" s="91"/>
      <c r="L444" s="93"/>
      <c r="M444" s="193">
        <v>0</v>
      </c>
      <c r="N444" s="205"/>
      <c r="O444" s="217"/>
      <c r="P444" s="94"/>
      <c r="Q444" s="93"/>
      <c r="R444" s="93"/>
      <c r="S444" s="93"/>
      <c r="T444" s="95" t="s">
        <v>1</v>
      </c>
      <c r="U444" s="93"/>
      <c r="V444" s="93"/>
      <c r="W444" s="96"/>
    </row>
    <row r="445" spans="6:25" s="89" customFormat="1" ht="11.25" hidden="1" outlineLevel="4" x14ac:dyDescent="0.2">
      <c r="F445" s="90"/>
      <c r="G445" s="91"/>
      <c r="H445" s="20" t="str">
        <f>IF(AND(H444&lt;&gt;"Výkaz výměr:",I444=""),"Výkaz výměr:","")</f>
        <v/>
      </c>
      <c r="I445" s="92" t="s">
        <v>44</v>
      </c>
      <c r="J445" s="91"/>
      <c r="L445" s="93"/>
      <c r="M445" s="193">
        <v>57</v>
      </c>
      <c r="N445" s="205"/>
      <c r="O445" s="217"/>
      <c r="P445" s="94"/>
      <c r="Q445" s="93"/>
      <c r="R445" s="93"/>
      <c r="S445" s="93"/>
      <c r="T445" s="95" t="s">
        <v>1</v>
      </c>
      <c r="U445" s="93"/>
      <c r="V445" s="93"/>
      <c r="W445" s="96"/>
    </row>
    <row r="446" spans="6:25" s="70" customFormat="1" ht="12" outlineLevel="3" x14ac:dyDescent="0.2">
      <c r="F446" s="71">
        <v>83</v>
      </c>
      <c r="G446" s="72" t="s">
        <v>6</v>
      </c>
      <c r="H446" s="73" t="s">
        <v>123</v>
      </c>
      <c r="I446" s="74" t="s">
        <v>222</v>
      </c>
      <c r="J446" s="72" t="s">
        <v>57</v>
      </c>
      <c r="K446" s="75">
        <v>19</v>
      </c>
      <c r="L446" s="76">
        <v>0</v>
      </c>
      <c r="M446" s="191">
        <v>19</v>
      </c>
      <c r="N446" s="203"/>
      <c r="O446" s="215">
        <f>M446*N446</f>
        <v>0</v>
      </c>
      <c r="P446" s="78"/>
      <c r="Q446" s="79">
        <f>M446*P446</f>
        <v>0</v>
      </c>
      <c r="R446" s="78"/>
      <c r="S446" s="79">
        <f>M446*R446</f>
        <v>0</v>
      </c>
      <c r="T446" s="77">
        <v>21</v>
      </c>
      <c r="U446" s="77">
        <f>O446*(T446/100)</f>
        <v>0</v>
      </c>
      <c r="V446" s="77">
        <f>O446+U446</f>
        <v>0</v>
      </c>
      <c r="W446" s="74"/>
      <c r="X446" s="104"/>
      <c r="Y446" s="104">
        <v>1</v>
      </c>
    </row>
    <row r="447" spans="6:25" s="80" customFormat="1" ht="12" outlineLevel="3" x14ac:dyDescent="0.2">
      <c r="F447" s="81"/>
      <c r="G447" s="82"/>
      <c r="H447" s="18" t="s">
        <v>154</v>
      </c>
      <c r="I447" s="184"/>
      <c r="J447" s="184"/>
      <c r="K447" s="184"/>
      <c r="L447" s="184"/>
      <c r="M447" s="184"/>
      <c r="N447" s="184"/>
      <c r="O447" s="184"/>
      <c r="P447" s="83"/>
      <c r="Q447" s="84"/>
      <c r="R447" s="83"/>
      <c r="S447" s="84"/>
      <c r="T447" s="85"/>
      <c r="U447" s="85"/>
      <c r="V447" s="85"/>
      <c r="W447" s="86"/>
      <c r="X447" s="86"/>
    </row>
    <row r="448" spans="6:25" s="80" customFormat="1" ht="6" customHeight="1" outlineLevel="3" collapsed="1" x14ac:dyDescent="0.2">
      <c r="F448" s="81"/>
      <c r="G448" s="82"/>
      <c r="H448" s="19"/>
      <c r="I448" s="86"/>
      <c r="J448" s="82"/>
      <c r="K448" s="87"/>
      <c r="L448" s="88"/>
      <c r="M448" s="192"/>
      <c r="N448" s="204"/>
      <c r="O448" s="216"/>
      <c r="P448" s="83"/>
      <c r="Q448" s="84"/>
      <c r="R448" s="83"/>
      <c r="S448" s="84"/>
      <c r="T448" s="85"/>
      <c r="U448" s="85"/>
      <c r="V448" s="85"/>
      <c r="W448" s="86"/>
      <c r="X448" s="86"/>
    </row>
    <row r="449" spans="6:25" s="89" customFormat="1" ht="11.25" hidden="1" outlineLevel="4" x14ac:dyDescent="0.2">
      <c r="F449" s="90"/>
      <c r="G449" s="91"/>
      <c r="H449" s="20" t="str">
        <f>IF(AND(H448&lt;&gt;"Výkaz výměr:",I448=""),"Výkaz výměr:","")</f>
        <v>Výkaz výměr:</v>
      </c>
      <c r="I449" s="92" t="s">
        <v>59</v>
      </c>
      <c r="J449" s="91"/>
      <c r="L449" s="93"/>
      <c r="M449" s="193">
        <v>0</v>
      </c>
      <c r="N449" s="205"/>
      <c r="O449" s="217"/>
      <c r="P449" s="94"/>
      <c r="Q449" s="93"/>
      <c r="R449" s="93"/>
      <c r="S449" s="93"/>
      <c r="T449" s="95" t="s">
        <v>1</v>
      </c>
      <c r="U449" s="93"/>
      <c r="V449" s="93"/>
      <c r="W449" s="96"/>
    </row>
    <row r="450" spans="6:25" s="89" customFormat="1" ht="11.25" hidden="1" outlineLevel="4" x14ac:dyDescent="0.2">
      <c r="F450" s="90"/>
      <c r="G450" s="91"/>
      <c r="H450" s="20" t="str">
        <f>IF(AND(H449&lt;&gt;"Výkaz výměr:",I449=""),"Výkaz výměr:","")</f>
        <v/>
      </c>
      <c r="I450" s="92" t="s">
        <v>20</v>
      </c>
      <c r="J450" s="91"/>
      <c r="L450" s="93"/>
      <c r="M450" s="193">
        <v>19</v>
      </c>
      <c r="N450" s="205"/>
      <c r="O450" s="217"/>
      <c r="P450" s="94"/>
      <c r="Q450" s="93"/>
      <c r="R450" s="93"/>
      <c r="S450" s="93"/>
      <c r="T450" s="95" t="s">
        <v>1</v>
      </c>
      <c r="U450" s="93"/>
      <c r="V450" s="93"/>
      <c r="W450" s="96"/>
    </row>
    <row r="451" spans="6:25" s="89" customFormat="1" ht="11.25" hidden="1" outlineLevel="4" x14ac:dyDescent="0.2">
      <c r="F451" s="90"/>
      <c r="G451" s="91"/>
      <c r="H451" s="20" t="e">
        <f>IF(AND(#REF!&lt;&gt;"Výkaz výměr:",#REF!=""),"Výkaz výměr:","")</f>
        <v>#REF!</v>
      </c>
      <c r="I451" s="92" t="s">
        <v>59</v>
      </c>
      <c r="J451" s="91"/>
      <c r="L451" s="93"/>
      <c r="M451" s="193">
        <v>0</v>
      </c>
      <c r="N451" s="205"/>
      <c r="O451" s="217"/>
      <c r="P451" s="94"/>
      <c r="Q451" s="93"/>
      <c r="R451" s="93"/>
      <c r="S451" s="93"/>
      <c r="T451" s="95" t="s">
        <v>1</v>
      </c>
      <c r="U451" s="93"/>
      <c r="V451" s="93"/>
      <c r="W451" s="96"/>
    </row>
    <row r="452" spans="6:25" s="89" customFormat="1" ht="11.25" hidden="1" outlineLevel="4" x14ac:dyDescent="0.2">
      <c r="F452" s="90"/>
      <c r="G452" s="91"/>
      <c r="H452" s="20" t="e">
        <f>IF(AND(H451&lt;&gt;"Výkaz výměr:",I451=""),"Výkaz výměr:","")</f>
        <v>#REF!</v>
      </c>
      <c r="I452" s="92" t="s">
        <v>20</v>
      </c>
      <c r="J452" s="91"/>
      <c r="L452" s="93"/>
      <c r="M452" s="193">
        <v>19</v>
      </c>
      <c r="N452" s="205"/>
      <c r="O452" s="217"/>
      <c r="P452" s="94"/>
      <c r="Q452" s="93"/>
      <c r="R452" s="93"/>
      <c r="S452" s="93"/>
      <c r="T452" s="95" t="s">
        <v>1</v>
      </c>
      <c r="U452" s="93"/>
      <c r="V452" s="93"/>
      <c r="W452" s="96"/>
    </row>
    <row r="453" spans="6:25" s="70" customFormat="1" ht="24" outlineLevel="3" x14ac:dyDescent="0.2">
      <c r="F453" s="71">
        <v>84</v>
      </c>
      <c r="G453" s="72" t="s">
        <v>6</v>
      </c>
      <c r="H453" s="73" t="s">
        <v>124</v>
      </c>
      <c r="I453" s="74" t="s">
        <v>282</v>
      </c>
      <c r="J453" s="72" t="s">
        <v>7</v>
      </c>
      <c r="K453" s="75">
        <v>19</v>
      </c>
      <c r="L453" s="76">
        <v>0</v>
      </c>
      <c r="M453" s="191">
        <v>19</v>
      </c>
      <c r="N453" s="203"/>
      <c r="O453" s="215">
        <f>M453*N453</f>
        <v>0</v>
      </c>
      <c r="P453" s="78"/>
      <c r="Q453" s="79">
        <f>M453*P453</f>
        <v>0</v>
      </c>
      <c r="R453" s="78"/>
      <c r="S453" s="79">
        <f>M453*R453</f>
        <v>0</v>
      </c>
      <c r="T453" s="77">
        <v>21</v>
      </c>
      <c r="U453" s="77">
        <f>O453*(T453/100)</f>
        <v>0</v>
      </c>
      <c r="V453" s="77">
        <f>O453+U453</f>
        <v>0</v>
      </c>
      <c r="W453" s="74"/>
      <c r="X453" s="104"/>
      <c r="Y453" s="104">
        <v>1</v>
      </c>
    </row>
    <row r="454" spans="6:25" s="80" customFormat="1" ht="12" outlineLevel="3" x14ac:dyDescent="0.2">
      <c r="F454" s="81"/>
      <c r="G454" s="82"/>
      <c r="H454" s="18" t="s">
        <v>154</v>
      </c>
      <c r="I454" s="184"/>
      <c r="J454" s="184"/>
      <c r="K454" s="184"/>
      <c r="L454" s="184"/>
      <c r="M454" s="184"/>
      <c r="N454" s="184"/>
      <c r="O454" s="184"/>
      <c r="P454" s="83"/>
      <c r="Q454" s="84"/>
      <c r="R454" s="83"/>
      <c r="S454" s="84"/>
      <c r="T454" s="85"/>
      <c r="U454" s="85"/>
      <c r="V454" s="85"/>
      <c r="W454" s="86"/>
      <c r="X454" s="86"/>
    </row>
    <row r="455" spans="6:25" s="80" customFormat="1" ht="6" customHeight="1" outlineLevel="3" collapsed="1" x14ac:dyDescent="0.2">
      <c r="F455" s="81"/>
      <c r="G455" s="82"/>
      <c r="H455" s="19"/>
      <c r="I455" s="86"/>
      <c r="J455" s="82"/>
      <c r="K455" s="87"/>
      <c r="L455" s="88"/>
      <c r="M455" s="192"/>
      <c r="N455" s="204"/>
      <c r="O455" s="216"/>
      <c r="P455" s="83"/>
      <c r="Q455" s="84"/>
      <c r="R455" s="83"/>
      <c r="S455" s="84"/>
      <c r="T455" s="85"/>
      <c r="U455" s="85"/>
      <c r="V455" s="85"/>
      <c r="W455" s="86"/>
      <c r="X455" s="86"/>
    </row>
    <row r="456" spans="6:25" s="89" customFormat="1" ht="11.25" hidden="1" outlineLevel="4" x14ac:dyDescent="0.2">
      <c r="F456" s="90"/>
      <c r="G456" s="91"/>
      <c r="H456" s="20" t="str">
        <f>IF(AND(H455&lt;&gt;"Výkaz výměr:",I455=""),"Výkaz výměr:","")</f>
        <v>Výkaz výměr:</v>
      </c>
      <c r="I456" s="92" t="s">
        <v>59</v>
      </c>
      <c r="J456" s="91"/>
      <c r="L456" s="93"/>
      <c r="M456" s="193">
        <v>0</v>
      </c>
      <c r="N456" s="205"/>
      <c r="O456" s="217"/>
      <c r="P456" s="94"/>
      <c r="Q456" s="93"/>
      <c r="R456" s="93"/>
      <c r="S456" s="93"/>
      <c r="T456" s="95" t="s">
        <v>1</v>
      </c>
      <c r="U456" s="93"/>
      <c r="V456" s="93"/>
      <c r="W456" s="96"/>
    </row>
    <row r="457" spans="6:25" s="89" customFormat="1" ht="11.25" hidden="1" outlineLevel="4" x14ac:dyDescent="0.2">
      <c r="F457" s="90"/>
      <c r="G457" s="91"/>
      <c r="H457" s="20" t="str">
        <f>IF(AND(H456&lt;&gt;"Výkaz výměr:",I456=""),"Výkaz výměr:","")</f>
        <v/>
      </c>
      <c r="I457" s="92" t="s">
        <v>83</v>
      </c>
      <c r="J457" s="91"/>
      <c r="L457" s="93"/>
      <c r="M457" s="193">
        <v>19</v>
      </c>
      <c r="N457" s="205"/>
      <c r="O457" s="217"/>
      <c r="P457" s="94"/>
      <c r="Q457" s="93"/>
      <c r="R457" s="93"/>
      <c r="S457" s="93"/>
      <c r="T457" s="95" t="s">
        <v>1</v>
      </c>
      <c r="U457" s="93"/>
      <c r="V457" s="93"/>
      <c r="W457" s="96"/>
    </row>
    <row r="458" spans="6:25" s="5" customFormat="1" ht="12.75" hidden="1" customHeight="1" outlineLevel="3" x14ac:dyDescent="0.2">
      <c r="F458" s="6"/>
      <c r="G458" s="7"/>
      <c r="H458" s="7"/>
      <c r="I458" s="8"/>
      <c r="J458" s="7"/>
      <c r="K458" s="9"/>
      <c r="L458" s="10"/>
      <c r="M458" s="194"/>
      <c r="N458" s="206"/>
      <c r="O458" s="218"/>
      <c r="P458" s="11"/>
      <c r="Q458" s="10"/>
      <c r="R458" s="10"/>
      <c r="S458" s="10"/>
      <c r="T458" s="4" t="s">
        <v>1</v>
      </c>
      <c r="U458" s="10"/>
      <c r="V458" s="10"/>
      <c r="W458" s="10"/>
    </row>
    <row r="459" spans="6:25" s="59" customFormat="1" ht="16.5" customHeight="1" outlineLevel="2" x14ac:dyDescent="0.2">
      <c r="F459" s="60"/>
      <c r="G459" s="61"/>
      <c r="H459" s="62"/>
      <c r="I459" s="62" t="s">
        <v>204</v>
      </c>
      <c r="J459" s="61"/>
      <c r="K459" s="63"/>
      <c r="L459" s="64"/>
      <c r="M459" s="190"/>
      <c r="N459" s="202"/>
      <c r="O459" s="214">
        <f>SUBTOTAL(9,O460:O463)</f>
        <v>0</v>
      </c>
      <c r="P459" s="66"/>
      <c r="Q459" s="67">
        <f>SUBTOTAL(9,Q460:Q463)</f>
        <v>0</v>
      </c>
      <c r="R459" s="64"/>
      <c r="S459" s="67">
        <f>SUBTOTAL(9,S460:S463)</f>
        <v>0</v>
      </c>
      <c r="T459" s="68"/>
      <c r="U459" s="65">
        <f>SUBTOTAL(9,U460:U463)</f>
        <v>0</v>
      </c>
      <c r="V459" s="65">
        <f>SUBTOTAL(9,V460:V463)</f>
        <v>0</v>
      </c>
      <c r="W459" s="69"/>
      <c r="Y459" s="65">
        <f>SUBTOTAL(9,Y460:Y463)</f>
        <v>1</v>
      </c>
    </row>
    <row r="460" spans="6:25" s="70" customFormat="1" ht="12" outlineLevel="3" x14ac:dyDescent="0.2">
      <c r="F460" s="71">
        <v>85</v>
      </c>
      <c r="G460" s="72" t="s">
        <v>6</v>
      </c>
      <c r="H460" s="73" t="s">
        <v>136</v>
      </c>
      <c r="I460" s="74" t="s">
        <v>247</v>
      </c>
      <c r="J460" s="72" t="s">
        <v>2</v>
      </c>
      <c r="K460" s="75">
        <v>39.5</v>
      </c>
      <c r="L460" s="76">
        <v>0</v>
      </c>
      <c r="M460" s="191">
        <v>39.5</v>
      </c>
      <c r="N460" s="203"/>
      <c r="O460" s="215">
        <f>M460*N460</f>
        <v>0</v>
      </c>
      <c r="P460" s="78"/>
      <c r="Q460" s="79">
        <f>M460*P460</f>
        <v>0</v>
      </c>
      <c r="R460" s="78"/>
      <c r="S460" s="79">
        <f>M460*R460</f>
        <v>0</v>
      </c>
      <c r="T460" s="77">
        <v>21</v>
      </c>
      <c r="U460" s="77">
        <f>O460*(T460/100)</f>
        <v>0</v>
      </c>
      <c r="V460" s="77">
        <f>O460+U460</f>
        <v>0</v>
      </c>
      <c r="W460" s="74"/>
      <c r="X460" s="104" t="s">
        <v>305</v>
      </c>
      <c r="Y460" s="104">
        <v>1</v>
      </c>
    </row>
    <row r="461" spans="6:25" s="80" customFormat="1" ht="12" outlineLevel="3" x14ac:dyDescent="0.2">
      <c r="F461" s="81"/>
      <c r="G461" s="82"/>
      <c r="H461" s="18" t="s">
        <v>154</v>
      </c>
      <c r="I461" s="250" t="s">
        <v>257</v>
      </c>
      <c r="J461" s="250"/>
      <c r="K461" s="250"/>
      <c r="L461" s="250"/>
      <c r="M461" s="250"/>
      <c r="N461" s="250"/>
      <c r="O461" s="250"/>
      <c r="P461" s="83"/>
      <c r="Q461" s="84"/>
      <c r="R461" s="83"/>
      <c r="S461" s="84"/>
      <c r="T461" s="85"/>
      <c r="U461" s="85"/>
      <c r="V461" s="85"/>
      <c r="W461" s="86"/>
      <c r="X461" s="86"/>
    </row>
    <row r="462" spans="6:25" s="80" customFormat="1" ht="6" customHeight="1" outlineLevel="3" x14ac:dyDescent="0.2">
      <c r="F462" s="81"/>
      <c r="G462" s="82"/>
      <c r="H462" s="19"/>
      <c r="I462" s="86"/>
      <c r="J462" s="82"/>
      <c r="K462" s="87"/>
      <c r="L462" s="88"/>
      <c r="M462" s="192"/>
      <c r="N462" s="204"/>
      <c r="O462" s="216"/>
      <c r="P462" s="83"/>
      <c r="Q462" s="84"/>
      <c r="R462" s="83"/>
      <c r="S462" s="84"/>
      <c r="T462" s="85"/>
      <c r="U462" s="85"/>
      <c r="V462" s="85"/>
      <c r="W462" s="86"/>
      <c r="X462" s="86"/>
    </row>
    <row r="463" spans="6:25" s="5" customFormat="1" ht="12.75" customHeight="1" outlineLevel="3" x14ac:dyDescent="0.2">
      <c r="F463" s="6"/>
      <c r="G463" s="7"/>
      <c r="H463" s="7"/>
      <c r="I463" s="8"/>
      <c r="J463" s="7"/>
      <c r="K463" s="9"/>
      <c r="L463" s="10"/>
      <c r="M463" s="194"/>
      <c r="N463" s="206"/>
      <c r="O463" s="218"/>
      <c r="P463" s="11"/>
      <c r="Q463" s="10"/>
      <c r="R463" s="10"/>
      <c r="S463" s="10"/>
      <c r="T463" s="4" t="s">
        <v>1</v>
      </c>
      <c r="U463" s="10"/>
      <c r="V463" s="10"/>
      <c r="W463" s="10"/>
    </row>
    <row r="464" spans="6:25" s="5" customFormat="1" ht="12.75" customHeight="1" outlineLevel="2" x14ac:dyDescent="0.2">
      <c r="F464" s="6"/>
      <c r="G464" s="7"/>
      <c r="H464" s="7"/>
      <c r="I464" s="8"/>
      <c r="J464" s="7"/>
      <c r="K464" s="9"/>
      <c r="L464" s="10"/>
      <c r="M464" s="194"/>
      <c r="N464" s="206"/>
      <c r="O464" s="218"/>
      <c r="P464" s="11"/>
      <c r="Q464" s="10"/>
      <c r="R464" s="10"/>
      <c r="S464" s="10"/>
      <c r="T464" s="4" t="s">
        <v>1</v>
      </c>
      <c r="U464" s="10"/>
      <c r="V464" s="10"/>
      <c r="W464" s="10"/>
    </row>
    <row r="465" spans="6:25" s="5" customFormat="1" ht="12.75" customHeight="1" outlineLevel="1" x14ac:dyDescent="0.2">
      <c r="F465" s="6"/>
      <c r="G465" s="7"/>
      <c r="H465" s="7"/>
      <c r="I465" s="8"/>
      <c r="J465" s="7"/>
      <c r="K465" s="9"/>
      <c r="L465" s="10"/>
      <c r="M465" s="194"/>
      <c r="N465" s="206"/>
      <c r="O465" s="218"/>
      <c r="P465" s="11"/>
      <c r="Q465" s="10"/>
      <c r="R465" s="10"/>
      <c r="S465" s="10"/>
      <c r="T465" s="4" t="s">
        <v>1</v>
      </c>
      <c r="U465" s="10"/>
      <c r="V465" s="10"/>
      <c r="W465" s="10"/>
    </row>
    <row r="466" spans="6:25" s="37" customFormat="1" ht="19.5" customHeight="1" x14ac:dyDescent="0.25">
      <c r="F466" s="38"/>
      <c r="G466" s="39"/>
      <c r="H466" s="40"/>
      <c r="I466" s="40" t="s">
        <v>216</v>
      </c>
      <c r="J466" s="39"/>
      <c r="K466" s="41"/>
      <c r="L466" s="42"/>
      <c r="M466" s="188"/>
      <c r="N466" s="200"/>
      <c r="O466" s="212">
        <f>SUBTOTAL(9,O467:O501)</f>
        <v>0</v>
      </c>
      <c r="P466" s="44"/>
      <c r="Q466" s="45">
        <f>SUBTOTAL(9,Q467:Q501)</f>
        <v>0</v>
      </c>
      <c r="R466" s="42"/>
      <c r="S466" s="45">
        <f>SUBTOTAL(9,S467:S501)</f>
        <v>0</v>
      </c>
      <c r="T466" s="46"/>
      <c r="U466" s="43">
        <f>SUBTOTAL(9,U467:U501)</f>
        <v>0</v>
      </c>
      <c r="V466" s="43">
        <f>SUBTOTAL(9,V467:V501)</f>
        <v>0</v>
      </c>
      <c r="W466" s="47"/>
      <c r="Y466" s="43">
        <f>SUBTOTAL(9,Y467:Y501)</f>
        <v>11</v>
      </c>
    </row>
    <row r="467" spans="6:25" s="48" customFormat="1" ht="18.75" customHeight="1" outlineLevel="1" x14ac:dyDescent="0.2">
      <c r="F467" s="49"/>
      <c r="G467" s="50"/>
      <c r="H467" s="51"/>
      <c r="I467" s="51" t="s">
        <v>216</v>
      </c>
      <c r="J467" s="50"/>
      <c r="K467" s="52"/>
      <c r="L467" s="53"/>
      <c r="M467" s="189"/>
      <c r="N467" s="201"/>
      <c r="O467" s="213">
        <f>SUBTOTAL(9,O468:O501)</f>
        <v>0</v>
      </c>
      <c r="P467" s="55"/>
      <c r="Q467" s="56">
        <f>SUBTOTAL(9,Q468:Q501)</f>
        <v>0</v>
      </c>
      <c r="R467" s="53"/>
      <c r="S467" s="56">
        <f>SUBTOTAL(9,S468:S501)</f>
        <v>0</v>
      </c>
      <c r="T467" s="57"/>
      <c r="U467" s="54">
        <f>SUBTOTAL(9,U468:U501)</f>
        <v>0</v>
      </c>
      <c r="V467" s="54">
        <f>SUBTOTAL(9,V468:V501)</f>
        <v>0</v>
      </c>
      <c r="W467" s="58"/>
      <c r="Y467" s="54">
        <f>SUBTOTAL(9,Y468:Y501)</f>
        <v>11</v>
      </c>
    </row>
    <row r="468" spans="6:25" s="59" customFormat="1" ht="16.5" customHeight="1" outlineLevel="2" x14ac:dyDescent="0.2">
      <c r="F468" s="60"/>
      <c r="G468" s="61"/>
      <c r="H468" s="62"/>
      <c r="I468" s="62" t="s">
        <v>217</v>
      </c>
      <c r="J468" s="61"/>
      <c r="K468" s="63"/>
      <c r="L468" s="64"/>
      <c r="M468" s="190"/>
      <c r="N468" s="202"/>
      <c r="O468" s="214">
        <f>SUBTOTAL(9,O469:O501)</f>
        <v>0</v>
      </c>
      <c r="P468" s="66"/>
      <c r="Q468" s="67">
        <f>SUBTOTAL(9,Q469:Q501)</f>
        <v>0</v>
      </c>
      <c r="R468" s="64"/>
      <c r="S468" s="67">
        <f>SUBTOTAL(9,S469:S501)</f>
        <v>0</v>
      </c>
      <c r="T468" s="68"/>
      <c r="U468" s="65">
        <f>SUBTOTAL(9,U469:U501)</f>
        <v>0</v>
      </c>
      <c r="V468" s="65">
        <f>SUBTOTAL(9,V469:V501)</f>
        <v>0</v>
      </c>
      <c r="W468" s="69"/>
      <c r="Y468" s="65">
        <f>SUBTOTAL(9,Y469:Y501)</f>
        <v>11</v>
      </c>
    </row>
    <row r="469" spans="6:25" s="70" customFormat="1" ht="15" customHeight="1" outlineLevel="3" x14ac:dyDescent="0.2">
      <c r="F469" s="71">
        <v>86</v>
      </c>
      <c r="G469" s="72"/>
      <c r="H469" s="221" t="s">
        <v>190</v>
      </c>
      <c r="I469" s="251" t="s">
        <v>291</v>
      </c>
      <c r="J469" s="252"/>
      <c r="K469" s="252"/>
      <c r="L469" s="252"/>
      <c r="M469" s="252"/>
      <c r="N469" s="252"/>
      <c r="O469" s="253"/>
      <c r="P469" s="78"/>
      <c r="Q469" s="79">
        <f>M469*P469</f>
        <v>0</v>
      </c>
      <c r="R469" s="78"/>
      <c r="S469" s="79">
        <f>M469*R469</f>
        <v>0</v>
      </c>
      <c r="T469" s="77">
        <v>21</v>
      </c>
      <c r="U469" s="77">
        <f>O469*(T469/100)</f>
        <v>0</v>
      </c>
      <c r="V469" s="77">
        <f>O469+U469</f>
        <v>0</v>
      </c>
      <c r="W469" s="74"/>
      <c r="X469" s="104"/>
      <c r="Y469" s="104">
        <v>1</v>
      </c>
    </row>
    <row r="470" spans="6:25" s="80" customFormat="1" ht="12" outlineLevel="3" x14ac:dyDescent="0.2">
      <c r="F470" s="81"/>
      <c r="G470" s="82"/>
      <c r="H470" s="18" t="s">
        <v>154</v>
      </c>
      <c r="I470" s="86"/>
      <c r="J470" s="184"/>
      <c r="K470" s="184"/>
      <c r="L470" s="184"/>
      <c r="M470" s="195"/>
      <c r="N470" s="207"/>
      <c r="O470" s="219"/>
      <c r="P470" s="83"/>
      <c r="Q470" s="84"/>
      <c r="R470" s="83"/>
      <c r="S470" s="84"/>
      <c r="T470" s="85"/>
      <c r="U470" s="85"/>
      <c r="V470" s="85"/>
      <c r="W470" s="86"/>
      <c r="X470" s="86"/>
    </row>
    <row r="471" spans="6:25" s="80" customFormat="1" ht="6" customHeight="1" outlineLevel="3" x14ac:dyDescent="0.2">
      <c r="F471" s="81"/>
      <c r="G471" s="82"/>
      <c r="H471" s="19"/>
      <c r="I471" s="86"/>
      <c r="J471" s="82"/>
      <c r="K471" s="87"/>
      <c r="L471" s="88"/>
      <c r="M471" s="192"/>
      <c r="N471" s="204"/>
      <c r="O471" s="216"/>
      <c r="P471" s="83"/>
      <c r="Q471" s="84"/>
      <c r="R471" s="83"/>
      <c r="S471" s="84"/>
      <c r="T471" s="85"/>
      <c r="U471" s="85"/>
      <c r="V471" s="85"/>
      <c r="W471" s="86"/>
      <c r="X471" s="86"/>
    </row>
    <row r="472" spans="6:25" s="70" customFormat="1" ht="24" outlineLevel="3" x14ac:dyDescent="0.2">
      <c r="F472" s="71">
        <v>87</v>
      </c>
      <c r="G472" s="72" t="s">
        <v>5</v>
      </c>
      <c r="H472" s="73" t="s">
        <v>50</v>
      </c>
      <c r="I472" s="74" t="s">
        <v>297</v>
      </c>
      <c r="J472" s="72" t="s">
        <v>26</v>
      </c>
      <c r="K472" s="75">
        <v>1</v>
      </c>
      <c r="L472" s="76">
        <v>0</v>
      </c>
      <c r="M472" s="191">
        <v>1</v>
      </c>
      <c r="N472" s="203"/>
      <c r="O472" s="215">
        <f>M472*N472</f>
        <v>0</v>
      </c>
      <c r="P472" s="78"/>
      <c r="Q472" s="79">
        <f>M472*P472</f>
        <v>0</v>
      </c>
      <c r="R472" s="78"/>
      <c r="S472" s="79">
        <f>M472*R472</f>
        <v>0</v>
      </c>
      <c r="T472" s="77">
        <v>21</v>
      </c>
      <c r="U472" s="77">
        <f>O472*(T472/100)</f>
        <v>0</v>
      </c>
      <c r="V472" s="77">
        <f>O472+U472</f>
        <v>0</v>
      </c>
      <c r="W472" s="74"/>
      <c r="X472" s="104"/>
      <c r="Y472" s="104">
        <v>1</v>
      </c>
    </row>
    <row r="473" spans="6:25" s="80" customFormat="1" ht="12" outlineLevel="3" x14ac:dyDescent="0.2">
      <c r="F473" s="81"/>
      <c r="G473" s="82"/>
      <c r="H473" s="18" t="s">
        <v>154</v>
      </c>
      <c r="I473" s="86"/>
      <c r="J473" s="184"/>
      <c r="K473" s="184"/>
      <c r="L473" s="184"/>
      <c r="M473" s="195"/>
      <c r="N473" s="207"/>
      <c r="O473" s="219"/>
      <c r="P473" s="83"/>
      <c r="Q473" s="84"/>
      <c r="R473" s="83"/>
      <c r="S473" s="84"/>
      <c r="T473" s="85"/>
      <c r="U473" s="85"/>
      <c r="V473" s="85"/>
      <c r="W473" s="86"/>
      <c r="X473" s="86"/>
    </row>
    <row r="474" spans="6:25" s="80" customFormat="1" ht="6" customHeight="1" outlineLevel="3" x14ac:dyDescent="0.2">
      <c r="F474" s="81"/>
      <c r="G474" s="82"/>
      <c r="H474" s="19"/>
      <c r="I474" s="86"/>
      <c r="J474" s="82"/>
      <c r="K474" s="87"/>
      <c r="L474" s="88"/>
      <c r="M474" s="192"/>
      <c r="N474" s="204"/>
      <c r="O474" s="216"/>
      <c r="P474" s="83"/>
      <c r="Q474" s="84"/>
      <c r="R474" s="83"/>
      <c r="S474" s="84"/>
      <c r="T474" s="85"/>
      <c r="U474" s="85"/>
      <c r="V474" s="85"/>
      <c r="W474" s="86"/>
      <c r="X474" s="86"/>
    </row>
    <row r="475" spans="6:25" s="70" customFormat="1" ht="36" outlineLevel="3" x14ac:dyDescent="0.2">
      <c r="F475" s="71">
        <v>88</v>
      </c>
      <c r="G475" s="72" t="s">
        <v>5</v>
      </c>
      <c r="H475" s="73" t="s">
        <v>51</v>
      </c>
      <c r="I475" s="74" t="s">
        <v>301</v>
      </c>
      <c r="J475" s="72" t="s">
        <v>26</v>
      </c>
      <c r="K475" s="75">
        <v>1</v>
      </c>
      <c r="L475" s="76">
        <v>0</v>
      </c>
      <c r="M475" s="191">
        <v>1</v>
      </c>
      <c r="N475" s="203"/>
      <c r="O475" s="215">
        <f>M475*N475</f>
        <v>0</v>
      </c>
      <c r="P475" s="78"/>
      <c r="Q475" s="79">
        <f>M475*P475</f>
        <v>0</v>
      </c>
      <c r="R475" s="78"/>
      <c r="S475" s="79">
        <f>M475*R475</f>
        <v>0</v>
      </c>
      <c r="T475" s="77">
        <v>21</v>
      </c>
      <c r="U475" s="77">
        <f>O475*(T475/100)</f>
        <v>0</v>
      </c>
      <c r="V475" s="77">
        <f>O475+U475</f>
        <v>0</v>
      </c>
      <c r="W475" s="74"/>
      <c r="X475" s="104"/>
      <c r="Y475" s="104">
        <v>1</v>
      </c>
    </row>
    <row r="476" spans="6:25" s="80" customFormat="1" ht="12" outlineLevel="3" x14ac:dyDescent="0.2">
      <c r="F476" s="81"/>
      <c r="G476" s="82"/>
      <c r="H476" s="18" t="s">
        <v>154</v>
      </c>
      <c r="I476" s="184"/>
      <c r="J476" s="184"/>
      <c r="K476" s="184"/>
      <c r="L476" s="184"/>
      <c r="M476" s="195"/>
      <c r="N476" s="207"/>
      <c r="O476" s="219"/>
      <c r="P476" s="83"/>
      <c r="Q476" s="84"/>
      <c r="R476" s="83"/>
      <c r="S476" s="84"/>
      <c r="T476" s="85"/>
      <c r="U476" s="85"/>
      <c r="V476" s="85"/>
      <c r="W476" s="86"/>
      <c r="X476" s="86"/>
    </row>
    <row r="477" spans="6:25" s="80" customFormat="1" ht="6" customHeight="1" outlineLevel="3" x14ac:dyDescent="0.2">
      <c r="F477" s="81"/>
      <c r="G477" s="82"/>
      <c r="H477" s="19"/>
      <c r="I477" s="86"/>
      <c r="J477" s="82"/>
      <c r="K477" s="87"/>
      <c r="L477" s="88"/>
      <c r="M477" s="192"/>
      <c r="N477" s="204"/>
      <c r="O477" s="216"/>
      <c r="P477" s="83"/>
      <c r="Q477" s="84"/>
      <c r="R477" s="83"/>
      <c r="S477" s="84"/>
      <c r="T477" s="85"/>
      <c r="U477" s="85"/>
      <c r="V477" s="85"/>
      <c r="W477" s="86"/>
      <c r="X477" s="86"/>
    </row>
    <row r="478" spans="6:25" s="70" customFormat="1" ht="12" outlineLevel="3" x14ac:dyDescent="0.2">
      <c r="F478" s="71">
        <v>89</v>
      </c>
      <c r="G478" s="72" t="s">
        <v>5</v>
      </c>
      <c r="H478" s="73" t="s">
        <v>52</v>
      </c>
      <c r="I478" s="74" t="s">
        <v>248</v>
      </c>
      <c r="J478" s="72" t="s">
        <v>26</v>
      </c>
      <c r="K478" s="75">
        <v>1</v>
      </c>
      <c r="L478" s="76">
        <v>0</v>
      </c>
      <c r="M478" s="191">
        <v>1</v>
      </c>
      <c r="N478" s="203"/>
      <c r="O478" s="215">
        <f>M478*N478</f>
        <v>0</v>
      </c>
      <c r="P478" s="78"/>
      <c r="Q478" s="79">
        <f>M478*P478</f>
        <v>0</v>
      </c>
      <c r="R478" s="78"/>
      <c r="S478" s="79">
        <f>M478*R478</f>
        <v>0</v>
      </c>
      <c r="T478" s="77">
        <v>21</v>
      </c>
      <c r="U478" s="77">
        <f>O478*(T478/100)</f>
        <v>0</v>
      </c>
      <c r="V478" s="77">
        <f>O478+U478</f>
        <v>0</v>
      </c>
      <c r="W478" s="74"/>
      <c r="X478" s="104"/>
      <c r="Y478" s="104">
        <v>1</v>
      </c>
    </row>
    <row r="479" spans="6:25" s="80" customFormat="1" ht="12" outlineLevel="3" x14ac:dyDescent="0.2">
      <c r="F479" s="81"/>
      <c r="G479" s="82"/>
      <c r="H479" s="18" t="s">
        <v>154</v>
      </c>
      <c r="I479" s="184"/>
      <c r="J479" s="184"/>
      <c r="K479" s="184"/>
      <c r="L479" s="184"/>
      <c r="M479" s="195"/>
      <c r="N479" s="207"/>
      <c r="O479" s="219"/>
      <c r="P479" s="83"/>
      <c r="Q479" s="84"/>
      <c r="R479" s="83"/>
      <c r="S479" s="84"/>
      <c r="T479" s="85"/>
      <c r="U479" s="85"/>
      <c r="V479" s="85"/>
      <c r="W479" s="86"/>
      <c r="X479" s="86"/>
    </row>
    <row r="480" spans="6:25" s="80" customFormat="1" ht="6" customHeight="1" outlineLevel="3" x14ac:dyDescent="0.2">
      <c r="F480" s="81"/>
      <c r="G480" s="82"/>
      <c r="H480" s="19"/>
      <c r="I480" s="86"/>
      <c r="J480" s="82"/>
      <c r="K480" s="87"/>
      <c r="L480" s="88"/>
      <c r="M480" s="192"/>
      <c r="N480" s="204"/>
      <c r="O480" s="216"/>
      <c r="P480" s="83"/>
      <c r="Q480" s="84"/>
      <c r="R480" s="83"/>
      <c r="S480" s="84"/>
      <c r="T480" s="85"/>
      <c r="U480" s="85"/>
      <c r="V480" s="85"/>
      <c r="W480" s="86"/>
      <c r="X480" s="86"/>
    </row>
    <row r="481" spans="6:25" s="70" customFormat="1" ht="24" outlineLevel="3" x14ac:dyDescent="0.2">
      <c r="F481" s="71">
        <v>90</v>
      </c>
      <c r="G481" s="72" t="s">
        <v>5</v>
      </c>
      <c r="H481" s="73" t="s">
        <v>53</v>
      </c>
      <c r="I481" s="74" t="s">
        <v>277</v>
      </c>
      <c r="J481" s="72" t="s">
        <v>26</v>
      </c>
      <c r="K481" s="75">
        <v>1</v>
      </c>
      <c r="L481" s="76">
        <v>0</v>
      </c>
      <c r="M481" s="191">
        <v>1</v>
      </c>
      <c r="N481" s="203"/>
      <c r="O481" s="215">
        <f>M481*N481</f>
        <v>0</v>
      </c>
      <c r="P481" s="78"/>
      <c r="Q481" s="79">
        <f>M481*P481</f>
        <v>0</v>
      </c>
      <c r="R481" s="78"/>
      <c r="S481" s="79">
        <f>M481*R481</f>
        <v>0</v>
      </c>
      <c r="T481" s="77">
        <v>21</v>
      </c>
      <c r="U481" s="77">
        <f>O481*(T481/100)</f>
        <v>0</v>
      </c>
      <c r="V481" s="77">
        <f>O481+U481</f>
        <v>0</v>
      </c>
      <c r="W481" s="74"/>
      <c r="X481" s="104"/>
      <c r="Y481" s="104">
        <v>1</v>
      </c>
    </row>
    <row r="482" spans="6:25" s="80" customFormat="1" ht="12" outlineLevel="3" x14ac:dyDescent="0.2">
      <c r="F482" s="81"/>
      <c r="G482" s="82"/>
      <c r="H482" s="18" t="s">
        <v>154</v>
      </c>
      <c r="I482" s="86"/>
      <c r="J482" s="184"/>
      <c r="K482" s="184"/>
      <c r="L482" s="184"/>
      <c r="M482" s="195"/>
      <c r="N482" s="207"/>
      <c r="O482" s="219"/>
      <c r="P482" s="83"/>
      <c r="Q482" s="84"/>
      <c r="R482" s="83"/>
      <c r="S482" s="84"/>
      <c r="T482" s="85"/>
      <c r="U482" s="85"/>
      <c r="V482" s="85"/>
      <c r="W482" s="86"/>
      <c r="X482" s="86"/>
    </row>
    <row r="483" spans="6:25" s="80" customFormat="1" ht="6" customHeight="1" outlineLevel="3" x14ac:dyDescent="0.2">
      <c r="F483" s="81"/>
      <c r="G483" s="82"/>
      <c r="H483" s="19"/>
      <c r="I483" s="86"/>
      <c r="J483" s="82"/>
      <c r="K483" s="87"/>
      <c r="L483" s="88"/>
      <c r="M483" s="192"/>
      <c r="N483" s="204"/>
      <c r="O483" s="216"/>
      <c r="P483" s="83"/>
      <c r="Q483" s="84"/>
      <c r="R483" s="83"/>
      <c r="S483" s="84"/>
      <c r="T483" s="85"/>
      <c r="U483" s="85"/>
      <c r="V483" s="85"/>
      <c r="W483" s="86"/>
      <c r="X483" s="86"/>
    </row>
    <row r="484" spans="6:25" s="70" customFormat="1" ht="36" customHeight="1" outlineLevel="3" x14ac:dyDescent="0.2">
      <c r="F484" s="71">
        <v>91</v>
      </c>
      <c r="G484" s="72" t="s">
        <v>5</v>
      </c>
      <c r="H484" s="73" t="s">
        <v>54</v>
      </c>
      <c r="I484" s="74" t="s">
        <v>303</v>
      </c>
      <c r="J484" s="72" t="s">
        <v>26</v>
      </c>
      <c r="K484" s="75">
        <v>1</v>
      </c>
      <c r="L484" s="76">
        <v>0</v>
      </c>
      <c r="M484" s="191">
        <v>1</v>
      </c>
      <c r="N484" s="203"/>
      <c r="O484" s="215">
        <f>M484*N484</f>
        <v>0</v>
      </c>
      <c r="P484" s="78"/>
      <c r="Q484" s="79">
        <f>M484*P484</f>
        <v>0</v>
      </c>
      <c r="R484" s="78"/>
      <c r="S484" s="79">
        <f>M484*R484</f>
        <v>0</v>
      </c>
      <c r="T484" s="77">
        <v>21</v>
      </c>
      <c r="U484" s="77">
        <f>O484*(T484/100)</f>
        <v>0</v>
      </c>
      <c r="V484" s="77">
        <f>O484+U484</f>
        <v>0</v>
      </c>
      <c r="W484" s="74"/>
      <c r="X484" s="104"/>
      <c r="Y484" s="104">
        <v>1</v>
      </c>
    </row>
    <row r="485" spans="6:25" s="80" customFormat="1" ht="12" outlineLevel="3" x14ac:dyDescent="0.2">
      <c r="F485" s="81"/>
      <c r="G485" s="82"/>
      <c r="H485" s="18" t="s">
        <v>154</v>
      </c>
      <c r="I485" s="184"/>
      <c r="J485" s="184"/>
      <c r="K485" s="184"/>
      <c r="L485" s="184"/>
      <c r="M485" s="195"/>
      <c r="N485" s="207"/>
      <c r="O485" s="219"/>
      <c r="P485" s="83"/>
      <c r="Q485" s="84"/>
      <c r="R485" s="83"/>
      <c r="S485" s="84"/>
      <c r="T485" s="85"/>
      <c r="U485" s="85"/>
      <c r="V485" s="85"/>
      <c r="W485" s="86"/>
      <c r="X485" s="86"/>
    </row>
    <row r="486" spans="6:25" s="80" customFormat="1" ht="6" customHeight="1" outlineLevel="3" x14ac:dyDescent="0.2">
      <c r="F486" s="81"/>
      <c r="G486" s="82"/>
      <c r="H486" s="19"/>
      <c r="I486" s="86"/>
      <c r="J486" s="82"/>
      <c r="K486" s="87"/>
      <c r="L486" s="88"/>
      <c r="M486" s="192"/>
      <c r="N486" s="204"/>
      <c r="O486" s="216"/>
      <c r="P486" s="83"/>
      <c r="Q486" s="84"/>
      <c r="R486" s="83"/>
      <c r="S486" s="84"/>
      <c r="T486" s="85"/>
      <c r="U486" s="85"/>
      <c r="V486" s="85"/>
      <c r="W486" s="86"/>
      <c r="X486" s="86"/>
    </row>
    <row r="487" spans="6:25" s="70" customFormat="1" ht="12" customHeight="1" outlineLevel="3" x14ac:dyDescent="0.2">
      <c r="F487" s="71">
        <v>92</v>
      </c>
      <c r="G487" s="72" t="s">
        <v>5</v>
      </c>
      <c r="H487" s="73" t="s">
        <v>55</v>
      </c>
      <c r="I487" s="74" t="s">
        <v>323</v>
      </c>
      <c r="J487" s="72" t="s">
        <v>26</v>
      </c>
      <c r="K487" s="75">
        <v>1</v>
      </c>
      <c r="L487" s="76">
        <v>0</v>
      </c>
      <c r="M487" s="191">
        <v>1</v>
      </c>
      <c r="N487" s="203"/>
      <c r="O487" s="215">
        <f>M487*N487</f>
        <v>0</v>
      </c>
      <c r="P487" s="78"/>
      <c r="Q487" s="79">
        <f>M487*P487</f>
        <v>0</v>
      </c>
      <c r="R487" s="78"/>
      <c r="S487" s="79">
        <f>M487*R487</f>
        <v>0</v>
      </c>
      <c r="T487" s="77">
        <v>21</v>
      </c>
      <c r="U487" s="77">
        <f>O487*(T487/100)</f>
        <v>0</v>
      </c>
      <c r="V487" s="77">
        <f>O487+U487</f>
        <v>0</v>
      </c>
      <c r="W487" s="74"/>
      <c r="X487" s="104"/>
      <c r="Y487" s="104">
        <v>1</v>
      </c>
    </row>
    <row r="488" spans="6:25" s="80" customFormat="1" ht="12" outlineLevel="3" x14ac:dyDescent="0.2">
      <c r="F488" s="81"/>
      <c r="G488" s="82"/>
      <c r="H488" s="18" t="s">
        <v>154</v>
      </c>
      <c r="I488" s="225"/>
      <c r="J488" s="225"/>
      <c r="K488" s="225"/>
      <c r="L488" s="225"/>
      <c r="M488" s="195"/>
      <c r="N488" s="207"/>
      <c r="O488" s="219"/>
      <c r="P488" s="83"/>
      <c r="Q488" s="84"/>
      <c r="R488" s="83"/>
      <c r="S488" s="84"/>
      <c r="T488" s="85"/>
      <c r="U488" s="85"/>
      <c r="V488" s="85"/>
      <c r="W488" s="86"/>
      <c r="X488" s="86"/>
    </row>
    <row r="489" spans="6:25" s="80" customFormat="1" ht="6" customHeight="1" outlineLevel="3" x14ac:dyDescent="0.2">
      <c r="F489" s="81"/>
      <c r="G489" s="82"/>
      <c r="H489" s="19"/>
      <c r="I489" s="86"/>
      <c r="J489" s="82"/>
      <c r="K489" s="87"/>
      <c r="L489" s="88"/>
      <c r="M489" s="192"/>
      <c r="N489" s="204"/>
      <c r="O489" s="216"/>
      <c r="P489" s="83"/>
      <c r="Q489" s="84"/>
      <c r="R489" s="83"/>
      <c r="S489" s="84"/>
      <c r="T489" s="85"/>
      <c r="U489" s="85"/>
      <c r="V489" s="85"/>
      <c r="W489" s="86"/>
      <c r="X489" s="86"/>
    </row>
    <row r="490" spans="6:25" s="70" customFormat="1" ht="12" customHeight="1" outlineLevel="3" x14ac:dyDescent="0.2">
      <c r="F490" s="71">
        <v>93</v>
      </c>
      <c r="G490" s="72" t="s">
        <v>5</v>
      </c>
      <c r="H490" s="73" t="s">
        <v>319</v>
      </c>
      <c r="I490" s="74" t="s">
        <v>324</v>
      </c>
      <c r="J490" s="72" t="s">
        <v>26</v>
      </c>
      <c r="K490" s="75">
        <v>1</v>
      </c>
      <c r="L490" s="76">
        <v>0</v>
      </c>
      <c r="M490" s="191">
        <v>1</v>
      </c>
      <c r="N490" s="203"/>
      <c r="O490" s="215">
        <f>M490*N490</f>
        <v>0</v>
      </c>
      <c r="P490" s="78"/>
      <c r="Q490" s="79">
        <f>M490*P490</f>
        <v>0</v>
      </c>
      <c r="R490" s="78"/>
      <c r="S490" s="79">
        <f>M490*R490</f>
        <v>0</v>
      </c>
      <c r="T490" s="77">
        <v>21</v>
      </c>
      <c r="U490" s="77">
        <f>O490*(T490/100)</f>
        <v>0</v>
      </c>
      <c r="V490" s="77">
        <f>O490+U490</f>
        <v>0</v>
      </c>
      <c r="W490" s="74"/>
      <c r="X490" s="104"/>
      <c r="Y490" s="104">
        <v>1</v>
      </c>
    </row>
    <row r="491" spans="6:25" s="80" customFormat="1" ht="12" outlineLevel="3" x14ac:dyDescent="0.2">
      <c r="F491" s="81"/>
      <c r="G491" s="82"/>
      <c r="H491" s="18" t="s">
        <v>154</v>
      </c>
      <c r="I491" s="225"/>
      <c r="J491" s="225"/>
      <c r="K491" s="225"/>
      <c r="L491" s="225"/>
      <c r="M491" s="195"/>
      <c r="N491" s="207"/>
      <c r="O491" s="219"/>
      <c r="P491" s="83"/>
      <c r="Q491" s="84"/>
      <c r="R491" s="83"/>
      <c r="S491" s="84"/>
      <c r="T491" s="85"/>
      <c r="U491" s="85"/>
      <c r="V491" s="85"/>
      <c r="W491" s="86"/>
      <c r="X491" s="86"/>
    </row>
    <row r="492" spans="6:25" s="80" customFormat="1" ht="6" customHeight="1" outlineLevel="3" x14ac:dyDescent="0.2">
      <c r="F492" s="81"/>
      <c r="G492" s="82"/>
      <c r="H492" s="19"/>
      <c r="I492" s="86"/>
      <c r="J492" s="82"/>
      <c r="K492" s="87"/>
      <c r="L492" s="88"/>
      <c r="M492" s="192"/>
      <c r="N492" s="204"/>
      <c r="O492" s="216"/>
      <c r="P492" s="83"/>
      <c r="Q492" s="84"/>
      <c r="R492" s="83"/>
      <c r="S492" s="84"/>
      <c r="T492" s="85"/>
      <c r="U492" s="85"/>
      <c r="V492" s="85"/>
      <c r="W492" s="86"/>
      <c r="X492" s="86"/>
    </row>
    <row r="493" spans="6:25" s="70" customFormat="1" ht="24" outlineLevel="3" x14ac:dyDescent="0.2">
      <c r="F493" s="71">
        <v>94</v>
      </c>
      <c r="G493" s="72" t="s">
        <v>5</v>
      </c>
      <c r="H493" s="73" t="s">
        <v>320</v>
      </c>
      <c r="I493" s="74" t="s">
        <v>325</v>
      </c>
      <c r="J493" s="72" t="s">
        <v>26</v>
      </c>
      <c r="K493" s="75">
        <v>1</v>
      </c>
      <c r="L493" s="76">
        <v>0</v>
      </c>
      <c r="M493" s="191">
        <v>1</v>
      </c>
      <c r="N493" s="203"/>
      <c r="O493" s="215">
        <f>M493*N493</f>
        <v>0</v>
      </c>
      <c r="P493" s="78"/>
      <c r="Q493" s="79">
        <f>M493*P493</f>
        <v>0</v>
      </c>
      <c r="R493" s="78"/>
      <c r="S493" s="79">
        <f>M493*R493</f>
        <v>0</v>
      </c>
      <c r="T493" s="77">
        <v>21</v>
      </c>
      <c r="U493" s="77">
        <f>O493*(T493/100)</f>
        <v>0</v>
      </c>
      <c r="V493" s="77">
        <f>O493+U493</f>
        <v>0</v>
      </c>
      <c r="W493" s="74"/>
      <c r="X493" s="104"/>
      <c r="Y493" s="104">
        <v>1</v>
      </c>
    </row>
    <row r="494" spans="6:25" s="80" customFormat="1" ht="12" outlineLevel="3" x14ac:dyDescent="0.2">
      <c r="F494" s="81"/>
      <c r="G494" s="82"/>
      <c r="H494" s="18" t="s">
        <v>154</v>
      </c>
      <c r="I494" s="225"/>
      <c r="J494" s="225"/>
      <c r="K494" s="225"/>
      <c r="L494" s="225"/>
      <c r="M494" s="195"/>
      <c r="N494" s="207"/>
      <c r="O494" s="219"/>
      <c r="P494" s="83"/>
      <c r="Q494" s="84"/>
      <c r="R494" s="83"/>
      <c r="S494" s="84"/>
      <c r="T494" s="85"/>
      <c r="U494" s="85"/>
      <c r="V494" s="85"/>
      <c r="W494" s="86"/>
      <c r="X494" s="86"/>
    </row>
    <row r="495" spans="6:25" s="80" customFormat="1" ht="12" outlineLevel="3" x14ac:dyDescent="0.2">
      <c r="F495" s="71">
        <v>95</v>
      </c>
      <c r="G495" s="72" t="s">
        <v>5</v>
      </c>
      <c r="H495" s="73" t="s">
        <v>321</v>
      </c>
      <c r="I495" s="74" t="s">
        <v>329</v>
      </c>
      <c r="J495" s="72" t="s">
        <v>26</v>
      </c>
      <c r="K495" s="75">
        <v>1</v>
      </c>
      <c r="L495" s="76">
        <v>0</v>
      </c>
      <c r="M495" s="191">
        <v>1</v>
      </c>
      <c r="N495" s="203"/>
      <c r="O495" s="215">
        <f>M495*N495</f>
        <v>0</v>
      </c>
      <c r="P495" s="83"/>
      <c r="Q495" s="84"/>
      <c r="R495" s="83"/>
      <c r="S495" s="84"/>
      <c r="T495" s="85"/>
      <c r="U495" s="85"/>
      <c r="V495" s="85"/>
      <c r="W495" s="86"/>
      <c r="X495" s="104"/>
    </row>
    <row r="496" spans="6:25" s="80" customFormat="1" ht="15.75" customHeight="1" outlineLevel="3" x14ac:dyDescent="0.2">
      <c r="F496" s="81"/>
      <c r="G496" s="82"/>
      <c r="H496" s="18" t="s">
        <v>154</v>
      </c>
      <c r="I496" s="227"/>
      <c r="J496" s="227"/>
      <c r="K496" s="227"/>
      <c r="L496" s="227"/>
      <c r="M496" s="195"/>
      <c r="N496" s="207"/>
      <c r="O496" s="219"/>
      <c r="P496" s="83"/>
      <c r="Q496" s="84"/>
      <c r="R496" s="83"/>
      <c r="S496" s="84"/>
      <c r="T496" s="85"/>
      <c r="U496" s="85"/>
      <c r="V496" s="85"/>
      <c r="W496" s="86"/>
      <c r="X496" s="86"/>
    </row>
    <row r="497" spans="6:25" s="70" customFormat="1" ht="12" customHeight="1" outlineLevel="3" x14ac:dyDescent="0.2">
      <c r="F497" s="71">
        <v>96</v>
      </c>
      <c r="G497" s="72" t="s">
        <v>5</v>
      </c>
      <c r="H497" s="73" t="s">
        <v>322</v>
      </c>
      <c r="I497" s="74" t="s">
        <v>326</v>
      </c>
      <c r="J497" s="72" t="s">
        <v>26</v>
      </c>
      <c r="K497" s="75">
        <v>1</v>
      </c>
      <c r="L497" s="76">
        <v>0</v>
      </c>
      <c r="M497" s="191">
        <v>1</v>
      </c>
      <c r="N497" s="203"/>
      <c r="O497" s="215">
        <f>M497*N497</f>
        <v>0</v>
      </c>
      <c r="P497" s="78"/>
      <c r="Q497" s="79">
        <f>M497*P497</f>
        <v>0</v>
      </c>
      <c r="R497" s="78"/>
      <c r="S497" s="79">
        <f>M497*R497</f>
        <v>0</v>
      </c>
      <c r="T497" s="77">
        <v>21</v>
      </c>
      <c r="U497" s="77">
        <f>O497*(T497/100)</f>
        <v>0</v>
      </c>
      <c r="V497" s="77">
        <f>O497+U497</f>
        <v>0</v>
      </c>
      <c r="W497" s="74"/>
      <c r="X497" s="104"/>
      <c r="Y497" s="104">
        <v>1</v>
      </c>
    </row>
    <row r="498" spans="6:25" s="80" customFormat="1" ht="12" outlineLevel="3" x14ac:dyDescent="0.2">
      <c r="F498" s="81"/>
      <c r="G498" s="82"/>
      <c r="H498" s="18" t="s">
        <v>154</v>
      </c>
      <c r="I498" s="225"/>
      <c r="J498" s="225"/>
      <c r="K498" s="225"/>
      <c r="L498" s="225"/>
      <c r="M498" s="195"/>
      <c r="N498" s="207"/>
      <c r="O498" s="219"/>
      <c r="P498" s="83"/>
      <c r="Q498" s="84"/>
      <c r="R498" s="83"/>
      <c r="S498" s="84"/>
      <c r="T498" s="85"/>
      <c r="U498" s="85"/>
      <c r="V498" s="85"/>
      <c r="W498" s="86"/>
      <c r="X498" s="86"/>
    </row>
    <row r="499" spans="6:25" s="80" customFormat="1" ht="6" customHeight="1" outlineLevel="3" x14ac:dyDescent="0.2">
      <c r="F499" s="81"/>
      <c r="G499" s="82"/>
      <c r="H499" s="19"/>
      <c r="I499" s="86"/>
      <c r="J499" s="82"/>
      <c r="K499" s="87"/>
      <c r="L499" s="88"/>
      <c r="M499" s="192"/>
      <c r="N499" s="204"/>
      <c r="O499" s="216"/>
      <c r="P499" s="83"/>
      <c r="Q499" s="84"/>
      <c r="R499" s="83"/>
      <c r="S499" s="84"/>
      <c r="T499" s="85"/>
      <c r="U499" s="85"/>
      <c r="V499" s="85"/>
      <c r="W499" s="86"/>
      <c r="X499" s="86"/>
    </row>
    <row r="500" spans="6:25" s="70" customFormat="1" ht="24" outlineLevel="3" x14ac:dyDescent="0.2">
      <c r="F500" s="71">
        <v>97</v>
      </c>
      <c r="G500" s="72" t="s">
        <v>5</v>
      </c>
      <c r="H500" s="73" t="s">
        <v>330</v>
      </c>
      <c r="I500" s="74" t="s">
        <v>327</v>
      </c>
      <c r="J500" s="72" t="s">
        <v>26</v>
      </c>
      <c r="K500" s="75">
        <v>1</v>
      </c>
      <c r="L500" s="76">
        <v>0</v>
      </c>
      <c r="M500" s="191">
        <v>1</v>
      </c>
      <c r="N500" s="203"/>
      <c r="O500" s="215">
        <f>M500*N500</f>
        <v>0</v>
      </c>
      <c r="P500" s="78"/>
      <c r="Q500" s="79">
        <f>M500*P500</f>
        <v>0</v>
      </c>
      <c r="R500" s="78"/>
      <c r="S500" s="79">
        <f>M500*R500</f>
        <v>0</v>
      </c>
      <c r="T500" s="77">
        <v>21</v>
      </c>
      <c r="U500" s="77">
        <f>O500*(T500/100)</f>
        <v>0</v>
      </c>
      <c r="V500" s="77">
        <f>O500+U500</f>
        <v>0</v>
      </c>
      <c r="W500" s="74"/>
      <c r="X500" s="104"/>
      <c r="Y500" s="104">
        <v>1</v>
      </c>
    </row>
    <row r="501" spans="6:25" s="80" customFormat="1" ht="12" outlineLevel="3" x14ac:dyDescent="0.2">
      <c r="F501" s="81"/>
      <c r="G501" s="82"/>
      <c r="H501" s="18" t="s">
        <v>154</v>
      </c>
      <c r="I501" s="225"/>
      <c r="J501" s="225"/>
      <c r="K501" s="225"/>
      <c r="L501" s="225"/>
      <c r="M501" s="195"/>
      <c r="N501" s="207"/>
      <c r="O501" s="219"/>
      <c r="P501" s="83"/>
      <c r="Q501" s="84"/>
      <c r="R501" s="83"/>
      <c r="S501" s="84"/>
      <c r="T501" s="85"/>
      <c r="U501" s="85"/>
      <c r="V501" s="85"/>
      <c r="W501" s="86"/>
      <c r="X501" s="86"/>
    </row>
  </sheetData>
  <mergeCells count="50">
    <mergeCell ref="I111:O111"/>
    <mergeCell ref="I225:O225"/>
    <mergeCell ref="I305:O305"/>
    <mergeCell ref="I46:O46"/>
    <mergeCell ref="I73:O73"/>
    <mergeCell ref="I90:O90"/>
    <mergeCell ref="I58:O58"/>
    <mergeCell ref="I151:O151"/>
    <mergeCell ref="I143:O143"/>
    <mergeCell ref="I102:O102"/>
    <mergeCell ref="I114:O114"/>
    <mergeCell ref="I119:O119"/>
    <mergeCell ref="I124:O124"/>
    <mergeCell ref="I129:O129"/>
    <mergeCell ref="I134:O134"/>
    <mergeCell ref="I216:O216"/>
    <mergeCell ref="I25:O25"/>
    <mergeCell ref="I33:O33"/>
    <mergeCell ref="I36:O36"/>
    <mergeCell ref="I9:O9"/>
    <mergeCell ref="I99:O99"/>
    <mergeCell ref="I64:O64"/>
    <mergeCell ref="I68:O68"/>
    <mergeCell ref="I79:O79"/>
    <mergeCell ref="I146:O146"/>
    <mergeCell ref="I186:O186"/>
    <mergeCell ref="I283:O283"/>
    <mergeCell ref="I156:O156"/>
    <mergeCell ref="I161:O161"/>
    <mergeCell ref="I173:O173"/>
    <mergeCell ref="I296:O296"/>
    <mergeCell ref="I228:O228"/>
    <mergeCell ref="I233:O233"/>
    <mergeCell ref="I237:O237"/>
    <mergeCell ref="I289:O289"/>
    <mergeCell ref="I341:O341"/>
    <mergeCell ref="I372:O372"/>
    <mergeCell ref="I344:O344"/>
    <mergeCell ref="I349:O349"/>
    <mergeCell ref="I308:O308"/>
    <mergeCell ref="I313:O313"/>
    <mergeCell ref="I320:O320"/>
    <mergeCell ref="I325:O325"/>
    <mergeCell ref="I332:O332"/>
    <mergeCell ref="I461:O461"/>
    <mergeCell ref="I469:O469"/>
    <mergeCell ref="I402:O402"/>
    <mergeCell ref="I375:O375"/>
    <mergeCell ref="I380:O380"/>
    <mergeCell ref="I385:O385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90" fitToHeight="0" orientation="landscape" horizontalDpi="300" verticalDpi="300" r:id="rId1"/>
  <headerFooter alignWithMargins="0">
    <oddFooter>&amp;L&amp;8www.euroCALC.cz&amp;C&amp;8&amp;P z &amp;N&amp;R&amp;8&amp;D</oddFooter>
  </headerFooter>
  <rowBreaks count="7" manualBreakCount="7">
    <brk id="54" max="16383" man="1"/>
    <brk id="94" max="16383" man="1"/>
    <brk id="181" max="16383" man="1"/>
    <brk id="220" max="16383" man="1"/>
    <brk id="266" max="16383" man="1"/>
    <brk id="300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17</vt:i4>
      </vt:variant>
    </vt:vector>
  </HeadingPairs>
  <TitlesOfParts>
    <vt:vector size="20" baseType="lpstr">
      <vt:lpstr>Krycí list</vt:lpstr>
      <vt:lpstr>Rekapitulace</vt:lpstr>
      <vt:lpstr>Zakázka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__T3__</vt:lpstr>
      <vt:lpstr>__T4__</vt:lpstr>
      <vt:lpstr>__TE2__</vt:lpstr>
      <vt:lpstr>__TE3__</vt:lpstr>
      <vt:lpstr>Rekapitulace!__TR0__</vt:lpstr>
      <vt:lpstr>Rekapitulace!__TR1__</vt:lpstr>
      <vt:lpstr>Rekapitulace!__TR2__</vt:lpstr>
      <vt:lpstr>Zakázka!Názvy_tisku</vt:lpstr>
      <vt:lpstr>Zakázka!Oblast_tisku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2008-10-14T10:44:21Z</cp:lastPrinted>
  <dcterms:created xsi:type="dcterms:W3CDTF">2007-10-16T11:08:58Z</dcterms:created>
  <dcterms:modified xsi:type="dcterms:W3CDTF">2018-12-06T06:54:32Z</dcterms:modified>
</cp:coreProperties>
</file>