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6970" windowHeight="12840" activeTab="0"/>
  </bookViews>
  <sheets>
    <sheet name="Rekapitulace stavby" sheetId="1" r:id="rId1"/>
    <sheet name="2018-06u - Revitalizace s..." sheetId="2" r:id="rId2"/>
    <sheet name="Pokyny pro vyplnění" sheetId="3" r:id="rId3"/>
  </sheets>
  <definedNames>
    <definedName name="_xlnm._FilterDatabase" localSheetId="1" hidden="1">'2018-06u - Revitalizace s...'!$C$80:$K$281</definedName>
    <definedName name="_xlnm.Print_Area" localSheetId="1">'2018-06u - Revitalizace s...'!$C$4:$J$34,'2018-06u - Revitalizace s...'!$C$40:$J$64,'2018-06u - Revitalizace s...'!$C$70:$K$281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'2018-06u - Revitalizace s...'!$80:$80</definedName>
  </definedNames>
  <calcPr calcId="181029"/>
</workbook>
</file>

<file path=xl/sharedStrings.xml><?xml version="1.0" encoding="utf-8"?>
<sst xmlns="http://schemas.openxmlformats.org/spreadsheetml/2006/main" count="2711" uniqueCount="526">
  <si>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</si>
  <si>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</si>
  <si>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</si>
  <si>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</si>
  <si>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</si>
  <si>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</si>
  <si>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</si>
  <si>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{29250da2-b8f4-48eb-affa-9ceaf58558bd}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</si>
  <si>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</si>
  <si>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</si>
  <si>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</si>
  <si>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</si>
  <si>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</si>
  <si>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</si>
  <si>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</si>
  <si>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</si>
  <si>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2018-06u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</si>
  <si>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</si>
  <si>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</si>
  <si>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Revitalizace stávajícího HA-HA příkopu (oplocení)</t>
  </si>
  <si>
    <t>KSO:</t>
  </si>
  <si>
    <t/>
  </si>
  <si>
    <t>CC-CZ:</t>
  </si>
  <si>
    <t>Místo:</t>
  </si>
  <si>
    <t>Zámek Kačina, Sv. Mikuláš 51, 284 01 Kutná Hora</t>
  </si>
  <si>
    <t>Datum:</t>
  </si>
  <si>
    <t>29. 1. 2018</t>
  </si>
  <si>
    <t>Zadavatel:</t>
  </si>
  <si>
    <t>IČ:</t>
  </si>
  <si>
    <t>Národní zemědělské muzeum, Kostelní 44, Praha 7</t>
  </si>
  <si>
    <t>DIČ:</t>
  </si>
  <si>
    <t>Uchazeč:</t>
  </si>
  <si>
    <t>Vyplň údaj</t>
  </si>
  <si>
    <t>Projektant:</t>
  </si>
  <si>
    <t>1539006</t>
  </si>
  <si>
    <t>Ing. Karel Sehyl, K Noskovně 148, Praha 6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</si>
  <si>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</si>
  <si>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</si>
  <si>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</si>
  <si>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</si>
  <si>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</si>
  <si>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</si>
  <si>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</si>
  <si>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</si>
  <si>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</si>
  <si>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</si>
  <si>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</si>
  <si>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</si>
  <si>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</si>
  <si>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</si>
  <si>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</si>
  <si>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</si>
  <si>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</si>
  <si>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</si>
  <si>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</si>
  <si>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</si>
  <si>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</si>
  <si>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</si>
  <si>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</si>
  <si>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</si>
  <si>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</si>
  <si>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</si>
  <si>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</si>
  <si>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</si>
  <si>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</si>
  <si>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</si>
  <si>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</si>
  <si>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</si>
  <si>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</si>
  <si>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</si>
  <si>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</si>
  <si>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</si>
  <si>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</si>
  <si>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</si>
  <si>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</si>
  <si>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</si>
  <si>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</si>
  <si>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</si>
  <si>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</si>
  <si>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1) Krycí list soupisu</t>
  </si>
  <si>
    <t>2) Rekapitulace</t>
  </si>
  <si>
    <t>3) Soupis prací</t>
  </si>
  <si>
    <t>Zpět na list:</t>
  </si>
  <si>
    <t>Rekapitulace stavby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</si>
  <si>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</si>
  <si>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</si>
  <si>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</si>
  <si>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</si>
  <si>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</si>
  <si>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</si>
  <si>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</si>
  <si>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</si>
  <si>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11 - Zemní práce - přípravné a přidružené práce</t>
  </si>
  <si>
    <t xml:space="preserve">    13 - Zemní práce - hloubené vykopávky</t>
  </si>
  <si>
    <t xml:space="preserve">    18 - Zemní práce - povrchové úpravy terénu</t>
  </si>
  <si>
    <t xml:space="preserve">    3 - Svislé a kompletní konstrukce</t>
  </si>
  <si>
    <t xml:space="preserve">    5 - Komunikace pozemní</t>
  </si>
  <si>
    <t xml:space="preserve">    96 - Bourání konstrukcí</t>
  </si>
  <si>
    <t xml:space="preserve">    99 - Přesuny hmot a suti</t>
  </si>
  <si>
    <t>PSV - Práce a dodávky PSV</t>
  </si>
  <si>
    <t xml:space="preserve">    767 - Konstrukce zámečnické</t>
  </si>
  <si>
    <t xml:space="preserve">    782 - Dokončovací práce - obklady z kamene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</si>
  <si>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</si>
  <si>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</si>
  <si>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</si>
  <si>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</si>
  <si>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</si>
  <si>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</si>
  <si>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</si>
  <si>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</si>
  <si>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</si>
  <si>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</si>
  <si>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</si>
  <si>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</si>
  <si>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</si>
  <si>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</si>
  <si>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</si>
  <si>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</si>
  <si>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</si>
  <si>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11</t>
  </si>
  <si>
    <t>Zemní práce - přípravné a přidružené práce</t>
  </si>
  <si>
    <t>K</t>
  </si>
  <si>
    <t>121112011</t>
  </si>
  <si>
    <t>Sejmutí ornice ručně bez vodorovného přemístění s naložením na dopravní prostředek nebo s odhozením do 3 m tloušťky vrstvy do 150 mm</t>
  </si>
  <si>
    <t>m3</t>
  </si>
  <si>
    <t>CS ÚRS 2017 01</t>
  </si>
  <si>
    <t>4</t>
  </si>
  <si>
    <t>-1900480358</t>
  </si>
  <si>
    <t>VV</t>
  </si>
  <si>
    <t>Část A, plocha změřena v CADu</t>
  </si>
  <si>
    <t>281,8*0,15</t>
  </si>
  <si>
    <t>část B</t>
  </si>
  <si>
    <t>251,5*0,15</t>
  </si>
  <si>
    <t>Část C</t>
  </si>
  <si>
    <t>191,9*0,15</t>
  </si>
  <si>
    <t>Součet</t>
  </si>
  <si>
    <t>13</t>
  </si>
  <si>
    <t>Zemní práce - hloubené vykopávky</t>
  </si>
  <si>
    <t>132202411</t>
  </si>
  <si>
    <t>Hloubení rýh pod kolejí šířky do 600 mm ručně zapažených i nezapažených hloubky do 1,5 m, s urovnáním dna do předepsaného profilu a spádu, s přehozením výkopku na přilehlém terénu na vzdálenost do 3 m od podélné osy rýhy nebo s naložením na dopravní prostředek objemu do 2 m3 v hornině tř. 3</t>
  </si>
  <si>
    <t>-1130001251</t>
  </si>
  <si>
    <t>Část A</t>
  </si>
  <si>
    <t>Brána u kočárovny - plochy změřeny v CADu</t>
  </si>
  <si>
    <t>(6,2+5,9)*0,75</t>
  </si>
  <si>
    <t>Konec zídky, pohled 2</t>
  </si>
  <si>
    <t>1,2*0,8</t>
  </si>
  <si>
    <t>Mezisoučet</t>
  </si>
  <si>
    <t>3</t>
  </si>
  <si>
    <t>Konec zídky, pohled 1</t>
  </si>
  <si>
    <t>1,3*0,8</t>
  </si>
  <si>
    <t>Část M</t>
  </si>
  <si>
    <t>HA-HA rampa</t>
  </si>
  <si>
    <t>6,5*0,8</t>
  </si>
  <si>
    <t>181111121</t>
  </si>
  <si>
    <t>Plošná úprava terénu v zemině tř. 1 až 4 s urovnáním povrchu bez doplnění ornice souvislé plochy do 500 m2 při nerovnostech terénu přes 100 do 150 mm v rovině nebo na svahu do 1:5</t>
  </si>
  <si>
    <t>m2</t>
  </si>
  <si>
    <t>275521650</t>
  </si>
  <si>
    <t>Část A, po sejmutí ornice - plocha změřena v CADu</t>
  </si>
  <si>
    <t>281,8</t>
  </si>
  <si>
    <t>251,5</t>
  </si>
  <si>
    <t>191,9</t>
  </si>
  <si>
    <t>(235+17,9)</t>
  </si>
  <si>
    <t>18</t>
  </si>
  <si>
    <t>Zemní práce - povrchové úpravy terénu</t>
  </si>
  <si>
    <t>181411131</t>
  </si>
  <si>
    <t>Založení trávníku na půdě předem připravené plochy do 1000 m2 výsevem včetně utažení parkového v rovině nebo na svahu do 1:5</t>
  </si>
  <si>
    <t>-151749743</t>
  </si>
  <si>
    <t>5</t>
  </si>
  <si>
    <t>M</t>
  </si>
  <si>
    <t>005724100</t>
  </si>
  <si>
    <t>osivo směs travní parková</t>
  </si>
  <si>
    <t>kg</t>
  </si>
  <si>
    <t>8</t>
  </si>
  <si>
    <t>957447734</t>
  </si>
  <si>
    <t>984*0,035 'Přepočtené koeficientem množství</t>
  </si>
  <si>
    <t>6</t>
  </si>
  <si>
    <t>181951101</t>
  </si>
  <si>
    <t>Úprava pláně vyrovnáním výškových rozdílů v hornině tř. 1 až 4 bez zhutnění</t>
  </si>
  <si>
    <t>1339590114</t>
  </si>
  <si>
    <t>7</t>
  </si>
  <si>
    <t>183403153</t>
  </si>
  <si>
    <t>Obdělání půdy hrabáním v rovině nebo na svahu do 1:5</t>
  </si>
  <si>
    <t>-1252957014</t>
  </si>
  <si>
    <t>Svislé a kompletní konstrukce</t>
  </si>
  <si>
    <t>114203201</t>
  </si>
  <si>
    <t>Očištění lomového kamene nebo betonových tvárnic získaných při rozebrání dlažeb, záhozů, rovnanin a soustřeďovacích staveb od hlíny nebo písku</t>
  </si>
  <si>
    <t>-134944520</t>
  </si>
  <si>
    <t>P</t>
  </si>
  <si>
    <t>Poznámka k položce:
včetně omytí tlakovou vodu</t>
  </si>
  <si>
    <t>Pro očištění je počítána poloviční výměra</t>
  </si>
  <si>
    <t>Pohled 1</t>
  </si>
  <si>
    <t>"dopl.a oprava zdiva" 7,5*0,6*0,5</t>
  </si>
  <si>
    <t>"horní část zídky" 8*0,6*0,5</t>
  </si>
  <si>
    <t>Pohled 2</t>
  </si>
  <si>
    <t>"dopl.a oprava zdiva" 98*0,6*0,5</t>
  </si>
  <si>
    <t>"horní část zídky" 35*0,6*0,5</t>
  </si>
  <si>
    <t>Část B</t>
  </si>
  <si>
    <t>"horní část zídky" 22*0,6*0,5</t>
  </si>
  <si>
    <t>"dopl.a oprava zdiva" 81*0,6*0,5</t>
  </si>
  <si>
    <t>"horní část zídky" 20*0,6*0,5</t>
  </si>
  <si>
    <t>"dopl.a oprava zdiva" (22,5+15)*0,6*0,5</t>
  </si>
  <si>
    <t>9</t>
  </si>
  <si>
    <t>114203301</t>
  </si>
  <si>
    <t>Třídění lomového kamene nebo betonových tvárnic získaných při rozebrání dlažeb, záhozů, rovnanin a soustřeďovacích staveb podle druhu, velikosti nebo tvaru</t>
  </si>
  <si>
    <t>-2117641771</t>
  </si>
  <si>
    <t>"dopl.a oprava zdiva" 7,5*0,6</t>
  </si>
  <si>
    <t>"horní část zídky" 8*0,6</t>
  </si>
  <si>
    <t>"dopl.a oprava zdiva" 98*0,6</t>
  </si>
  <si>
    <t>"horní část zídky" 35*0,6</t>
  </si>
  <si>
    <t>"horní část zídky" 22*0,6</t>
  </si>
  <si>
    <t>"dopl.a oprava zdiva" 81*0,6</t>
  </si>
  <si>
    <t>"horní část zídky" 20*0,6</t>
  </si>
  <si>
    <t>"dopl.a oprava zdiva" (22,5+15)*0,6</t>
  </si>
  <si>
    <t>10</t>
  </si>
  <si>
    <t>311214112R</t>
  </si>
  <si>
    <t>Zdivo nadzákladové z lomového kamene štípaného nebo ručně vybíraného na sucho z nepravidelných kamenů</t>
  </si>
  <si>
    <t>-2078941660</t>
  </si>
  <si>
    <t>"zákl. zdivo" 2,5*0,8</t>
  </si>
  <si>
    <t>"nadz. zdivo" 2*0,6</t>
  </si>
  <si>
    <t>"zákl. zdivo" 1*0,8</t>
  </si>
  <si>
    <t>"nadz. zdivo" 1*0,6</t>
  </si>
  <si>
    <t>"zákl. zdivo" 1,3*0,8</t>
  </si>
  <si>
    <t>"nadz. zdivo" 1,5*0,6</t>
  </si>
  <si>
    <t>"zdivo nazákl." 5,5*0,6</t>
  </si>
  <si>
    <t>"zdivo podz." 6,5*0,8</t>
  </si>
  <si>
    <t>Komunikace pozemní</t>
  </si>
  <si>
    <t>564871116</t>
  </si>
  <si>
    <t>Podklad ze štěrkodrti ŠD s rozprostřením a zhutněním, po zhutnění tl. 300 mm</t>
  </si>
  <si>
    <t>-2110242494</t>
  </si>
  <si>
    <t>Skladba v místě brány u Kočárovny - šířka 1,5 m</t>
  </si>
  <si>
    <t>7*1,5</t>
  </si>
  <si>
    <t>12</t>
  </si>
  <si>
    <t>565135111</t>
  </si>
  <si>
    <t>Asfaltový beton vrstva podkladní ACP 16 (obalované kamenivo střednězrnné - OKS) s rozprostřením a zhutněním v pruhu šířky do 3 m, po zhutnění tl. 50 mm</t>
  </si>
  <si>
    <t>-1284254403</t>
  </si>
  <si>
    <t>573111112</t>
  </si>
  <si>
    <t>Postřik infiltrační PI z asfaltu silničního s posypem kamenivem, v množství 1,00 kg/m2</t>
  </si>
  <si>
    <t>368921323</t>
  </si>
  <si>
    <t>10,5</t>
  </si>
  <si>
    <t>14</t>
  </si>
  <si>
    <t>573231106</t>
  </si>
  <si>
    <t>Postřik spojovací PS bez posypu kamenivem ze silniční emulze, v množství 0,30 kg/m2</t>
  </si>
  <si>
    <t>1148338499</t>
  </si>
  <si>
    <t>7*1,5*2</t>
  </si>
  <si>
    <t>577144131</t>
  </si>
  <si>
    <t>Asfaltový beton vrstva obrusná ACO 11 (ABS) s rozprostřením a se zhutněním z modifikovaného asfaltu v pruhu šířky do 3 m, po zhutnění tl. 50 mm</t>
  </si>
  <si>
    <t>-33735150</t>
  </si>
  <si>
    <t>16</t>
  </si>
  <si>
    <t>577145132</t>
  </si>
  <si>
    <t>Asfaltový beton vrstva ložní ACL 16 (ABH) s rozprostřením a zhutněním z modifikovaného asfaltu v pruhu šířky do 3 m, po zhutnění tl. 50 mm</t>
  </si>
  <si>
    <t>-1694468726</t>
  </si>
  <si>
    <t>17</t>
  </si>
  <si>
    <t>919726123</t>
  </si>
  <si>
    <t>Geotextilie netkaná pro ochranu, separaci nebo filtraci měrná hmotnost přes 300 do 500 g/m2</t>
  </si>
  <si>
    <t>1455460367</t>
  </si>
  <si>
    <t>96</t>
  </si>
  <si>
    <t>Bourání konstrukcí</t>
  </si>
  <si>
    <t>113107123</t>
  </si>
  <si>
    <t>Odstranění podkladů nebo krytů s přemístěním hmot na skládku na vzdálenost do 3 m nebo s naložením na dopravní prostředek v ploše jednotlivě do 50 m2 z kameniva hrubého drceného, o tl. vrstvy přes 200 do 300 mm</t>
  </si>
  <si>
    <t>706244002</t>
  </si>
  <si>
    <t>19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</si>
  <si>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</si>
  <si>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</si>
  <si>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319086700</t>
  </si>
  <si>
    <t>20</t>
  </si>
  <si>
    <t>220860205-D</t>
  </si>
  <si>
    <t>Demontáž parkovištní závory včetně výkopu jámy, vybetonování základu, zatažení a zapojení ovládacího kabelu, připojení napájení, zhotovení trubky pro přívod kabelu, zhotovení bednícího rámu s fixním upevněním sr., usazení a upevnění stojanu závory, montáže břevna a závory, vyzkoušení se zapojením, upevněním a přezkoušením</t>
  </si>
  <si>
    <t>kus</t>
  </si>
  <si>
    <t>675408599</t>
  </si>
  <si>
    <t>Poznámka k položce:
Brána u Kočárovny</t>
  </si>
  <si>
    <t>961044111</t>
  </si>
  <si>
    <t>Bourání základů z betonu prostého</t>
  </si>
  <si>
    <t>-1695881281</t>
  </si>
  <si>
    <t>Poznámka k položce:
brána u kočárovny</t>
  </si>
  <si>
    <t>základ pro závoru</t>
  </si>
  <si>
    <t>0,5*0,5*1,2</t>
  </si>
  <si>
    <t>(2,4+2,2+4,3)*0,35*0,75</t>
  </si>
  <si>
    <t>22</t>
  </si>
  <si>
    <t>985221013</t>
  </si>
  <si>
    <t>Postupné rozebírání zdiva pro další použití kamenného, objemu přes 3 m3</t>
  </si>
  <si>
    <t>2047925821</t>
  </si>
  <si>
    <t>23</t>
  </si>
  <si>
    <t>997002611</t>
  </si>
  <si>
    <t>Nakládání suti a vybouraných hmot na dopravní prostředek pro vodorovné přemístění</t>
  </si>
  <si>
    <t>t</t>
  </si>
  <si>
    <t>-192793766</t>
  </si>
  <si>
    <t>24</t>
  </si>
  <si>
    <t>997221551</t>
  </si>
  <si>
    <t>Vodorovná doprava suti bez naložení, ale se složením a s hrubým urovnáním ze sypkých materiálů, na vzdálenost do 1 km</t>
  </si>
  <si>
    <t>-438461498</t>
  </si>
  <si>
    <t>25</t>
  </si>
  <si>
    <t>997221559</t>
  </si>
  <si>
    <t>Vodorovná doprava suti bez naložení, ale se složením a s hrubým urovnáním Příplatek k ceně za každý další i započatý 1 km přes 1 km</t>
  </si>
  <si>
    <t>-443845421</t>
  </si>
  <si>
    <t>6,712*19 'Přepočtené koeficientem množství</t>
  </si>
  <si>
    <t>26</t>
  </si>
  <si>
    <t>997221845</t>
  </si>
  <si>
    <t>Poplatek za uložení stavebního odpadu na skládce (skládkovné) z asfaltových povrchů</t>
  </si>
  <si>
    <t>1242668317</t>
  </si>
  <si>
    <t>27</t>
  </si>
  <si>
    <t>997221855</t>
  </si>
  <si>
    <t>Poplatek za uložení stavebního odpadu na skládce (skládkovné) z kameniva</t>
  </si>
  <si>
    <t>-526023359</t>
  </si>
  <si>
    <t>6,712-0,22</t>
  </si>
  <si>
    <t>99</t>
  </si>
  <si>
    <t>Přesuny hmot a suti</t>
  </si>
  <si>
    <t>28</t>
  </si>
  <si>
    <t>998153131</t>
  </si>
  <si>
    <t>Přesun hmot pro zdi a valy samostatné se svislou nosnou konstrukcí zděnou nebo monolitickou betonovou tyčovou nebo plošnou vodorovná dopravní vzdálenost do 50 m, pro zdi výšky do 12 m</t>
  </si>
  <si>
    <t>403113798</t>
  </si>
  <si>
    <t>PSV</t>
  </si>
  <si>
    <t>Práce a dodávky PSV</t>
  </si>
  <si>
    <t>767</t>
  </si>
  <si>
    <t>Konstrukce zámečnické</t>
  </si>
  <si>
    <t>29</t>
  </si>
  <si>
    <t>Z01</t>
  </si>
  <si>
    <t>Dvoukřídlá vrata kovaná (Kočárovská brána) vzor Novomikulášská brána včetně boční branky (stejné provedení) - 5020 x 1950 mm,  kompletní  provedení včetně povrchové úpravy, mechaniky, kotvení a výzbroje pro automatické otevírání</t>
  </si>
  <si>
    <t>-154780945</t>
  </si>
  <si>
    <t>Poznámka k položce:
Podrobný popis viz výkres č. 1.19 - Tabulky výrobků a v.č. 1.16 - Kočárovská vstupní brána</t>
  </si>
  <si>
    <t>30</t>
  </si>
  <si>
    <t>Z02</t>
  </si>
  <si>
    <t>Oprava a doplnění stávající Novodvorské brány, vzor Novomikulášská brána včetně branky a postranních částí (stejné provedení) - 3610 x 2180 mm,  kompletní  provedení včetně povrchové úpravy</t>
  </si>
  <si>
    <t>629342324</t>
  </si>
  <si>
    <t>Poznámka k položce:
Podrobný popis viz výkres č. 1.19 - Tabulky výrobků a v.č. 1.15 - Novodvorská vstupní brána</t>
  </si>
  <si>
    <t>31</t>
  </si>
  <si>
    <t>998767201</t>
  </si>
  <si>
    <t>Přesun hmot pro zámečnické konstrukce stanovený procentní sazbou (%) z ceny vodorovná dopravní vzdálenost do 50 m v objektech výšky do 6 m</t>
  </si>
  <si>
    <t>%</t>
  </si>
  <si>
    <t>1460251043</t>
  </si>
  <si>
    <t>782</t>
  </si>
  <si>
    <t>Dokončovací práce - obklady z kamene</t>
  </si>
  <si>
    <t>32</t>
  </si>
  <si>
    <t>78299-R01</t>
  </si>
  <si>
    <t xml:space="preserve">Dopnění, očištění, vyspárování a reprofilace stávajícího kamenného zdiva z kutnohorského pískovce - kompletní púrovedení včetně odstranění zbytků vegetace a impregnace </t>
  </si>
  <si>
    <t>183761849</t>
  </si>
  <si>
    <t>Novodvorská vstupní brána</t>
  </si>
  <si>
    <t>7,5*2+4,6*2+7,8+5,95+0,15+(0,3*2+0,4*2)*1+0,6*0,8*12</t>
  </si>
  <si>
    <t>Kočárovská brána</t>
  </si>
  <si>
    <t>0,6*4+0,9*2+0,5*0,35*4</t>
  </si>
  <si>
    <t>33</t>
  </si>
  <si>
    <t>998782201</t>
  </si>
  <si>
    <t>Přesun hmot pro obklady kamenné stanovený procentní sazbou (%) z ceny vodorovná dopravní vzdálenost do 50 m v objektech výšky do 6 m</t>
  </si>
  <si>
    <t>350931004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</si>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</sst>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9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6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7" fillId="0" borderId="27" xfId="0" applyFont="1" applyBorder="1" applyAlignment="1" applyProtection="1">
      <alignment horizontal="center" vertical="center"/>
      <protection/>
    </xf>
    <xf numFmtId="49" fontId="37" fillId="0" borderId="27" xfId="0" applyNumberFormat="1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left" vertical="center" wrapText="1"/>
      <protection/>
    </xf>
    <xf numFmtId="0" fontId="37" fillId="0" borderId="27" xfId="0" applyFont="1" applyBorder="1" applyAlignment="1" applyProtection="1">
      <alignment horizontal="center" vertical="center" wrapText="1"/>
      <protection/>
    </xf>
    <xf numFmtId="167" fontId="37" fillId="0" borderId="27" xfId="0" applyNumberFormat="1" applyFont="1" applyBorder="1" applyAlignment="1" applyProtection="1">
      <alignment vertical="center"/>
      <protection/>
    </xf>
    <xf numFmtId="4" fontId="37" fillId="3" borderId="27" xfId="0" applyNumberFormat="1" applyFont="1" applyFill="1" applyBorder="1" applyAlignment="1" applyProtection="1">
      <alignment vertical="center"/>
      <protection locked="0"/>
    </xf>
    <xf numFmtId="4" fontId="37" fillId="0" borderId="27" xfId="0" applyNumberFormat="1" applyFont="1" applyBorder="1" applyAlignment="1" applyProtection="1">
      <alignment vertical="center"/>
      <protection/>
    </xf>
    <xf numFmtId="0" fontId="37" fillId="0" borderId="4" xfId="0" applyFont="1" applyBorder="1" applyAlignment="1">
      <alignment vertical="center"/>
    </xf>
    <xf numFmtId="0" fontId="37" fillId="3" borderId="2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38" fillId="0" borderId="0" xfId="0" applyFont="1" applyBorder="1" applyAlignment="1" applyProtection="1">
      <alignment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8"/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8"/>
      <c r="BD2" s="348"/>
      <c r="BE2" s="348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7" t="s">
        <v>16</v>
      </c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29"/>
      <c r="AQ5" s="31"/>
      <c r="BE5" s="375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9" t="s">
        <v>19</v>
      </c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8"/>
      <c r="AK6" s="378"/>
      <c r="AL6" s="378"/>
      <c r="AM6" s="378"/>
      <c r="AN6" s="378"/>
      <c r="AO6" s="378"/>
      <c r="AP6" s="29"/>
      <c r="AQ6" s="31"/>
      <c r="BE6" s="376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76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76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6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76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76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6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76"/>
      <c r="BS13" s="24" t="s">
        <v>8</v>
      </c>
    </row>
    <row r="14" spans="2:71" ht="15">
      <c r="B14" s="28"/>
      <c r="C14" s="29"/>
      <c r="D14" s="29"/>
      <c r="E14" s="380" t="s">
        <v>32</v>
      </c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1"/>
      <c r="X14" s="381"/>
      <c r="Y14" s="381"/>
      <c r="Z14" s="381"/>
      <c r="AA14" s="381"/>
      <c r="AB14" s="381"/>
      <c r="AC14" s="381"/>
      <c r="AD14" s="381"/>
      <c r="AE14" s="381"/>
      <c r="AF14" s="381"/>
      <c r="AG14" s="381"/>
      <c r="AH14" s="381"/>
      <c r="AI14" s="381"/>
      <c r="AJ14" s="381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76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6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34</v>
      </c>
      <c r="AO16" s="29"/>
      <c r="AP16" s="29"/>
      <c r="AQ16" s="31"/>
      <c r="BE16" s="376"/>
      <c r="BS16" s="24" t="s">
        <v>6</v>
      </c>
    </row>
    <row r="17" spans="2:71" ht="18.4" customHeight="1">
      <c r="B17" s="28"/>
      <c r="C17" s="29"/>
      <c r="D17" s="29"/>
      <c r="E17" s="35" t="s">
        <v>35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76"/>
      <c r="BS17" s="24" t="s">
        <v>36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6"/>
      <c r="BS18" s="24" t="s">
        <v>8</v>
      </c>
    </row>
    <row r="19" spans="2:71" ht="14.45" customHeight="1">
      <c r="B19" s="28"/>
      <c r="C19" s="29"/>
      <c r="D19" s="37" t="s">
        <v>37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6"/>
      <c r="BS19" s="24" t="s">
        <v>8</v>
      </c>
    </row>
    <row r="20" spans="2:71" ht="22.5" customHeight="1">
      <c r="B20" s="28"/>
      <c r="C20" s="29"/>
      <c r="D20" s="29"/>
      <c r="E20" s="382" t="s">
        <v>21</v>
      </c>
      <c r="F20" s="382"/>
      <c r="G20" s="382"/>
      <c r="H20" s="382"/>
      <c r="I20" s="382"/>
      <c r="J20" s="382"/>
      <c r="K20" s="382"/>
      <c r="L20" s="382"/>
      <c r="M20" s="382"/>
      <c r="N20" s="382"/>
      <c r="O20" s="382"/>
      <c r="P20" s="382"/>
      <c r="Q20" s="382"/>
      <c r="R20" s="382"/>
      <c r="S20" s="382"/>
      <c r="T20" s="382"/>
      <c r="U20" s="382"/>
      <c r="V20" s="382"/>
      <c r="W20" s="382"/>
      <c r="X20" s="382"/>
      <c r="Y20" s="382"/>
      <c r="Z20" s="382"/>
      <c r="AA20" s="382"/>
      <c r="AB20" s="382"/>
      <c r="AC20" s="382"/>
      <c r="AD20" s="382"/>
      <c r="AE20" s="382"/>
      <c r="AF20" s="382"/>
      <c r="AG20" s="382"/>
      <c r="AH20" s="382"/>
      <c r="AI20" s="382"/>
      <c r="AJ20" s="382"/>
      <c r="AK20" s="382"/>
      <c r="AL20" s="382"/>
      <c r="AM20" s="382"/>
      <c r="AN20" s="382"/>
      <c r="AO20" s="29"/>
      <c r="AP20" s="29"/>
      <c r="AQ20" s="31"/>
      <c r="BE20" s="376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6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6"/>
    </row>
    <row r="23" spans="2:57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3">
        <f>ROUND(AG51,2)</f>
        <v>0</v>
      </c>
      <c r="AL23" s="384"/>
      <c r="AM23" s="384"/>
      <c r="AN23" s="384"/>
      <c r="AO23" s="384"/>
      <c r="AP23" s="42"/>
      <c r="AQ23" s="45"/>
      <c r="BE23" s="376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6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5" t="s">
        <v>39</v>
      </c>
      <c r="M25" s="385"/>
      <c r="N25" s="385"/>
      <c r="O25" s="385"/>
      <c r="P25" s="42"/>
      <c r="Q25" s="42"/>
      <c r="R25" s="42"/>
      <c r="S25" s="42"/>
      <c r="T25" s="42"/>
      <c r="U25" s="42"/>
      <c r="V25" s="42"/>
      <c r="W25" s="385" t="s">
        <v>40</v>
      </c>
      <c r="X25" s="385"/>
      <c r="Y25" s="385"/>
      <c r="Z25" s="385"/>
      <c r="AA25" s="385"/>
      <c r="AB25" s="385"/>
      <c r="AC25" s="385"/>
      <c r="AD25" s="385"/>
      <c r="AE25" s="385"/>
      <c r="AF25" s="42"/>
      <c r="AG25" s="42"/>
      <c r="AH25" s="42"/>
      <c r="AI25" s="42"/>
      <c r="AJ25" s="42"/>
      <c r="AK25" s="385" t="s">
        <v>41</v>
      </c>
      <c r="AL25" s="385"/>
      <c r="AM25" s="385"/>
      <c r="AN25" s="385"/>
      <c r="AO25" s="385"/>
      <c r="AP25" s="42"/>
      <c r="AQ25" s="45"/>
      <c r="BE25" s="376"/>
    </row>
    <row r="26" spans="2:57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68">
        <v>0.21</v>
      </c>
      <c r="M26" s="369"/>
      <c r="N26" s="369"/>
      <c r="O26" s="369"/>
      <c r="P26" s="48"/>
      <c r="Q26" s="48"/>
      <c r="R26" s="48"/>
      <c r="S26" s="48"/>
      <c r="T26" s="48"/>
      <c r="U26" s="48"/>
      <c r="V26" s="48"/>
      <c r="W26" s="370">
        <f>ROUND(AZ51,2)</f>
        <v>0</v>
      </c>
      <c r="X26" s="369"/>
      <c r="Y26" s="369"/>
      <c r="Z26" s="369"/>
      <c r="AA26" s="369"/>
      <c r="AB26" s="369"/>
      <c r="AC26" s="369"/>
      <c r="AD26" s="369"/>
      <c r="AE26" s="369"/>
      <c r="AF26" s="48"/>
      <c r="AG26" s="48"/>
      <c r="AH26" s="48"/>
      <c r="AI26" s="48"/>
      <c r="AJ26" s="48"/>
      <c r="AK26" s="370">
        <f>ROUND(AV51,2)</f>
        <v>0</v>
      </c>
      <c r="AL26" s="369"/>
      <c r="AM26" s="369"/>
      <c r="AN26" s="369"/>
      <c r="AO26" s="369"/>
      <c r="AP26" s="48"/>
      <c r="AQ26" s="50"/>
      <c r="BE26" s="376"/>
    </row>
    <row r="27" spans="2:57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68">
        <v>0.15</v>
      </c>
      <c r="M27" s="369"/>
      <c r="N27" s="369"/>
      <c r="O27" s="369"/>
      <c r="P27" s="48"/>
      <c r="Q27" s="48"/>
      <c r="R27" s="48"/>
      <c r="S27" s="48"/>
      <c r="T27" s="48"/>
      <c r="U27" s="48"/>
      <c r="V27" s="48"/>
      <c r="W27" s="370">
        <f>ROUND(BA51,2)</f>
        <v>0</v>
      </c>
      <c r="X27" s="369"/>
      <c r="Y27" s="369"/>
      <c r="Z27" s="369"/>
      <c r="AA27" s="369"/>
      <c r="AB27" s="369"/>
      <c r="AC27" s="369"/>
      <c r="AD27" s="369"/>
      <c r="AE27" s="369"/>
      <c r="AF27" s="48"/>
      <c r="AG27" s="48"/>
      <c r="AH27" s="48"/>
      <c r="AI27" s="48"/>
      <c r="AJ27" s="48"/>
      <c r="AK27" s="370">
        <f>ROUND(AW51,2)</f>
        <v>0</v>
      </c>
      <c r="AL27" s="369"/>
      <c r="AM27" s="369"/>
      <c r="AN27" s="369"/>
      <c r="AO27" s="369"/>
      <c r="AP27" s="48"/>
      <c r="AQ27" s="50"/>
      <c r="BE27" s="376"/>
    </row>
    <row r="28" spans="2:57" s="2" customFormat="1" ht="14.4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68">
        <v>0.21</v>
      </c>
      <c r="M28" s="369"/>
      <c r="N28" s="369"/>
      <c r="O28" s="369"/>
      <c r="P28" s="48"/>
      <c r="Q28" s="48"/>
      <c r="R28" s="48"/>
      <c r="S28" s="48"/>
      <c r="T28" s="48"/>
      <c r="U28" s="48"/>
      <c r="V28" s="48"/>
      <c r="W28" s="370">
        <f>ROUND(BB51,2)</f>
        <v>0</v>
      </c>
      <c r="X28" s="369"/>
      <c r="Y28" s="369"/>
      <c r="Z28" s="369"/>
      <c r="AA28" s="369"/>
      <c r="AB28" s="369"/>
      <c r="AC28" s="369"/>
      <c r="AD28" s="369"/>
      <c r="AE28" s="369"/>
      <c r="AF28" s="48"/>
      <c r="AG28" s="48"/>
      <c r="AH28" s="48"/>
      <c r="AI28" s="48"/>
      <c r="AJ28" s="48"/>
      <c r="AK28" s="370">
        <v>0</v>
      </c>
      <c r="AL28" s="369"/>
      <c r="AM28" s="369"/>
      <c r="AN28" s="369"/>
      <c r="AO28" s="369"/>
      <c r="AP28" s="48"/>
      <c r="AQ28" s="50"/>
      <c r="BE28" s="376"/>
    </row>
    <row r="29" spans="2:57" s="2" customFormat="1" ht="14.4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68">
        <v>0.15</v>
      </c>
      <c r="M29" s="369"/>
      <c r="N29" s="369"/>
      <c r="O29" s="369"/>
      <c r="P29" s="48"/>
      <c r="Q29" s="48"/>
      <c r="R29" s="48"/>
      <c r="S29" s="48"/>
      <c r="T29" s="48"/>
      <c r="U29" s="48"/>
      <c r="V29" s="48"/>
      <c r="W29" s="370">
        <f>ROUND(BC51,2)</f>
        <v>0</v>
      </c>
      <c r="X29" s="369"/>
      <c r="Y29" s="369"/>
      <c r="Z29" s="369"/>
      <c r="AA29" s="369"/>
      <c r="AB29" s="369"/>
      <c r="AC29" s="369"/>
      <c r="AD29" s="369"/>
      <c r="AE29" s="369"/>
      <c r="AF29" s="48"/>
      <c r="AG29" s="48"/>
      <c r="AH29" s="48"/>
      <c r="AI29" s="48"/>
      <c r="AJ29" s="48"/>
      <c r="AK29" s="370">
        <v>0</v>
      </c>
      <c r="AL29" s="369"/>
      <c r="AM29" s="369"/>
      <c r="AN29" s="369"/>
      <c r="AO29" s="369"/>
      <c r="AP29" s="48"/>
      <c r="AQ29" s="50"/>
      <c r="BE29" s="376"/>
    </row>
    <row r="30" spans="2:57" s="2" customFormat="1" ht="14.4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68">
        <v>0</v>
      </c>
      <c r="M30" s="369"/>
      <c r="N30" s="369"/>
      <c r="O30" s="369"/>
      <c r="P30" s="48"/>
      <c r="Q30" s="48"/>
      <c r="R30" s="48"/>
      <c r="S30" s="48"/>
      <c r="T30" s="48"/>
      <c r="U30" s="48"/>
      <c r="V30" s="48"/>
      <c r="W30" s="370">
        <f>ROUND(BD51,2)</f>
        <v>0</v>
      </c>
      <c r="X30" s="369"/>
      <c r="Y30" s="369"/>
      <c r="Z30" s="369"/>
      <c r="AA30" s="369"/>
      <c r="AB30" s="369"/>
      <c r="AC30" s="369"/>
      <c r="AD30" s="369"/>
      <c r="AE30" s="369"/>
      <c r="AF30" s="48"/>
      <c r="AG30" s="48"/>
      <c r="AH30" s="48"/>
      <c r="AI30" s="48"/>
      <c r="AJ30" s="48"/>
      <c r="AK30" s="370">
        <v>0</v>
      </c>
      <c r="AL30" s="369"/>
      <c r="AM30" s="369"/>
      <c r="AN30" s="369"/>
      <c r="AO30" s="369"/>
      <c r="AP30" s="48"/>
      <c r="AQ30" s="50"/>
      <c r="BE30" s="376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6"/>
    </row>
    <row r="32" spans="2:57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71" t="s">
        <v>50</v>
      </c>
      <c r="Y32" s="372"/>
      <c r="Z32" s="372"/>
      <c r="AA32" s="372"/>
      <c r="AB32" s="372"/>
      <c r="AC32" s="53"/>
      <c r="AD32" s="53"/>
      <c r="AE32" s="53"/>
      <c r="AF32" s="53"/>
      <c r="AG32" s="53"/>
      <c r="AH32" s="53"/>
      <c r="AI32" s="53"/>
      <c r="AJ32" s="53"/>
      <c r="AK32" s="373">
        <f>SUM(AK23:AK30)</f>
        <v>0</v>
      </c>
      <c r="AL32" s="372"/>
      <c r="AM32" s="372"/>
      <c r="AN32" s="372"/>
      <c r="AO32" s="374"/>
      <c r="AP32" s="51"/>
      <c r="AQ32" s="55"/>
      <c r="BE32" s="376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2018-06u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4" t="str">
        <f>K6</f>
        <v>Revitalizace stávajícího HA-HA příkopu (oplocení)</v>
      </c>
      <c r="M42" s="355"/>
      <c r="N42" s="355"/>
      <c r="O42" s="355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55"/>
      <c r="AB42" s="355"/>
      <c r="AC42" s="355"/>
      <c r="AD42" s="355"/>
      <c r="AE42" s="355"/>
      <c r="AF42" s="355"/>
      <c r="AG42" s="355"/>
      <c r="AH42" s="355"/>
      <c r="AI42" s="355"/>
      <c r="AJ42" s="355"/>
      <c r="AK42" s="355"/>
      <c r="AL42" s="355"/>
      <c r="AM42" s="355"/>
      <c r="AN42" s="355"/>
      <c r="AO42" s="35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Zámek Kačina, Sv. Mikuláš 51, 284 01 Kutná Hora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6" t="str">
        <f>IF(AN8="","",AN8)</f>
        <v>29. 1. 2018</v>
      </c>
      <c r="AN44" s="35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Národní zemědělské muzeum, Kostelní 44, Praha 7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57" t="str">
        <f>IF(E17="","",E17)</f>
        <v>Ing. Karel Sehyl, K Noskovně 148, Praha 6</v>
      </c>
      <c r="AN46" s="357"/>
      <c r="AO46" s="357"/>
      <c r="AP46" s="357"/>
      <c r="AQ46" s="63"/>
      <c r="AR46" s="61"/>
      <c r="AS46" s="358" t="s">
        <v>52</v>
      </c>
      <c r="AT46" s="35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60"/>
      <c r="AT47" s="36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2"/>
      <c r="AT48" s="36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4" t="s">
        <v>53</v>
      </c>
      <c r="D49" s="365"/>
      <c r="E49" s="365"/>
      <c r="F49" s="365"/>
      <c r="G49" s="365"/>
      <c r="H49" s="79"/>
      <c r="I49" s="366" t="s">
        <v>54</v>
      </c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365"/>
      <c r="AC49" s="365"/>
      <c r="AD49" s="365"/>
      <c r="AE49" s="365"/>
      <c r="AF49" s="365"/>
      <c r="AG49" s="367" t="s">
        <v>55</v>
      </c>
      <c r="AH49" s="365"/>
      <c r="AI49" s="365"/>
      <c r="AJ49" s="365"/>
      <c r="AK49" s="365"/>
      <c r="AL49" s="365"/>
      <c r="AM49" s="365"/>
      <c r="AN49" s="366" t="s">
        <v>56</v>
      </c>
      <c r="AO49" s="365"/>
      <c r="AP49" s="365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2">
        <f>ROUND(AG52,2)</f>
        <v>0</v>
      </c>
      <c r="AH51" s="352"/>
      <c r="AI51" s="352"/>
      <c r="AJ51" s="352"/>
      <c r="AK51" s="352"/>
      <c r="AL51" s="352"/>
      <c r="AM51" s="352"/>
      <c r="AN51" s="353">
        <f>SUM(AG51,AT51)</f>
        <v>0</v>
      </c>
      <c r="AO51" s="353"/>
      <c r="AP51" s="353"/>
      <c r="AQ51" s="89" t="s">
        <v>21</v>
      </c>
      <c r="AR51" s="71"/>
      <c r="AS51" s="90">
        <f>ROUND(AS52,2)</f>
        <v>0</v>
      </c>
      <c r="AT51" s="91">
        <f>ROUND(SUM(AV51:AW51),2)</f>
        <v>0</v>
      </c>
      <c r="AU51" s="92">
        <f>ROUND(AU52,5)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ROUND(AZ52,2)</f>
        <v>0</v>
      </c>
      <c r="BA51" s="91">
        <f>ROUND(BA52,2)</f>
        <v>0</v>
      </c>
      <c r="BB51" s="91">
        <f>ROUND(BB52,2)</f>
        <v>0</v>
      </c>
      <c r="BC51" s="91">
        <f>ROUND(BC52,2)</f>
        <v>0</v>
      </c>
      <c r="BD51" s="93">
        <f>ROUND(BD52,2)</f>
        <v>0</v>
      </c>
      <c r="BS51" s="94" t="s">
        <v>71</v>
      </c>
      <c r="BT51" s="94" t="s">
        <v>72</v>
      </c>
      <c r="BV51" s="94" t="s">
        <v>73</v>
      </c>
      <c r="BW51" s="94" t="s">
        <v>7</v>
      </c>
      <c r="BX51" s="94" t="s">
        <v>74</v>
      </c>
      <c r="CL51" s="94" t="s">
        <v>21</v>
      </c>
    </row>
    <row r="52" spans="1:90" s="5" customFormat="1" ht="37.5" customHeight="1">
      <c r="A52" s="95" t="s">
        <v>75</v>
      </c>
      <c r="B52" s="96"/>
      <c r="C52" s="97"/>
      <c r="D52" s="351" t="s">
        <v>16</v>
      </c>
      <c r="E52" s="351"/>
      <c r="F52" s="351"/>
      <c r="G52" s="351"/>
      <c r="H52" s="351"/>
      <c r="I52" s="98"/>
      <c r="J52" s="351" t="s">
        <v>19</v>
      </c>
      <c r="K52" s="351"/>
      <c r="L52" s="351"/>
      <c r="M52" s="351"/>
      <c r="N52" s="351"/>
      <c r="O52" s="351"/>
      <c r="P52" s="351"/>
      <c r="Q52" s="351"/>
      <c r="R52" s="351"/>
      <c r="S52" s="351"/>
      <c r="T52" s="351"/>
      <c r="U52" s="351"/>
      <c r="V52" s="351"/>
      <c r="W52" s="351"/>
      <c r="X52" s="351"/>
      <c r="Y52" s="351"/>
      <c r="Z52" s="351"/>
      <c r="AA52" s="351"/>
      <c r="AB52" s="351"/>
      <c r="AC52" s="351"/>
      <c r="AD52" s="351"/>
      <c r="AE52" s="351"/>
      <c r="AF52" s="351"/>
      <c r="AG52" s="349">
        <f>'2018-06u - Revitalizace s...'!J25</f>
        <v>0</v>
      </c>
      <c r="AH52" s="350"/>
      <c r="AI52" s="350"/>
      <c r="AJ52" s="350"/>
      <c r="AK52" s="350"/>
      <c r="AL52" s="350"/>
      <c r="AM52" s="350"/>
      <c r="AN52" s="349">
        <f>SUM(AG52,AT52)</f>
        <v>0</v>
      </c>
      <c r="AO52" s="350"/>
      <c r="AP52" s="350"/>
      <c r="AQ52" s="99" t="s">
        <v>76</v>
      </c>
      <c r="AR52" s="100"/>
      <c r="AS52" s="101">
        <v>0</v>
      </c>
      <c r="AT52" s="102">
        <f>ROUND(SUM(AV52:AW52),2)</f>
        <v>0</v>
      </c>
      <c r="AU52" s="103">
        <f>'2018-06u - Revitalizace s...'!P81</f>
        <v>0</v>
      </c>
      <c r="AV52" s="102">
        <f>'2018-06u - Revitalizace s...'!J28</f>
        <v>0</v>
      </c>
      <c r="AW52" s="102">
        <f>'2018-06u - Revitalizace s...'!J29</f>
        <v>0</v>
      </c>
      <c r="AX52" s="102">
        <f>'2018-06u - Revitalizace s...'!J30</f>
        <v>0</v>
      </c>
      <c r="AY52" s="102">
        <f>'2018-06u - Revitalizace s...'!J31</f>
        <v>0</v>
      </c>
      <c r="AZ52" s="102">
        <f>'2018-06u - Revitalizace s...'!F28</f>
        <v>0</v>
      </c>
      <c r="BA52" s="102">
        <f>'2018-06u - Revitalizace s...'!F29</f>
        <v>0</v>
      </c>
      <c r="BB52" s="102">
        <f>'2018-06u - Revitalizace s...'!F30</f>
        <v>0</v>
      </c>
      <c r="BC52" s="102">
        <f>'2018-06u - Revitalizace s...'!F31</f>
        <v>0</v>
      </c>
      <c r="BD52" s="104">
        <f>'2018-06u - Revitalizace s...'!F32</f>
        <v>0</v>
      </c>
      <c r="BT52" s="105" t="s">
        <v>77</v>
      </c>
      <c r="BU52" s="105" t="s">
        <v>78</v>
      </c>
      <c r="BV52" s="105" t="s">
        <v>73</v>
      </c>
      <c r="BW52" s="105" t="s">
        <v>7</v>
      </c>
      <c r="BX52" s="105" t="s">
        <v>74</v>
      </c>
      <c r="CL52" s="105" t="s">
        <v>21</v>
      </c>
    </row>
    <row r="53" spans="2:44" s="1" customFormat="1" ht="30" customHeight="1">
      <c r="B53" s="41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1"/>
    </row>
    <row r="54" spans="2:44" s="1" customFormat="1" ht="6.9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61"/>
    </row>
  </sheetData>
  <sheetProtection algorithmName="SHA-512" hashValue="22cp82ui4xkdeStkzK8VYCIWMBxZcfHOhVt5izqoJEdMGPFr+H2GsELJo0etd0+4TydC3IQbq+NcaplPBWx5Tw==" saltValue="PRgrMEyvwz8LDV02zbLVdA==" spinCount="100000" sheet="1" objects="1" scenarios="1" formatCells="0" formatColumns="0" formatRows="0" sort="0" autoFilter="0"/>
  <mergeCells count="41">
    <mergeCell ref="W27:AE27"/>
    <mergeCell ref="AK27:AO27"/>
    <mergeCell ref="L28: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30:AE30"/>
    <mergeCell ref="AK30:AO30"/>
    <mergeCell ref="X32:AB32"/>
    <mergeCell ref="AK32:AO32"/>
    <mergeCell ref="W28:AE28"/>
    <mergeCell ref="AK28:AO28"/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</mergeCells>
  <hyperlinks>
    <hyperlink ref="K1:S1" location="C2" display="1) Rekapitulace stavby"/>
    <hyperlink ref="W1:AI1" location="C51" display="2) Rekapitulace objektů stavby a soupisů prací"/>
    <hyperlink ref="A52" location="'2018-06u - Revitalizace s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82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07"/>
      <c r="C1" s="107"/>
      <c r="D1" s="108" t="s">
        <v>1</v>
      </c>
      <c r="E1" s="107"/>
      <c r="F1" s="109" t="s">
        <v>79</v>
      </c>
      <c r="G1" s="389" t="s">
        <v>80</v>
      </c>
      <c r="H1" s="389"/>
      <c r="I1" s="110"/>
      <c r="J1" s="109" t="s">
        <v>81</v>
      </c>
      <c r="K1" s="108" t="s">
        <v>82</v>
      </c>
      <c r="L1" s="109" t="s">
        <v>83</v>
      </c>
      <c r="M1" s="109"/>
      <c r="N1" s="109"/>
      <c r="O1" s="109"/>
      <c r="P1" s="109"/>
      <c r="Q1" s="109"/>
      <c r="R1" s="109"/>
      <c r="S1" s="109"/>
      <c r="T1" s="10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8"/>
      <c r="M2" s="348"/>
      <c r="N2" s="348"/>
      <c r="O2" s="348"/>
      <c r="P2" s="348"/>
      <c r="Q2" s="348"/>
      <c r="R2" s="348"/>
      <c r="S2" s="348"/>
      <c r="T2" s="348"/>
      <c r="U2" s="348"/>
      <c r="V2" s="348"/>
      <c r="AT2" s="24" t="s">
        <v>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1"/>
      <c r="J3" s="26"/>
      <c r="K3" s="27"/>
      <c r="AT3" s="24" t="s">
        <v>84</v>
      </c>
    </row>
    <row r="4" spans="2:46" ht="36.95" customHeight="1">
      <c r="B4" s="28"/>
      <c r="C4" s="29"/>
      <c r="D4" s="30" t="s">
        <v>85</v>
      </c>
      <c r="E4" s="29"/>
      <c r="F4" s="29"/>
      <c r="G4" s="29"/>
      <c r="H4" s="29"/>
      <c r="I4" s="11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2"/>
      <c r="J5" s="29"/>
      <c r="K5" s="31"/>
    </row>
    <row r="6" spans="2:11" s="1" customFormat="1" ht="15">
      <c r="B6" s="41"/>
      <c r="C6" s="42"/>
      <c r="D6" s="37" t="s">
        <v>18</v>
      </c>
      <c r="E6" s="42"/>
      <c r="F6" s="42"/>
      <c r="G6" s="42"/>
      <c r="H6" s="42"/>
      <c r="I6" s="113"/>
      <c r="J6" s="42"/>
      <c r="K6" s="45"/>
    </row>
    <row r="7" spans="2:11" s="1" customFormat="1" ht="36.95" customHeight="1">
      <c r="B7" s="41"/>
      <c r="C7" s="42"/>
      <c r="D7" s="42"/>
      <c r="E7" s="386" t="s">
        <v>19</v>
      </c>
      <c r="F7" s="387"/>
      <c r="G7" s="387"/>
      <c r="H7" s="387"/>
      <c r="I7" s="113"/>
      <c r="J7" s="42"/>
      <c r="K7" s="45"/>
    </row>
    <row r="8" spans="2:11" s="1" customFormat="1" ht="13.5">
      <c r="B8" s="41"/>
      <c r="C8" s="42"/>
      <c r="D8" s="42"/>
      <c r="E8" s="42"/>
      <c r="F8" s="42"/>
      <c r="G8" s="42"/>
      <c r="H8" s="42"/>
      <c r="I8" s="113"/>
      <c r="J8" s="42"/>
      <c r="K8" s="45"/>
    </row>
    <row r="9" spans="2:11" s="1" customFormat="1" ht="14.45" customHeight="1">
      <c r="B9" s="41"/>
      <c r="C9" s="42"/>
      <c r="D9" s="37" t="s">
        <v>20</v>
      </c>
      <c r="E9" s="42"/>
      <c r="F9" s="35" t="s">
        <v>21</v>
      </c>
      <c r="G9" s="42"/>
      <c r="H9" s="42"/>
      <c r="I9" s="114" t="s">
        <v>22</v>
      </c>
      <c r="J9" s="35" t="s">
        <v>21</v>
      </c>
      <c r="K9" s="45"/>
    </row>
    <row r="10" spans="2:11" s="1" customFormat="1" ht="14.45" customHeight="1">
      <c r="B10" s="41"/>
      <c r="C10" s="42"/>
      <c r="D10" s="37" t="s">
        <v>23</v>
      </c>
      <c r="E10" s="42"/>
      <c r="F10" s="35" t="s">
        <v>24</v>
      </c>
      <c r="G10" s="42"/>
      <c r="H10" s="42"/>
      <c r="I10" s="114" t="s">
        <v>25</v>
      </c>
      <c r="J10" s="115" t="str">
        <f>'Rekapitulace stavby'!AN8</f>
        <v>29. 1. 2018</v>
      </c>
      <c r="K10" s="45"/>
    </row>
    <row r="11" spans="2:11" s="1" customFormat="1" ht="10.9" customHeight="1">
      <c r="B11" s="41"/>
      <c r="C11" s="42"/>
      <c r="D11" s="42"/>
      <c r="E11" s="42"/>
      <c r="F11" s="42"/>
      <c r="G11" s="42"/>
      <c r="H11" s="42"/>
      <c r="I11" s="113"/>
      <c r="J11" s="42"/>
      <c r="K11" s="45"/>
    </row>
    <row r="12" spans="2:11" s="1" customFormat="1" ht="14.45" customHeight="1">
      <c r="B12" s="41"/>
      <c r="C12" s="42"/>
      <c r="D12" s="37" t="s">
        <v>27</v>
      </c>
      <c r="E12" s="42"/>
      <c r="F12" s="42"/>
      <c r="G12" s="42"/>
      <c r="H12" s="42"/>
      <c r="I12" s="114" t="s">
        <v>28</v>
      </c>
      <c r="J12" s="35" t="s">
        <v>21</v>
      </c>
      <c r="K12" s="45"/>
    </row>
    <row r="13" spans="2:11" s="1" customFormat="1" ht="18" customHeight="1">
      <c r="B13" s="41"/>
      <c r="C13" s="42"/>
      <c r="D13" s="42"/>
      <c r="E13" s="35" t="s">
        <v>29</v>
      </c>
      <c r="F13" s="42"/>
      <c r="G13" s="42"/>
      <c r="H13" s="42"/>
      <c r="I13" s="114" t="s">
        <v>30</v>
      </c>
      <c r="J13" s="35" t="s">
        <v>21</v>
      </c>
      <c r="K13" s="45"/>
    </row>
    <row r="14" spans="2:11" s="1" customFormat="1" ht="6.95" customHeight="1">
      <c r="B14" s="41"/>
      <c r="C14" s="42"/>
      <c r="D14" s="42"/>
      <c r="E14" s="42"/>
      <c r="F14" s="42"/>
      <c r="G14" s="42"/>
      <c r="H14" s="42"/>
      <c r="I14" s="113"/>
      <c r="J14" s="42"/>
      <c r="K14" s="45"/>
    </row>
    <row r="15" spans="2:11" s="1" customFormat="1" ht="14.45" customHeight="1">
      <c r="B15" s="41"/>
      <c r="C15" s="42"/>
      <c r="D15" s="37" t="s">
        <v>31</v>
      </c>
      <c r="E15" s="42"/>
      <c r="F15" s="42"/>
      <c r="G15" s="42"/>
      <c r="H15" s="42"/>
      <c r="I15" s="114" t="s">
        <v>28</v>
      </c>
      <c r="J15" s="35" t="str">
        <f>IF('Rekapitulace stavby'!AN13="Vyplň údaj","",IF('Rekapitulace stavby'!AN13="","",'Rekapitulace stavby'!AN13))</f>
        <v/>
      </c>
      <c r="K15" s="45"/>
    </row>
    <row r="16" spans="2:11" s="1" customFormat="1" ht="18" customHeight="1">
      <c r="B16" s="41"/>
      <c r="C16" s="42"/>
      <c r="D16" s="42"/>
      <c r="E16" s="35" t="str">
        <f>IF('Rekapitulace stavby'!E14="Vyplň údaj","",IF('Rekapitulace stavby'!E14="","",'Rekapitulace stavby'!E14))</f>
        <v/>
      </c>
      <c r="F16" s="42"/>
      <c r="G16" s="42"/>
      <c r="H16" s="42"/>
      <c r="I16" s="114" t="s">
        <v>30</v>
      </c>
      <c r="J16" s="35" t="str">
        <f>IF('Rekapitulace stavby'!AN14="Vyplň údaj","",IF('Rekapitulace stavby'!AN14="","",'Rekapitulace stavby'!AN14))</f>
        <v/>
      </c>
      <c r="K16" s="45"/>
    </row>
    <row r="17" spans="2:11" s="1" customFormat="1" ht="6.95" customHeight="1">
      <c r="B17" s="41"/>
      <c r="C17" s="42"/>
      <c r="D17" s="42"/>
      <c r="E17" s="42"/>
      <c r="F17" s="42"/>
      <c r="G17" s="42"/>
      <c r="H17" s="42"/>
      <c r="I17" s="113"/>
      <c r="J17" s="42"/>
      <c r="K17" s="45"/>
    </row>
    <row r="18" spans="2:11" s="1" customFormat="1" ht="14.45" customHeight="1">
      <c r="B18" s="41"/>
      <c r="C18" s="42"/>
      <c r="D18" s="37" t="s">
        <v>33</v>
      </c>
      <c r="E18" s="42"/>
      <c r="F18" s="42"/>
      <c r="G18" s="42"/>
      <c r="H18" s="42"/>
      <c r="I18" s="114" t="s">
        <v>28</v>
      </c>
      <c r="J18" s="35" t="s">
        <v>34</v>
      </c>
      <c r="K18" s="45"/>
    </row>
    <row r="19" spans="2:11" s="1" customFormat="1" ht="18" customHeight="1">
      <c r="B19" s="41"/>
      <c r="C19" s="42"/>
      <c r="D19" s="42"/>
      <c r="E19" s="35" t="s">
        <v>35</v>
      </c>
      <c r="F19" s="42"/>
      <c r="G19" s="42"/>
      <c r="H19" s="42"/>
      <c r="I19" s="114" t="s">
        <v>30</v>
      </c>
      <c r="J19" s="35" t="s">
        <v>21</v>
      </c>
      <c r="K19" s="45"/>
    </row>
    <row r="20" spans="2:11" s="1" customFormat="1" ht="6.95" customHeight="1">
      <c r="B20" s="41"/>
      <c r="C20" s="42"/>
      <c r="D20" s="42"/>
      <c r="E20" s="42"/>
      <c r="F20" s="42"/>
      <c r="G20" s="42"/>
      <c r="H20" s="42"/>
      <c r="I20" s="113"/>
      <c r="J20" s="42"/>
      <c r="K20" s="45"/>
    </row>
    <row r="21" spans="2:11" s="1" customFormat="1" ht="14.45" customHeight="1">
      <c r="B21" s="41"/>
      <c r="C21" s="42"/>
      <c r="D21" s="37" t="s">
        <v>37</v>
      </c>
      <c r="E21" s="42"/>
      <c r="F21" s="42"/>
      <c r="G21" s="42"/>
      <c r="H21" s="42"/>
      <c r="I21" s="113"/>
      <c r="J21" s="42"/>
      <c r="K21" s="45"/>
    </row>
    <row r="22" spans="2:11" s="6" customFormat="1" ht="22.5" customHeight="1">
      <c r="B22" s="116"/>
      <c r="C22" s="117"/>
      <c r="D22" s="117"/>
      <c r="E22" s="382" t="s">
        <v>21</v>
      </c>
      <c r="F22" s="382"/>
      <c r="G22" s="382"/>
      <c r="H22" s="382"/>
      <c r="I22" s="118"/>
      <c r="J22" s="117"/>
      <c r="K22" s="119"/>
    </row>
    <row r="23" spans="2:11" s="1" customFormat="1" ht="6.95" customHeight="1">
      <c r="B23" s="41"/>
      <c r="C23" s="42"/>
      <c r="D23" s="42"/>
      <c r="E23" s="42"/>
      <c r="F23" s="42"/>
      <c r="G23" s="42"/>
      <c r="H23" s="42"/>
      <c r="I23" s="113"/>
      <c r="J23" s="42"/>
      <c r="K23" s="45"/>
    </row>
    <row r="24" spans="2:11" s="1" customFormat="1" ht="6.95" customHeight="1">
      <c r="B24" s="41"/>
      <c r="C24" s="42"/>
      <c r="D24" s="85"/>
      <c r="E24" s="85"/>
      <c r="F24" s="85"/>
      <c r="G24" s="85"/>
      <c r="H24" s="85"/>
      <c r="I24" s="120"/>
      <c r="J24" s="85"/>
      <c r="K24" s="121"/>
    </row>
    <row r="25" spans="2:11" s="1" customFormat="1" ht="25.35" customHeight="1">
      <c r="B25" s="41"/>
      <c r="C25" s="42"/>
      <c r="D25" s="122" t="s">
        <v>38</v>
      </c>
      <c r="E25" s="42"/>
      <c r="F25" s="42"/>
      <c r="G25" s="42"/>
      <c r="H25" s="42"/>
      <c r="I25" s="113"/>
      <c r="J25" s="123">
        <f>ROUND(J81,2)</f>
        <v>0</v>
      </c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0"/>
      <c r="J26" s="85"/>
      <c r="K26" s="121"/>
    </row>
    <row r="27" spans="2:11" s="1" customFormat="1" ht="14.45" customHeight="1">
      <c r="B27" s="41"/>
      <c r="C27" s="42"/>
      <c r="D27" s="42"/>
      <c r="E27" s="42"/>
      <c r="F27" s="46" t="s">
        <v>40</v>
      </c>
      <c r="G27" s="42"/>
      <c r="H27" s="42"/>
      <c r="I27" s="124" t="s">
        <v>39</v>
      </c>
      <c r="J27" s="46" t="s">
        <v>41</v>
      </c>
      <c r="K27" s="45"/>
    </row>
    <row r="28" spans="2:11" s="1" customFormat="1" ht="14.45" customHeight="1">
      <c r="B28" s="41"/>
      <c r="C28" s="42"/>
      <c r="D28" s="49" t="s">
        <v>42</v>
      </c>
      <c r="E28" s="49" t="s">
        <v>43</v>
      </c>
      <c r="F28" s="125">
        <f>ROUND(SUM(BE81:BE281),2)</f>
        <v>0</v>
      </c>
      <c r="G28" s="42"/>
      <c r="H28" s="42"/>
      <c r="I28" s="126">
        <v>0.21</v>
      </c>
      <c r="J28" s="125">
        <f>ROUND(ROUND((SUM(BE81:BE281)),2)*I28,2)</f>
        <v>0</v>
      </c>
      <c r="K28" s="45"/>
    </row>
    <row r="29" spans="2:11" s="1" customFormat="1" ht="14.45" customHeight="1">
      <c r="B29" s="41"/>
      <c r="C29" s="42"/>
      <c r="D29" s="42"/>
      <c r="E29" s="49" t="s">
        <v>44</v>
      </c>
      <c r="F29" s="125">
        <f>ROUND(SUM(BF81:BF281),2)</f>
        <v>0</v>
      </c>
      <c r="G29" s="42"/>
      <c r="H29" s="42"/>
      <c r="I29" s="126">
        <v>0.15</v>
      </c>
      <c r="J29" s="125">
        <f>ROUND(ROUND((SUM(BF81:BF281)),2)*I29,2)</f>
        <v>0</v>
      </c>
      <c r="K29" s="45"/>
    </row>
    <row r="30" spans="2:11" s="1" customFormat="1" ht="14.45" customHeight="1" hidden="1">
      <c r="B30" s="41"/>
      <c r="C30" s="42"/>
      <c r="D30" s="42"/>
      <c r="E30" s="49" t="s">
        <v>45</v>
      </c>
      <c r="F30" s="125">
        <f>ROUND(SUM(BG81:BG281),2)</f>
        <v>0</v>
      </c>
      <c r="G30" s="42"/>
      <c r="H30" s="42"/>
      <c r="I30" s="126">
        <v>0.21</v>
      </c>
      <c r="J30" s="125">
        <v>0</v>
      </c>
      <c r="K30" s="45"/>
    </row>
    <row r="31" spans="2:11" s="1" customFormat="1" ht="14.45" customHeight="1" hidden="1">
      <c r="B31" s="41"/>
      <c r="C31" s="42"/>
      <c r="D31" s="42"/>
      <c r="E31" s="49" t="s">
        <v>46</v>
      </c>
      <c r="F31" s="125">
        <f>ROUND(SUM(BH81:BH281),2)</f>
        <v>0</v>
      </c>
      <c r="G31" s="42"/>
      <c r="H31" s="42"/>
      <c r="I31" s="126">
        <v>0.15</v>
      </c>
      <c r="J31" s="125"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47</v>
      </c>
      <c r="F32" s="125">
        <f>ROUND(SUM(BI81:BI281),2)</f>
        <v>0</v>
      </c>
      <c r="G32" s="42"/>
      <c r="H32" s="42"/>
      <c r="I32" s="126">
        <v>0</v>
      </c>
      <c r="J32" s="125">
        <v>0</v>
      </c>
      <c r="K32" s="45"/>
    </row>
    <row r="33" spans="2:11" s="1" customFormat="1" ht="6.95" customHeight="1">
      <c r="B33" s="41"/>
      <c r="C33" s="42"/>
      <c r="D33" s="42"/>
      <c r="E33" s="42"/>
      <c r="F33" s="42"/>
      <c r="G33" s="42"/>
      <c r="H33" s="42"/>
      <c r="I33" s="113"/>
      <c r="J33" s="42"/>
      <c r="K33" s="45"/>
    </row>
    <row r="34" spans="2:11" s="1" customFormat="1" ht="25.35" customHeight="1">
      <c r="B34" s="41"/>
      <c r="C34" s="127"/>
      <c r="D34" s="128" t="s">
        <v>48</v>
      </c>
      <c r="E34" s="79"/>
      <c r="F34" s="79"/>
      <c r="G34" s="129" t="s">
        <v>49</v>
      </c>
      <c r="H34" s="130" t="s">
        <v>50</v>
      </c>
      <c r="I34" s="131"/>
      <c r="J34" s="132">
        <f>SUM(J25:J32)</f>
        <v>0</v>
      </c>
      <c r="K34" s="133"/>
    </row>
    <row r="35" spans="2:11" s="1" customFormat="1" ht="14.45" customHeight="1">
      <c r="B35" s="56"/>
      <c r="C35" s="57"/>
      <c r="D35" s="57"/>
      <c r="E35" s="57"/>
      <c r="F35" s="57"/>
      <c r="G35" s="57"/>
      <c r="H35" s="57"/>
      <c r="I35" s="134"/>
      <c r="J35" s="57"/>
      <c r="K35" s="58"/>
    </row>
    <row r="39" spans="2:11" s="1" customFormat="1" ht="6.95" customHeight="1">
      <c r="B39" s="135"/>
      <c r="C39" s="136"/>
      <c r="D39" s="136"/>
      <c r="E39" s="136"/>
      <c r="F39" s="136"/>
      <c r="G39" s="136"/>
      <c r="H39" s="136"/>
      <c r="I39" s="137"/>
      <c r="J39" s="136"/>
      <c r="K39" s="138"/>
    </row>
    <row r="40" spans="2:11" s="1" customFormat="1" ht="36.95" customHeight="1">
      <c r="B40" s="41"/>
      <c r="C40" s="30" t="s">
        <v>86</v>
      </c>
      <c r="D40" s="42"/>
      <c r="E40" s="42"/>
      <c r="F40" s="42"/>
      <c r="G40" s="42"/>
      <c r="H40" s="42"/>
      <c r="I40" s="113"/>
      <c r="J40" s="42"/>
      <c r="K40" s="45"/>
    </row>
    <row r="41" spans="2:11" s="1" customFormat="1" ht="6.95" customHeight="1">
      <c r="B41" s="41"/>
      <c r="C41" s="42"/>
      <c r="D41" s="42"/>
      <c r="E41" s="42"/>
      <c r="F41" s="42"/>
      <c r="G41" s="42"/>
      <c r="H41" s="42"/>
      <c r="I41" s="113"/>
      <c r="J41" s="42"/>
      <c r="K41" s="45"/>
    </row>
    <row r="42" spans="2:11" s="1" customFormat="1" ht="14.45" customHeight="1">
      <c r="B42" s="41"/>
      <c r="C42" s="37" t="s">
        <v>18</v>
      </c>
      <c r="D42" s="42"/>
      <c r="E42" s="42"/>
      <c r="F42" s="42"/>
      <c r="G42" s="42"/>
      <c r="H42" s="42"/>
      <c r="I42" s="113"/>
      <c r="J42" s="42"/>
      <c r="K42" s="45"/>
    </row>
    <row r="43" spans="2:11" s="1" customFormat="1" ht="23.25" customHeight="1">
      <c r="B43" s="41"/>
      <c r="C43" s="42"/>
      <c r="D43" s="42"/>
      <c r="E43" s="386" t="str">
        <f>E7</f>
        <v>Revitalizace stávajícího HA-HA příkopu (oplocení)</v>
      </c>
      <c r="F43" s="387"/>
      <c r="G43" s="387"/>
      <c r="H43" s="387"/>
      <c r="I43" s="113"/>
      <c r="J43" s="42"/>
      <c r="K43" s="45"/>
    </row>
    <row r="44" spans="2:11" s="1" customFormat="1" ht="6.95" customHeight="1">
      <c r="B44" s="41"/>
      <c r="C44" s="42"/>
      <c r="D44" s="42"/>
      <c r="E44" s="42"/>
      <c r="F44" s="42"/>
      <c r="G44" s="42"/>
      <c r="H44" s="42"/>
      <c r="I44" s="113"/>
      <c r="J44" s="42"/>
      <c r="K44" s="45"/>
    </row>
    <row r="45" spans="2:11" s="1" customFormat="1" ht="18" customHeight="1">
      <c r="B45" s="41"/>
      <c r="C45" s="37" t="s">
        <v>23</v>
      </c>
      <c r="D45" s="42"/>
      <c r="E45" s="42"/>
      <c r="F45" s="35" t="str">
        <f>F10</f>
        <v>Zámek Kačina, Sv. Mikuláš 51, 284 01 Kutná Hora</v>
      </c>
      <c r="G45" s="42"/>
      <c r="H45" s="42"/>
      <c r="I45" s="114" t="s">
        <v>25</v>
      </c>
      <c r="J45" s="115" t="str">
        <f>IF(J10="","",J10)</f>
        <v>29. 1. 2018</v>
      </c>
      <c r="K45" s="45"/>
    </row>
    <row r="46" spans="2:11" s="1" customFormat="1" ht="6.95" customHeight="1">
      <c r="B46" s="41"/>
      <c r="C46" s="42"/>
      <c r="D46" s="42"/>
      <c r="E46" s="42"/>
      <c r="F46" s="42"/>
      <c r="G46" s="42"/>
      <c r="H46" s="42"/>
      <c r="I46" s="113"/>
      <c r="J46" s="42"/>
      <c r="K46" s="45"/>
    </row>
    <row r="47" spans="2:11" s="1" customFormat="1" ht="15">
      <c r="B47" s="41"/>
      <c r="C47" s="37" t="s">
        <v>27</v>
      </c>
      <c r="D47" s="42"/>
      <c r="E47" s="42"/>
      <c r="F47" s="35" t="str">
        <f>E13</f>
        <v>Národní zemědělské muzeum, Kostelní 44, Praha 7</v>
      </c>
      <c r="G47" s="42"/>
      <c r="H47" s="42"/>
      <c r="I47" s="114" t="s">
        <v>33</v>
      </c>
      <c r="J47" s="35" t="str">
        <f>E19</f>
        <v>Ing. Karel Sehyl, K Noskovně 148, Praha 6</v>
      </c>
      <c r="K47" s="45"/>
    </row>
    <row r="48" spans="2:11" s="1" customFormat="1" ht="14.45" customHeight="1">
      <c r="B48" s="41"/>
      <c r="C48" s="37" t="s">
        <v>31</v>
      </c>
      <c r="D48" s="42"/>
      <c r="E48" s="42"/>
      <c r="F48" s="35" t="str">
        <f>IF(E16="","",E16)</f>
        <v/>
      </c>
      <c r="G48" s="42"/>
      <c r="H48" s="42"/>
      <c r="I48" s="113"/>
      <c r="J48" s="42"/>
      <c r="K48" s="45"/>
    </row>
    <row r="49" spans="2:11" s="1" customFormat="1" ht="10.35" customHeight="1">
      <c r="B49" s="41"/>
      <c r="C49" s="42"/>
      <c r="D49" s="42"/>
      <c r="E49" s="42"/>
      <c r="F49" s="42"/>
      <c r="G49" s="42"/>
      <c r="H49" s="42"/>
      <c r="I49" s="113"/>
      <c r="J49" s="42"/>
      <c r="K49" s="45"/>
    </row>
    <row r="50" spans="2:11" s="1" customFormat="1" ht="29.25" customHeight="1">
      <c r="B50" s="41"/>
      <c r="C50" s="139" t="s">
        <v>87</v>
      </c>
      <c r="D50" s="127"/>
      <c r="E50" s="127"/>
      <c r="F50" s="127"/>
      <c r="G50" s="127"/>
      <c r="H50" s="127"/>
      <c r="I50" s="140"/>
      <c r="J50" s="141" t="s">
        <v>88</v>
      </c>
      <c r="K50" s="142"/>
    </row>
    <row r="51" spans="2:11" s="1" customFormat="1" ht="10.35" customHeight="1">
      <c r="B51" s="41"/>
      <c r="C51" s="42"/>
      <c r="D51" s="42"/>
      <c r="E51" s="42"/>
      <c r="F51" s="42"/>
      <c r="G51" s="42"/>
      <c r="H51" s="42"/>
      <c r="I51" s="113"/>
      <c r="J51" s="42"/>
      <c r="K51" s="45"/>
    </row>
    <row r="52" spans="2:47" s="1" customFormat="1" ht="29.25" customHeight="1">
      <c r="B52" s="41"/>
      <c r="C52" s="143" t="s">
        <v>89</v>
      </c>
      <c r="D52" s="42"/>
      <c r="E52" s="42"/>
      <c r="F52" s="42"/>
      <c r="G52" s="42"/>
      <c r="H52" s="42"/>
      <c r="I52" s="113"/>
      <c r="J52" s="123">
        <f>J81</f>
        <v>0</v>
      </c>
      <c r="K52" s="45"/>
      <c r="AU52" s="24" t="s">
        <v>90</v>
      </c>
    </row>
    <row r="53" spans="2:11" s="7" customFormat="1" ht="24.95" customHeight="1">
      <c r="B53" s="144"/>
      <c r="C53" s="145"/>
      <c r="D53" s="146" t="s">
        <v>91</v>
      </c>
      <c r="E53" s="147"/>
      <c r="F53" s="147"/>
      <c r="G53" s="147"/>
      <c r="H53" s="147"/>
      <c r="I53" s="148"/>
      <c r="J53" s="149">
        <f>J82</f>
        <v>0</v>
      </c>
      <c r="K53" s="150"/>
    </row>
    <row r="54" spans="2:11" s="8" customFormat="1" ht="19.9" customHeight="1">
      <c r="B54" s="151"/>
      <c r="C54" s="152"/>
      <c r="D54" s="153" t="s">
        <v>92</v>
      </c>
      <c r="E54" s="154"/>
      <c r="F54" s="154"/>
      <c r="G54" s="154"/>
      <c r="H54" s="154"/>
      <c r="I54" s="155"/>
      <c r="J54" s="156">
        <f>J83</f>
        <v>0</v>
      </c>
      <c r="K54" s="157"/>
    </row>
    <row r="55" spans="2:11" s="8" customFormat="1" ht="19.9" customHeight="1">
      <c r="B55" s="151"/>
      <c r="C55" s="152"/>
      <c r="D55" s="153" t="s">
        <v>93</v>
      </c>
      <c r="E55" s="154"/>
      <c r="F55" s="154"/>
      <c r="G55" s="154"/>
      <c r="H55" s="154"/>
      <c r="I55" s="155"/>
      <c r="J55" s="156">
        <f>J92</f>
        <v>0</v>
      </c>
      <c r="K55" s="157"/>
    </row>
    <row r="56" spans="2:11" s="8" customFormat="1" ht="19.9" customHeight="1">
      <c r="B56" s="151"/>
      <c r="C56" s="152"/>
      <c r="D56" s="153" t="s">
        <v>94</v>
      </c>
      <c r="E56" s="154"/>
      <c r="F56" s="154"/>
      <c r="G56" s="154"/>
      <c r="H56" s="154"/>
      <c r="I56" s="155"/>
      <c r="J56" s="156">
        <f>J119</f>
        <v>0</v>
      </c>
      <c r="K56" s="157"/>
    </row>
    <row r="57" spans="2:11" s="8" customFormat="1" ht="19.9" customHeight="1">
      <c r="B57" s="151"/>
      <c r="C57" s="152"/>
      <c r="D57" s="153" t="s">
        <v>95</v>
      </c>
      <c r="E57" s="154"/>
      <c r="F57" s="154"/>
      <c r="G57" s="154"/>
      <c r="H57" s="154"/>
      <c r="I57" s="155"/>
      <c r="J57" s="156">
        <f>J125</f>
        <v>0</v>
      </c>
      <c r="K57" s="157"/>
    </row>
    <row r="58" spans="2:11" s="8" customFormat="1" ht="19.9" customHeight="1">
      <c r="B58" s="151"/>
      <c r="C58" s="152"/>
      <c r="D58" s="153" t="s">
        <v>96</v>
      </c>
      <c r="E58" s="154"/>
      <c r="F58" s="154"/>
      <c r="G58" s="154"/>
      <c r="H58" s="154"/>
      <c r="I58" s="155"/>
      <c r="J58" s="156">
        <f>J201</f>
        <v>0</v>
      </c>
      <c r="K58" s="157"/>
    </row>
    <row r="59" spans="2:11" s="8" customFormat="1" ht="19.9" customHeight="1">
      <c r="B59" s="151"/>
      <c r="C59" s="152"/>
      <c r="D59" s="153" t="s">
        <v>97</v>
      </c>
      <c r="E59" s="154"/>
      <c r="F59" s="154"/>
      <c r="G59" s="154"/>
      <c r="H59" s="154"/>
      <c r="I59" s="155"/>
      <c r="J59" s="156">
        <f>J223</f>
        <v>0</v>
      </c>
      <c r="K59" s="157"/>
    </row>
    <row r="60" spans="2:11" s="8" customFormat="1" ht="19.9" customHeight="1">
      <c r="B60" s="151"/>
      <c r="C60" s="152"/>
      <c r="D60" s="153" t="s">
        <v>98</v>
      </c>
      <c r="E60" s="154"/>
      <c r="F60" s="154"/>
      <c r="G60" s="154"/>
      <c r="H60" s="154"/>
      <c r="I60" s="155"/>
      <c r="J60" s="156">
        <f>J265</f>
        <v>0</v>
      </c>
      <c r="K60" s="157"/>
    </row>
    <row r="61" spans="2:11" s="7" customFormat="1" ht="24.95" customHeight="1">
      <c r="B61" s="144"/>
      <c r="C61" s="145"/>
      <c r="D61" s="146" t="s">
        <v>99</v>
      </c>
      <c r="E61" s="147"/>
      <c r="F61" s="147"/>
      <c r="G61" s="147"/>
      <c r="H61" s="147"/>
      <c r="I61" s="148"/>
      <c r="J61" s="149">
        <f>J267</f>
        <v>0</v>
      </c>
      <c r="K61" s="150"/>
    </row>
    <row r="62" spans="2:11" s="8" customFormat="1" ht="19.9" customHeight="1">
      <c r="B62" s="151"/>
      <c r="C62" s="152"/>
      <c r="D62" s="153" t="s">
        <v>100</v>
      </c>
      <c r="E62" s="154"/>
      <c r="F62" s="154"/>
      <c r="G62" s="154"/>
      <c r="H62" s="154"/>
      <c r="I62" s="155"/>
      <c r="J62" s="156">
        <f>J268</f>
        <v>0</v>
      </c>
      <c r="K62" s="157"/>
    </row>
    <row r="63" spans="2:11" s="8" customFormat="1" ht="19.9" customHeight="1">
      <c r="B63" s="151"/>
      <c r="C63" s="152"/>
      <c r="D63" s="153" t="s">
        <v>101</v>
      </c>
      <c r="E63" s="154"/>
      <c r="F63" s="154"/>
      <c r="G63" s="154"/>
      <c r="H63" s="154"/>
      <c r="I63" s="155"/>
      <c r="J63" s="156">
        <f>J274</f>
        <v>0</v>
      </c>
      <c r="K63" s="157"/>
    </row>
    <row r="64" spans="2:11" s="1" customFormat="1" ht="21.75" customHeight="1">
      <c r="B64" s="41"/>
      <c r="C64" s="42"/>
      <c r="D64" s="42"/>
      <c r="E64" s="42"/>
      <c r="F64" s="42"/>
      <c r="G64" s="42"/>
      <c r="H64" s="42"/>
      <c r="I64" s="113"/>
      <c r="J64" s="42"/>
      <c r="K64" s="45"/>
    </row>
    <row r="65" spans="2:11" s="1" customFormat="1" ht="6.95" customHeight="1">
      <c r="B65" s="56"/>
      <c r="C65" s="57"/>
      <c r="D65" s="57"/>
      <c r="E65" s="57"/>
      <c r="F65" s="57"/>
      <c r="G65" s="57"/>
      <c r="H65" s="57"/>
      <c r="I65" s="134"/>
      <c r="J65" s="57"/>
      <c r="K65" s="58"/>
    </row>
    <row r="69" spans="2:12" s="1" customFormat="1" ht="6.95" customHeight="1">
      <c r="B69" s="59"/>
      <c r="C69" s="60"/>
      <c r="D69" s="60"/>
      <c r="E69" s="60"/>
      <c r="F69" s="60"/>
      <c r="G69" s="60"/>
      <c r="H69" s="60"/>
      <c r="I69" s="137"/>
      <c r="J69" s="60"/>
      <c r="K69" s="60"/>
      <c r="L69" s="61"/>
    </row>
    <row r="70" spans="2:12" s="1" customFormat="1" ht="36.95" customHeight="1">
      <c r="B70" s="41"/>
      <c r="C70" s="62" t="s">
        <v>102</v>
      </c>
      <c r="D70" s="63"/>
      <c r="E70" s="63"/>
      <c r="F70" s="63"/>
      <c r="G70" s="63"/>
      <c r="H70" s="63"/>
      <c r="I70" s="158"/>
      <c r="J70" s="63"/>
      <c r="K70" s="63"/>
      <c r="L70" s="61"/>
    </row>
    <row r="71" spans="2:12" s="1" customFormat="1" ht="6.95" customHeight="1">
      <c r="B71" s="41"/>
      <c r="C71" s="63"/>
      <c r="D71" s="63"/>
      <c r="E71" s="63"/>
      <c r="F71" s="63"/>
      <c r="G71" s="63"/>
      <c r="H71" s="63"/>
      <c r="I71" s="158"/>
      <c r="J71" s="63"/>
      <c r="K71" s="63"/>
      <c r="L71" s="61"/>
    </row>
    <row r="72" spans="2:12" s="1" customFormat="1" ht="14.45" customHeight="1">
      <c r="B72" s="41"/>
      <c r="C72" s="65" t="s">
        <v>18</v>
      </c>
      <c r="D72" s="63"/>
      <c r="E72" s="63"/>
      <c r="F72" s="63"/>
      <c r="G72" s="63"/>
      <c r="H72" s="63"/>
      <c r="I72" s="158"/>
      <c r="J72" s="63"/>
      <c r="K72" s="63"/>
      <c r="L72" s="61"/>
    </row>
    <row r="73" spans="2:12" s="1" customFormat="1" ht="23.25" customHeight="1">
      <c r="B73" s="41"/>
      <c r="C73" s="63"/>
      <c r="D73" s="63"/>
      <c r="E73" s="354" t="str">
        <f>E7</f>
        <v>Revitalizace stávajícího HA-HA příkopu (oplocení)</v>
      </c>
      <c r="F73" s="388"/>
      <c r="G73" s="388"/>
      <c r="H73" s="388"/>
      <c r="I73" s="158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58"/>
      <c r="J74" s="63"/>
      <c r="K74" s="63"/>
      <c r="L74" s="61"/>
    </row>
    <row r="75" spans="2:12" s="1" customFormat="1" ht="18" customHeight="1">
      <c r="B75" s="41"/>
      <c r="C75" s="65" t="s">
        <v>23</v>
      </c>
      <c r="D75" s="63"/>
      <c r="E75" s="63"/>
      <c r="F75" s="159" t="str">
        <f>F10</f>
        <v>Zámek Kačina, Sv. Mikuláš 51, 284 01 Kutná Hora</v>
      </c>
      <c r="G75" s="63"/>
      <c r="H75" s="63"/>
      <c r="I75" s="160" t="s">
        <v>25</v>
      </c>
      <c r="J75" s="73" t="str">
        <f>IF(J10="","",J10)</f>
        <v>29. 1. 2018</v>
      </c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58"/>
      <c r="J76" s="63"/>
      <c r="K76" s="63"/>
      <c r="L76" s="61"/>
    </row>
    <row r="77" spans="2:12" s="1" customFormat="1" ht="15">
      <c r="B77" s="41"/>
      <c r="C77" s="65" t="s">
        <v>27</v>
      </c>
      <c r="D77" s="63"/>
      <c r="E77" s="63"/>
      <c r="F77" s="159" t="str">
        <f>E13</f>
        <v>Národní zemědělské muzeum, Kostelní 44, Praha 7</v>
      </c>
      <c r="G77" s="63"/>
      <c r="H77" s="63"/>
      <c r="I77" s="160" t="s">
        <v>33</v>
      </c>
      <c r="J77" s="159" t="str">
        <f>E19</f>
        <v>Ing. Karel Sehyl, K Noskovně 148, Praha 6</v>
      </c>
      <c r="K77" s="63"/>
      <c r="L77" s="61"/>
    </row>
    <row r="78" spans="2:12" s="1" customFormat="1" ht="14.45" customHeight="1">
      <c r="B78" s="41"/>
      <c r="C78" s="65" t="s">
        <v>31</v>
      </c>
      <c r="D78" s="63"/>
      <c r="E78" s="63"/>
      <c r="F78" s="159" t="str">
        <f>IF(E16="","",E16)</f>
        <v/>
      </c>
      <c r="G78" s="63"/>
      <c r="H78" s="63"/>
      <c r="I78" s="158"/>
      <c r="J78" s="63"/>
      <c r="K78" s="63"/>
      <c r="L78" s="61"/>
    </row>
    <row r="79" spans="2:12" s="1" customFormat="1" ht="10.35" customHeight="1">
      <c r="B79" s="41"/>
      <c r="C79" s="63"/>
      <c r="D79" s="63"/>
      <c r="E79" s="63"/>
      <c r="F79" s="63"/>
      <c r="G79" s="63"/>
      <c r="H79" s="63"/>
      <c r="I79" s="158"/>
      <c r="J79" s="63"/>
      <c r="K79" s="63"/>
      <c r="L79" s="61"/>
    </row>
    <row r="80" spans="2:20" s="9" customFormat="1" ht="29.25" customHeight="1">
      <c r="B80" s="161"/>
      <c r="C80" s="162" t="s">
        <v>103</v>
      </c>
      <c r="D80" s="163" t="s">
        <v>57</v>
      </c>
      <c r="E80" s="163" t="s">
        <v>53</v>
      </c>
      <c r="F80" s="163" t="s">
        <v>104</v>
      </c>
      <c r="G80" s="163" t="s">
        <v>105</v>
      </c>
      <c r="H80" s="163" t="s">
        <v>106</v>
      </c>
      <c r="I80" s="164" t="s">
        <v>107</v>
      </c>
      <c r="J80" s="163" t="s">
        <v>88</v>
      </c>
      <c r="K80" s="165" t="s">
        <v>108</v>
      </c>
      <c r="L80" s="166"/>
      <c r="M80" s="81" t="s">
        <v>109</v>
      </c>
      <c r="N80" s="82" t="s">
        <v>42</v>
      </c>
      <c r="O80" s="82" t="s">
        <v>110</v>
      </c>
      <c r="P80" s="82" t="s">
        <v>111</v>
      </c>
      <c r="Q80" s="82" t="s">
        <v>112</v>
      </c>
      <c r="R80" s="82" t="s">
        <v>113</v>
      </c>
      <c r="S80" s="82" t="s">
        <v>114</v>
      </c>
      <c r="T80" s="83" t="s">
        <v>115</v>
      </c>
    </row>
    <row r="81" spans="2:63" s="1" customFormat="1" ht="29.25" customHeight="1">
      <c r="B81" s="41"/>
      <c r="C81" s="87" t="s">
        <v>89</v>
      </c>
      <c r="D81" s="63"/>
      <c r="E81" s="63"/>
      <c r="F81" s="63"/>
      <c r="G81" s="63"/>
      <c r="H81" s="63"/>
      <c r="I81" s="158"/>
      <c r="J81" s="167">
        <f>BK81</f>
        <v>0</v>
      </c>
      <c r="K81" s="63"/>
      <c r="L81" s="61"/>
      <c r="M81" s="84"/>
      <c r="N81" s="85"/>
      <c r="O81" s="85"/>
      <c r="P81" s="168">
        <f>P82+P267</f>
        <v>0</v>
      </c>
      <c r="Q81" s="85"/>
      <c r="R81" s="168">
        <f>R82+R267</f>
        <v>618.9708000000002</v>
      </c>
      <c r="S81" s="85"/>
      <c r="T81" s="169">
        <f>T82+T267</f>
        <v>6.712</v>
      </c>
      <c r="AT81" s="24" t="s">
        <v>71</v>
      </c>
      <c r="AU81" s="24" t="s">
        <v>90</v>
      </c>
      <c r="BK81" s="170">
        <f>BK82+BK267</f>
        <v>0</v>
      </c>
    </row>
    <row r="82" spans="2:63" s="10" customFormat="1" ht="37.35" customHeight="1">
      <c r="B82" s="171"/>
      <c r="C82" s="172"/>
      <c r="D82" s="173" t="s">
        <v>71</v>
      </c>
      <c r="E82" s="174" t="s">
        <v>116</v>
      </c>
      <c r="F82" s="174" t="s">
        <v>117</v>
      </c>
      <c r="G82" s="172"/>
      <c r="H82" s="172"/>
      <c r="I82" s="175"/>
      <c r="J82" s="176">
        <f>BK82</f>
        <v>0</v>
      </c>
      <c r="K82" s="172"/>
      <c r="L82" s="177"/>
      <c r="M82" s="178"/>
      <c r="N82" s="179"/>
      <c r="O82" s="179"/>
      <c r="P82" s="180">
        <f>P83+P92+P119+P125+P201+P223+P265</f>
        <v>0</v>
      </c>
      <c r="Q82" s="179"/>
      <c r="R82" s="180">
        <f>R83+R92+R119+R125+R201+R223+R265</f>
        <v>618.9708000000002</v>
      </c>
      <c r="S82" s="179"/>
      <c r="T82" s="181">
        <f>T83+T92+T119+T125+T201+T223+T265</f>
        <v>6.712</v>
      </c>
      <c r="AR82" s="182" t="s">
        <v>77</v>
      </c>
      <c r="AT82" s="183" t="s">
        <v>71</v>
      </c>
      <c r="AU82" s="183" t="s">
        <v>72</v>
      </c>
      <c r="AY82" s="182" t="s">
        <v>118</v>
      </c>
      <c r="BK82" s="184">
        <f>BK83+BK92+BK119+BK125+BK201+BK223+BK265</f>
        <v>0</v>
      </c>
    </row>
    <row r="83" spans="2:63" s="10" customFormat="1" ht="19.9" customHeight="1">
      <c r="B83" s="171"/>
      <c r="C83" s="172"/>
      <c r="D83" s="185" t="s">
        <v>71</v>
      </c>
      <c r="E83" s="186" t="s">
        <v>119</v>
      </c>
      <c r="F83" s="186" t="s">
        <v>120</v>
      </c>
      <c r="G83" s="172"/>
      <c r="H83" s="172"/>
      <c r="I83" s="175"/>
      <c r="J83" s="187">
        <f>BK83</f>
        <v>0</v>
      </c>
      <c r="K83" s="172"/>
      <c r="L83" s="177"/>
      <c r="M83" s="178"/>
      <c r="N83" s="179"/>
      <c r="O83" s="179"/>
      <c r="P83" s="180">
        <f>SUM(P84:P91)</f>
        <v>0</v>
      </c>
      <c r="Q83" s="179"/>
      <c r="R83" s="180">
        <f>SUM(R84:R91)</f>
        <v>0</v>
      </c>
      <c r="S83" s="179"/>
      <c r="T83" s="181">
        <f>SUM(T84:T91)</f>
        <v>0</v>
      </c>
      <c r="AR83" s="182" t="s">
        <v>77</v>
      </c>
      <c r="AT83" s="183" t="s">
        <v>71</v>
      </c>
      <c r="AU83" s="183" t="s">
        <v>77</v>
      </c>
      <c r="AY83" s="182" t="s">
        <v>118</v>
      </c>
      <c r="BK83" s="184">
        <f>SUM(BK84:BK91)</f>
        <v>0</v>
      </c>
    </row>
    <row r="84" spans="2:65" s="1" customFormat="1" ht="31.5" customHeight="1">
      <c r="B84" s="41"/>
      <c r="C84" s="188" t="s">
        <v>77</v>
      </c>
      <c r="D84" s="188" t="s">
        <v>121</v>
      </c>
      <c r="E84" s="189" t="s">
        <v>122</v>
      </c>
      <c r="F84" s="190" t="s">
        <v>123</v>
      </c>
      <c r="G84" s="191" t="s">
        <v>124</v>
      </c>
      <c r="H84" s="192">
        <v>108.78</v>
      </c>
      <c r="I84" s="193"/>
      <c r="J84" s="194">
        <f>ROUND(I84*H84,2)</f>
        <v>0</v>
      </c>
      <c r="K84" s="190" t="s">
        <v>125</v>
      </c>
      <c r="L84" s="61"/>
      <c r="M84" s="195" t="s">
        <v>21</v>
      </c>
      <c r="N84" s="196" t="s">
        <v>43</v>
      </c>
      <c r="O84" s="42"/>
      <c r="P84" s="197">
        <f>O84*H84</f>
        <v>0</v>
      </c>
      <c r="Q84" s="197">
        <v>0</v>
      </c>
      <c r="R84" s="197">
        <f>Q84*H84</f>
        <v>0</v>
      </c>
      <c r="S84" s="197">
        <v>0</v>
      </c>
      <c r="T84" s="198">
        <f>S84*H84</f>
        <v>0</v>
      </c>
      <c r="AR84" s="24" t="s">
        <v>126</v>
      </c>
      <c r="AT84" s="24" t="s">
        <v>121</v>
      </c>
      <c r="AU84" s="24" t="s">
        <v>84</v>
      </c>
      <c r="AY84" s="24" t="s">
        <v>118</v>
      </c>
      <c r="BE84" s="199">
        <f>IF(N84="základní",J84,0)</f>
        <v>0</v>
      </c>
      <c r="BF84" s="199">
        <f>IF(N84="snížená",J84,0)</f>
        <v>0</v>
      </c>
      <c r="BG84" s="199">
        <f>IF(N84="zákl. přenesená",J84,0)</f>
        <v>0</v>
      </c>
      <c r="BH84" s="199">
        <f>IF(N84="sníž. přenesená",J84,0)</f>
        <v>0</v>
      </c>
      <c r="BI84" s="199">
        <f>IF(N84="nulová",J84,0)</f>
        <v>0</v>
      </c>
      <c r="BJ84" s="24" t="s">
        <v>77</v>
      </c>
      <c r="BK84" s="199">
        <f>ROUND(I84*H84,2)</f>
        <v>0</v>
      </c>
      <c r="BL84" s="24" t="s">
        <v>126</v>
      </c>
      <c r="BM84" s="24" t="s">
        <v>127</v>
      </c>
    </row>
    <row r="85" spans="2:51" s="11" customFormat="1" ht="13.5">
      <c r="B85" s="200"/>
      <c r="C85" s="201"/>
      <c r="D85" s="202" t="s">
        <v>128</v>
      </c>
      <c r="E85" s="203" t="s">
        <v>21</v>
      </c>
      <c r="F85" s="204" t="s">
        <v>129</v>
      </c>
      <c r="G85" s="201"/>
      <c r="H85" s="205" t="s">
        <v>21</v>
      </c>
      <c r="I85" s="206"/>
      <c r="J85" s="201"/>
      <c r="K85" s="201"/>
      <c r="L85" s="207"/>
      <c r="M85" s="208"/>
      <c r="N85" s="209"/>
      <c r="O85" s="209"/>
      <c r="P85" s="209"/>
      <c r="Q85" s="209"/>
      <c r="R85" s="209"/>
      <c r="S85" s="209"/>
      <c r="T85" s="210"/>
      <c r="AT85" s="211" t="s">
        <v>128</v>
      </c>
      <c r="AU85" s="211" t="s">
        <v>84</v>
      </c>
      <c r="AV85" s="11" t="s">
        <v>77</v>
      </c>
      <c r="AW85" s="11" t="s">
        <v>36</v>
      </c>
      <c r="AX85" s="11" t="s">
        <v>72</v>
      </c>
      <c r="AY85" s="211" t="s">
        <v>118</v>
      </c>
    </row>
    <row r="86" spans="2:51" s="12" customFormat="1" ht="13.5">
      <c r="B86" s="212"/>
      <c r="C86" s="213"/>
      <c r="D86" s="202" t="s">
        <v>128</v>
      </c>
      <c r="E86" s="214" t="s">
        <v>21</v>
      </c>
      <c r="F86" s="215" t="s">
        <v>130</v>
      </c>
      <c r="G86" s="213"/>
      <c r="H86" s="216">
        <v>42.27</v>
      </c>
      <c r="I86" s="217"/>
      <c r="J86" s="213"/>
      <c r="K86" s="213"/>
      <c r="L86" s="218"/>
      <c r="M86" s="219"/>
      <c r="N86" s="220"/>
      <c r="O86" s="220"/>
      <c r="P86" s="220"/>
      <c r="Q86" s="220"/>
      <c r="R86" s="220"/>
      <c r="S86" s="220"/>
      <c r="T86" s="221"/>
      <c r="AT86" s="222" t="s">
        <v>128</v>
      </c>
      <c r="AU86" s="222" t="s">
        <v>84</v>
      </c>
      <c r="AV86" s="12" t="s">
        <v>84</v>
      </c>
      <c r="AW86" s="12" t="s">
        <v>36</v>
      </c>
      <c r="AX86" s="12" t="s">
        <v>72</v>
      </c>
      <c r="AY86" s="222" t="s">
        <v>118</v>
      </c>
    </row>
    <row r="87" spans="2:51" s="11" customFormat="1" ht="13.5">
      <c r="B87" s="200"/>
      <c r="C87" s="201"/>
      <c r="D87" s="202" t="s">
        <v>128</v>
      </c>
      <c r="E87" s="203" t="s">
        <v>21</v>
      </c>
      <c r="F87" s="204" t="s">
        <v>131</v>
      </c>
      <c r="G87" s="201"/>
      <c r="H87" s="205" t="s">
        <v>21</v>
      </c>
      <c r="I87" s="206"/>
      <c r="J87" s="201"/>
      <c r="K87" s="201"/>
      <c r="L87" s="207"/>
      <c r="M87" s="208"/>
      <c r="N87" s="209"/>
      <c r="O87" s="209"/>
      <c r="P87" s="209"/>
      <c r="Q87" s="209"/>
      <c r="R87" s="209"/>
      <c r="S87" s="209"/>
      <c r="T87" s="210"/>
      <c r="AT87" s="211" t="s">
        <v>128</v>
      </c>
      <c r="AU87" s="211" t="s">
        <v>84</v>
      </c>
      <c r="AV87" s="11" t="s">
        <v>77</v>
      </c>
      <c r="AW87" s="11" t="s">
        <v>36</v>
      </c>
      <c r="AX87" s="11" t="s">
        <v>72</v>
      </c>
      <c r="AY87" s="211" t="s">
        <v>118</v>
      </c>
    </row>
    <row r="88" spans="2:51" s="12" customFormat="1" ht="13.5">
      <c r="B88" s="212"/>
      <c r="C88" s="213"/>
      <c r="D88" s="202" t="s">
        <v>128</v>
      </c>
      <c r="E88" s="214" t="s">
        <v>21</v>
      </c>
      <c r="F88" s="215" t="s">
        <v>132</v>
      </c>
      <c r="G88" s="213"/>
      <c r="H88" s="216">
        <v>37.725</v>
      </c>
      <c r="I88" s="217"/>
      <c r="J88" s="213"/>
      <c r="K88" s="213"/>
      <c r="L88" s="218"/>
      <c r="M88" s="219"/>
      <c r="N88" s="220"/>
      <c r="O88" s="220"/>
      <c r="P88" s="220"/>
      <c r="Q88" s="220"/>
      <c r="R88" s="220"/>
      <c r="S88" s="220"/>
      <c r="T88" s="221"/>
      <c r="AT88" s="222" t="s">
        <v>128</v>
      </c>
      <c r="AU88" s="222" t="s">
        <v>84</v>
      </c>
      <c r="AV88" s="12" t="s">
        <v>84</v>
      </c>
      <c r="AW88" s="12" t="s">
        <v>36</v>
      </c>
      <c r="AX88" s="12" t="s">
        <v>72</v>
      </c>
      <c r="AY88" s="222" t="s">
        <v>118</v>
      </c>
    </row>
    <row r="89" spans="2:51" s="11" customFormat="1" ht="13.5">
      <c r="B89" s="200"/>
      <c r="C89" s="201"/>
      <c r="D89" s="202" t="s">
        <v>128</v>
      </c>
      <c r="E89" s="203" t="s">
        <v>21</v>
      </c>
      <c r="F89" s="204" t="s">
        <v>133</v>
      </c>
      <c r="G89" s="201"/>
      <c r="H89" s="205" t="s">
        <v>21</v>
      </c>
      <c r="I89" s="206"/>
      <c r="J89" s="201"/>
      <c r="K89" s="201"/>
      <c r="L89" s="207"/>
      <c r="M89" s="208"/>
      <c r="N89" s="209"/>
      <c r="O89" s="209"/>
      <c r="P89" s="209"/>
      <c r="Q89" s="209"/>
      <c r="R89" s="209"/>
      <c r="S89" s="209"/>
      <c r="T89" s="210"/>
      <c r="AT89" s="211" t="s">
        <v>128</v>
      </c>
      <c r="AU89" s="211" t="s">
        <v>84</v>
      </c>
      <c r="AV89" s="11" t="s">
        <v>77</v>
      </c>
      <c r="AW89" s="11" t="s">
        <v>36</v>
      </c>
      <c r="AX89" s="11" t="s">
        <v>72</v>
      </c>
      <c r="AY89" s="211" t="s">
        <v>118</v>
      </c>
    </row>
    <row r="90" spans="2:51" s="12" customFormat="1" ht="13.5">
      <c r="B90" s="212"/>
      <c r="C90" s="213"/>
      <c r="D90" s="202" t="s">
        <v>128</v>
      </c>
      <c r="E90" s="214" t="s">
        <v>21</v>
      </c>
      <c r="F90" s="215" t="s">
        <v>134</v>
      </c>
      <c r="G90" s="213"/>
      <c r="H90" s="216">
        <v>28.785</v>
      </c>
      <c r="I90" s="217"/>
      <c r="J90" s="213"/>
      <c r="K90" s="213"/>
      <c r="L90" s="218"/>
      <c r="M90" s="219"/>
      <c r="N90" s="220"/>
      <c r="O90" s="220"/>
      <c r="P90" s="220"/>
      <c r="Q90" s="220"/>
      <c r="R90" s="220"/>
      <c r="S90" s="220"/>
      <c r="T90" s="221"/>
      <c r="AT90" s="222" t="s">
        <v>128</v>
      </c>
      <c r="AU90" s="222" t="s">
        <v>84</v>
      </c>
      <c r="AV90" s="12" t="s">
        <v>84</v>
      </c>
      <c r="AW90" s="12" t="s">
        <v>36</v>
      </c>
      <c r="AX90" s="12" t="s">
        <v>72</v>
      </c>
      <c r="AY90" s="222" t="s">
        <v>118</v>
      </c>
    </row>
    <row r="91" spans="2:51" s="13" customFormat="1" ht="13.5">
      <c r="B91" s="223"/>
      <c r="C91" s="224"/>
      <c r="D91" s="202" t="s">
        <v>128</v>
      </c>
      <c r="E91" s="225" t="s">
        <v>21</v>
      </c>
      <c r="F91" s="226" t="s">
        <v>135</v>
      </c>
      <c r="G91" s="224"/>
      <c r="H91" s="227">
        <v>108.78</v>
      </c>
      <c r="I91" s="228"/>
      <c r="J91" s="224"/>
      <c r="K91" s="224"/>
      <c r="L91" s="229"/>
      <c r="M91" s="230"/>
      <c r="N91" s="231"/>
      <c r="O91" s="231"/>
      <c r="P91" s="231"/>
      <c r="Q91" s="231"/>
      <c r="R91" s="231"/>
      <c r="S91" s="231"/>
      <c r="T91" s="232"/>
      <c r="AT91" s="233" t="s">
        <v>128</v>
      </c>
      <c r="AU91" s="233" t="s">
        <v>84</v>
      </c>
      <c r="AV91" s="13" t="s">
        <v>126</v>
      </c>
      <c r="AW91" s="13" t="s">
        <v>36</v>
      </c>
      <c r="AX91" s="13" t="s">
        <v>77</v>
      </c>
      <c r="AY91" s="233" t="s">
        <v>118</v>
      </c>
    </row>
    <row r="92" spans="2:63" s="10" customFormat="1" ht="29.85" customHeight="1">
      <c r="B92" s="171"/>
      <c r="C92" s="172"/>
      <c r="D92" s="185" t="s">
        <v>71</v>
      </c>
      <c r="E92" s="186" t="s">
        <v>136</v>
      </c>
      <c r="F92" s="186" t="s">
        <v>137</v>
      </c>
      <c r="G92" s="172"/>
      <c r="H92" s="172"/>
      <c r="I92" s="175"/>
      <c r="J92" s="187">
        <f>BK92</f>
        <v>0</v>
      </c>
      <c r="K92" s="172"/>
      <c r="L92" s="177"/>
      <c r="M92" s="178"/>
      <c r="N92" s="179"/>
      <c r="O92" s="179"/>
      <c r="P92" s="180">
        <f>SUM(P93:P118)</f>
        <v>0</v>
      </c>
      <c r="Q92" s="179"/>
      <c r="R92" s="180">
        <f>SUM(R93:R118)</f>
        <v>0</v>
      </c>
      <c r="S92" s="179"/>
      <c r="T92" s="181">
        <f>SUM(T93:T118)</f>
        <v>0</v>
      </c>
      <c r="AR92" s="182" t="s">
        <v>77</v>
      </c>
      <c r="AT92" s="183" t="s">
        <v>71</v>
      </c>
      <c r="AU92" s="183" t="s">
        <v>77</v>
      </c>
      <c r="AY92" s="182" t="s">
        <v>118</v>
      </c>
      <c r="BK92" s="184">
        <f>SUM(BK93:BK118)</f>
        <v>0</v>
      </c>
    </row>
    <row r="93" spans="2:65" s="1" customFormat="1" ht="57" customHeight="1">
      <c r="B93" s="41"/>
      <c r="C93" s="188" t="s">
        <v>84</v>
      </c>
      <c r="D93" s="188" t="s">
        <v>121</v>
      </c>
      <c r="E93" s="189" t="s">
        <v>138</v>
      </c>
      <c r="F93" s="190" t="s">
        <v>139</v>
      </c>
      <c r="G93" s="191" t="s">
        <v>124</v>
      </c>
      <c r="H93" s="192">
        <v>16.275</v>
      </c>
      <c r="I93" s="193"/>
      <c r="J93" s="194">
        <f>ROUND(I93*H93,2)</f>
        <v>0</v>
      </c>
      <c r="K93" s="190" t="s">
        <v>125</v>
      </c>
      <c r="L93" s="61"/>
      <c r="M93" s="195" t="s">
        <v>21</v>
      </c>
      <c r="N93" s="196" t="s">
        <v>43</v>
      </c>
      <c r="O93" s="42"/>
      <c r="P93" s="197">
        <f>O93*H93</f>
        <v>0</v>
      </c>
      <c r="Q93" s="197">
        <v>0</v>
      </c>
      <c r="R93" s="197">
        <f>Q93*H93</f>
        <v>0</v>
      </c>
      <c r="S93" s="197">
        <v>0</v>
      </c>
      <c r="T93" s="198">
        <f>S93*H93</f>
        <v>0</v>
      </c>
      <c r="AR93" s="24" t="s">
        <v>126</v>
      </c>
      <c r="AT93" s="24" t="s">
        <v>121</v>
      </c>
      <c r="AU93" s="24" t="s">
        <v>84</v>
      </c>
      <c r="AY93" s="24" t="s">
        <v>118</v>
      </c>
      <c r="BE93" s="199">
        <f>IF(N93="základní",J93,0)</f>
        <v>0</v>
      </c>
      <c r="BF93" s="199">
        <f>IF(N93="snížená",J93,0)</f>
        <v>0</v>
      </c>
      <c r="BG93" s="199">
        <f>IF(N93="zákl. přenesená",J93,0)</f>
        <v>0</v>
      </c>
      <c r="BH93" s="199">
        <f>IF(N93="sníž. přenesená",J93,0)</f>
        <v>0</v>
      </c>
      <c r="BI93" s="199">
        <f>IF(N93="nulová",J93,0)</f>
        <v>0</v>
      </c>
      <c r="BJ93" s="24" t="s">
        <v>77</v>
      </c>
      <c r="BK93" s="199">
        <f>ROUND(I93*H93,2)</f>
        <v>0</v>
      </c>
      <c r="BL93" s="24" t="s">
        <v>126</v>
      </c>
      <c r="BM93" s="24" t="s">
        <v>140</v>
      </c>
    </row>
    <row r="94" spans="2:51" s="11" customFormat="1" ht="13.5">
      <c r="B94" s="200"/>
      <c r="C94" s="201"/>
      <c r="D94" s="202" t="s">
        <v>128</v>
      </c>
      <c r="E94" s="203" t="s">
        <v>21</v>
      </c>
      <c r="F94" s="204" t="s">
        <v>141</v>
      </c>
      <c r="G94" s="201"/>
      <c r="H94" s="205" t="s">
        <v>21</v>
      </c>
      <c r="I94" s="206"/>
      <c r="J94" s="201"/>
      <c r="K94" s="201"/>
      <c r="L94" s="207"/>
      <c r="M94" s="208"/>
      <c r="N94" s="209"/>
      <c r="O94" s="209"/>
      <c r="P94" s="209"/>
      <c r="Q94" s="209"/>
      <c r="R94" s="209"/>
      <c r="S94" s="209"/>
      <c r="T94" s="210"/>
      <c r="AT94" s="211" t="s">
        <v>128</v>
      </c>
      <c r="AU94" s="211" t="s">
        <v>84</v>
      </c>
      <c r="AV94" s="11" t="s">
        <v>77</v>
      </c>
      <c r="AW94" s="11" t="s">
        <v>36</v>
      </c>
      <c r="AX94" s="11" t="s">
        <v>72</v>
      </c>
      <c r="AY94" s="211" t="s">
        <v>118</v>
      </c>
    </row>
    <row r="95" spans="2:51" s="11" customFormat="1" ht="13.5">
      <c r="B95" s="200"/>
      <c r="C95" s="201"/>
      <c r="D95" s="202" t="s">
        <v>128</v>
      </c>
      <c r="E95" s="203" t="s">
        <v>21</v>
      </c>
      <c r="F95" s="204" t="s">
        <v>142</v>
      </c>
      <c r="G95" s="201"/>
      <c r="H95" s="205" t="s">
        <v>21</v>
      </c>
      <c r="I95" s="206"/>
      <c r="J95" s="201"/>
      <c r="K95" s="201"/>
      <c r="L95" s="207"/>
      <c r="M95" s="208"/>
      <c r="N95" s="209"/>
      <c r="O95" s="209"/>
      <c r="P95" s="209"/>
      <c r="Q95" s="209"/>
      <c r="R95" s="209"/>
      <c r="S95" s="209"/>
      <c r="T95" s="210"/>
      <c r="AT95" s="211" t="s">
        <v>128</v>
      </c>
      <c r="AU95" s="211" t="s">
        <v>84</v>
      </c>
      <c r="AV95" s="11" t="s">
        <v>77</v>
      </c>
      <c r="AW95" s="11" t="s">
        <v>36</v>
      </c>
      <c r="AX95" s="11" t="s">
        <v>72</v>
      </c>
      <c r="AY95" s="211" t="s">
        <v>118</v>
      </c>
    </row>
    <row r="96" spans="2:51" s="12" customFormat="1" ht="13.5">
      <c r="B96" s="212"/>
      <c r="C96" s="213"/>
      <c r="D96" s="202" t="s">
        <v>128</v>
      </c>
      <c r="E96" s="214" t="s">
        <v>21</v>
      </c>
      <c r="F96" s="215" t="s">
        <v>143</v>
      </c>
      <c r="G96" s="213"/>
      <c r="H96" s="216">
        <v>9.075</v>
      </c>
      <c r="I96" s="217"/>
      <c r="J96" s="213"/>
      <c r="K96" s="213"/>
      <c r="L96" s="218"/>
      <c r="M96" s="219"/>
      <c r="N96" s="220"/>
      <c r="O96" s="220"/>
      <c r="P96" s="220"/>
      <c r="Q96" s="220"/>
      <c r="R96" s="220"/>
      <c r="S96" s="220"/>
      <c r="T96" s="221"/>
      <c r="AT96" s="222" t="s">
        <v>128</v>
      </c>
      <c r="AU96" s="222" t="s">
        <v>84</v>
      </c>
      <c r="AV96" s="12" t="s">
        <v>84</v>
      </c>
      <c r="AW96" s="12" t="s">
        <v>36</v>
      </c>
      <c r="AX96" s="12" t="s">
        <v>72</v>
      </c>
      <c r="AY96" s="222" t="s">
        <v>118</v>
      </c>
    </row>
    <row r="97" spans="2:51" s="11" customFormat="1" ht="13.5">
      <c r="B97" s="200"/>
      <c r="C97" s="201"/>
      <c r="D97" s="202" t="s">
        <v>128</v>
      </c>
      <c r="E97" s="203" t="s">
        <v>21</v>
      </c>
      <c r="F97" s="204" t="s">
        <v>144</v>
      </c>
      <c r="G97" s="201"/>
      <c r="H97" s="205" t="s">
        <v>21</v>
      </c>
      <c r="I97" s="206"/>
      <c r="J97" s="201"/>
      <c r="K97" s="201"/>
      <c r="L97" s="207"/>
      <c r="M97" s="208"/>
      <c r="N97" s="209"/>
      <c r="O97" s="209"/>
      <c r="P97" s="209"/>
      <c r="Q97" s="209"/>
      <c r="R97" s="209"/>
      <c r="S97" s="209"/>
      <c r="T97" s="210"/>
      <c r="AT97" s="211" t="s">
        <v>128</v>
      </c>
      <c r="AU97" s="211" t="s">
        <v>84</v>
      </c>
      <c r="AV97" s="11" t="s">
        <v>77</v>
      </c>
      <c r="AW97" s="11" t="s">
        <v>36</v>
      </c>
      <c r="AX97" s="11" t="s">
        <v>72</v>
      </c>
      <c r="AY97" s="211" t="s">
        <v>118</v>
      </c>
    </row>
    <row r="98" spans="2:51" s="12" customFormat="1" ht="13.5">
      <c r="B98" s="212"/>
      <c r="C98" s="213"/>
      <c r="D98" s="202" t="s">
        <v>128</v>
      </c>
      <c r="E98" s="214" t="s">
        <v>21</v>
      </c>
      <c r="F98" s="215" t="s">
        <v>145</v>
      </c>
      <c r="G98" s="213"/>
      <c r="H98" s="216">
        <v>0.96</v>
      </c>
      <c r="I98" s="217"/>
      <c r="J98" s="213"/>
      <c r="K98" s="213"/>
      <c r="L98" s="218"/>
      <c r="M98" s="219"/>
      <c r="N98" s="220"/>
      <c r="O98" s="220"/>
      <c r="P98" s="220"/>
      <c r="Q98" s="220"/>
      <c r="R98" s="220"/>
      <c r="S98" s="220"/>
      <c r="T98" s="221"/>
      <c r="AT98" s="222" t="s">
        <v>128</v>
      </c>
      <c r="AU98" s="222" t="s">
        <v>84</v>
      </c>
      <c r="AV98" s="12" t="s">
        <v>84</v>
      </c>
      <c r="AW98" s="12" t="s">
        <v>36</v>
      </c>
      <c r="AX98" s="12" t="s">
        <v>72</v>
      </c>
      <c r="AY98" s="222" t="s">
        <v>118</v>
      </c>
    </row>
    <row r="99" spans="2:51" s="14" customFormat="1" ht="13.5">
      <c r="B99" s="234"/>
      <c r="C99" s="235"/>
      <c r="D99" s="202" t="s">
        <v>128</v>
      </c>
      <c r="E99" s="236" t="s">
        <v>21</v>
      </c>
      <c r="F99" s="237" t="s">
        <v>146</v>
      </c>
      <c r="G99" s="235"/>
      <c r="H99" s="238">
        <v>10.035</v>
      </c>
      <c r="I99" s="239"/>
      <c r="J99" s="235"/>
      <c r="K99" s="235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128</v>
      </c>
      <c r="AU99" s="244" t="s">
        <v>84</v>
      </c>
      <c r="AV99" s="14" t="s">
        <v>147</v>
      </c>
      <c r="AW99" s="14" t="s">
        <v>36</v>
      </c>
      <c r="AX99" s="14" t="s">
        <v>72</v>
      </c>
      <c r="AY99" s="244" t="s">
        <v>118</v>
      </c>
    </row>
    <row r="100" spans="2:51" s="11" customFormat="1" ht="13.5">
      <c r="B100" s="200"/>
      <c r="C100" s="201"/>
      <c r="D100" s="202" t="s">
        <v>128</v>
      </c>
      <c r="E100" s="203" t="s">
        <v>21</v>
      </c>
      <c r="F100" s="204" t="s">
        <v>131</v>
      </c>
      <c r="G100" s="201"/>
      <c r="H100" s="205" t="s">
        <v>21</v>
      </c>
      <c r="I100" s="206"/>
      <c r="J100" s="201"/>
      <c r="K100" s="201"/>
      <c r="L100" s="207"/>
      <c r="M100" s="208"/>
      <c r="N100" s="209"/>
      <c r="O100" s="209"/>
      <c r="P100" s="209"/>
      <c r="Q100" s="209"/>
      <c r="R100" s="209"/>
      <c r="S100" s="209"/>
      <c r="T100" s="210"/>
      <c r="AT100" s="211" t="s">
        <v>128</v>
      </c>
      <c r="AU100" s="211" t="s">
        <v>84</v>
      </c>
      <c r="AV100" s="11" t="s">
        <v>77</v>
      </c>
      <c r="AW100" s="11" t="s">
        <v>36</v>
      </c>
      <c r="AX100" s="11" t="s">
        <v>72</v>
      </c>
      <c r="AY100" s="211" t="s">
        <v>118</v>
      </c>
    </row>
    <row r="101" spans="2:51" s="11" customFormat="1" ht="13.5">
      <c r="B101" s="200"/>
      <c r="C101" s="201"/>
      <c r="D101" s="202" t="s">
        <v>128</v>
      </c>
      <c r="E101" s="203" t="s">
        <v>21</v>
      </c>
      <c r="F101" s="204" t="s">
        <v>148</v>
      </c>
      <c r="G101" s="201"/>
      <c r="H101" s="205" t="s">
        <v>21</v>
      </c>
      <c r="I101" s="206"/>
      <c r="J101" s="201"/>
      <c r="K101" s="201"/>
      <c r="L101" s="207"/>
      <c r="M101" s="208"/>
      <c r="N101" s="209"/>
      <c r="O101" s="209"/>
      <c r="P101" s="209"/>
      <c r="Q101" s="209"/>
      <c r="R101" s="209"/>
      <c r="S101" s="209"/>
      <c r="T101" s="210"/>
      <c r="AT101" s="211" t="s">
        <v>128</v>
      </c>
      <c r="AU101" s="211" t="s">
        <v>84</v>
      </c>
      <c r="AV101" s="11" t="s">
        <v>77</v>
      </c>
      <c r="AW101" s="11" t="s">
        <v>36</v>
      </c>
      <c r="AX101" s="11" t="s">
        <v>72</v>
      </c>
      <c r="AY101" s="211" t="s">
        <v>118</v>
      </c>
    </row>
    <row r="102" spans="2:51" s="12" customFormat="1" ht="13.5">
      <c r="B102" s="212"/>
      <c r="C102" s="213"/>
      <c r="D102" s="202" t="s">
        <v>128</v>
      </c>
      <c r="E102" s="214" t="s">
        <v>21</v>
      </c>
      <c r="F102" s="215" t="s">
        <v>149</v>
      </c>
      <c r="G102" s="213"/>
      <c r="H102" s="216">
        <v>1.04</v>
      </c>
      <c r="I102" s="217"/>
      <c r="J102" s="213"/>
      <c r="K102" s="213"/>
      <c r="L102" s="218"/>
      <c r="M102" s="219"/>
      <c r="N102" s="220"/>
      <c r="O102" s="220"/>
      <c r="P102" s="220"/>
      <c r="Q102" s="220"/>
      <c r="R102" s="220"/>
      <c r="S102" s="220"/>
      <c r="T102" s="221"/>
      <c r="AT102" s="222" t="s">
        <v>128</v>
      </c>
      <c r="AU102" s="222" t="s">
        <v>84</v>
      </c>
      <c r="AV102" s="12" t="s">
        <v>84</v>
      </c>
      <c r="AW102" s="12" t="s">
        <v>36</v>
      </c>
      <c r="AX102" s="12" t="s">
        <v>72</v>
      </c>
      <c r="AY102" s="222" t="s">
        <v>118</v>
      </c>
    </row>
    <row r="103" spans="2:51" s="14" customFormat="1" ht="13.5">
      <c r="B103" s="234"/>
      <c r="C103" s="235"/>
      <c r="D103" s="202" t="s">
        <v>128</v>
      </c>
      <c r="E103" s="236" t="s">
        <v>21</v>
      </c>
      <c r="F103" s="237" t="s">
        <v>146</v>
      </c>
      <c r="G103" s="235"/>
      <c r="H103" s="238">
        <v>1.04</v>
      </c>
      <c r="I103" s="239"/>
      <c r="J103" s="235"/>
      <c r="K103" s="235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128</v>
      </c>
      <c r="AU103" s="244" t="s">
        <v>84</v>
      </c>
      <c r="AV103" s="14" t="s">
        <v>147</v>
      </c>
      <c r="AW103" s="14" t="s">
        <v>36</v>
      </c>
      <c r="AX103" s="14" t="s">
        <v>72</v>
      </c>
      <c r="AY103" s="244" t="s">
        <v>118</v>
      </c>
    </row>
    <row r="104" spans="2:51" s="11" customFormat="1" ht="13.5">
      <c r="B104" s="200"/>
      <c r="C104" s="201"/>
      <c r="D104" s="202" t="s">
        <v>128</v>
      </c>
      <c r="E104" s="203" t="s">
        <v>21</v>
      </c>
      <c r="F104" s="204" t="s">
        <v>150</v>
      </c>
      <c r="G104" s="201"/>
      <c r="H104" s="205" t="s">
        <v>21</v>
      </c>
      <c r="I104" s="206"/>
      <c r="J104" s="201"/>
      <c r="K104" s="201"/>
      <c r="L104" s="207"/>
      <c r="M104" s="208"/>
      <c r="N104" s="209"/>
      <c r="O104" s="209"/>
      <c r="P104" s="209"/>
      <c r="Q104" s="209"/>
      <c r="R104" s="209"/>
      <c r="S104" s="209"/>
      <c r="T104" s="210"/>
      <c r="AT104" s="211" t="s">
        <v>128</v>
      </c>
      <c r="AU104" s="211" t="s">
        <v>84</v>
      </c>
      <c r="AV104" s="11" t="s">
        <v>77</v>
      </c>
      <c r="AW104" s="11" t="s">
        <v>36</v>
      </c>
      <c r="AX104" s="11" t="s">
        <v>72</v>
      </c>
      <c r="AY104" s="211" t="s">
        <v>118</v>
      </c>
    </row>
    <row r="105" spans="2:51" s="11" customFormat="1" ht="13.5">
      <c r="B105" s="200"/>
      <c r="C105" s="201"/>
      <c r="D105" s="202" t="s">
        <v>128</v>
      </c>
      <c r="E105" s="203" t="s">
        <v>21</v>
      </c>
      <c r="F105" s="204" t="s">
        <v>151</v>
      </c>
      <c r="G105" s="201"/>
      <c r="H105" s="205" t="s">
        <v>21</v>
      </c>
      <c r="I105" s="206"/>
      <c r="J105" s="201"/>
      <c r="K105" s="201"/>
      <c r="L105" s="207"/>
      <c r="M105" s="208"/>
      <c r="N105" s="209"/>
      <c r="O105" s="209"/>
      <c r="P105" s="209"/>
      <c r="Q105" s="209"/>
      <c r="R105" s="209"/>
      <c r="S105" s="209"/>
      <c r="T105" s="210"/>
      <c r="AT105" s="211" t="s">
        <v>128</v>
      </c>
      <c r="AU105" s="211" t="s">
        <v>84</v>
      </c>
      <c r="AV105" s="11" t="s">
        <v>77</v>
      </c>
      <c r="AW105" s="11" t="s">
        <v>36</v>
      </c>
      <c r="AX105" s="11" t="s">
        <v>72</v>
      </c>
      <c r="AY105" s="211" t="s">
        <v>118</v>
      </c>
    </row>
    <row r="106" spans="2:51" s="12" customFormat="1" ht="13.5">
      <c r="B106" s="212"/>
      <c r="C106" s="213"/>
      <c r="D106" s="202" t="s">
        <v>128</v>
      </c>
      <c r="E106" s="214" t="s">
        <v>21</v>
      </c>
      <c r="F106" s="215" t="s">
        <v>152</v>
      </c>
      <c r="G106" s="213"/>
      <c r="H106" s="216">
        <v>5.2</v>
      </c>
      <c r="I106" s="217"/>
      <c r="J106" s="213"/>
      <c r="K106" s="213"/>
      <c r="L106" s="218"/>
      <c r="M106" s="219"/>
      <c r="N106" s="220"/>
      <c r="O106" s="220"/>
      <c r="P106" s="220"/>
      <c r="Q106" s="220"/>
      <c r="R106" s="220"/>
      <c r="S106" s="220"/>
      <c r="T106" s="221"/>
      <c r="AT106" s="222" t="s">
        <v>128</v>
      </c>
      <c r="AU106" s="222" t="s">
        <v>84</v>
      </c>
      <c r="AV106" s="12" t="s">
        <v>84</v>
      </c>
      <c r="AW106" s="12" t="s">
        <v>36</v>
      </c>
      <c r="AX106" s="12" t="s">
        <v>72</v>
      </c>
      <c r="AY106" s="222" t="s">
        <v>118</v>
      </c>
    </row>
    <row r="107" spans="2:51" s="14" customFormat="1" ht="13.5">
      <c r="B107" s="234"/>
      <c r="C107" s="235"/>
      <c r="D107" s="202" t="s">
        <v>128</v>
      </c>
      <c r="E107" s="236" t="s">
        <v>21</v>
      </c>
      <c r="F107" s="237" t="s">
        <v>146</v>
      </c>
      <c r="G107" s="235"/>
      <c r="H107" s="238">
        <v>5.2</v>
      </c>
      <c r="I107" s="239"/>
      <c r="J107" s="235"/>
      <c r="K107" s="235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128</v>
      </c>
      <c r="AU107" s="244" t="s">
        <v>84</v>
      </c>
      <c r="AV107" s="14" t="s">
        <v>147</v>
      </c>
      <c r="AW107" s="14" t="s">
        <v>36</v>
      </c>
      <c r="AX107" s="14" t="s">
        <v>72</v>
      </c>
      <c r="AY107" s="244" t="s">
        <v>118</v>
      </c>
    </row>
    <row r="108" spans="2:51" s="13" customFormat="1" ht="13.5">
      <c r="B108" s="223"/>
      <c r="C108" s="224"/>
      <c r="D108" s="245" t="s">
        <v>128</v>
      </c>
      <c r="E108" s="246" t="s">
        <v>21</v>
      </c>
      <c r="F108" s="247" t="s">
        <v>135</v>
      </c>
      <c r="G108" s="224"/>
      <c r="H108" s="248">
        <v>16.275</v>
      </c>
      <c r="I108" s="228"/>
      <c r="J108" s="224"/>
      <c r="K108" s="224"/>
      <c r="L108" s="229"/>
      <c r="M108" s="230"/>
      <c r="N108" s="231"/>
      <c r="O108" s="231"/>
      <c r="P108" s="231"/>
      <c r="Q108" s="231"/>
      <c r="R108" s="231"/>
      <c r="S108" s="231"/>
      <c r="T108" s="232"/>
      <c r="AT108" s="233" t="s">
        <v>128</v>
      </c>
      <c r="AU108" s="233" t="s">
        <v>84</v>
      </c>
      <c r="AV108" s="13" t="s">
        <v>126</v>
      </c>
      <c r="AW108" s="13" t="s">
        <v>36</v>
      </c>
      <c r="AX108" s="13" t="s">
        <v>77</v>
      </c>
      <c r="AY108" s="233" t="s">
        <v>118</v>
      </c>
    </row>
    <row r="109" spans="2:65" s="1" customFormat="1" ht="44.25" customHeight="1">
      <c r="B109" s="41"/>
      <c r="C109" s="188" t="s">
        <v>147</v>
      </c>
      <c r="D109" s="188" t="s">
        <v>121</v>
      </c>
      <c r="E109" s="189" t="s">
        <v>153</v>
      </c>
      <c r="F109" s="190" t="s">
        <v>154</v>
      </c>
      <c r="G109" s="191" t="s">
        <v>155</v>
      </c>
      <c r="H109" s="192">
        <v>978.1</v>
      </c>
      <c r="I109" s="193"/>
      <c r="J109" s="194">
        <f>ROUND(I109*H109,2)</f>
        <v>0</v>
      </c>
      <c r="K109" s="190" t="s">
        <v>125</v>
      </c>
      <c r="L109" s="61"/>
      <c r="M109" s="195" t="s">
        <v>21</v>
      </c>
      <c r="N109" s="196" t="s">
        <v>43</v>
      </c>
      <c r="O109" s="42"/>
      <c r="P109" s="197">
        <f>O109*H109</f>
        <v>0</v>
      </c>
      <c r="Q109" s="197">
        <v>0</v>
      </c>
      <c r="R109" s="197">
        <f>Q109*H109</f>
        <v>0</v>
      </c>
      <c r="S109" s="197">
        <v>0</v>
      </c>
      <c r="T109" s="198">
        <f>S109*H109</f>
        <v>0</v>
      </c>
      <c r="AR109" s="24" t="s">
        <v>126</v>
      </c>
      <c r="AT109" s="24" t="s">
        <v>121</v>
      </c>
      <c r="AU109" s="24" t="s">
        <v>84</v>
      </c>
      <c r="AY109" s="24" t="s">
        <v>118</v>
      </c>
      <c r="BE109" s="199">
        <f>IF(N109="základní",J109,0)</f>
        <v>0</v>
      </c>
      <c r="BF109" s="199">
        <f>IF(N109="snížená",J109,0)</f>
        <v>0</v>
      </c>
      <c r="BG109" s="199">
        <f>IF(N109="zákl. přenesená",J109,0)</f>
        <v>0</v>
      </c>
      <c r="BH109" s="199">
        <f>IF(N109="sníž. přenesená",J109,0)</f>
        <v>0</v>
      </c>
      <c r="BI109" s="199">
        <f>IF(N109="nulová",J109,0)</f>
        <v>0</v>
      </c>
      <c r="BJ109" s="24" t="s">
        <v>77</v>
      </c>
      <c r="BK109" s="199">
        <f>ROUND(I109*H109,2)</f>
        <v>0</v>
      </c>
      <c r="BL109" s="24" t="s">
        <v>126</v>
      </c>
      <c r="BM109" s="24" t="s">
        <v>156</v>
      </c>
    </row>
    <row r="110" spans="2:51" s="11" customFormat="1" ht="13.5">
      <c r="B110" s="200"/>
      <c r="C110" s="201"/>
      <c r="D110" s="202" t="s">
        <v>128</v>
      </c>
      <c r="E110" s="203" t="s">
        <v>21</v>
      </c>
      <c r="F110" s="204" t="s">
        <v>157</v>
      </c>
      <c r="G110" s="201"/>
      <c r="H110" s="205" t="s">
        <v>21</v>
      </c>
      <c r="I110" s="206"/>
      <c r="J110" s="201"/>
      <c r="K110" s="201"/>
      <c r="L110" s="207"/>
      <c r="M110" s="208"/>
      <c r="N110" s="209"/>
      <c r="O110" s="209"/>
      <c r="P110" s="209"/>
      <c r="Q110" s="209"/>
      <c r="R110" s="209"/>
      <c r="S110" s="209"/>
      <c r="T110" s="210"/>
      <c r="AT110" s="211" t="s">
        <v>128</v>
      </c>
      <c r="AU110" s="211" t="s">
        <v>84</v>
      </c>
      <c r="AV110" s="11" t="s">
        <v>77</v>
      </c>
      <c r="AW110" s="11" t="s">
        <v>36</v>
      </c>
      <c r="AX110" s="11" t="s">
        <v>72</v>
      </c>
      <c r="AY110" s="211" t="s">
        <v>118</v>
      </c>
    </row>
    <row r="111" spans="2:51" s="12" customFormat="1" ht="13.5">
      <c r="B111" s="212"/>
      <c r="C111" s="213"/>
      <c r="D111" s="202" t="s">
        <v>128</v>
      </c>
      <c r="E111" s="214" t="s">
        <v>21</v>
      </c>
      <c r="F111" s="215" t="s">
        <v>158</v>
      </c>
      <c r="G111" s="213"/>
      <c r="H111" s="216">
        <v>281.8</v>
      </c>
      <c r="I111" s="217"/>
      <c r="J111" s="213"/>
      <c r="K111" s="213"/>
      <c r="L111" s="218"/>
      <c r="M111" s="219"/>
      <c r="N111" s="220"/>
      <c r="O111" s="220"/>
      <c r="P111" s="220"/>
      <c r="Q111" s="220"/>
      <c r="R111" s="220"/>
      <c r="S111" s="220"/>
      <c r="T111" s="221"/>
      <c r="AT111" s="222" t="s">
        <v>128</v>
      </c>
      <c r="AU111" s="222" t="s">
        <v>84</v>
      </c>
      <c r="AV111" s="12" t="s">
        <v>84</v>
      </c>
      <c r="AW111" s="12" t="s">
        <v>36</v>
      </c>
      <c r="AX111" s="12" t="s">
        <v>72</v>
      </c>
      <c r="AY111" s="222" t="s">
        <v>118</v>
      </c>
    </row>
    <row r="112" spans="2:51" s="11" customFormat="1" ht="13.5">
      <c r="B112" s="200"/>
      <c r="C112" s="201"/>
      <c r="D112" s="202" t="s">
        <v>128</v>
      </c>
      <c r="E112" s="203" t="s">
        <v>21</v>
      </c>
      <c r="F112" s="204" t="s">
        <v>131</v>
      </c>
      <c r="G112" s="201"/>
      <c r="H112" s="205" t="s">
        <v>21</v>
      </c>
      <c r="I112" s="206"/>
      <c r="J112" s="201"/>
      <c r="K112" s="201"/>
      <c r="L112" s="207"/>
      <c r="M112" s="208"/>
      <c r="N112" s="209"/>
      <c r="O112" s="209"/>
      <c r="P112" s="209"/>
      <c r="Q112" s="209"/>
      <c r="R112" s="209"/>
      <c r="S112" s="209"/>
      <c r="T112" s="210"/>
      <c r="AT112" s="211" t="s">
        <v>128</v>
      </c>
      <c r="AU112" s="211" t="s">
        <v>84</v>
      </c>
      <c r="AV112" s="11" t="s">
        <v>77</v>
      </c>
      <c r="AW112" s="11" t="s">
        <v>36</v>
      </c>
      <c r="AX112" s="11" t="s">
        <v>72</v>
      </c>
      <c r="AY112" s="211" t="s">
        <v>118</v>
      </c>
    </row>
    <row r="113" spans="2:51" s="12" customFormat="1" ht="13.5">
      <c r="B113" s="212"/>
      <c r="C113" s="213"/>
      <c r="D113" s="202" t="s">
        <v>128</v>
      </c>
      <c r="E113" s="214" t="s">
        <v>21</v>
      </c>
      <c r="F113" s="215" t="s">
        <v>159</v>
      </c>
      <c r="G113" s="213"/>
      <c r="H113" s="216">
        <v>251.5</v>
      </c>
      <c r="I113" s="217"/>
      <c r="J113" s="213"/>
      <c r="K113" s="213"/>
      <c r="L113" s="218"/>
      <c r="M113" s="219"/>
      <c r="N113" s="220"/>
      <c r="O113" s="220"/>
      <c r="P113" s="220"/>
      <c r="Q113" s="220"/>
      <c r="R113" s="220"/>
      <c r="S113" s="220"/>
      <c r="T113" s="221"/>
      <c r="AT113" s="222" t="s">
        <v>128</v>
      </c>
      <c r="AU113" s="222" t="s">
        <v>84</v>
      </c>
      <c r="AV113" s="12" t="s">
        <v>84</v>
      </c>
      <c r="AW113" s="12" t="s">
        <v>36</v>
      </c>
      <c r="AX113" s="12" t="s">
        <v>72</v>
      </c>
      <c r="AY113" s="222" t="s">
        <v>118</v>
      </c>
    </row>
    <row r="114" spans="2:51" s="11" customFormat="1" ht="13.5">
      <c r="B114" s="200"/>
      <c r="C114" s="201"/>
      <c r="D114" s="202" t="s">
        <v>128</v>
      </c>
      <c r="E114" s="203" t="s">
        <v>21</v>
      </c>
      <c r="F114" s="204" t="s">
        <v>133</v>
      </c>
      <c r="G114" s="201"/>
      <c r="H114" s="205" t="s">
        <v>21</v>
      </c>
      <c r="I114" s="206"/>
      <c r="J114" s="201"/>
      <c r="K114" s="201"/>
      <c r="L114" s="207"/>
      <c r="M114" s="208"/>
      <c r="N114" s="209"/>
      <c r="O114" s="209"/>
      <c r="P114" s="209"/>
      <c r="Q114" s="209"/>
      <c r="R114" s="209"/>
      <c r="S114" s="209"/>
      <c r="T114" s="210"/>
      <c r="AT114" s="211" t="s">
        <v>128</v>
      </c>
      <c r="AU114" s="211" t="s">
        <v>84</v>
      </c>
      <c r="AV114" s="11" t="s">
        <v>77</v>
      </c>
      <c r="AW114" s="11" t="s">
        <v>36</v>
      </c>
      <c r="AX114" s="11" t="s">
        <v>72</v>
      </c>
      <c r="AY114" s="211" t="s">
        <v>118</v>
      </c>
    </row>
    <row r="115" spans="2:51" s="12" customFormat="1" ht="13.5">
      <c r="B115" s="212"/>
      <c r="C115" s="213"/>
      <c r="D115" s="202" t="s">
        <v>128</v>
      </c>
      <c r="E115" s="214" t="s">
        <v>21</v>
      </c>
      <c r="F115" s="215" t="s">
        <v>160</v>
      </c>
      <c r="G115" s="213"/>
      <c r="H115" s="216">
        <v>191.9</v>
      </c>
      <c r="I115" s="217"/>
      <c r="J115" s="213"/>
      <c r="K115" s="213"/>
      <c r="L115" s="218"/>
      <c r="M115" s="219"/>
      <c r="N115" s="220"/>
      <c r="O115" s="220"/>
      <c r="P115" s="220"/>
      <c r="Q115" s="220"/>
      <c r="R115" s="220"/>
      <c r="S115" s="220"/>
      <c r="T115" s="221"/>
      <c r="AT115" s="222" t="s">
        <v>128</v>
      </c>
      <c r="AU115" s="222" t="s">
        <v>84</v>
      </c>
      <c r="AV115" s="12" t="s">
        <v>84</v>
      </c>
      <c r="AW115" s="12" t="s">
        <v>36</v>
      </c>
      <c r="AX115" s="12" t="s">
        <v>72</v>
      </c>
      <c r="AY115" s="222" t="s">
        <v>118</v>
      </c>
    </row>
    <row r="116" spans="2:51" s="11" customFormat="1" ht="13.5">
      <c r="B116" s="200"/>
      <c r="C116" s="201"/>
      <c r="D116" s="202" t="s">
        <v>128</v>
      </c>
      <c r="E116" s="203" t="s">
        <v>21</v>
      </c>
      <c r="F116" s="204" t="s">
        <v>150</v>
      </c>
      <c r="G116" s="201"/>
      <c r="H116" s="205" t="s">
        <v>21</v>
      </c>
      <c r="I116" s="206"/>
      <c r="J116" s="201"/>
      <c r="K116" s="201"/>
      <c r="L116" s="207"/>
      <c r="M116" s="208"/>
      <c r="N116" s="209"/>
      <c r="O116" s="209"/>
      <c r="P116" s="209"/>
      <c r="Q116" s="209"/>
      <c r="R116" s="209"/>
      <c r="S116" s="209"/>
      <c r="T116" s="210"/>
      <c r="AT116" s="211" t="s">
        <v>128</v>
      </c>
      <c r="AU116" s="211" t="s">
        <v>84</v>
      </c>
      <c r="AV116" s="11" t="s">
        <v>77</v>
      </c>
      <c r="AW116" s="11" t="s">
        <v>36</v>
      </c>
      <c r="AX116" s="11" t="s">
        <v>72</v>
      </c>
      <c r="AY116" s="211" t="s">
        <v>118</v>
      </c>
    </row>
    <row r="117" spans="2:51" s="12" customFormat="1" ht="13.5">
      <c r="B117" s="212"/>
      <c r="C117" s="213"/>
      <c r="D117" s="202" t="s">
        <v>128</v>
      </c>
      <c r="E117" s="214" t="s">
        <v>21</v>
      </c>
      <c r="F117" s="215" t="s">
        <v>161</v>
      </c>
      <c r="G117" s="213"/>
      <c r="H117" s="216">
        <v>252.9</v>
      </c>
      <c r="I117" s="217"/>
      <c r="J117" s="213"/>
      <c r="K117" s="213"/>
      <c r="L117" s="218"/>
      <c r="M117" s="219"/>
      <c r="N117" s="220"/>
      <c r="O117" s="220"/>
      <c r="P117" s="220"/>
      <c r="Q117" s="220"/>
      <c r="R117" s="220"/>
      <c r="S117" s="220"/>
      <c r="T117" s="221"/>
      <c r="AT117" s="222" t="s">
        <v>128</v>
      </c>
      <c r="AU117" s="222" t="s">
        <v>84</v>
      </c>
      <c r="AV117" s="12" t="s">
        <v>84</v>
      </c>
      <c r="AW117" s="12" t="s">
        <v>36</v>
      </c>
      <c r="AX117" s="12" t="s">
        <v>72</v>
      </c>
      <c r="AY117" s="222" t="s">
        <v>118</v>
      </c>
    </row>
    <row r="118" spans="2:51" s="13" customFormat="1" ht="13.5">
      <c r="B118" s="223"/>
      <c r="C118" s="224"/>
      <c r="D118" s="202" t="s">
        <v>128</v>
      </c>
      <c r="E118" s="225" t="s">
        <v>21</v>
      </c>
      <c r="F118" s="226" t="s">
        <v>135</v>
      </c>
      <c r="G118" s="224"/>
      <c r="H118" s="227">
        <v>978.1</v>
      </c>
      <c r="I118" s="228"/>
      <c r="J118" s="224"/>
      <c r="K118" s="224"/>
      <c r="L118" s="229"/>
      <c r="M118" s="230"/>
      <c r="N118" s="231"/>
      <c r="O118" s="231"/>
      <c r="P118" s="231"/>
      <c r="Q118" s="231"/>
      <c r="R118" s="231"/>
      <c r="S118" s="231"/>
      <c r="T118" s="232"/>
      <c r="AT118" s="233" t="s">
        <v>128</v>
      </c>
      <c r="AU118" s="233" t="s">
        <v>84</v>
      </c>
      <c r="AV118" s="13" t="s">
        <v>126</v>
      </c>
      <c r="AW118" s="13" t="s">
        <v>36</v>
      </c>
      <c r="AX118" s="13" t="s">
        <v>77</v>
      </c>
      <c r="AY118" s="233" t="s">
        <v>118</v>
      </c>
    </row>
    <row r="119" spans="2:63" s="10" customFormat="1" ht="29.85" customHeight="1">
      <c r="B119" s="171"/>
      <c r="C119" s="172"/>
      <c r="D119" s="185" t="s">
        <v>71</v>
      </c>
      <c r="E119" s="186" t="s">
        <v>162</v>
      </c>
      <c r="F119" s="186" t="s">
        <v>163</v>
      </c>
      <c r="G119" s="172"/>
      <c r="H119" s="172"/>
      <c r="I119" s="175"/>
      <c r="J119" s="187">
        <f>BK119</f>
        <v>0</v>
      </c>
      <c r="K119" s="172"/>
      <c r="L119" s="177"/>
      <c r="M119" s="178"/>
      <c r="N119" s="179"/>
      <c r="O119" s="179"/>
      <c r="P119" s="180">
        <f>SUM(P120:P124)</f>
        <v>0</v>
      </c>
      <c r="Q119" s="179"/>
      <c r="R119" s="180">
        <f>SUM(R120:R124)</f>
        <v>0.03444</v>
      </c>
      <c r="S119" s="179"/>
      <c r="T119" s="181">
        <f>SUM(T120:T124)</f>
        <v>0</v>
      </c>
      <c r="AR119" s="182" t="s">
        <v>77</v>
      </c>
      <c r="AT119" s="183" t="s">
        <v>71</v>
      </c>
      <c r="AU119" s="183" t="s">
        <v>77</v>
      </c>
      <c r="AY119" s="182" t="s">
        <v>118</v>
      </c>
      <c r="BK119" s="184">
        <f>SUM(BK120:BK124)</f>
        <v>0</v>
      </c>
    </row>
    <row r="120" spans="2:65" s="1" customFormat="1" ht="31.5" customHeight="1">
      <c r="B120" s="41"/>
      <c r="C120" s="188" t="s">
        <v>126</v>
      </c>
      <c r="D120" s="188" t="s">
        <v>121</v>
      </c>
      <c r="E120" s="189" t="s">
        <v>164</v>
      </c>
      <c r="F120" s="190" t="s">
        <v>165</v>
      </c>
      <c r="G120" s="191" t="s">
        <v>155</v>
      </c>
      <c r="H120" s="192">
        <v>984</v>
      </c>
      <c r="I120" s="193"/>
      <c r="J120" s="194">
        <f>ROUND(I120*H120,2)</f>
        <v>0</v>
      </c>
      <c r="K120" s="190" t="s">
        <v>125</v>
      </c>
      <c r="L120" s="61"/>
      <c r="M120" s="195" t="s">
        <v>21</v>
      </c>
      <c r="N120" s="196" t="s">
        <v>43</v>
      </c>
      <c r="O120" s="42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4" t="s">
        <v>126</v>
      </c>
      <c r="AT120" s="24" t="s">
        <v>121</v>
      </c>
      <c r="AU120" s="24" t="s">
        <v>84</v>
      </c>
      <c r="AY120" s="24" t="s">
        <v>118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4" t="s">
        <v>77</v>
      </c>
      <c r="BK120" s="199">
        <f>ROUND(I120*H120,2)</f>
        <v>0</v>
      </c>
      <c r="BL120" s="24" t="s">
        <v>126</v>
      </c>
      <c r="BM120" s="24" t="s">
        <v>166</v>
      </c>
    </row>
    <row r="121" spans="2:65" s="1" customFormat="1" ht="22.5" customHeight="1">
      <c r="B121" s="41"/>
      <c r="C121" s="249" t="s">
        <v>167</v>
      </c>
      <c r="D121" s="249" t="s">
        <v>168</v>
      </c>
      <c r="E121" s="250" t="s">
        <v>169</v>
      </c>
      <c r="F121" s="251" t="s">
        <v>170</v>
      </c>
      <c r="G121" s="252" t="s">
        <v>171</v>
      </c>
      <c r="H121" s="253">
        <v>34.44</v>
      </c>
      <c r="I121" s="254"/>
      <c r="J121" s="255">
        <f>ROUND(I121*H121,2)</f>
        <v>0</v>
      </c>
      <c r="K121" s="251" t="s">
        <v>125</v>
      </c>
      <c r="L121" s="256"/>
      <c r="M121" s="257" t="s">
        <v>21</v>
      </c>
      <c r="N121" s="258" t="s">
        <v>43</v>
      </c>
      <c r="O121" s="42"/>
      <c r="P121" s="197">
        <f>O121*H121</f>
        <v>0</v>
      </c>
      <c r="Q121" s="197">
        <v>0.001</v>
      </c>
      <c r="R121" s="197">
        <f>Q121*H121</f>
        <v>0.03444</v>
      </c>
      <c r="S121" s="197">
        <v>0</v>
      </c>
      <c r="T121" s="198">
        <f>S121*H121</f>
        <v>0</v>
      </c>
      <c r="AR121" s="24" t="s">
        <v>172</v>
      </c>
      <c r="AT121" s="24" t="s">
        <v>168</v>
      </c>
      <c r="AU121" s="24" t="s">
        <v>84</v>
      </c>
      <c r="AY121" s="24" t="s">
        <v>118</v>
      </c>
      <c r="BE121" s="199">
        <f>IF(N121="základní",J121,0)</f>
        <v>0</v>
      </c>
      <c r="BF121" s="199">
        <f>IF(N121="snížená",J121,0)</f>
        <v>0</v>
      </c>
      <c r="BG121" s="199">
        <f>IF(N121="zákl. přenesená",J121,0)</f>
        <v>0</v>
      </c>
      <c r="BH121" s="199">
        <f>IF(N121="sníž. přenesená",J121,0)</f>
        <v>0</v>
      </c>
      <c r="BI121" s="199">
        <f>IF(N121="nulová",J121,0)</f>
        <v>0</v>
      </c>
      <c r="BJ121" s="24" t="s">
        <v>77</v>
      </c>
      <c r="BK121" s="199">
        <f>ROUND(I121*H121,2)</f>
        <v>0</v>
      </c>
      <c r="BL121" s="24" t="s">
        <v>126</v>
      </c>
      <c r="BM121" s="24" t="s">
        <v>173</v>
      </c>
    </row>
    <row r="122" spans="2:51" s="12" customFormat="1" ht="13.5">
      <c r="B122" s="212"/>
      <c r="C122" s="213"/>
      <c r="D122" s="245" t="s">
        <v>128</v>
      </c>
      <c r="E122" s="213"/>
      <c r="F122" s="259" t="s">
        <v>174</v>
      </c>
      <c r="G122" s="213"/>
      <c r="H122" s="260">
        <v>34.44</v>
      </c>
      <c r="I122" s="217"/>
      <c r="J122" s="213"/>
      <c r="K122" s="213"/>
      <c r="L122" s="218"/>
      <c r="M122" s="219"/>
      <c r="N122" s="220"/>
      <c r="O122" s="220"/>
      <c r="P122" s="220"/>
      <c r="Q122" s="220"/>
      <c r="R122" s="220"/>
      <c r="S122" s="220"/>
      <c r="T122" s="221"/>
      <c r="AT122" s="222" t="s">
        <v>128</v>
      </c>
      <c r="AU122" s="222" t="s">
        <v>84</v>
      </c>
      <c r="AV122" s="12" t="s">
        <v>84</v>
      </c>
      <c r="AW122" s="12" t="s">
        <v>6</v>
      </c>
      <c r="AX122" s="12" t="s">
        <v>77</v>
      </c>
      <c r="AY122" s="222" t="s">
        <v>118</v>
      </c>
    </row>
    <row r="123" spans="2:65" s="1" customFormat="1" ht="22.5" customHeight="1">
      <c r="B123" s="41"/>
      <c r="C123" s="188" t="s">
        <v>175</v>
      </c>
      <c r="D123" s="188" t="s">
        <v>121</v>
      </c>
      <c r="E123" s="189" t="s">
        <v>176</v>
      </c>
      <c r="F123" s="190" t="s">
        <v>177</v>
      </c>
      <c r="G123" s="191" t="s">
        <v>155</v>
      </c>
      <c r="H123" s="192">
        <v>984</v>
      </c>
      <c r="I123" s="193"/>
      <c r="J123" s="194">
        <f>ROUND(I123*H123,2)</f>
        <v>0</v>
      </c>
      <c r="K123" s="190" t="s">
        <v>125</v>
      </c>
      <c r="L123" s="61"/>
      <c r="M123" s="195" t="s">
        <v>21</v>
      </c>
      <c r="N123" s="196" t="s">
        <v>43</v>
      </c>
      <c r="O123" s="42"/>
      <c r="P123" s="197">
        <f>O123*H123</f>
        <v>0</v>
      </c>
      <c r="Q123" s="197">
        <v>0</v>
      </c>
      <c r="R123" s="197">
        <f>Q123*H123</f>
        <v>0</v>
      </c>
      <c r="S123" s="197">
        <v>0</v>
      </c>
      <c r="T123" s="198">
        <f>S123*H123</f>
        <v>0</v>
      </c>
      <c r="AR123" s="24" t="s">
        <v>126</v>
      </c>
      <c r="AT123" s="24" t="s">
        <v>121</v>
      </c>
      <c r="AU123" s="24" t="s">
        <v>84</v>
      </c>
      <c r="AY123" s="24" t="s">
        <v>118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24" t="s">
        <v>77</v>
      </c>
      <c r="BK123" s="199">
        <f>ROUND(I123*H123,2)</f>
        <v>0</v>
      </c>
      <c r="BL123" s="24" t="s">
        <v>126</v>
      </c>
      <c r="BM123" s="24" t="s">
        <v>178</v>
      </c>
    </row>
    <row r="124" spans="2:65" s="1" customFormat="1" ht="22.5" customHeight="1">
      <c r="B124" s="41"/>
      <c r="C124" s="188" t="s">
        <v>179</v>
      </c>
      <c r="D124" s="188" t="s">
        <v>121</v>
      </c>
      <c r="E124" s="189" t="s">
        <v>180</v>
      </c>
      <c r="F124" s="190" t="s">
        <v>181</v>
      </c>
      <c r="G124" s="191" t="s">
        <v>155</v>
      </c>
      <c r="H124" s="192">
        <v>984</v>
      </c>
      <c r="I124" s="193"/>
      <c r="J124" s="194">
        <f>ROUND(I124*H124,2)</f>
        <v>0</v>
      </c>
      <c r="K124" s="190" t="s">
        <v>125</v>
      </c>
      <c r="L124" s="61"/>
      <c r="M124" s="195" t="s">
        <v>21</v>
      </c>
      <c r="N124" s="196" t="s">
        <v>43</v>
      </c>
      <c r="O124" s="42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24" t="s">
        <v>126</v>
      </c>
      <c r="AT124" s="24" t="s">
        <v>121</v>
      </c>
      <c r="AU124" s="24" t="s">
        <v>84</v>
      </c>
      <c r="AY124" s="24" t="s">
        <v>118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4" t="s">
        <v>77</v>
      </c>
      <c r="BK124" s="199">
        <f>ROUND(I124*H124,2)</f>
        <v>0</v>
      </c>
      <c r="BL124" s="24" t="s">
        <v>126</v>
      </c>
      <c r="BM124" s="24" t="s">
        <v>182</v>
      </c>
    </row>
    <row r="125" spans="2:63" s="10" customFormat="1" ht="29.85" customHeight="1">
      <c r="B125" s="171"/>
      <c r="C125" s="172"/>
      <c r="D125" s="185" t="s">
        <v>71</v>
      </c>
      <c r="E125" s="186" t="s">
        <v>147</v>
      </c>
      <c r="F125" s="186" t="s">
        <v>183</v>
      </c>
      <c r="G125" s="172"/>
      <c r="H125" s="172"/>
      <c r="I125" s="175"/>
      <c r="J125" s="187">
        <f>BK125</f>
        <v>0</v>
      </c>
      <c r="K125" s="172"/>
      <c r="L125" s="177"/>
      <c r="M125" s="178"/>
      <c r="N125" s="179"/>
      <c r="O125" s="179"/>
      <c r="P125" s="180">
        <f>SUM(P126:P200)</f>
        <v>0</v>
      </c>
      <c r="Q125" s="179"/>
      <c r="R125" s="180">
        <f>SUM(R126:R200)</f>
        <v>608.7984000000001</v>
      </c>
      <c r="S125" s="179"/>
      <c r="T125" s="181">
        <f>SUM(T126:T200)</f>
        <v>0</v>
      </c>
      <c r="AR125" s="182" t="s">
        <v>77</v>
      </c>
      <c r="AT125" s="183" t="s">
        <v>71</v>
      </c>
      <c r="AU125" s="183" t="s">
        <v>77</v>
      </c>
      <c r="AY125" s="182" t="s">
        <v>118</v>
      </c>
      <c r="BK125" s="184">
        <f>SUM(BK126:BK200)</f>
        <v>0</v>
      </c>
    </row>
    <row r="126" spans="2:65" s="1" customFormat="1" ht="31.5" customHeight="1">
      <c r="B126" s="41"/>
      <c r="C126" s="188" t="s">
        <v>172</v>
      </c>
      <c r="D126" s="188" t="s">
        <v>121</v>
      </c>
      <c r="E126" s="189" t="s">
        <v>184</v>
      </c>
      <c r="F126" s="190" t="s">
        <v>185</v>
      </c>
      <c r="G126" s="191" t="s">
        <v>124</v>
      </c>
      <c r="H126" s="192">
        <v>122.1</v>
      </c>
      <c r="I126" s="193"/>
      <c r="J126" s="194">
        <f>ROUND(I126*H126,2)</f>
        <v>0</v>
      </c>
      <c r="K126" s="190" t="s">
        <v>125</v>
      </c>
      <c r="L126" s="61"/>
      <c r="M126" s="195" t="s">
        <v>21</v>
      </c>
      <c r="N126" s="196" t="s">
        <v>43</v>
      </c>
      <c r="O126" s="42"/>
      <c r="P126" s="197">
        <f>O126*H126</f>
        <v>0</v>
      </c>
      <c r="Q126" s="197">
        <v>0.4</v>
      </c>
      <c r="R126" s="197">
        <f>Q126*H126</f>
        <v>48.84</v>
      </c>
      <c r="S126" s="197">
        <v>0</v>
      </c>
      <c r="T126" s="198">
        <f>S126*H126</f>
        <v>0</v>
      </c>
      <c r="AR126" s="24" t="s">
        <v>126</v>
      </c>
      <c r="AT126" s="24" t="s">
        <v>121</v>
      </c>
      <c r="AU126" s="24" t="s">
        <v>84</v>
      </c>
      <c r="AY126" s="24" t="s">
        <v>118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24" t="s">
        <v>77</v>
      </c>
      <c r="BK126" s="199">
        <f>ROUND(I126*H126,2)</f>
        <v>0</v>
      </c>
      <c r="BL126" s="24" t="s">
        <v>126</v>
      </c>
      <c r="BM126" s="24" t="s">
        <v>186</v>
      </c>
    </row>
    <row r="127" spans="2:47" s="1" customFormat="1" ht="27">
      <c r="B127" s="41"/>
      <c r="C127" s="63"/>
      <c r="D127" s="202" t="s">
        <v>187</v>
      </c>
      <c r="E127" s="63"/>
      <c r="F127" s="261" t="s">
        <v>188</v>
      </c>
      <c r="G127" s="63"/>
      <c r="H127" s="63"/>
      <c r="I127" s="158"/>
      <c r="J127" s="63"/>
      <c r="K127" s="63"/>
      <c r="L127" s="61"/>
      <c r="M127" s="262"/>
      <c r="N127" s="42"/>
      <c r="O127" s="42"/>
      <c r="P127" s="42"/>
      <c r="Q127" s="42"/>
      <c r="R127" s="42"/>
      <c r="S127" s="42"/>
      <c r="T127" s="78"/>
      <c r="AT127" s="24" t="s">
        <v>187</v>
      </c>
      <c r="AU127" s="24" t="s">
        <v>84</v>
      </c>
    </row>
    <row r="128" spans="2:51" s="11" customFormat="1" ht="13.5">
      <c r="B128" s="200"/>
      <c r="C128" s="201"/>
      <c r="D128" s="202" t="s">
        <v>128</v>
      </c>
      <c r="E128" s="203" t="s">
        <v>21</v>
      </c>
      <c r="F128" s="204" t="s">
        <v>189</v>
      </c>
      <c r="G128" s="201"/>
      <c r="H128" s="205" t="s">
        <v>21</v>
      </c>
      <c r="I128" s="206"/>
      <c r="J128" s="201"/>
      <c r="K128" s="201"/>
      <c r="L128" s="207"/>
      <c r="M128" s="208"/>
      <c r="N128" s="209"/>
      <c r="O128" s="209"/>
      <c r="P128" s="209"/>
      <c r="Q128" s="209"/>
      <c r="R128" s="209"/>
      <c r="S128" s="209"/>
      <c r="T128" s="210"/>
      <c r="AT128" s="211" t="s">
        <v>128</v>
      </c>
      <c r="AU128" s="211" t="s">
        <v>84</v>
      </c>
      <c r="AV128" s="11" t="s">
        <v>77</v>
      </c>
      <c r="AW128" s="11" t="s">
        <v>36</v>
      </c>
      <c r="AX128" s="11" t="s">
        <v>72</v>
      </c>
      <c r="AY128" s="211" t="s">
        <v>118</v>
      </c>
    </row>
    <row r="129" spans="2:51" s="11" customFormat="1" ht="13.5">
      <c r="B129" s="200"/>
      <c r="C129" s="201"/>
      <c r="D129" s="202" t="s">
        <v>128</v>
      </c>
      <c r="E129" s="203" t="s">
        <v>21</v>
      </c>
      <c r="F129" s="204" t="s">
        <v>141</v>
      </c>
      <c r="G129" s="201"/>
      <c r="H129" s="205" t="s">
        <v>21</v>
      </c>
      <c r="I129" s="206"/>
      <c r="J129" s="201"/>
      <c r="K129" s="201"/>
      <c r="L129" s="207"/>
      <c r="M129" s="208"/>
      <c r="N129" s="209"/>
      <c r="O129" s="209"/>
      <c r="P129" s="209"/>
      <c r="Q129" s="209"/>
      <c r="R129" s="209"/>
      <c r="S129" s="209"/>
      <c r="T129" s="210"/>
      <c r="AT129" s="211" t="s">
        <v>128</v>
      </c>
      <c r="AU129" s="211" t="s">
        <v>84</v>
      </c>
      <c r="AV129" s="11" t="s">
        <v>77</v>
      </c>
      <c r="AW129" s="11" t="s">
        <v>36</v>
      </c>
      <c r="AX129" s="11" t="s">
        <v>72</v>
      </c>
      <c r="AY129" s="211" t="s">
        <v>118</v>
      </c>
    </row>
    <row r="130" spans="2:51" s="11" customFormat="1" ht="13.5">
      <c r="B130" s="200"/>
      <c r="C130" s="201"/>
      <c r="D130" s="202" t="s">
        <v>128</v>
      </c>
      <c r="E130" s="203" t="s">
        <v>21</v>
      </c>
      <c r="F130" s="204" t="s">
        <v>190</v>
      </c>
      <c r="G130" s="201"/>
      <c r="H130" s="205" t="s">
        <v>21</v>
      </c>
      <c r="I130" s="206"/>
      <c r="J130" s="201"/>
      <c r="K130" s="201"/>
      <c r="L130" s="207"/>
      <c r="M130" s="208"/>
      <c r="N130" s="209"/>
      <c r="O130" s="209"/>
      <c r="P130" s="209"/>
      <c r="Q130" s="209"/>
      <c r="R130" s="209"/>
      <c r="S130" s="209"/>
      <c r="T130" s="210"/>
      <c r="AT130" s="211" t="s">
        <v>128</v>
      </c>
      <c r="AU130" s="211" t="s">
        <v>84</v>
      </c>
      <c r="AV130" s="11" t="s">
        <v>77</v>
      </c>
      <c r="AW130" s="11" t="s">
        <v>36</v>
      </c>
      <c r="AX130" s="11" t="s">
        <v>72</v>
      </c>
      <c r="AY130" s="211" t="s">
        <v>118</v>
      </c>
    </row>
    <row r="131" spans="2:51" s="12" customFormat="1" ht="13.5">
      <c r="B131" s="212"/>
      <c r="C131" s="213"/>
      <c r="D131" s="202" t="s">
        <v>128</v>
      </c>
      <c r="E131" s="214" t="s">
        <v>21</v>
      </c>
      <c r="F131" s="215" t="s">
        <v>191</v>
      </c>
      <c r="G131" s="213"/>
      <c r="H131" s="216">
        <v>2.25</v>
      </c>
      <c r="I131" s="217"/>
      <c r="J131" s="213"/>
      <c r="K131" s="213"/>
      <c r="L131" s="218"/>
      <c r="M131" s="219"/>
      <c r="N131" s="220"/>
      <c r="O131" s="220"/>
      <c r="P131" s="220"/>
      <c r="Q131" s="220"/>
      <c r="R131" s="220"/>
      <c r="S131" s="220"/>
      <c r="T131" s="221"/>
      <c r="AT131" s="222" t="s">
        <v>128</v>
      </c>
      <c r="AU131" s="222" t="s">
        <v>84</v>
      </c>
      <c r="AV131" s="12" t="s">
        <v>84</v>
      </c>
      <c r="AW131" s="12" t="s">
        <v>36</v>
      </c>
      <c r="AX131" s="12" t="s">
        <v>72</v>
      </c>
      <c r="AY131" s="222" t="s">
        <v>118</v>
      </c>
    </row>
    <row r="132" spans="2:51" s="12" customFormat="1" ht="13.5">
      <c r="B132" s="212"/>
      <c r="C132" s="213"/>
      <c r="D132" s="202" t="s">
        <v>128</v>
      </c>
      <c r="E132" s="214" t="s">
        <v>21</v>
      </c>
      <c r="F132" s="215" t="s">
        <v>192</v>
      </c>
      <c r="G132" s="213"/>
      <c r="H132" s="216">
        <v>2.4</v>
      </c>
      <c r="I132" s="217"/>
      <c r="J132" s="213"/>
      <c r="K132" s="213"/>
      <c r="L132" s="218"/>
      <c r="M132" s="219"/>
      <c r="N132" s="220"/>
      <c r="O132" s="220"/>
      <c r="P132" s="220"/>
      <c r="Q132" s="220"/>
      <c r="R132" s="220"/>
      <c r="S132" s="220"/>
      <c r="T132" s="221"/>
      <c r="AT132" s="222" t="s">
        <v>128</v>
      </c>
      <c r="AU132" s="222" t="s">
        <v>84</v>
      </c>
      <c r="AV132" s="12" t="s">
        <v>84</v>
      </c>
      <c r="AW132" s="12" t="s">
        <v>36</v>
      </c>
      <c r="AX132" s="12" t="s">
        <v>72</v>
      </c>
      <c r="AY132" s="222" t="s">
        <v>118</v>
      </c>
    </row>
    <row r="133" spans="2:51" s="11" customFormat="1" ht="13.5">
      <c r="B133" s="200"/>
      <c r="C133" s="201"/>
      <c r="D133" s="202" t="s">
        <v>128</v>
      </c>
      <c r="E133" s="203" t="s">
        <v>21</v>
      </c>
      <c r="F133" s="204" t="s">
        <v>193</v>
      </c>
      <c r="G133" s="201"/>
      <c r="H133" s="205" t="s">
        <v>21</v>
      </c>
      <c r="I133" s="206"/>
      <c r="J133" s="201"/>
      <c r="K133" s="201"/>
      <c r="L133" s="207"/>
      <c r="M133" s="208"/>
      <c r="N133" s="209"/>
      <c r="O133" s="209"/>
      <c r="P133" s="209"/>
      <c r="Q133" s="209"/>
      <c r="R133" s="209"/>
      <c r="S133" s="209"/>
      <c r="T133" s="210"/>
      <c r="AT133" s="211" t="s">
        <v>128</v>
      </c>
      <c r="AU133" s="211" t="s">
        <v>84</v>
      </c>
      <c r="AV133" s="11" t="s">
        <v>77</v>
      </c>
      <c r="AW133" s="11" t="s">
        <v>36</v>
      </c>
      <c r="AX133" s="11" t="s">
        <v>72</v>
      </c>
      <c r="AY133" s="211" t="s">
        <v>118</v>
      </c>
    </row>
    <row r="134" spans="2:51" s="12" customFormat="1" ht="13.5">
      <c r="B134" s="212"/>
      <c r="C134" s="213"/>
      <c r="D134" s="202" t="s">
        <v>128</v>
      </c>
      <c r="E134" s="214" t="s">
        <v>21</v>
      </c>
      <c r="F134" s="215" t="s">
        <v>194</v>
      </c>
      <c r="G134" s="213"/>
      <c r="H134" s="216">
        <v>29.4</v>
      </c>
      <c r="I134" s="217"/>
      <c r="J134" s="213"/>
      <c r="K134" s="213"/>
      <c r="L134" s="218"/>
      <c r="M134" s="219"/>
      <c r="N134" s="220"/>
      <c r="O134" s="220"/>
      <c r="P134" s="220"/>
      <c r="Q134" s="220"/>
      <c r="R134" s="220"/>
      <c r="S134" s="220"/>
      <c r="T134" s="221"/>
      <c r="AT134" s="222" t="s">
        <v>128</v>
      </c>
      <c r="AU134" s="222" t="s">
        <v>84</v>
      </c>
      <c r="AV134" s="12" t="s">
        <v>84</v>
      </c>
      <c r="AW134" s="12" t="s">
        <v>36</v>
      </c>
      <c r="AX134" s="12" t="s">
        <v>72</v>
      </c>
      <c r="AY134" s="222" t="s">
        <v>118</v>
      </c>
    </row>
    <row r="135" spans="2:51" s="12" customFormat="1" ht="13.5">
      <c r="B135" s="212"/>
      <c r="C135" s="213"/>
      <c r="D135" s="202" t="s">
        <v>128</v>
      </c>
      <c r="E135" s="214" t="s">
        <v>21</v>
      </c>
      <c r="F135" s="215" t="s">
        <v>195</v>
      </c>
      <c r="G135" s="213"/>
      <c r="H135" s="216">
        <v>10.5</v>
      </c>
      <c r="I135" s="217"/>
      <c r="J135" s="213"/>
      <c r="K135" s="213"/>
      <c r="L135" s="218"/>
      <c r="M135" s="219"/>
      <c r="N135" s="220"/>
      <c r="O135" s="220"/>
      <c r="P135" s="220"/>
      <c r="Q135" s="220"/>
      <c r="R135" s="220"/>
      <c r="S135" s="220"/>
      <c r="T135" s="221"/>
      <c r="AT135" s="222" t="s">
        <v>128</v>
      </c>
      <c r="AU135" s="222" t="s">
        <v>84</v>
      </c>
      <c r="AV135" s="12" t="s">
        <v>84</v>
      </c>
      <c r="AW135" s="12" t="s">
        <v>36</v>
      </c>
      <c r="AX135" s="12" t="s">
        <v>72</v>
      </c>
      <c r="AY135" s="222" t="s">
        <v>118</v>
      </c>
    </row>
    <row r="136" spans="2:51" s="14" customFormat="1" ht="13.5">
      <c r="B136" s="234"/>
      <c r="C136" s="235"/>
      <c r="D136" s="202" t="s">
        <v>128</v>
      </c>
      <c r="E136" s="236" t="s">
        <v>21</v>
      </c>
      <c r="F136" s="237" t="s">
        <v>146</v>
      </c>
      <c r="G136" s="235"/>
      <c r="H136" s="238">
        <v>44.55</v>
      </c>
      <c r="I136" s="239"/>
      <c r="J136" s="235"/>
      <c r="K136" s="235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128</v>
      </c>
      <c r="AU136" s="244" t="s">
        <v>84</v>
      </c>
      <c r="AV136" s="14" t="s">
        <v>147</v>
      </c>
      <c r="AW136" s="14" t="s">
        <v>36</v>
      </c>
      <c r="AX136" s="14" t="s">
        <v>72</v>
      </c>
      <c r="AY136" s="244" t="s">
        <v>118</v>
      </c>
    </row>
    <row r="137" spans="2:51" s="11" customFormat="1" ht="13.5">
      <c r="B137" s="200"/>
      <c r="C137" s="201"/>
      <c r="D137" s="202" t="s">
        <v>128</v>
      </c>
      <c r="E137" s="203" t="s">
        <v>21</v>
      </c>
      <c r="F137" s="204" t="s">
        <v>196</v>
      </c>
      <c r="G137" s="201"/>
      <c r="H137" s="205" t="s">
        <v>21</v>
      </c>
      <c r="I137" s="206"/>
      <c r="J137" s="201"/>
      <c r="K137" s="201"/>
      <c r="L137" s="207"/>
      <c r="M137" s="208"/>
      <c r="N137" s="209"/>
      <c r="O137" s="209"/>
      <c r="P137" s="209"/>
      <c r="Q137" s="209"/>
      <c r="R137" s="209"/>
      <c r="S137" s="209"/>
      <c r="T137" s="210"/>
      <c r="AT137" s="211" t="s">
        <v>128</v>
      </c>
      <c r="AU137" s="211" t="s">
        <v>84</v>
      </c>
      <c r="AV137" s="11" t="s">
        <v>77</v>
      </c>
      <c r="AW137" s="11" t="s">
        <v>36</v>
      </c>
      <c r="AX137" s="11" t="s">
        <v>72</v>
      </c>
      <c r="AY137" s="211" t="s">
        <v>118</v>
      </c>
    </row>
    <row r="138" spans="2:51" s="11" customFormat="1" ht="13.5">
      <c r="B138" s="200"/>
      <c r="C138" s="201"/>
      <c r="D138" s="202" t="s">
        <v>128</v>
      </c>
      <c r="E138" s="203" t="s">
        <v>21</v>
      </c>
      <c r="F138" s="204" t="s">
        <v>190</v>
      </c>
      <c r="G138" s="201"/>
      <c r="H138" s="205" t="s">
        <v>21</v>
      </c>
      <c r="I138" s="206"/>
      <c r="J138" s="201"/>
      <c r="K138" s="201"/>
      <c r="L138" s="207"/>
      <c r="M138" s="208"/>
      <c r="N138" s="209"/>
      <c r="O138" s="209"/>
      <c r="P138" s="209"/>
      <c r="Q138" s="209"/>
      <c r="R138" s="209"/>
      <c r="S138" s="209"/>
      <c r="T138" s="210"/>
      <c r="AT138" s="211" t="s">
        <v>128</v>
      </c>
      <c r="AU138" s="211" t="s">
        <v>84</v>
      </c>
      <c r="AV138" s="11" t="s">
        <v>77</v>
      </c>
      <c r="AW138" s="11" t="s">
        <v>36</v>
      </c>
      <c r="AX138" s="11" t="s">
        <v>72</v>
      </c>
      <c r="AY138" s="211" t="s">
        <v>118</v>
      </c>
    </row>
    <row r="139" spans="2:51" s="12" customFormat="1" ht="13.5">
      <c r="B139" s="212"/>
      <c r="C139" s="213"/>
      <c r="D139" s="202" t="s">
        <v>128</v>
      </c>
      <c r="E139" s="214" t="s">
        <v>21</v>
      </c>
      <c r="F139" s="215" t="s">
        <v>194</v>
      </c>
      <c r="G139" s="213"/>
      <c r="H139" s="216">
        <v>29.4</v>
      </c>
      <c r="I139" s="217"/>
      <c r="J139" s="213"/>
      <c r="K139" s="213"/>
      <c r="L139" s="218"/>
      <c r="M139" s="219"/>
      <c r="N139" s="220"/>
      <c r="O139" s="220"/>
      <c r="P139" s="220"/>
      <c r="Q139" s="220"/>
      <c r="R139" s="220"/>
      <c r="S139" s="220"/>
      <c r="T139" s="221"/>
      <c r="AT139" s="222" t="s">
        <v>128</v>
      </c>
      <c r="AU139" s="222" t="s">
        <v>84</v>
      </c>
      <c r="AV139" s="12" t="s">
        <v>84</v>
      </c>
      <c r="AW139" s="12" t="s">
        <v>36</v>
      </c>
      <c r="AX139" s="12" t="s">
        <v>72</v>
      </c>
      <c r="AY139" s="222" t="s">
        <v>118</v>
      </c>
    </row>
    <row r="140" spans="2:51" s="12" customFormat="1" ht="13.5">
      <c r="B140" s="212"/>
      <c r="C140" s="213"/>
      <c r="D140" s="202" t="s">
        <v>128</v>
      </c>
      <c r="E140" s="214" t="s">
        <v>21</v>
      </c>
      <c r="F140" s="215" t="s">
        <v>197</v>
      </c>
      <c r="G140" s="213"/>
      <c r="H140" s="216">
        <v>6.6</v>
      </c>
      <c r="I140" s="217"/>
      <c r="J140" s="213"/>
      <c r="K140" s="213"/>
      <c r="L140" s="218"/>
      <c r="M140" s="219"/>
      <c r="N140" s="220"/>
      <c r="O140" s="220"/>
      <c r="P140" s="220"/>
      <c r="Q140" s="220"/>
      <c r="R140" s="220"/>
      <c r="S140" s="220"/>
      <c r="T140" s="221"/>
      <c r="AT140" s="222" t="s">
        <v>128</v>
      </c>
      <c r="AU140" s="222" t="s">
        <v>84</v>
      </c>
      <c r="AV140" s="12" t="s">
        <v>84</v>
      </c>
      <c r="AW140" s="12" t="s">
        <v>36</v>
      </c>
      <c r="AX140" s="12" t="s">
        <v>72</v>
      </c>
      <c r="AY140" s="222" t="s">
        <v>118</v>
      </c>
    </row>
    <row r="141" spans="2:51" s="14" customFormat="1" ht="13.5">
      <c r="B141" s="234"/>
      <c r="C141" s="235"/>
      <c r="D141" s="202" t="s">
        <v>128</v>
      </c>
      <c r="E141" s="236" t="s">
        <v>21</v>
      </c>
      <c r="F141" s="237" t="s">
        <v>146</v>
      </c>
      <c r="G141" s="235"/>
      <c r="H141" s="238">
        <v>36</v>
      </c>
      <c r="I141" s="239"/>
      <c r="J141" s="235"/>
      <c r="K141" s="235"/>
      <c r="L141" s="240"/>
      <c r="M141" s="241"/>
      <c r="N141" s="242"/>
      <c r="O141" s="242"/>
      <c r="P141" s="242"/>
      <c r="Q141" s="242"/>
      <c r="R141" s="242"/>
      <c r="S141" s="242"/>
      <c r="T141" s="243"/>
      <c r="AT141" s="244" t="s">
        <v>128</v>
      </c>
      <c r="AU141" s="244" t="s">
        <v>84</v>
      </c>
      <c r="AV141" s="14" t="s">
        <v>147</v>
      </c>
      <c r="AW141" s="14" t="s">
        <v>36</v>
      </c>
      <c r="AX141" s="14" t="s">
        <v>72</v>
      </c>
      <c r="AY141" s="244" t="s">
        <v>118</v>
      </c>
    </row>
    <row r="142" spans="2:51" s="11" customFormat="1" ht="13.5">
      <c r="B142" s="200"/>
      <c r="C142" s="201"/>
      <c r="D142" s="202" t="s">
        <v>128</v>
      </c>
      <c r="E142" s="203" t="s">
        <v>21</v>
      </c>
      <c r="F142" s="204" t="s">
        <v>133</v>
      </c>
      <c r="G142" s="201"/>
      <c r="H142" s="205" t="s">
        <v>21</v>
      </c>
      <c r="I142" s="206"/>
      <c r="J142" s="201"/>
      <c r="K142" s="201"/>
      <c r="L142" s="207"/>
      <c r="M142" s="208"/>
      <c r="N142" s="209"/>
      <c r="O142" s="209"/>
      <c r="P142" s="209"/>
      <c r="Q142" s="209"/>
      <c r="R142" s="209"/>
      <c r="S142" s="209"/>
      <c r="T142" s="210"/>
      <c r="AT142" s="211" t="s">
        <v>128</v>
      </c>
      <c r="AU142" s="211" t="s">
        <v>84</v>
      </c>
      <c r="AV142" s="11" t="s">
        <v>77</v>
      </c>
      <c r="AW142" s="11" t="s">
        <v>36</v>
      </c>
      <c r="AX142" s="11" t="s">
        <v>72</v>
      </c>
      <c r="AY142" s="211" t="s">
        <v>118</v>
      </c>
    </row>
    <row r="143" spans="2:51" s="12" customFormat="1" ht="13.5">
      <c r="B143" s="212"/>
      <c r="C143" s="213"/>
      <c r="D143" s="202" t="s">
        <v>128</v>
      </c>
      <c r="E143" s="214" t="s">
        <v>21</v>
      </c>
      <c r="F143" s="215" t="s">
        <v>198</v>
      </c>
      <c r="G143" s="213"/>
      <c r="H143" s="216">
        <v>24.3</v>
      </c>
      <c r="I143" s="217"/>
      <c r="J143" s="213"/>
      <c r="K143" s="213"/>
      <c r="L143" s="218"/>
      <c r="M143" s="219"/>
      <c r="N143" s="220"/>
      <c r="O143" s="220"/>
      <c r="P143" s="220"/>
      <c r="Q143" s="220"/>
      <c r="R143" s="220"/>
      <c r="S143" s="220"/>
      <c r="T143" s="221"/>
      <c r="AT143" s="222" t="s">
        <v>128</v>
      </c>
      <c r="AU143" s="222" t="s">
        <v>84</v>
      </c>
      <c r="AV143" s="12" t="s">
        <v>84</v>
      </c>
      <c r="AW143" s="12" t="s">
        <v>36</v>
      </c>
      <c r="AX143" s="12" t="s">
        <v>72</v>
      </c>
      <c r="AY143" s="222" t="s">
        <v>118</v>
      </c>
    </row>
    <row r="144" spans="2:51" s="12" customFormat="1" ht="13.5">
      <c r="B144" s="212"/>
      <c r="C144" s="213"/>
      <c r="D144" s="202" t="s">
        <v>128</v>
      </c>
      <c r="E144" s="214" t="s">
        <v>21</v>
      </c>
      <c r="F144" s="215" t="s">
        <v>199</v>
      </c>
      <c r="G144" s="213"/>
      <c r="H144" s="216">
        <v>6</v>
      </c>
      <c r="I144" s="217"/>
      <c r="J144" s="213"/>
      <c r="K144" s="213"/>
      <c r="L144" s="218"/>
      <c r="M144" s="219"/>
      <c r="N144" s="220"/>
      <c r="O144" s="220"/>
      <c r="P144" s="220"/>
      <c r="Q144" s="220"/>
      <c r="R144" s="220"/>
      <c r="S144" s="220"/>
      <c r="T144" s="221"/>
      <c r="AT144" s="222" t="s">
        <v>128</v>
      </c>
      <c r="AU144" s="222" t="s">
        <v>84</v>
      </c>
      <c r="AV144" s="12" t="s">
        <v>84</v>
      </c>
      <c r="AW144" s="12" t="s">
        <v>36</v>
      </c>
      <c r="AX144" s="12" t="s">
        <v>72</v>
      </c>
      <c r="AY144" s="222" t="s">
        <v>118</v>
      </c>
    </row>
    <row r="145" spans="2:51" s="14" customFormat="1" ht="13.5">
      <c r="B145" s="234"/>
      <c r="C145" s="235"/>
      <c r="D145" s="202" t="s">
        <v>128</v>
      </c>
      <c r="E145" s="236" t="s">
        <v>21</v>
      </c>
      <c r="F145" s="237" t="s">
        <v>146</v>
      </c>
      <c r="G145" s="235"/>
      <c r="H145" s="238">
        <v>30.3</v>
      </c>
      <c r="I145" s="239"/>
      <c r="J145" s="235"/>
      <c r="K145" s="235"/>
      <c r="L145" s="240"/>
      <c r="M145" s="241"/>
      <c r="N145" s="242"/>
      <c r="O145" s="242"/>
      <c r="P145" s="242"/>
      <c r="Q145" s="242"/>
      <c r="R145" s="242"/>
      <c r="S145" s="242"/>
      <c r="T145" s="243"/>
      <c r="AT145" s="244" t="s">
        <v>128</v>
      </c>
      <c r="AU145" s="244" t="s">
        <v>84</v>
      </c>
      <c r="AV145" s="14" t="s">
        <v>147</v>
      </c>
      <c r="AW145" s="14" t="s">
        <v>36</v>
      </c>
      <c r="AX145" s="14" t="s">
        <v>72</v>
      </c>
      <c r="AY145" s="244" t="s">
        <v>118</v>
      </c>
    </row>
    <row r="146" spans="2:51" s="11" customFormat="1" ht="13.5">
      <c r="B146" s="200"/>
      <c r="C146" s="201"/>
      <c r="D146" s="202" t="s">
        <v>128</v>
      </c>
      <c r="E146" s="203" t="s">
        <v>21</v>
      </c>
      <c r="F146" s="204" t="s">
        <v>150</v>
      </c>
      <c r="G146" s="201"/>
      <c r="H146" s="205" t="s">
        <v>21</v>
      </c>
      <c r="I146" s="206"/>
      <c r="J146" s="201"/>
      <c r="K146" s="201"/>
      <c r="L146" s="207"/>
      <c r="M146" s="208"/>
      <c r="N146" s="209"/>
      <c r="O146" s="209"/>
      <c r="P146" s="209"/>
      <c r="Q146" s="209"/>
      <c r="R146" s="209"/>
      <c r="S146" s="209"/>
      <c r="T146" s="210"/>
      <c r="AT146" s="211" t="s">
        <v>128</v>
      </c>
      <c r="AU146" s="211" t="s">
        <v>84</v>
      </c>
      <c r="AV146" s="11" t="s">
        <v>77</v>
      </c>
      <c r="AW146" s="11" t="s">
        <v>36</v>
      </c>
      <c r="AX146" s="11" t="s">
        <v>72</v>
      </c>
      <c r="AY146" s="211" t="s">
        <v>118</v>
      </c>
    </row>
    <row r="147" spans="2:51" s="12" customFormat="1" ht="13.5">
      <c r="B147" s="212"/>
      <c r="C147" s="213"/>
      <c r="D147" s="202" t="s">
        <v>128</v>
      </c>
      <c r="E147" s="214" t="s">
        <v>21</v>
      </c>
      <c r="F147" s="215" t="s">
        <v>200</v>
      </c>
      <c r="G147" s="213"/>
      <c r="H147" s="216">
        <v>11.25</v>
      </c>
      <c r="I147" s="217"/>
      <c r="J147" s="213"/>
      <c r="K147" s="213"/>
      <c r="L147" s="218"/>
      <c r="M147" s="219"/>
      <c r="N147" s="220"/>
      <c r="O147" s="220"/>
      <c r="P147" s="220"/>
      <c r="Q147" s="220"/>
      <c r="R147" s="220"/>
      <c r="S147" s="220"/>
      <c r="T147" s="221"/>
      <c r="AT147" s="222" t="s">
        <v>128</v>
      </c>
      <c r="AU147" s="222" t="s">
        <v>84</v>
      </c>
      <c r="AV147" s="12" t="s">
        <v>84</v>
      </c>
      <c r="AW147" s="12" t="s">
        <v>36</v>
      </c>
      <c r="AX147" s="12" t="s">
        <v>72</v>
      </c>
      <c r="AY147" s="222" t="s">
        <v>118</v>
      </c>
    </row>
    <row r="148" spans="2:51" s="14" customFormat="1" ht="13.5">
      <c r="B148" s="234"/>
      <c r="C148" s="235"/>
      <c r="D148" s="202" t="s">
        <v>128</v>
      </c>
      <c r="E148" s="236" t="s">
        <v>21</v>
      </c>
      <c r="F148" s="237" t="s">
        <v>146</v>
      </c>
      <c r="G148" s="235"/>
      <c r="H148" s="238">
        <v>11.25</v>
      </c>
      <c r="I148" s="239"/>
      <c r="J148" s="235"/>
      <c r="K148" s="235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128</v>
      </c>
      <c r="AU148" s="244" t="s">
        <v>84</v>
      </c>
      <c r="AV148" s="14" t="s">
        <v>147</v>
      </c>
      <c r="AW148" s="14" t="s">
        <v>36</v>
      </c>
      <c r="AX148" s="14" t="s">
        <v>72</v>
      </c>
      <c r="AY148" s="244" t="s">
        <v>118</v>
      </c>
    </row>
    <row r="149" spans="2:51" s="13" customFormat="1" ht="13.5">
      <c r="B149" s="223"/>
      <c r="C149" s="224"/>
      <c r="D149" s="245" t="s">
        <v>128</v>
      </c>
      <c r="E149" s="246" t="s">
        <v>21</v>
      </c>
      <c r="F149" s="247" t="s">
        <v>135</v>
      </c>
      <c r="G149" s="224"/>
      <c r="H149" s="248">
        <v>122.1</v>
      </c>
      <c r="I149" s="228"/>
      <c r="J149" s="224"/>
      <c r="K149" s="224"/>
      <c r="L149" s="229"/>
      <c r="M149" s="230"/>
      <c r="N149" s="231"/>
      <c r="O149" s="231"/>
      <c r="P149" s="231"/>
      <c r="Q149" s="231"/>
      <c r="R149" s="231"/>
      <c r="S149" s="231"/>
      <c r="T149" s="232"/>
      <c r="AT149" s="233" t="s">
        <v>128</v>
      </c>
      <c r="AU149" s="233" t="s">
        <v>84</v>
      </c>
      <c r="AV149" s="13" t="s">
        <v>126</v>
      </c>
      <c r="AW149" s="13" t="s">
        <v>36</v>
      </c>
      <c r="AX149" s="13" t="s">
        <v>77</v>
      </c>
      <c r="AY149" s="233" t="s">
        <v>118</v>
      </c>
    </row>
    <row r="150" spans="2:65" s="1" customFormat="1" ht="31.5" customHeight="1">
      <c r="B150" s="41"/>
      <c r="C150" s="188" t="s">
        <v>201</v>
      </c>
      <c r="D150" s="188" t="s">
        <v>121</v>
      </c>
      <c r="E150" s="189" t="s">
        <v>202</v>
      </c>
      <c r="F150" s="190" t="s">
        <v>203</v>
      </c>
      <c r="G150" s="191" t="s">
        <v>124</v>
      </c>
      <c r="H150" s="192">
        <v>244.2</v>
      </c>
      <c r="I150" s="193"/>
      <c r="J150" s="194">
        <f>ROUND(I150*H150,2)</f>
        <v>0</v>
      </c>
      <c r="K150" s="190" t="s">
        <v>125</v>
      </c>
      <c r="L150" s="61"/>
      <c r="M150" s="195" t="s">
        <v>21</v>
      </c>
      <c r="N150" s="196" t="s">
        <v>43</v>
      </c>
      <c r="O150" s="42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4" t="s">
        <v>126</v>
      </c>
      <c r="AT150" s="24" t="s">
        <v>121</v>
      </c>
      <c r="AU150" s="24" t="s">
        <v>84</v>
      </c>
      <c r="AY150" s="24" t="s">
        <v>118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4" t="s">
        <v>77</v>
      </c>
      <c r="BK150" s="199">
        <f>ROUND(I150*H150,2)</f>
        <v>0</v>
      </c>
      <c r="BL150" s="24" t="s">
        <v>126</v>
      </c>
      <c r="BM150" s="24" t="s">
        <v>204</v>
      </c>
    </row>
    <row r="151" spans="2:51" s="11" customFormat="1" ht="13.5">
      <c r="B151" s="200"/>
      <c r="C151" s="201"/>
      <c r="D151" s="202" t="s">
        <v>128</v>
      </c>
      <c r="E151" s="203" t="s">
        <v>21</v>
      </c>
      <c r="F151" s="204" t="s">
        <v>141</v>
      </c>
      <c r="G151" s="201"/>
      <c r="H151" s="205" t="s">
        <v>21</v>
      </c>
      <c r="I151" s="206"/>
      <c r="J151" s="201"/>
      <c r="K151" s="201"/>
      <c r="L151" s="207"/>
      <c r="M151" s="208"/>
      <c r="N151" s="209"/>
      <c r="O151" s="209"/>
      <c r="P151" s="209"/>
      <c r="Q151" s="209"/>
      <c r="R151" s="209"/>
      <c r="S151" s="209"/>
      <c r="T151" s="210"/>
      <c r="AT151" s="211" t="s">
        <v>128</v>
      </c>
      <c r="AU151" s="211" t="s">
        <v>84</v>
      </c>
      <c r="AV151" s="11" t="s">
        <v>77</v>
      </c>
      <c r="AW151" s="11" t="s">
        <v>36</v>
      </c>
      <c r="AX151" s="11" t="s">
        <v>72</v>
      </c>
      <c r="AY151" s="211" t="s">
        <v>118</v>
      </c>
    </row>
    <row r="152" spans="2:51" s="11" customFormat="1" ht="13.5">
      <c r="B152" s="200"/>
      <c r="C152" s="201"/>
      <c r="D152" s="202" t="s">
        <v>128</v>
      </c>
      <c r="E152" s="203" t="s">
        <v>21</v>
      </c>
      <c r="F152" s="204" t="s">
        <v>190</v>
      </c>
      <c r="G152" s="201"/>
      <c r="H152" s="205" t="s">
        <v>21</v>
      </c>
      <c r="I152" s="206"/>
      <c r="J152" s="201"/>
      <c r="K152" s="201"/>
      <c r="L152" s="207"/>
      <c r="M152" s="208"/>
      <c r="N152" s="209"/>
      <c r="O152" s="209"/>
      <c r="P152" s="209"/>
      <c r="Q152" s="209"/>
      <c r="R152" s="209"/>
      <c r="S152" s="209"/>
      <c r="T152" s="210"/>
      <c r="AT152" s="211" t="s">
        <v>128</v>
      </c>
      <c r="AU152" s="211" t="s">
        <v>84</v>
      </c>
      <c r="AV152" s="11" t="s">
        <v>77</v>
      </c>
      <c r="AW152" s="11" t="s">
        <v>36</v>
      </c>
      <c r="AX152" s="11" t="s">
        <v>72</v>
      </c>
      <c r="AY152" s="211" t="s">
        <v>118</v>
      </c>
    </row>
    <row r="153" spans="2:51" s="12" customFormat="1" ht="13.5">
      <c r="B153" s="212"/>
      <c r="C153" s="213"/>
      <c r="D153" s="202" t="s">
        <v>128</v>
      </c>
      <c r="E153" s="214" t="s">
        <v>21</v>
      </c>
      <c r="F153" s="215" t="s">
        <v>205</v>
      </c>
      <c r="G153" s="213"/>
      <c r="H153" s="216">
        <v>4.5</v>
      </c>
      <c r="I153" s="217"/>
      <c r="J153" s="213"/>
      <c r="K153" s="213"/>
      <c r="L153" s="218"/>
      <c r="M153" s="219"/>
      <c r="N153" s="220"/>
      <c r="O153" s="220"/>
      <c r="P153" s="220"/>
      <c r="Q153" s="220"/>
      <c r="R153" s="220"/>
      <c r="S153" s="220"/>
      <c r="T153" s="221"/>
      <c r="AT153" s="222" t="s">
        <v>128</v>
      </c>
      <c r="AU153" s="222" t="s">
        <v>84</v>
      </c>
      <c r="AV153" s="12" t="s">
        <v>84</v>
      </c>
      <c r="AW153" s="12" t="s">
        <v>36</v>
      </c>
      <c r="AX153" s="12" t="s">
        <v>72</v>
      </c>
      <c r="AY153" s="222" t="s">
        <v>118</v>
      </c>
    </row>
    <row r="154" spans="2:51" s="12" customFormat="1" ht="13.5">
      <c r="B154" s="212"/>
      <c r="C154" s="213"/>
      <c r="D154" s="202" t="s">
        <v>128</v>
      </c>
      <c r="E154" s="214" t="s">
        <v>21</v>
      </c>
      <c r="F154" s="215" t="s">
        <v>206</v>
      </c>
      <c r="G154" s="213"/>
      <c r="H154" s="216">
        <v>4.8</v>
      </c>
      <c r="I154" s="217"/>
      <c r="J154" s="213"/>
      <c r="K154" s="213"/>
      <c r="L154" s="218"/>
      <c r="M154" s="219"/>
      <c r="N154" s="220"/>
      <c r="O154" s="220"/>
      <c r="P154" s="220"/>
      <c r="Q154" s="220"/>
      <c r="R154" s="220"/>
      <c r="S154" s="220"/>
      <c r="T154" s="221"/>
      <c r="AT154" s="222" t="s">
        <v>128</v>
      </c>
      <c r="AU154" s="222" t="s">
        <v>84</v>
      </c>
      <c r="AV154" s="12" t="s">
        <v>84</v>
      </c>
      <c r="AW154" s="12" t="s">
        <v>36</v>
      </c>
      <c r="AX154" s="12" t="s">
        <v>72</v>
      </c>
      <c r="AY154" s="222" t="s">
        <v>118</v>
      </c>
    </row>
    <row r="155" spans="2:51" s="11" customFormat="1" ht="13.5">
      <c r="B155" s="200"/>
      <c r="C155" s="201"/>
      <c r="D155" s="202" t="s">
        <v>128</v>
      </c>
      <c r="E155" s="203" t="s">
        <v>21</v>
      </c>
      <c r="F155" s="204" t="s">
        <v>193</v>
      </c>
      <c r="G155" s="201"/>
      <c r="H155" s="205" t="s">
        <v>21</v>
      </c>
      <c r="I155" s="206"/>
      <c r="J155" s="201"/>
      <c r="K155" s="201"/>
      <c r="L155" s="207"/>
      <c r="M155" s="208"/>
      <c r="N155" s="209"/>
      <c r="O155" s="209"/>
      <c r="P155" s="209"/>
      <c r="Q155" s="209"/>
      <c r="R155" s="209"/>
      <c r="S155" s="209"/>
      <c r="T155" s="210"/>
      <c r="AT155" s="211" t="s">
        <v>128</v>
      </c>
      <c r="AU155" s="211" t="s">
        <v>84</v>
      </c>
      <c r="AV155" s="11" t="s">
        <v>77</v>
      </c>
      <c r="AW155" s="11" t="s">
        <v>36</v>
      </c>
      <c r="AX155" s="11" t="s">
        <v>72</v>
      </c>
      <c r="AY155" s="211" t="s">
        <v>118</v>
      </c>
    </row>
    <row r="156" spans="2:51" s="12" customFormat="1" ht="13.5">
      <c r="B156" s="212"/>
      <c r="C156" s="213"/>
      <c r="D156" s="202" t="s">
        <v>128</v>
      </c>
      <c r="E156" s="214" t="s">
        <v>21</v>
      </c>
      <c r="F156" s="215" t="s">
        <v>207</v>
      </c>
      <c r="G156" s="213"/>
      <c r="H156" s="216">
        <v>58.8</v>
      </c>
      <c r="I156" s="217"/>
      <c r="J156" s="213"/>
      <c r="K156" s="213"/>
      <c r="L156" s="218"/>
      <c r="M156" s="219"/>
      <c r="N156" s="220"/>
      <c r="O156" s="220"/>
      <c r="P156" s="220"/>
      <c r="Q156" s="220"/>
      <c r="R156" s="220"/>
      <c r="S156" s="220"/>
      <c r="T156" s="221"/>
      <c r="AT156" s="222" t="s">
        <v>128</v>
      </c>
      <c r="AU156" s="222" t="s">
        <v>84</v>
      </c>
      <c r="AV156" s="12" t="s">
        <v>84</v>
      </c>
      <c r="AW156" s="12" t="s">
        <v>36</v>
      </c>
      <c r="AX156" s="12" t="s">
        <v>72</v>
      </c>
      <c r="AY156" s="222" t="s">
        <v>118</v>
      </c>
    </row>
    <row r="157" spans="2:51" s="12" customFormat="1" ht="13.5">
      <c r="B157" s="212"/>
      <c r="C157" s="213"/>
      <c r="D157" s="202" t="s">
        <v>128</v>
      </c>
      <c r="E157" s="214" t="s">
        <v>21</v>
      </c>
      <c r="F157" s="215" t="s">
        <v>208</v>
      </c>
      <c r="G157" s="213"/>
      <c r="H157" s="216">
        <v>21</v>
      </c>
      <c r="I157" s="217"/>
      <c r="J157" s="213"/>
      <c r="K157" s="213"/>
      <c r="L157" s="218"/>
      <c r="M157" s="219"/>
      <c r="N157" s="220"/>
      <c r="O157" s="220"/>
      <c r="P157" s="220"/>
      <c r="Q157" s="220"/>
      <c r="R157" s="220"/>
      <c r="S157" s="220"/>
      <c r="T157" s="221"/>
      <c r="AT157" s="222" t="s">
        <v>128</v>
      </c>
      <c r="AU157" s="222" t="s">
        <v>84</v>
      </c>
      <c r="AV157" s="12" t="s">
        <v>84</v>
      </c>
      <c r="AW157" s="12" t="s">
        <v>36</v>
      </c>
      <c r="AX157" s="12" t="s">
        <v>72</v>
      </c>
      <c r="AY157" s="222" t="s">
        <v>118</v>
      </c>
    </row>
    <row r="158" spans="2:51" s="14" customFormat="1" ht="13.5">
      <c r="B158" s="234"/>
      <c r="C158" s="235"/>
      <c r="D158" s="202" t="s">
        <v>128</v>
      </c>
      <c r="E158" s="236" t="s">
        <v>21</v>
      </c>
      <c r="F158" s="237" t="s">
        <v>146</v>
      </c>
      <c r="G158" s="235"/>
      <c r="H158" s="238">
        <v>89.1</v>
      </c>
      <c r="I158" s="239"/>
      <c r="J158" s="235"/>
      <c r="K158" s="235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128</v>
      </c>
      <c r="AU158" s="244" t="s">
        <v>84</v>
      </c>
      <c r="AV158" s="14" t="s">
        <v>147</v>
      </c>
      <c r="AW158" s="14" t="s">
        <v>36</v>
      </c>
      <c r="AX158" s="14" t="s">
        <v>72</v>
      </c>
      <c r="AY158" s="244" t="s">
        <v>118</v>
      </c>
    </row>
    <row r="159" spans="2:51" s="11" customFormat="1" ht="13.5">
      <c r="B159" s="200"/>
      <c r="C159" s="201"/>
      <c r="D159" s="202" t="s">
        <v>128</v>
      </c>
      <c r="E159" s="203" t="s">
        <v>21</v>
      </c>
      <c r="F159" s="204" t="s">
        <v>196</v>
      </c>
      <c r="G159" s="201"/>
      <c r="H159" s="205" t="s">
        <v>21</v>
      </c>
      <c r="I159" s="206"/>
      <c r="J159" s="201"/>
      <c r="K159" s="201"/>
      <c r="L159" s="207"/>
      <c r="M159" s="208"/>
      <c r="N159" s="209"/>
      <c r="O159" s="209"/>
      <c r="P159" s="209"/>
      <c r="Q159" s="209"/>
      <c r="R159" s="209"/>
      <c r="S159" s="209"/>
      <c r="T159" s="210"/>
      <c r="AT159" s="211" t="s">
        <v>128</v>
      </c>
      <c r="AU159" s="211" t="s">
        <v>84</v>
      </c>
      <c r="AV159" s="11" t="s">
        <v>77</v>
      </c>
      <c r="AW159" s="11" t="s">
        <v>36</v>
      </c>
      <c r="AX159" s="11" t="s">
        <v>72</v>
      </c>
      <c r="AY159" s="211" t="s">
        <v>118</v>
      </c>
    </row>
    <row r="160" spans="2:51" s="11" customFormat="1" ht="13.5">
      <c r="B160" s="200"/>
      <c r="C160" s="201"/>
      <c r="D160" s="202" t="s">
        <v>128</v>
      </c>
      <c r="E160" s="203" t="s">
        <v>21</v>
      </c>
      <c r="F160" s="204" t="s">
        <v>190</v>
      </c>
      <c r="G160" s="201"/>
      <c r="H160" s="205" t="s">
        <v>21</v>
      </c>
      <c r="I160" s="206"/>
      <c r="J160" s="201"/>
      <c r="K160" s="201"/>
      <c r="L160" s="207"/>
      <c r="M160" s="208"/>
      <c r="N160" s="209"/>
      <c r="O160" s="209"/>
      <c r="P160" s="209"/>
      <c r="Q160" s="209"/>
      <c r="R160" s="209"/>
      <c r="S160" s="209"/>
      <c r="T160" s="210"/>
      <c r="AT160" s="211" t="s">
        <v>128</v>
      </c>
      <c r="AU160" s="211" t="s">
        <v>84</v>
      </c>
      <c r="AV160" s="11" t="s">
        <v>77</v>
      </c>
      <c r="AW160" s="11" t="s">
        <v>36</v>
      </c>
      <c r="AX160" s="11" t="s">
        <v>72</v>
      </c>
      <c r="AY160" s="211" t="s">
        <v>118</v>
      </c>
    </row>
    <row r="161" spans="2:51" s="12" customFormat="1" ht="13.5">
      <c r="B161" s="212"/>
      <c r="C161" s="213"/>
      <c r="D161" s="202" t="s">
        <v>128</v>
      </c>
      <c r="E161" s="214" t="s">
        <v>21</v>
      </c>
      <c r="F161" s="215" t="s">
        <v>207</v>
      </c>
      <c r="G161" s="213"/>
      <c r="H161" s="216">
        <v>58.8</v>
      </c>
      <c r="I161" s="217"/>
      <c r="J161" s="213"/>
      <c r="K161" s="213"/>
      <c r="L161" s="218"/>
      <c r="M161" s="219"/>
      <c r="N161" s="220"/>
      <c r="O161" s="220"/>
      <c r="P161" s="220"/>
      <c r="Q161" s="220"/>
      <c r="R161" s="220"/>
      <c r="S161" s="220"/>
      <c r="T161" s="221"/>
      <c r="AT161" s="222" t="s">
        <v>128</v>
      </c>
      <c r="AU161" s="222" t="s">
        <v>84</v>
      </c>
      <c r="AV161" s="12" t="s">
        <v>84</v>
      </c>
      <c r="AW161" s="12" t="s">
        <v>36</v>
      </c>
      <c r="AX161" s="12" t="s">
        <v>72</v>
      </c>
      <c r="AY161" s="222" t="s">
        <v>118</v>
      </c>
    </row>
    <row r="162" spans="2:51" s="12" customFormat="1" ht="13.5">
      <c r="B162" s="212"/>
      <c r="C162" s="213"/>
      <c r="D162" s="202" t="s">
        <v>128</v>
      </c>
      <c r="E162" s="214" t="s">
        <v>21</v>
      </c>
      <c r="F162" s="215" t="s">
        <v>209</v>
      </c>
      <c r="G162" s="213"/>
      <c r="H162" s="216">
        <v>13.2</v>
      </c>
      <c r="I162" s="217"/>
      <c r="J162" s="213"/>
      <c r="K162" s="213"/>
      <c r="L162" s="218"/>
      <c r="M162" s="219"/>
      <c r="N162" s="220"/>
      <c r="O162" s="220"/>
      <c r="P162" s="220"/>
      <c r="Q162" s="220"/>
      <c r="R162" s="220"/>
      <c r="S162" s="220"/>
      <c r="T162" s="221"/>
      <c r="AT162" s="222" t="s">
        <v>128</v>
      </c>
      <c r="AU162" s="222" t="s">
        <v>84</v>
      </c>
      <c r="AV162" s="12" t="s">
        <v>84</v>
      </c>
      <c r="AW162" s="12" t="s">
        <v>36</v>
      </c>
      <c r="AX162" s="12" t="s">
        <v>72</v>
      </c>
      <c r="AY162" s="222" t="s">
        <v>118</v>
      </c>
    </row>
    <row r="163" spans="2:51" s="11" customFormat="1" ht="13.5">
      <c r="B163" s="200"/>
      <c r="C163" s="201"/>
      <c r="D163" s="202" t="s">
        <v>128</v>
      </c>
      <c r="E163" s="203" t="s">
        <v>21</v>
      </c>
      <c r="F163" s="204" t="s">
        <v>133</v>
      </c>
      <c r="G163" s="201"/>
      <c r="H163" s="205" t="s">
        <v>21</v>
      </c>
      <c r="I163" s="206"/>
      <c r="J163" s="201"/>
      <c r="K163" s="201"/>
      <c r="L163" s="207"/>
      <c r="M163" s="208"/>
      <c r="N163" s="209"/>
      <c r="O163" s="209"/>
      <c r="P163" s="209"/>
      <c r="Q163" s="209"/>
      <c r="R163" s="209"/>
      <c r="S163" s="209"/>
      <c r="T163" s="210"/>
      <c r="AT163" s="211" t="s">
        <v>128</v>
      </c>
      <c r="AU163" s="211" t="s">
        <v>84</v>
      </c>
      <c r="AV163" s="11" t="s">
        <v>77</v>
      </c>
      <c r="AW163" s="11" t="s">
        <v>36</v>
      </c>
      <c r="AX163" s="11" t="s">
        <v>72</v>
      </c>
      <c r="AY163" s="211" t="s">
        <v>118</v>
      </c>
    </row>
    <row r="164" spans="2:51" s="12" customFormat="1" ht="13.5">
      <c r="B164" s="212"/>
      <c r="C164" s="213"/>
      <c r="D164" s="202" t="s">
        <v>128</v>
      </c>
      <c r="E164" s="214" t="s">
        <v>21</v>
      </c>
      <c r="F164" s="215" t="s">
        <v>210</v>
      </c>
      <c r="G164" s="213"/>
      <c r="H164" s="216">
        <v>48.6</v>
      </c>
      <c r="I164" s="217"/>
      <c r="J164" s="213"/>
      <c r="K164" s="213"/>
      <c r="L164" s="218"/>
      <c r="M164" s="219"/>
      <c r="N164" s="220"/>
      <c r="O164" s="220"/>
      <c r="P164" s="220"/>
      <c r="Q164" s="220"/>
      <c r="R164" s="220"/>
      <c r="S164" s="220"/>
      <c r="T164" s="221"/>
      <c r="AT164" s="222" t="s">
        <v>128</v>
      </c>
      <c r="AU164" s="222" t="s">
        <v>84</v>
      </c>
      <c r="AV164" s="12" t="s">
        <v>84</v>
      </c>
      <c r="AW164" s="12" t="s">
        <v>36</v>
      </c>
      <c r="AX164" s="12" t="s">
        <v>72</v>
      </c>
      <c r="AY164" s="222" t="s">
        <v>118</v>
      </c>
    </row>
    <row r="165" spans="2:51" s="12" customFormat="1" ht="13.5">
      <c r="B165" s="212"/>
      <c r="C165" s="213"/>
      <c r="D165" s="202" t="s">
        <v>128</v>
      </c>
      <c r="E165" s="214" t="s">
        <v>21</v>
      </c>
      <c r="F165" s="215" t="s">
        <v>211</v>
      </c>
      <c r="G165" s="213"/>
      <c r="H165" s="216">
        <v>12</v>
      </c>
      <c r="I165" s="217"/>
      <c r="J165" s="213"/>
      <c r="K165" s="213"/>
      <c r="L165" s="218"/>
      <c r="M165" s="219"/>
      <c r="N165" s="220"/>
      <c r="O165" s="220"/>
      <c r="P165" s="220"/>
      <c r="Q165" s="220"/>
      <c r="R165" s="220"/>
      <c r="S165" s="220"/>
      <c r="T165" s="221"/>
      <c r="AT165" s="222" t="s">
        <v>128</v>
      </c>
      <c r="AU165" s="222" t="s">
        <v>84</v>
      </c>
      <c r="AV165" s="12" t="s">
        <v>84</v>
      </c>
      <c r="AW165" s="12" t="s">
        <v>36</v>
      </c>
      <c r="AX165" s="12" t="s">
        <v>72</v>
      </c>
      <c r="AY165" s="222" t="s">
        <v>118</v>
      </c>
    </row>
    <row r="166" spans="2:51" s="14" customFormat="1" ht="13.5">
      <c r="B166" s="234"/>
      <c r="C166" s="235"/>
      <c r="D166" s="202" t="s">
        <v>128</v>
      </c>
      <c r="E166" s="236" t="s">
        <v>21</v>
      </c>
      <c r="F166" s="237" t="s">
        <v>146</v>
      </c>
      <c r="G166" s="235"/>
      <c r="H166" s="238">
        <v>132.6</v>
      </c>
      <c r="I166" s="239"/>
      <c r="J166" s="235"/>
      <c r="K166" s="235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128</v>
      </c>
      <c r="AU166" s="244" t="s">
        <v>84</v>
      </c>
      <c r="AV166" s="14" t="s">
        <v>147</v>
      </c>
      <c r="AW166" s="14" t="s">
        <v>36</v>
      </c>
      <c r="AX166" s="14" t="s">
        <v>72</v>
      </c>
      <c r="AY166" s="244" t="s">
        <v>118</v>
      </c>
    </row>
    <row r="167" spans="2:51" s="11" customFormat="1" ht="13.5">
      <c r="B167" s="200"/>
      <c r="C167" s="201"/>
      <c r="D167" s="202" t="s">
        <v>128</v>
      </c>
      <c r="E167" s="203" t="s">
        <v>21</v>
      </c>
      <c r="F167" s="204" t="s">
        <v>150</v>
      </c>
      <c r="G167" s="201"/>
      <c r="H167" s="205" t="s">
        <v>21</v>
      </c>
      <c r="I167" s="206"/>
      <c r="J167" s="201"/>
      <c r="K167" s="201"/>
      <c r="L167" s="207"/>
      <c r="M167" s="208"/>
      <c r="N167" s="209"/>
      <c r="O167" s="209"/>
      <c r="P167" s="209"/>
      <c r="Q167" s="209"/>
      <c r="R167" s="209"/>
      <c r="S167" s="209"/>
      <c r="T167" s="210"/>
      <c r="AT167" s="211" t="s">
        <v>128</v>
      </c>
      <c r="AU167" s="211" t="s">
        <v>84</v>
      </c>
      <c r="AV167" s="11" t="s">
        <v>77</v>
      </c>
      <c r="AW167" s="11" t="s">
        <v>36</v>
      </c>
      <c r="AX167" s="11" t="s">
        <v>72</v>
      </c>
      <c r="AY167" s="211" t="s">
        <v>118</v>
      </c>
    </row>
    <row r="168" spans="2:51" s="12" customFormat="1" ht="13.5">
      <c r="B168" s="212"/>
      <c r="C168" s="213"/>
      <c r="D168" s="202" t="s">
        <v>128</v>
      </c>
      <c r="E168" s="214" t="s">
        <v>21</v>
      </c>
      <c r="F168" s="215" t="s">
        <v>212</v>
      </c>
      <c r="G168" s="213"/>
      <c r="H168" s="216">
        <v>22.5</v>
      </c>
      <c r="I168" s="217"/>
      <c r="J168" s="213"/>
      <c r="K168" s="213"/>
      <c r="L168" s="218"/>
      <c r="M168" s="219"/>
      <c r="N168" s="220"/>
      <c r="O168" s="220"/>
      <c r="P168" s="220"/>
      <c r="Q168" s="220"/>
      <c r="R168" s="220"/>
      <c r="S168" s="220"/>
      <c r="T168" s="221"/>
      <c r="AT168" s="222" t="s">
        <v>128</v>
      </c>
      <c r="AU168" s="222" t="s">
        <v>84</v>
      </c>
      <c r="AV168" s="12" t="s">
        <v>84</v>
      </c>
      <c r="AW168" s="12" t="s">
        <v>36</v>
      </c>
      <c r="AX168" s="12" t="s">
        <v>72</v>
      </c>
      <c r="AY168" s="222" t="s">
        <v>118</v>
      </c>
    </row>
    <row r="169" spans="2:51" s="14" customFormat="1" ht="13.5">
      <c r="B169" s="234"/>
      <c r="C169" s="235"/>
      <c r="D169" s="202" t="s">
        <v>128</v>
      </c>
      <c r="E169" s="236" t="s">
        <v>21</v>
      </c>
      <c r="F169" s="237" t="s">
        <v>146</v>
      </c>
      <c r="G169" s="235"/>
      <c r="H169" s="238">
        <v>22.5</v>
      </c>
      <c r="I169" s="239"/>
      <c r="J169" s="235"/>
      <c r="K169" s="235"/>
      <c r="L169" s="240"/>
      <c r="M169" s="241"/>
      <c r="N169" s="242"/>
      <c r="O169" s="242"/>
      <c r="P169" s="242"/>
      <c r="Q169" s="242"/>
      <c r="R169" s="242"/>
      <c r="S169" s="242"/>
      <c r="T169" s="243"/>
      <c r="AT169" s="244" t="s">
        <v>128</v>
      </c>
      <c r="AU169" s="244" t="s">
        <v>84</v>
      </c>
      <c r="AV169" s="14" t="s">
        <v>147</v>
      </c>
      <c r="AW169" s="14" t="s">
        <v>36</v>
      </c>
      <c r="AX169" s="14" t="s">
        <v>72</v>
      </c>
      <c r="AY169" s="244" t="s">
        <v>118</v>
      </c>
    </row>
    <row r="170" spans="2:51" s="13" customFormat="1" ht="13.5">
      <c r="B170" s="223"/>
      <c r="C170" s="224"/>
      <c r="D170" s="245" t="s">
        <v>128</v>
      </c>
      <c r="E170" s="246" t="s">
        <v>21</v>
      </c>
      <c r="F170" s="247" t="s">
        <v>135</v>
      </c>
      <c r="G170" s="224"/>
      <c r="H170" s="248">
        <v>244.2</v>
      </c>
      <c r="I170" s="228"/>
      <c r="J170" s="224"/>
      <c r="K170" s="224"/>
      <c r="L170" s="229"/>
      <c r="M170" s="230"/>
      <c r="N170" s="231"/>
      <c r="O170" s="231"/>
      <c r="P170" s="231"/>
      <c r="Q170" s="231"/>
      <c r="R170" s="231"/>
      <c r="S170" s="231"/>
      <c r="T170" s="232"/>
      <c r="AT170" s="233" t="s">
        <v>128</v>
      </c>
      <c r="AU170" s="233" t="s">
        <v>84</v>
      </c>
      <c r="AV170" s="13" t="s">
        <v>126</v>
      </c>
      <c r="AW170" s="13" t="s">
        <v>36</v>
      </c>
      <c r="AX170" s="13" t="s">
        <v>77</v>
      </c>
      <c r="AY170" s="233" t="s">
        <v>118</v>
      </c>
    </row>
    <row r="171" spans="2:65" s="1" customFormat="1" ht="31.5" customHeight="1">
      <c r="B171" s="41"/>
      <c r="C171" s="188" t="s">
        <v>213</v>
      </c>
      <c r="D171" s="188" t="s">
        <v>121</v>
      </c>
      <c r="E171" s="189" t="s">
        <v>214</v>
      </c>
      <c r="F171" s="190" t="s">
        <v>215</v>
      </c>
      <c r="G171" s="191" t="s">
        <v>124</v>
      </c>
      <c r="H171" s="192">
        <v>259.24</v>
      </c>
      <c r="I171" s="193"/>
      <c r="J171" s="194">
        <f>ROUND(I171*H171,2)</f>
        <v>0</v>
      </c>
      <c r="K171" s="190" t="s">
        <v>21</v>
      </c>
      <c r="L171" s="61"/>
      <c r="M171" s="195" t="s">
        <v>21</v>
      </c>
      <c r="N171" s="196" t="s">
        <v>43</v>
      </c>
      <c r="O171" s="42"/>
      <c r="P171" s="197">
        <f>O171*H171</f>
        <v>0</v>
      </c>
      <c r="Q171" s="197">
        <v>2.16</v>
      </c>
      <c r="R171" s="197">
        <f>Q171*H171</f>
        <v>559.9584000000001</v>
      </c>
      <c r="S171" s="197">
        <v>0</v>
      </c>
      <c r="T171" s="198">
        <f>S171*H171</f>
        <v>0</v>
      </c>
      <c r="AR171" s="24" t="s">
        <v>126</v>
      </c>
      <c r="AT171" s="24" t="s">
        <v>121</v>
      </c>
      <c r="AU171" s="24" t="s">
        <v>84</v>
      </c>
      <c r="AY171" s="24" t="s">
        <v>118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24" t="s">
        <v>77</v>
      </c>
      <c r="BK171" s="199">
        <f>ROUND(I171*H171,2)</f>
        <v>0</v>
      </c>
      <c r="BL171" s="24" t="s">
        <v>126</v>
      </c>
      <c r="BM171" s="24" t="s">
        <v>216</v>
      </c>
    </row>
    <row r="172" spans="2:51" s="11" customFormat="1" ht="13.5">
      <c r="B172" s="200"/>
      <c r="C172" s="201"/>
      <c r="D172" s="202" t="s">
        <v>128</v>
      </c>
      <c r="E172" s="203" t="s">
        <v>21</v>
      </c>
      <c r="F172" s="204" t="s">
        <v>141</v>
      </c>
      <c r="G172" s="201"/>
      <c r="H172" s="205" t="s">
        <v>21</v>
      </c>
      <c r="I172" s="206"/>
      <c r="J172" s="201"/>
      <c r="K172" s="201"/>
      <c r="L172" s="207"/>
      <c r="M172" s="208"/>
      <c r="N172" s="209"/>
      <c r="O172" s="209"/>
      <c r="P172" s="209"/>
      <c r="Q172" s="209"/>
      <c r="R172" s="209"/>
      <c r="S172" s="209"/>
      <c r="T172" s="210"/>
      <c r="AT172" s="211" t="s">
        <v>128</v>
      </c>
      <c r="AU172" s="211" t="s">
        <v>84</v>
      </c>
      <c r="AV172" s="11" t="s">
        <v>77</v>
      </c>
      <c r="AW172" s="11" t="s">
        <v>36</v>
      </c>
      <c r="AX172" s="11" t="s">
        <v>72</v>
      </c>
      <c r="AY172" s="211" t="s">
        <v>118</v>
      </c>
    </row>
    <row r="173" spans="2:51" s="11" customFormat="1" ht="13.5">
      <c r="B173" s="200"/>
      <c r="C173" s="201"/>
      <c r="D173" s="202" t="s">
        <v>128</v>
      </c>
      <c r="E173" s="203" t="s">
        <v>21</v>
      </c>
      <c r="F173" s="204" t="s">
        <v>190</v>
      </c>
      <c r="G173" s="201"/>
      <c r="H173" s="205" t="s">
        <v>21</v>
      </c>
      <c r="I173" s="206"/>
      <c r="J173" s="201"/>
      <c r="K173" s="201"/>
      <c r="L173" s="207"/>
      <c r="M173" s="208"/>
      <c r="N173" s="209"/>
      <c r="O173" s="209"/>
      <c r="P173" s="209"/>
      <c r="Q173" s="209"/>
      <c r="R173" s="209"/>
      <c r="S173" s="209"/>
      <c r="T173" s="210"/>
      <c r="AT173" s="211" t="s">
        <v>128</v>
      </c>
      <c r="AU173" s="211" t="s">
        <v>84</v>
      </c>
      <c r="AV173" s="11" t="s">
        <v>77</v>
      </c>
      <c r="AW173" s="11" t="s">
        <v>36</v>
      </c>
      <c r="AX173" s="11" t="s">
        <v>72</v>
      </c>
      <c r="AY173" s="211" t="s">
        <v>118</v>
      </c>
    </row>
    <row r="174" spans="2:51" s="12" customFormat="1" ht="13.5">
      <c r="B174" s="212"/>
      <c r="C174" s="213"/>
      <c r="D174" s="202" t="s">
        <v>128</v>
      </c>
      <c r="E174" s="214" t="s">
        <v>21</v>
      </c>
      <c r="F174" s="215" t="s">
        <v>217</v>
      </c>
      <c r="G174" s="213"/>
      <c r="H174" s="216">
        <v>2</v>
      </c>
      <c r="I174" s="217"/>
      <c r="J174" s="213"/>
      <c r="K174" s="213"/>
      <c r="L174" s="218"/>
      <c r="M174" s="219"/>
      <c r="N174" s="220"/>
      <c r="O174" s="220"/>
      <c r="P174" s="220"/>
      <c r="Q174" s="220"/>
      <c r="R174" s="220"/>
      <c r="S174" s="220"/>
      <c r="T174" s="221"/>
      <c r="AT174" s="222" t="s">
        <v>128</v>
      </c>
      <c r="AU174" s="222" t="s">
        <v>84</v>
      </c>
      <c r="AV174" s="12" t="s">
        <v>84</v>
      </c>
      <c r="AW174" s="12" t="s">
        <v>36</v>
      </c>
      <c r="AX174" s="12" t="s">
        <v>72</v>
      </c>
      <c r="AY174" s="222" t="s">
        <v>118</v>
      </c>
    </row>
    <row r="175" spans="2:51" s="12" customFormat="1" ht="13.5">
      <c r="B175" s="212"/>
      <c r="C175" s="213"/>
      <c r="D175" s="202" t="s">
        <v>128</v>
      </c>
      <c r="E175" s="214" t="s">
        <v>21</v>
      </c>
      <c r="F175" s="215" t="s">
        <v>218</v>
      </c>
      <c r="G175" s="213"/>
      <c r="H175" s="216">
        <v>1.2</v>
      </c>
      <c r="I175" s="217"/>
      <c r="J175" s="213"/>
      <c r="K175" s="213"/>
      <c r="L175" s="218"/>
      <c r="M175" s="219"/>
      <c r="N175" s="220"/>
      <c r="O175" s="220"/>
      <c r="P175" s="220"/>
      <c r="Q175" s="220"/>
      <c r="R175" s="220"/>
      <c r="S175" s="220"/>
      <c r="T175" s="221"/>
      <c r="AT175" s="222" t="s">
        <v>128</v>
      </c>
      <c r="AU175" s="222" t="s">
        <v>84</v>
      </c>
      <c r="AV175" s="12" t="s">
        <v>84</v>
      </c>
      <c r="AW175" s="12" t="s">
        <v>36</v>
      </c>
      <c r="AX175" s="12" t="s">
        <v>72</v>
      </c>
      <c r="AY175" s="222" t="s">
        <v>118</v>
      </c>
    </row>
    <row r="176" spans="2:51" s="12" customFormat="1" ht="13.5">
      <c r="B176" s="212"/>
      <c r="C176" s="213"/>
      <c r="D176" s="202" t="s">
        <v>128</v>
      </c>
      <c r="E176" s="214" t="s">
        <v>21</v>
      </c>
      <c r="F176" s="215" t="s">
        <v>205</v>
      </c>
      <c r="G176" s="213"/>
      <c r="H176" s="216">
        <v>4.5</v>
      </c>
      <c r="I176" s="217"/>
      <c r="J176" s="213"/>
      <c r="K176" s="213"/>
      <c r="L176" s="218"/>
      <c r="M176" s="219"/>
      <c r="N176" s="220"/>
      <c r="O176" s="220"/>
      <c r="P176" s="220"/>
      <c r="Q176" s="220"/>
      <c r="R176" s="220"/>
      <c r="S176" s="220"/>
      <c r="T176" s="221"/>
      <c r="AT176" s="222" t="s">
        <v>128</v>
      </c>
      <c r="AU176" s="222" t="s">
        <v>84</v>
      </c>
      <c r="AV176" s="12" t="s">
        <v>84</v>
      </c>
      <c r="AW176" s="12" t="s">
        <v>36</v>
      </c>
      <c r="AX176" s="12" t="s">
        <v>72</v>
      </c>
      <c r="AY176" s="222" t="s">
        <v>118</v>
      </c>
    </row>
    <row r="177" spans="2:51" s="12" customFormat="1" ht="13.5">
      <c r="B177" s="212"/>
      <c r="C177" s="213"/>
      <c r="D177" s="202" t="s">
        <v>128</v>
      </c>
      <c r="E177" s="214" t="s">
        <v>21</v>
      </c>
      <c r="F177" s="215" t="s">
        <v>206</v>
      </c>
      <c r="G177" s="213"/>
      <c r="H177" s="216">
        <v>4.8</v>
      </c>
      <c r="I177" s="217"/>
      <c r="J177" s="213"/>
      <c r="K177" s="213"/>
      <c r="L177" s="218"/>
      <c r="M177" s="219"/>
      <c r="N177" s="220"/>
      <c r="O177" s="220"/>
      <c r="P177" s="220"/>
      <c r="Q177" s="220"/>
      <c r="R177" s="220"/>
      <c r="S177" s="220"/>
      <c r="T177" s="221"/>
      <c r="AT177" s="222" t="s">
        <v>128</v>
      </c>
      <c r="AU177" s="222" t="s">
        <v>84</v>
      </c>
      <c r="AV177" s="12" t="s">
        <v>84</v>
      </c>
      <c r="AW177" s="12" t="s">
        <v>36</v>
      </c>
      <c r="AX177" s="12" t="s">
        <v>72</v>
      </c>
      <c r="AY177" s="222" t="s">
        <v>118</v>
      </c>
    </row>
    <row r="178" spans="2:51" s="11" customFormat="1" ht="13.5">
      <c r="B178" s="200"/>
      <c r="C178" s="201"/>
      <c r="D178" s="202" t="s">
        <v>128</v>
      </c>
      <c r="E178" s="203" t="s">
        <v>21</v>
      </c>
      <c r="F178" s="204" t="s">
        <v>193</v>
      </c>
      <c r="G178" s="201"/>
      <c r="H178" s="205" t="s">
        <v>21</v>
      </c>
      <c r="I178" s="206"/>
      <c r="J178" s="201"/>
      <c r="K178" s="201"/>
      <c r="L178" s="207"/>
      <c r="M178" s="208"/>
      <c r="N178" s="209"/>
      <c r="O178" s="209"/>
      <c r="P178" s="209"/>
      <c r="Q178" s="209"/>
      <c r="R178" s="209"/>
      <c r="S178" s="209"/>
      <c r="T178" s="210"/>
      <c r="AT178" s="211" t="s">
        <v>128</v>
      </c>
      <c r="AU178" s="211" t="s">
        <v>84</v>
      </c>
      <c r="AV178" s="11" t="s">
        <v>77</v>
      </c>
      <c r="AW178" s="11" t="s">
        <v>36</v>
      </c>
      <c r="AX178" s="11" t="s">
        <v>72</v>
      </c>
      <c r="AY178" s="211" t="s">
        <v>118</v>
      </c>
    </row>
    <row r="179" spans="2:51" s="12" customFormat="1" ht="13.5">
      <c r="B179" s="212"/>
      <c r="C179" s="213"/>
      <c r="D179" s="202" t="s">
        <v>128</v>
      </c>
      <c r="E179" s="214" t="s">
        <v>21</v>
      </c>
      <c r="F179" s="215" t="s">
        <v>219</v>
      </c>
      <c r="G179" s="213"/>
      <c r="H179" s="216">
        <v>0.8</v>
      </c>
      <c r="I179" s="217"/>
      <c r="J179" s="213"/>
      <c r="K179" s="213"/>
      <c r="L179" s="218"/>
      <c r="M179" s="219"/>
      <c r="N179" s="220"/>
      <c r="O179" s="220"/>
      <c r="P179" s="220"/>
      <c r="Q179" s="220"/>
      <c r="R179" s="220"/>
      <c r="S179" s="220"/>
      <c r="T179" s="221"/>
      <c r="AT179" s="222" t="s">
        <v>128</v>
      </c>
      <c r="AU179" s="222" t="s">
        <v>84</v>
      </c>
      <c r="AV179" s="12" t="s">
        <v>84</v>
      </c>
      <c r="AW179" s="12" t="s">
        <v>36</v>
      </c>
      <c r="AX179" s="12" t="s">
        <v>72</v>
      </c>
      <c r="AY179" s="222" t="s">
        <v>118</v>
      </c>
    </row>
    <row r="180" spans="2:51" s="12" customFormat="1" ht="13.5">
      <c r="B180" s="212"/>
      <c r="C180" s="213"/>
      <c r="D180" s="202" t="s">
        <v>128</v>
      </c>
      <c r="E180" s="214" t="s">
        <v>21</v>
      </c>
      <c r="F180" s="215" t="s">
        <v>220</v>
      </c>
      <c r="G180" s="213"/>
      <c r="H180" s="216">
        <v>0.6</v>
      </c>
      <c r="I180" s="217"/>
      <c r="J180" s="213"/>
      <c r="K180" s="213"/>
      <c r="L180" s="218"/>
      <c r="M180" s="219"/>
      <c r="N180" s="220"/>
      <c r="O180" s="220"/>
      <c r="P180" s="220"/>
      <c r="Q180" s="220"/>
      <c r="R180" s="220"/>
      <c r="S180" s="220"/>
      <c r="T180" s="221"/>
      <c r="AT180" s="222" t="s">
        <v>128</v>
      </c>
      <c r="AU180" s="222" t="s">
        <v>84</v>
      </c>
      <c r="AV180" s="12" t="s">
        <v>84</v>
      </c>
      <c r="AW180" s="12" t="s">
        <v>36</v>
      </c>
      <c r="AX180" s="12" t="s">
        <v>72</v>
      </c>
      <c r="AY180" s="222" t="s">
        <v>118</v>
      </c>
    </row>
    <row r="181" spans="2:51" s="12" customFormat="1" ht="13.5">
      <c r="B181" s="212"/>
      <c r="C181" s="213"/>
      <c r="D181" s="202" t="s">
        <v>128</v>
      </c>
      <c r="E181" s="214" t="s">
        <v>21</v>
      </c>
      <c r="F181" s="215" t="s">
        <v>207</v>
      </c>
      <c r="G181" s="213"/>
      <c r="H181" s="216">
        <v>58.8</v>
      </c>
      <c r="I181" s="217"/>
      <c r="J181" s="213"/>
      <c r="K181" s="213"/>
      <c r="L181" s="218"/>
      <c r="M181" s="219"/>
      <c r="N181" s="220"/>
      <c r="O181" s="220"/>
      <c r="P181" s="220"/>
      <c r="Q181" s="220"/>
      <c r="R181" s="220"/>
      <c r="S181" s="220"/>
      <c r="T181" s="221"/>
      <c r="AT181" s="222" t="s">
        <v>128</v>
      </c>
      <c r="AU181" s="222" t="s">
        <v>84</v>
      </c>
      <c r="AV181" s="12" t="s">
        <v>84</v>
      </c>
      <c r="AW181" s="12" t="s">
        <v>36</v>
      </c>
      <c r="AX181" s="12" t="s">
        <v>72</v>
      </c>
      <c r="AY181" s="222" t="s">
        <v>118</v>
      </c>
    </row>
    <row r="182" spans="2:51" s="12" customFormat="1" ht="13.5">
      <c r="B182" s="212"/>
      <c r="C182" s="213"/>
      <c r="D182" s="202" t="s">
        <v>128</v>
      </c>
      <c r="E182" s="214" t="s">
        <v>21</v>
      </c>
      <c r="F182" s="215" t="s">
        <v>208</v>
      </c>
      <c r="G182" s="213"/>
      <c r="H182" s="216">
        <v>21</v>
      </c>
      <c r="I182" s="217"/>
      <c r="J182" s="213"/>
      <c r="K182" s="213"/>
      <c r="L182" s="218"/>
      <c r="M182" s="219"/>
      <c r="N182" s="220"/>
      <c r="O182" s="220"/>
      <c r="P182" s="220"/>
      <c r="Q182" s="220"/>
      <c r="R182" s="220"/>
      <c r="S182" s="220"/>
      <c r="T182" s="221"/>
      <c r="AT182" s="222" t="s">
        <v>128</v>
      </c>
      <c r="AU182" s="222" t="s">
        <v>84</v>
      </c>
      <c r="AV182" s="12" t="s">
        <v>84</v>
      </c>
      <c r="AW182" s="12" t="s">
        <v>36</v>
      </c>
      <c r="AX182" s="12" t="s">
        <v>72</v>
      </c>
      <c r="AY182" s="222" t="s">
        <v>118</v>
      </c>
    </row>
    <row r="183" spans="2:51" s="14" customFormat="1" ht="13.5">
      <c r="B183" s="234"/>
      <c r="C183" s="235"/>
      <c r="D183" s="202" t="s">
        <v>128</v>
      </c>
      <c r="E183" s="236" t="s">
        <v>21</v>
      </c>
      <c r="F183" s="237" t="s">
        <v>146</v>
      </c>
      <c r="G183" s="235"/>
      <c r="H183" s="238">
        <v>93.7</v>
      </c>
      <c r="I183" s="239"/>
      <c r="J183" s="235"/>
      <c r="K183" s="235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128</v>
      </c>
      <c r="AU183" s="244" t="s">
        <v>84</v>
      </c>
      <c r="AV183" s="14" t="s">
        <v>147</v>
      </c>
      <c r="AW183" s="14" t="s">
        <v>36</v>
      </c>
      <c r="AX183" s="14" t="s">
        <v>72</v>
      </c>
      <c r="AY183" s="244" t="s">
        <v>118</v>
      </c>
    </row>
    <row r="184" spans="2:51" s="11" customFormat="1" ht="13.5">
      <c r="B184" s="200"/>
      <c r="C184" s="201"/>
      <c r="D184" s="202" t="s">
        <v>128</v>
      </c>
      <c r="E184" s="203" t="s">
        <v>21</v>
      </c>
      <c r="F184" s="204" t="s">
        <v>131</v>
      </c>
      <c r="G184" s="201"/>
      <c r="H184" s="205" t="s">
        <v>21</v>
      </c>
      <c r="I184" s="206"/>
      <c r="J184" s="201"/>
      <c r="K184" s="201"/>
      <c r="L184" s="207"/>
      <c r="M184" s="208"/>
      <c r="N184" s="209"/>
      <c r="O184" s="209"/>
      <c r="P184" s="209"/>
      <c r="Q184" s="209"/>
      <c r="R184" s="209"/>
      <c r="S184" s="209"/>
      <c r="T184" s="210"/>
      <c r="AT184" s="211" t="s">
        <v>128</v>
      </c>
      <c r="AU184" s="211" t="s">
        <v>84</v>
      </c>
      <c r="AV184" s="11" t="s">
        <v>77</v>
      </c>
      <c r="AW184" s="11" t="s">
        <v>36</v>
      </c>
      <c r="AX184" s="11" t="s">
        <v>72</v>
      </c>
      <c r="AY184" s="211" t="s">
        <v>118</v>
      </c>
    </row>
    <row r="185" spans="2:51" s="11" customFormat="1" ht="13.5">
      <c r="B185" s="200"/>
      <c r="C185" s="201"/>
      <c r="D185" s="202" t="s">
        <v>128</v>
      </c>
      <c r="E185" s="203" t="s">
        <v>21</v>
      </c>
      <c r="F185" s="204" t="s">
        <v>190</v>
      </c>
      <c r="G185" s="201"/>
      <c r="H185" s="205" t="s">
        <v>21</v>
      </c>
      <c r="I185" s="206"/>
      <c r="J185" s="201"/>
      <c r="K185" s="201"/>
      <c r="L185" s="207"/>
      <c r="M185" s="208"/>
      <c r="N185" s="209"/>
      <c r="O185" s="209"/>
      <c r="P185" s="209"/>
      <c r="Q185" s="209"/>
      <c r="R185" s="209"/>
      <c r="S185" s="209"/>
      <c r="T185" s="210"/>
      <c r="AT185" s="211" t="s">
        <v>128</v>
      </c>
      <c r="AU185" s="211" t="s">
        <v>84</v>
      </c>
      <c r="AV185" s="11" t="s">
        <v>77</v>
      </c>
      <c r="AW185" s="11" t="s">
        <v>36</v>
      </c>
      <c r="AX185" s="11" t="s">
        <v>72</v>
      </c>
      <c r="AY185" s="211" t="s">
        <v>118</v>
      </c>
    </row>
    <row r="186" spans="2:51" s="12" customFormat="1" ht="13.5">
      <c r="B186" s="212"/>
      <c r="C186" s="213"/>
      <c r="D186" s="202" t="s">
        <v>128</v>
      </c>
      <c r="E186" s="214" t="s">
        <v>21</v>
      </c>
      <c r="F186" s="215" t="s">
        <v>221</v>
      </c>
      <c r="G186" s="213"/>
      <c r="H186" s="216">
        <v>1.04</v>
      </c>
      <c r="I186" s="217"/>
      <c r="J186" s="213"/>
      <c r="K186" s="213"/>
      <c r="L186" s="218"/>
      <c r="M186" s="219"/>
      <c r="N186" s="220"/>
      <c r="O186" s="220"/>
      <c r="P186" s="220"/>
      <c r="Q186" s="220"/>
      <c r="R186" s="220"/>
      <c r="S186" s="220"/>
      <c r="T186" s="221"/>
      <c r="AT186" s="222" t="s">
        <v>128</v>
      </c>
      <c r="AU186" s="222" t="s">
        <v>84</v>
      </c>
      <c r="AV186" s="12" t="s">
        <v>84</v>
      </c>
      <c r="AW186" s="12" t="s">
        <v>36</v>
      </c>
      <c r="AX186" s="12" t="s">
        <v>72</v>
      </c>
      <c r="AY186" s="222" t="s">
        <v>118</v>
      </c>
    </row>
    <row r="187" spans="2:51" s="12" customFormat="1" ht="13.5">
      <c r="B187" s="212"/>
      <c r="C187" s="213"/>
      <c r="D187" s="202" t="s">
        <v>128</v>
      </c>
      <c r="E187" s="214" t="s">
        <v>21</v>
      </c>
      <c r="F187" s="215" t="s">
        <v>222</v>
      </c>
      <c r="G187" s="213"/>
      <c r="H187" s="216">
        <v>0.9</v>
      </c>
      <c r="I187" s="217"/>
      <c r="J187" s="213"/>
      <c r="K187" s="213"/>
      <c r="L187" s="218"/>
      <c r="M187" s="219"/>
      <c r="N187" s="220"/>
      <c r="O187" s="220"/>
      <c r="P187" s="220"/>
      <c r="Q187" s="220"/>
      <c r="R187" s="220"/>
      <c r="S187" s="220"/>
      <c r="T187" s="221"/>
      <c r="AT187" s="222" t="s">
        <v>128</v>
      </c>
      <c r="AU187" s="222" t="s">
        <v>84</v>
      </c>
      <c r="AV187" s="12" t="s">
        <v>84</v>
      </c>
      <c r="AW187" s="12" t="s">
        <v>36</v>
      </c>
      <c r="AX187" s="12" t="s">
        <v>72</v>
      </c>
      <c r="AY187" s="222" t="s">
        <v>118</v>
      </c>
    </row>
    <row r="188" spans="2:51" s="12" customFormat="1" ht="13.5">
      <c r="B188" s="212"/>
      <c r="C188" s="213"/>
      <c r="D188" s="202" t="s">
        <v>128</v>
      </c>
      <c r="E188" s="214" t="s">
        <v>21</v>
      </c>
      <c r="F188" s="215" t="s">
        <v>207</v>
      </c>
      <c r="G188" s="213"/>
      <c r="H188" s="216">
        <v>58.8</v>
      </c>
      <c r="I188" s="217"/>
      <c r="J188" s="213"/>
      <c r="K188" s="213"/>
      <c r="L188" s="218"/>
      <c r="M188" s="219"/>
      <c r="N188" s="220"/>
      <c r="O188" s="220"/>
      <c r="P188" s="220"/>
      <c r="Q188" s="220"/>
      <c r="R188" s="220"/>
      <c r="S188" s="220"/>
      <c r="T188" s="221"/>
      <c r="AT188" s="222" t="s">
        <v>128</v>
      </c>
      <c r="AU188" s="222" t="s">
        <v>84</v>
      </c>
      <c r="AV188" s="12" t="s">
        <v>84</v>
      </c>
      <c r="AW188" s="12" t="s">
        <v>36</v>
      </c>
      <c r="AX188" s="12" t="s">
        <v>72</v>
      </c>
      <c r="AY188" s="222" t="s">
        <v>118</v>
      </c>
    </row>
    <row r="189" spans="2:51" s="12" customFormat="1" ht="13.5">
      <c r="B189" s="212"/>
      <c r="C189" s="213"/>
      <c r="D189" s="202" t="s">
        <v>128</v>
      </c>
      <c r="E189" s="214" t="s">
        <v>21</v>
      </c>
      <c r="F189" s="215" t="s">
        <v>209</v>
      </c>
      <c r="G189" s="213"/>
      <c r="H189" s="216">
        <v>13.2</v>
      </c>
      <c r="I189" s="217"/>
      <c r="J189" s="213"/>
      <c r="K189" s="213"/>
      <c r="L189" s="218"/>
      <c r="M189" s="219"/>
      <c r="N189" s="220"/>
      <c r="O189" s="220"/>
      <c r="P189" s="220"/>
      <c r="Q189" s="220"/>
      <c r="R189" s="220"/>
      <c r="S189" s="220"/>
      <c r="T189" s="221"/>
      <c r="AT189" s="222" t="s">
        <v>128</v>
      </c>
      <c r="AU189" s="222" t="s">
        <v>84</v>
      </c>
      <c r="AV189" s="12" t="s">
        <v>84</v>
      </c>
      <c r="AW189" s="12" t="s">
        <v>36</v>
      </c>
      <c r="AX189" s="12" t="s">
        <v>72</v>
      </c>
      <c r="AY189" s="222" t="s">
        <v>118</v>
      </c>
    </row>
    <row r="190" spans="2:51" s="14" customFormat="1" ht="13.5">
      <c r="B190" s="234"/>
      <c r="C190" s="235"/>
      <c r="D190" s="202" t="s">
        <v>128</v>
      </c>
      <c r="E190" s="236" t="s">
        <v>21</v>
      </c>
      <c r="F190" s="237" t="s">
        <v>146</v>
      </c>
      <c r="G190" s="235"/>
      <c r="H190" s="238">
        <v>73.94</v>
      </c>
      <c r="I190" s="239"/>
      <c r="J190" s="235"/>
      <c r="K190" s="235"/>
      <c r="L190" s="240"/>
      <c r="M190" s="241"/>
      <c r="N190" s="242"/>
      <c r="O190" s="242"/>
      <c r="P190" s="242"/>
      <c r="Q190" s="242"/>
      <c r="R190" s="242"/>
      <c r="S190" s="242"/>
      <c r="T190" s="243"/>
      <c r="AT190" s="244" t="s">
        <v>128</v>
      </c>
      <c r="AU190" s="244" t="s">
        <v>84</v>
      </c>
      <c r="AV190" s="14" t="s">
        <v>147</v>
      </c>
      <c r="AW190" s="14" t="s">
        <v>36</v>
      </c>
      <c r="AX190" s="14" t="s">
        <v>72</v>
      </c>
      <c r="AY190" s="244" t="s">
        <v>118</v>
      </c>
    </row>
    <row r="191" spans="2:51" s="11" customFormat="1" ht="13.5">
      <c r="B191" s="200"/>
      <c r="C191" s="201"/>
      <c r="D191" s="202" t="s">
        <v>128</v>
      </c>
      <c r="E191" s="203" t="s">
        <v>21</v>
      </c>
      <c r="F191" s="204" t="s">
        <v>133</v>
      </c>
      <c r="G191" s="201"/>
      <c r="H191" s="205" t="s">
        <v>21</v>
      </c>
      <c r="I191" s="206"/>
      <c r="J191" s="201"/>
      <c r="K191" s="201"/>
      <c r="L191" s="207"/>
      <c r="M191" s="208"/>
      <c r="N191" s="209"/>
      <c r="O191" s="209"/>
      <c r="P191" s="209"/>
      <c r="Q191" s="209"/>
      <c r="R191" s="209"/>
      <c r="S191" s="209"/>
      <c r="T191" s="210"/>
      <c r="AT191" s="211" t="s">
        <v>128</v>
      </c>
      <c r="AU191" s="211" t="s">
        <v>84</v>
      </c>
      <c r="AV191" s="11" t="s">
        <v>77</v>
      </c>
      <c r="AW191" s="11" t="s">
        <v>36</v>
      </c>
      <c r="AX191" s="11" t="s">
        <v>72</v>
      </c>
      <c r="AY191" s="211" t="s">
        <v>118</v>
      </c>
    </row>
    <row r="192" spans="2:51" s="12" customFormat="1" ht="13.5">
      <c r="B192" s="212"/>
      <c r="C192" s="213"/>
      <c r="D192" s="202" t="s">
        <v>128</v>
      </c>
      <c r="E192" s="214" t="s">
        <v>21</v>
      </c>
      <c r="F192" s="215" t="s">
        <v>210</v>
      </c>
      <c r="G192" s="213"/>
      <c r="H192" s="216">
        <v>48.6</v>
      </c>
      <c r="I192" s="217"/>
      <c r="J192" s="213"/>
      <c r="K192" s="213"/>
      <c r="L192" s="218"/>
      <c r="M192" s="219"/>
      <c r="N192" s="220"/>
      <c r="O192" s="220"/>
      <c r="P192" s="220"/>
      <c r="Q192" s="220"/>
      <c r="R192" s="220"/>
      <c r="S192" s="220"/>
      <c r="T192" s="221"/>
      <c r="AT192" s="222" t="s">
        <v>128</v>
      </c>
      <c r="AU192" s="222" t="s">
        <v>84</v>
      </c>
      <c r="AV192" s="12" t="s">
        <v>84</v>
      </c>
      <c r="AW192" s="12" t="s">
        <v>36</v>
      </c>
      <c r="AX192" s="12" t="s">
        <v>72</v>
      </c>
      <c r="AY192" s="222" t="s">
        <v>118</v>
      </c>
    </row>
    <row r="193" spans="2:51" s="12" customFormat="1" ht="13.5">
      <c r="B193" s="212"/>
      <c r="C193" s="213"/>
      <c r="D193" s="202" t="s">
        <v>128</v>
      </c>
      <c r="E193" s="214" t="s">
        <v>21</v>
      </c>
      <c r="F193" s="215" t="s">
        <v>211</v>
      </c>
      <c r="G193" s="213"/>
      <c r="H193" s="216">
        <v>12</v>
      </c>
      <c r="I193" s="217"/>
      <c r="J193" s="213"/>
      <c r="K193" s="213"/>
      <c r="L193" s="218"/>
      <c r="M193" s="219"/>
      <c r="N193" s="220"/>
      <c r="O193" s="220"/>
      <c r="P193" s="220"/>
      <c r="Q193" s="220"/>
      <c r="R193" s="220"/>
      <c r="S193" s="220"/>
      <c r="T193" s="221"/>
      <c r="AT193" s="222" t="s">
        <v>128</v>
      </c>
      <c r="AU193" s="222" t="s">
        <v>84</v>
      </c>
      <c r="AV193" s="12" t="s">
        <v>84</v>
      </c>
      <c r="AW193" s="12" t="s">
        <v>36</v>
      </c>
      <c r="AX193" s="12" t="s">
        <v>72</v>
      </c>
      <c r="AY193" s="222" t="s">
        <v>118</v>
      </c>
    </row>
    <row r="194" spans="2:51" s="14" customFormat="1" ht="13.5">
      <c r="B194" s="234"/>
      <c r="C194" s="235"/>
      <c r="D194" s="202" t="s">
        <v>128</v>
      </c>
      <c r="E194" s="236" t="s">
        <v>21</v>
      </c>
      <c r="F194" s="237" t="s">
        <v>146</v>
      </c>
      <c r="G194" s="235"/>
      <c r="H194" s="238">
        <v>60.6</v>
      </c>
      <c r="I194" s="239"/>
      <c r="J194" s="235"/>
      <c r="K194" s="235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128</v>
      </c>
      <c r="AU194" s="244" t="s">
        <v>84</v>
      </c>
      <c r="AV194" s="14" t="s">
        <v>147</v>
      </c>
      <c r="AW194" s="14" t="s">
        <v>36</v>
      </c>
      <c r="AX194" s="14" t="s">
        <v>72</v>
      </c>
      <c r="AY194" s="244" t="s">
        <v>118</v>
      </c>
    </row>
    <row r="195" spans="2:51" s="11" customFormat="1" ht="13.5">
      <c r="B195" s="200"/>
      <c r="C195" s="201"/>
      <c r="D195" s="202" t="s">
        <v>128</v>
      </c>
      <c r="E195" s="203" t="s">
        <v>21</v>
      </c>
      <c r="F195" s="204" t="s">
        <v>150</v>
      </c>
      <c r="G195" s="201"/>
      <c r="H195" s="205" t="s">
        <v>21</v>
      </c>
      <c r="I195" s="206"/>
      <c r="J195" s="201"/>
      <c r="K195" s="201"/>
      <c r="L195" s="207"/>
      <c r="M195" s="208"/>
      <c r="N195" s="209"/>
      <c r="O195" s="209"/>
      <c r="P195" s="209"/>
      <c r="Q195" s="209"/>
      <c r="R195" s="209"/>
      <c r="S195" s="209"/>
      <c r="T195" s="210"/>
      <c r="AT195" s="211" t="s">
        <v>128</v>
      </c>
      <c r="AU195" s="211" t="s">
        <v>84</v>
      </c>
      <c r="AV195" s="11" t="s">
        <v>77</v>
      </c>
      <c r="AW195" s="11" t="s">
        <v>36</v>
      </c>
      <c r="AX195" s="11" t="s">
        <v>72</v>
      </c>
      <c r="AY195" s="211" t="s">
        <v>118</v>
      </c>
    </row>
    <row r="196" spans="2:51" s="12" customFormat="1" ht="13.5">
      <c r="B196" s="212"/>
      <c r="C196" s="213"/>
      <c r="D196" s="202" t="s">
        <v>128</v>
      </c>
      <c r="E196" s="214" t="s">
        <v>21</v>
      </c>
      <c r="F196" s="215" t="s">
        <v>212</v>
      </c>
      <c r="G196" s="213"/>
      <c r="H196" s="216">
        <v>22.5</v>
      </c>
      <c r="I196" s="217"/>
      <c r="J196" s="213"/>
      <c r="K196" s="213"/>
      <c r="L196" s="218"/>
      <c r="M196" s="219"/>
      <c r="N196" s="220"/>
      <c r="O196" s="220"/>
      <c r="P196" s="220"/>
      <c r="Q196" s="220"/>
      <c r="R196" s="220"/>
      <c r="S196" s="220"/>
      <c r="T196" s="221"/>
      <c r="AT196" s="222" t="s">
        <v>128</v>
      </c>
      <c r="AU196" s="222" t="s">
        <v>84</v>
      </c>
      <c r="AV196" s="12" t="s">
        <v>84</v>
      </c>
      <c r="AW196" s="12" t="s">
        <v>36</v>
      </c>
      <c r="AX196" s="12" t="s">
        <v>72</v>
      </c>
      <c r="AY196" s="222" t="s">
        <v>118</v>
      </c>
    </row>
    <row r="197" spans="2:51" s="12" customFormat="1" ht="13.5">
      <c r="B197" s="212"/>
      <c r="C197" s="213"/>
      <c r="D197" s="202" t="s">
        <v>128</v>
      </c>
      <c r="E197" s="214" t="s">
        <v>21</v>
      </c>
      <c r="F197" s="215" t="s">
        <v>223</v>
      </c>
      <c r="G197" s="213"/>
      <c r="H197" s="216">
        <v>3.3</v>
      </c>
      <c r="I197" s="217"/>
      <c r="J197" s="213"/>
      <c r="K197" s="213"/>
      <c r="L197" s="218"/>
      <c r="M197" s="219"/>
      <c r="N197" s="220"/>
      <c r="O197" s="220"/>
      <c r="P197" s="220"/>
      <c r="Q197" s="220"/>
      <c r="R197" s="220"/>
      <c r="S197" s="220"/>
      <c r="T197" s="221"/>
      <c r="AT197" s="222" t="s">
        <v>128</v>
      </c>
      <c r="AU197" s="222" t="s">
        <v>84</v>
      </c>
      <c r="AV197" s="12" t="s">
        <v>84</v>
      </c>
      <c r="AW197" s="12" t="s">
        <v>36</v>
      </c>
      <c r="AX197" s="12" t="s">
        <v>72</v>
      </c>
      <c r="AY197" s="222" t="s">
        <v>118</v>
      </c>
    </row>
    <row r="198" spans="2:51" s="12" customFormat="1" ht="13.5">
      <c r="B198" s="212"/>
      <c r="C198" s="213"/>
      <c r="D198" s="202" t="s">
        <v>128</v>
      </c>
      <c r="E198" s="214" t="s">
        <v>21</v>
      </c>
      <c r="F198" s="215" t="s">
        <v>224</v>
      </c>
      <c r="G198" s="213"/>
      <c r="H198" s="216">
        <v>5.2</v>
      </c>
      <c r="I198" s="217"/>
      <c r="J198" s="213"/>
      <c r="K198" s="213"/>
      <c r="L198" s="218"/>
      <c r="M198" s="219"/>
      <c r="N198" s="220"/>
      <c r="O198" s="220"/>
      <c r="P198" s="220"/>
      <c r="Q198" s="220"/>
      <c r="R198" s="220"/>
      <c r="S198" s="220"/>
      <c r="T198" s="221"/>
      <c r="AT198" s="222" t="s">
        <v>128</v>
      </c>
      <c r="AU198" s="222" t="s">
        <v>84</v>
      </c>
      <c r="AV198" s="12" t="s">
        <v>84</v>
      </c>
      <c r="AW198" s="12" t="s">
        <v>36</v>
      </c>
      <c r="AX198" s="12" t="s">
        <v>72</v>
      </c>
      <c r="AY198" s="222" t="s">
        <v>118</v>
      </c>
    </row>
    <row r="199" spans="2:51" s="14" customFormat="1" ht="13.5">
      <c r="B199" s="234"/>
      <c r="C199" s="235"/>
      <c r="D199" s="202" t="s">
        <v>128</v>
      </c>
      <c r="E199" s="236" t="s">
        <v>21</v>
      </c>
      <c r="F199" s="237" t="s">
        <v>146</v>
      </c>
      <c r="G199" s="235"/>
      <c r="H199" s="238">
        <v>31</v>
      </c>
      <c r="I199" s="239"/>
      <c r="J199" s="235"/>
      <c r="K199" s="235"/>
      <c r="L199" s="240"/>
      <c r="M199" s="241"/>
      <c r="N199" s="242"/>
      <c r="O199" s="242"/>
      <c r="P199" s="242"/>
      <c r="Q199" s="242"/>
      <c r="R199" s="242"/>
      <c r="S199" s="242"/>
      <c r="T199" s="243"/>
      <c r="AT199" s="244" t="s">
        <v>128</v>
      </c>
      <c r="AU199" s="244" t="s">
        <v>84</v>
      </c>
      <c r="AV199" s="14" t="s">
        <v>147</v>
      </c>
      <c r="AW199" s="14" t="s">
        <v>36</v>
      </c>
      <c r="AX199" s="14" t="s">
        <v>72</v>
      </c>
      <c r="AY199" s="244" t="s">
        <v>118</v>
      </c>
    </row>
    <row r="200" spans="2:51" s="13" customFormat="1" ht="13.5">
      <c r="B200" s="223"/>
      <c r="C200" s="224"/>
      <c r="D200" s="202" t="s">
        <v>128</v>
      </c>
      <c r="E200" s="225" t="s">
        <v>21</v>
      </c>
      <c r="F200" s="226" t="s">
        <v>135</v>
      </c>
      <c r="G200" s="224"/>
      <c r="H200" s="227">
        <v>259.24</v>
      </c>
      <c r="I200" s="228"/>
      <c r="J200" s="224"/>
      <c r="K200" s="224"/>
      <c r="L200" s="229"/>
      <c r="M200" s="230"/>
      <c r="N200" s="231"/>
      <c r="O200" s="231"/>
      <c r="P200" s="231"/>
      <c r="Q200" s="231"/>
      <c r="R200" s="231"/>
      <c r="S200" s="231"/>
      <c r="T200" s="232"/>
      <c r="AT200" s="233" t="s">
        <v>128</v>
      </c>
      <c r="AU200" s="233" t="s">
        <v>84</v>
      </c>
      <c r="AV200" s="13" t="s">
        <v>126</v>
      </c>
      <c r="AW200" s="13" t="s">
        <v>36</v>
      </c>
      <c r="AX200" s="13" t="s">
        <v>77</v>
      </c>
      <c r="AY200" s="233" t="s">
        <v>118</v>
      </c>
    </row>
    <row r="201" spans="2:63" s="10" customFormat="1" ht="29.85" customHeight="1">
      <c r="B201" s="171"/>
      <c r="C201" s="172"/>
      <c r="D201" s="185" t="s">
        <v>71</v>
      </c>
      <c r="E201" s="186" t="s">
        <v>167</v>
      </c>
      <c r="F201" s="186" t="s">
        <v>225</v>
      </c>
      <c r="G201" s="172"/>
      <c r="H201" s="172"/>
      <c r="I201" s="175"/>
      <c r="J201" s="187">
        <f>BK201</f>
        <v>0</v>
      </c>
      <c r="K201" s="172"/>
      <c r="L201" s="177"/>
      <c r="M201" s="178"/>
      <c r="N201" s="179"/>
      <c r="O201" s="179"/>
      <c r="P201" s="180">
        <f>SUM(P202:P222)</f>
        <v>0</v>
      </c>
      <c r="Q201" s="179"/>
      <c r="R201" s="180">
        <f>SUM(R202:R222)</f>
        <v>10.137959999999998</v>
      </c>
      <c r="S201" s="179"/>
      <c r="T201" s="181">
        <f>SUM(T202:T222)</f>
        <v>0</v>
      </c>
      <c r="AR201" s="182" t="s">
        <v>77</v>
      </c>
      <c r="AT201" s="183" t="s">
        <v>71</v>
      </c>
      <c r="AU201" s="183" t="s">
        <v>77</v>
      </c>
      <c r="AY201" s="182" t="s">
        <v>118</v>
      </c>
      <c r="BK201" s="184">
        <f>SUM(BK202:BK222)</f>
        <v>0</v>
      </c>
    </row>
    <row r="202" spans="2:65" s="1" customFormat="1" ht="22.5" customHeight="1">
      <c r="B202" s="41"/>
      <c r="C202" s="188" t="s">
        <v>119</v>
      </c>
      <c r="D202" s="188" t="s">
        <v>121</v>
      </c>
      <c r="E202" s="189" t="s">
        <v>226</v>
      </c>
      <c r="F202" s="190" t="s">
        <v>227</v>
      </c>
      <c r="G202" s="191" t="s">
        <v>155</v>
      </c>
      <c r="H202" s="192">
        <v>10.5</v>
      </c>
      <c r="I202" s="193"/>
      <c r="J202" s="194">
        <f>ROUND(I202*H202,2)</f>
        <v>0</v>
      </c>
      <c r="K202" s="190" t="s">
        <v>125</v>
      </c>
      <c r="L202" s="61"/>
      <c r="M202" s="195" t="s">
        <v>21</v>
      </c>
      <c r="N202" s="196" t="s">
        <v>43</v>
      </c>
      <c r="O202" s="42"/>
      <c r="P202" s="197">
        <f>O202*H202</f>
        <v>0</v>
      </c>
      <c r="Q202" s="197">
        <v>0.567</v>
      </c>
      <c r="R202" s="197">
        <f>Q202*H202</f>
        <v>5.953499999999999</v>
      </c>
      <c r="S202" s="197">
        <v>0</v>
      </c>
      <c r="T202" s="198">
        <f>S202*H202</f>
        <v>0</v>
      </c>
      <c r="AR202" s="24" t="s">
        <v>126</v>
      </c>
      <c r="AT202" s="24" t="s">
        <v>121</v>
      </c>
      <c r="AU202" s="24" t="s">
        <v>84</v>
      </c>
      <c r="AY202" s="24" t="s">
        <v>118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24" t="s">
        <v>77</v>
      </c>
      <c r="BK202" s="199">
        <f>ROUND(I202*H202,2)</f>
        <v>0</v>
      </c>
      <c r="BL202" s="24" t="s">
        <v>126</v>
      </c>
      <c r="BM202" s="24" t="s">
        <v>228</v>
      </c>
    </row>
    <row r="203" spans="2:51" s="11" customFormat="1" ht="13.5">
      <c r="B203" s="200"/>
      <c r="C203" s="201"/>
      <c r="D203" s="202" t="s">
        <v>128</v>
      </c>
      <c r="E203" s="203" t="s">
        <v>21</v>
      </c>
      <c r="F203" s="204" t="s">
        <v>229</v>
      </c>
      <c r="G203" s="201"/>
      <c r="H203" s="205" t="s">
        <v>21</v>
      </c>
      <c r="I203" s="206"/>
      <c r="J203" s="201"/>
      <c r="K203" s="201"/>
      <c r="L203" s="207"/>
      <c r="M203" s="208"/>
      <c r="N203" s="209"/>
      <c r="O203" s="209"/>
      <c r="P203" s="209"/>
      <c r="Q203" s="209"/>
      <c r="R203" s="209"/>
      <c r="S203" s="209"/>
      <c r="T203" s="210"/>
      <c r="AT203" s="211" t="s">
        <v>128</v>
      </c>
      <c r="AU203" s="211" t="s">
        <v>84</v>
      </c>
      <c r="AV203" s="11" t="s">
        <v>77</v>
      </c>
      <c r="AW203" s="11" t="s">
        <v>36</v>
      </c>
      <c r="AX203" s="11" t="s">
        <v>72</v>
      </c>
      <c r="AY203" s="211" t="s">
        <v>118</v>
      </c>
    </row>
    <row r="204" spans="2:51" s="12" customFormat="1" ht="13.5">
      <c r="B204" s="212"/>
      <c r="C204" s="213"/>
      <c r="D204" s="245" t="s">
        <v>128</v>
      </c>
      <c r="E204" s="263" t="s">
        <v>21</v>
      </c>
      <c r="F204" s="259" t="s">
        <v>230</v>
      </c>
      <c r="G204" s="213"/>
      <c r="H204" s="260">
        <v>10.5</v>
      </c>
      <c r="I204" s="217"/>
      <c r="J204" s="213"/>
      <c r="K204" s="213"/>
      <c r="L204" s="218"/>
      <c r="M204" s="219"/>
      <c r="N204" s="220"/>
      <c r="O204" s="220"/>
      <c r="P204" s="220"/>
      <c r="Q204" s="220"/>
      <c r="R204" s="220"/>
      <c r="S204" s="220"/>
      <c r="T204" s="221"/>
      <c r="AT204" s="222" t="s">
        <v>128</v>
      </c>
      <c r="AU204" s="222" t="s">
        <v>84</v>
      </c>
      <c r="AV204" s="12" t="s">
        <v>84</v>
      </c>
      <c r="AW204" s="12" t="s">
        <v>36</v>
      </c>
      <c r="AX204" s="12" t="s">
        <v>77</v>
      </c>
      <c r="AY204" s="222" t="s">
        <v>118</v>
      </c>
    </row>
    <row r="205" spans="2:65" s="1" customFormat="1" ht="31.5" customHeight="1">
      <c r="B205" s="41"/>
      <c r="C205" s="188" t="s">
        <v>231</v>
      </c>
      <c r="D205" s="188" t="s">
        <v>121</v>
      </c>
      <c r="E205" s="189" t="s">
        <v>232</v>
      </c>
      <c r="F205" s="190" t="s">
        <v>233</v>
      </c>
      <c r="G205" s="191" t="s">
        <v>155</v>
      </c>
      <c r="H205" s="192">
        <v>10.5</v>
      </c>
      <c r="I205" s="193"/>
      <c r="J205" s="194">
        <f>ROUND(I205*H205,2)</f>
        <v>0</v>
      </c>
      <c r="K205" s="190" t="s">
        <v>125</v>
      </c>
      <c r="L205" s="61"/>
      <c r="M205" s="195" t="s">
        <v>21</v>
      </c>
      <c r="N205" s="196" t="s">
        <v>43</v>
      </c>
      <c r="O205" s="42"/>
      <c r="P205" s="197">
        <f>O205*H205</f>
        <v>0</v>
      </c>
      <c r="Q205" s="197">
        <v>0.13188</v>
      </c>
      <c r="R205" s="197">
        <f>Q205*H205</f>
        <v>1.3847399999999999</v>
      </c>
      <c r="S205" s="197">
        <v>0</v>
      </c>
      <c r="T205" s="198">
        <f>S205*H205</f>
        <v>0</v>
      </c>
      <c r="AR205" s="24" t="s">
        <v>126</v>
      </c>
      <c r="AT205" s="24" t="s">
        <v>121</v>
      </c>
      <c r="AU205" s="24" t="s">
        <v>84</v>
      </c>
      <c r="AY205" s="24" t="s">
        <v>118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24" t="s">
        <v>77</v>
      </c>
      <c r="BK205" s="199">
        <f>ROUND(I205*H205,2)</f>
        <v>0</v>
      </c>
      <c r="BL205" s="24" t="s">
        <v>126</v>
      </c>
      <c r="BM205" s="24" t="s">
        <v>234</v>
      </c>
    </row>
    <row r="206" spans="2:65" s="1" customFormat="1" ht="22.5" customHeight="1">
      <c r="B206" s="41"/>
      <c r="C206" s="188" t="s">
        <v>136</v>
      </c>
      <c r="D206" s="188" t="s">
        <v>121</v>
      </c>
      <c r="E206" s="189" t="s">
        <v>235</v>
      </c>
      <c r="F206" s="190" t="s">
        <v>236</v>
      </c>
      <c r="G206" s="191" t="s">
        <v>155</v>
      </c>
      <c r="H206" s="192">
        <v>10.5</v>
      </c>
      <c r="I206" s="193"/>
      <c r="J206" s="194">
        <f>ROUND(I206*H206,2)</f>
        <v>0</v>
      </c>
      <c r="K206" s="190" t="s">
        <v>125</v>
      </c>
      <c r="L206" s="61"/>
      <c r="M206" s="195" t="s">
        <v>21</v>
      </c>
      <c r="N206" s="196" t="s">
        <v>43</v>
      </c>
      <c r="O206" s="42"/>
      <c r="P206" s="197">
        <f>O206*H206</f>
        <v>0</v>
      </c>
      <c r="Q206" s="197">
        <v>0.00601</v>
      </c>
      <c r="R206" s="197">
        <f>Q206*H206</f>
        <v>0.063105</v>
      </c>
      <c r="S206" s="197">
        <v>0</v>
      </c>
      <c r="T206" s="198">
        <f>S206*H206</f>
        <v>0</v>
      </c>
      <c r="AR206" s="24" t="s">
        <v>126</v>
      </c>
      <c r="AT206" s="24" t="s">
        <v>121</v>
      </c>
      <c r="AU206" s="24" t="s">
        <v>84</v>
      </c>
      <c r="AY206" s="24" t="s">
        <v>118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24" t="s">
        <v>77</v>
      </c>
      <c r="BK206" s="199">
        <f>ROUND(I206*H206,2)</f>
        <v>0</v>
      </c>
      <c r="BL206" s="24" t="s">
        <v>126</v>
      </c>
      <c r="BM206" s="24" t="s">
        <v>237</v>
      </c>
    </row>
    <row r="207" spans="2:51" s="11" customFormat="1" ht="13.5">
      <c r="B207" s="200"/>
      <c r="C207" s="201"/>
      <c r="D207" s="202" t="s">
        <v>128</v>
      </c>
      <c r="E207" s="203" t="s">
        <v>21</v>
      </c>
      <c r="F207" s="204" t="s">
        <v>229</v>
      </c>
      <c r="G207" s="201"/>
      <c r="H207" s="205" t="s">
        <v>21</v>
      </c>
      <c r="I207" s="206"/>
      <c r="J207" s="201"/>
      <c r="K207" s="201"/>
      <c r="L207" s="207"/>
      <c r="M207" s="208"/>
      <c r="N207" s="209"/>
      <c r="O207" s="209"/>
      <c r="P207" s="209"/>
      <c r="Q207" s="209"/>
      <c r="R207" s="209"/>
      <c r="S207" s="209"/>
      <c r="T207" s="210"/>
      <c r="AT207" s="211" t="s">
        <v>128</v>
      </c>
      <c r="AU207" s="211" t="s">
        <v>84</v>
      </c>
      <c r="AV207" s="11" t="s">
        <v>77</v>
      </c>
      <c r="AW207" s="11" t="s">
        <v>36</v>
      </c>
      <c r="AX207" s="11" t="s">
        <v>72</v>
      </c>
      <c r="AY207" s="211" t="s">
        <v>118</v>
      </c>
    </row>
    <row r="208" spans="2:51" s="12" customFormat="1" ht="13.5">
      <c r="B208" s="212"/>
      <c r="C208" s="213"/>
      <c r="D208" s="202" t="s">
        <v>128</v>
      </c>
      <c r="E208" s="214" t="s">
        <v>21</v>
      </c>
      <c r="F208" s="215" t="s">
        <v>238</v>
      </c>
      <c r="G208" s="213"/>
      <c r="H208" s="216">
        <v>10.5</v>
      </c>
      <c r="I208" s="217"/>
      <c r="J208" s="213"/>
      <c r="K208" s="213"/>
      <c r="L208" s="218"/>
      <c r="M208" s="219"/>
      <c r="N208" s="220"/>
      <c r="O208" s="220"/>
      <c r="P208" s="220"/>
      <c r="Q208" s="220"/>
      <c r="R208" s="220"/>
      <c r="S208" s="220"/>
      <c r="T208" s="221"/>
      <c r="AT208" s="222" t="s">
        <v>128</v>
      </c>
      <c r="AU208" s="222" t="s">
        <v>84</v>
      </c>
      <c r="AV208" s="12" t="s">
        <v>84</v>
      </c>
      <c r="AW208" s="12" t="s">
        <v>36</v>
      </c>
      <c r="AX208" s="12" t="s">
        <v>72</v>
      </c>
      <c r="AY208" s="222" t="s">
        <v>118</v>
      </c>
    </row>
    <row r="209" spans="2:51" s="13" customFormat="1" ht="13.5">
      <c r="B209" s="223"/>
      <c r="C209" s="224"/>
      <c r="D209" s="245" t="s">
        <v>128</v>
      </c>
      <c r="E209" s="246" t="s">
        <v>21</v>
      </c>
      <c r="F209" s="247" t="s">
        <v>135</v>
      </c>
      <c r="G209" s="224"/>
      <c r="H209" s="248">
        <v>10.5</v>
      </c>
      <c r="I209" s="228"/>
      <c r="J209" s="224"/>
      <c r="K209" s="224"/>
      <c r="L209" s="229"/>
      <c r="M209" s="230"/>
      <c r="N209" s="231"/>
      <c r="O209" s="231"/>
      <c r="P209" s="231"/>
      <c r="Q209" s="231"/>
      <c r="R209" s="231"/>
      <c r="S209" s="231"/>
      <c r="T209" s="232"/>
      <c r="AT209" s="233" t="s">
        <v>128</v>
      </c>
      <c r="AU209" s="233" t="s">
        <v>84</v>
      </c>
      <c r="AV209" s="13" t="s">
        <v>126</v>
      </c>
      <c r="AW209" s="13" t="s">
        <v>36</v>
      </c>
      <c r="AX209" s="13" t="s">
        <v>77</v>
      </c>
      <c r="AY209" s="233" t="s">
        <v>118</v>
      </c>
    </row>
    <row r="210" spans="2:65" s="1" customFormat="1" ht="22.5" customHeight="1">
      <c r="B210" s="41"/>
      <c r="C210" s="188" t="s">
        <v>239</v>
      </c>
      <c r="D210" s="188" t="s">
        <v>121</v>
      </c>
      <c r="E210" s="189" t="s">
        <v>240</v>
      </c>
      <c r="F210" s="190" t="s">
        <v>241</v>
      </c>
      <c r="G210" s="191" t="s">
        <v>155</v>
      </c>
      <c r="H210" s="192">
        <v>21</v>
      </c>
      <c r="I210" s="193"/>
      <c r="J210" s="194">
        <f>ROUND(I210*H210,2)</f>
        <v>0</v>
      </c>
      <c r="K210" s="190" t="s">
        <v>125</v>
      </c>
      <c r="L210" s="61"/>
      <c r="M210" s="195" t="s">
        <v>21</v>
      </c>
      <c r="N210" s="196" t="s">
        <v>43</v>
      </c>
      <c r="O210" s="42"/>
      <c r="P210" s="197">
        <f>O210*H210</f>
        <v>0</v>
      </c>
      <c r="Q210" s="197">
        <v>0.00031</v>
      </c>
      <c r="R210" s="197">
        <f>Q210*H210</f>
        <v>0.00651</v>
      </c>
      <c r="S210" s="197">
        <v>0</v>
      </c>
      <c r="T210" s="198">
        <f>S210*H210</f>
        <v>0</v>
      </c>
      <c r="AR210" s="24" t="s">
        <v>126</v>
      </c>
      <c r="AT210" s="24" t="s">
        <v>121</v>
      </c>
      <c r="AU210" s="24" t="s">
        <v>84</v>
      </c>
      <c r="AY210" s="24" t="s">
        <v>118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24" t="s">
        <v>77</v>
      </c>
      <c r="BK210" s="199">
        <f>ROUND(I210*H210,2)</f>
        <v>0</v>
      </c>
      <c r="BL210" s="24" t="s">
        <v>126</v>
      </c>
      <c r="BM210" s="24" t="s">
        <v>242</v>
      </c>
    </row>
    <row r="211" spans="2:51" s="11" customFormat="1" ht="13.5">
      <c r="B211" s="200"/>
      <c r="C211" s="201"/>
      <c r="D211" s="202" t="s">
        <v>128</v>
      </c>
      <c r="E211" s="203" t="s">
        <v>21</v>
      </c>
      <c r="F211" s="204" t="s">
        <v>229</v>
      </c>
      <c r="G211" s="201"/>
      <c r="H211" s="205" t="s">
        <v>21</v>
      </c>
      <c r="I211" s="206"/>
      <c r="J211" s="201"/>
      <c r="K211" s="201"/>
      <c r="L211" s="207"/>
      <c r="M211" s="208"/>
      <c r="N211" s="209"/>
      <c r="O211" s="209"/>
      <c r="P211" s="209"/>
      <c r="Q211" s="209"/>
      <c r="R211" s="209"/>
      <c r="S211" s="209"/>
      <c r="T211" s="210"/>
      <c r="AT211" s="211" t="s">
        <v>128</v>
      </c>
      <c r="AU211" s="211" t="s">
        <v>84</v>
      </c>
      <c r="AV211" s="11" t="s">
        <v>77</v>
      </c>
      <c r="AW211" s="11" t="s">
        <v>36</v>
      </c>
      <c r="AX211" s="11" t="s">
        <v>72</v>
      </c>
      <c r="AY211" s="211" t="s">
        <v>118</v>
      </c>
    </row>
    <row r="212" spans="2:51" s="12" customFormat="1" ht="13.5">
      <c r="B212" s="212"/>
      <c r="C212" s="213"/>
      <c r="D212" s="202" t="s">
        <v>128</v>
      </c>
      <c r="E212" s="214" t="s">
        <v>21</v>
      </c>
      <c r="F212" s="215" t="s">
        <v>243</v>
      </c>
      <c r="G212" s="213"/>
      <c r="H212" s="216">
        <v>21</v>
      </c>
      <c r="I212" s="217"/>
      <c r="J212" s="213"/>
      <c r="K212" s="213"/>
      <c r="L212" s="218"/>
      <c r="M212" s="219"/>
      <c r="N212" s="220"/>
      <c r="O212" s="220"/>
      <c r="P212" s="220"/>
      <c r="Q212" s="220"/>
      <c r="R212" s="220"/>
      <c r="S212" s="220"/>
      <c r="T212" s="221"/>
      <c r="AT212" s="222" t="s">
        <v>128</v>
      </c>
      <c r="AU212" s="222" t="s">
        <v>84</v>
      </c>
      <c r="AV212" s="12" t="s">
        <v>84</v>
      </c>
      <c r="AW212" s="12" t="s">
        <v>36</v>
      </c>
      <c r="AX212" s="12" t="s">
        <v>72</v>
      </c>
      <c r="AY212" s="222" t="s">
        <v>118</v>
      </c>
    </row>
    <row r="213" spans="2:51" s="13" customFormat="1" ht="13.5">
      <c r="B213" s="223"/>
      <c r="C213" s="224"/>
      <c r="D213" s="245" t="s">
        <v>128</v>
      </c>
      <c r="E213" s="246" t="s">
        <v>21</v>
      </c>
      <c r="F213" s="247" t="s">
        <v>135</v>
      </c>
      <c r="G213" s="224"/>
      <c r="H213" s="248">
        <v>21</v>
      </c>
      <c r="I213" s="228"/>
      <c r="J213" s="224"/>
      <c r="K213" s="224"/>
      <c r="L213" s="229"/>
      <c r="M213" s="230"/>
      <c r="N213" s="231"/>
      <c r="O213" s="231"/>
      <c r="P213" s="231"/>
      <c r="Q213" s="231"/>
      <c r="R213" s="231"/>
      <c r="S213" s="231"/>
      <c r="T213" s="232"/>
      <c r="AT213" s="233" t="s">
        <v>128</v>
      </c>
      <c r="AU213" s="233" t="s">
        <v>84</v>
      </c>
      <c r="AV213" s="13" t="s">
        <v>126</v>
      </c>
      <c r="AW213" s="13" t="s">
        <v>36</v>
      </c>
      <c r="AX213" s="13" t="s">
        <v>77</v>
      </c>
      <c r="AY213" s="233" t="s">
        <v>118</v>
      </c>
    </row>
    <row r="214" spans="2:65" s="1" customFormat="1" ht="31.5" customHeight="1">
      <c r="B214" s="41"/>
      <c r="C214" s="188" t="s">
        <v>10</v>
      </c>
      <c r="D214" s="188" t="s">
        <v>121</v>
      </c>
      <c r="E214" s="189" t="s">
        <v>244</v>
      </c>
      <c r="F214" s="190" t="s">
        <v>245</v>
      </c>
      <c r="G214" s="191" t="s">
        <v>155</v>
      </c>
      <c r="H214" s="192">
        <v>10.5</v>
      </c>
      <c r="I214" s="193"/>
      <c r="J214" s="194">
        <f>ROUND(I214*H214,2)</f>
        <v>0</v>
      </c>
      <c r="K214" s="190" t="s">
        <v>125</v>
      </c>
      <c r="L214" s="61"/>
      <c r="M214" s="195" t="s">
        <v>21</v>
      </c>
      <c r="N214" s="196" t="s">
        <v>43</v>
      </c>
      <c r="O214" s="42"/>
      <c r="P214" s="197">
        <f>O214*H214</f>
        <v>0</v>
      </c>
      <c r="Q214" s="197">
        <v>0.12966</v>
      </c>
      <c r="R214" s="197">
        <f>Q214*H214</f>
        <v>1.36143</v>
      </c>
      <c r="S214" s="197">
        <v>0</v>
      </c>
      <c r="T214" s="198">
        <f>S214*H214</f>
        <v>0</v>
      </c>
      <c r="AR214" s="24" t="s">
        <v>126</v>
      </c>
      <c r="AT214" s="24" t="s">
        <v>121</v>
      </c>
      <c r="AU214" s="24" t="s">
        <v>84</v>
      </c>
      <c r="AY214" s="24" t="s">
        <v>118</v>
      </c>
      <c r="BE214" s="199">
        <f>IF(N214="základní",J214,0)</f>
        <v>0</v>
      </c>
      <c r="BF214" s="199">
        <f>IF(N214="snížená",J214,0)</f>
        <v>0</v>
      </c>
      <c r="BG214" s="199">
        <f>IF(N214="zákl. přenesená",J214,0)</f>
        <v>0</v>
      </c>
      <c r="BH214" s="199">
        <f>IF(N214="sníž. přenesená",J214,0)</f>
        <v>0</v>
      </c>
      <c r="BI214" s="199">
        <f>IF(N214="nulová",J214,0)</f>
        <v>0</v>
      </c>
      <c r="BJ214" s="24" t="s">
        <v>77</v>
      </c>
      <c r="BK214" s="199">
        <f>ROUND(I214*H214,2)</f>
        <v>0</v>
      </c>
      <c r="BL214" s="24" t="s">
        <v>126</v>
      </c>
      <c r="BM214" s="24" t="s">
        <v>246</v>
      </c>
    </row>
    <row r="215" spans="2:51" s="11" customFormat="1" ht="13.5">
      <c r="B215" s="200"/>
      <c r="C215" s="201"/>
      <c r="D215" s="202" t="s">
        <v>128</v>
      </c>
      <c r="E215" s="203" t="s">
        <v>21</v>
      </c>
      <c r="F215" s="204" t="s">
        <v>229</v>
      </c>
      <c r="G215" s="201"/>
      <c r="H215" s="205" t="s">
        <v>21</v>
      </c>
      <c r="I215" s="206"/>
      <c r="J215" s="201"/>
      <c r="K215" s="201"/>
      <c r="L215" s="207"/>
      <c r="M215" s="208"/>
      <c r="N215" s="209"/>
      <c r="O215" s="209"/>
      <c r="P215" s="209"/>
      <c r="Q215" s="209"/>
      <c r="R215" s="209"/>
      <c r="S215" s="209"/>
      <c r="T215" s="210"/>
      <c r="AT215" s="211" t="s">
        <v>128</v>
      </c>
      <c r="AU215" s="211" t="s">
        <v>84</v>
      </c>
      <c r="AV215" s="11" t="s">
        <v>77</v>
      </c>
      <c r="AW215" s="11" t="s">
        <v>36</v>
      </c>
      <c r="AX215" s="11" t="s">
        <v>72</v>
      </c>
      <c r="AY215" s="211" t="s">
        <v>118</v>
      </c>
    </row>
    <row r="216" spans="2:51" s="12" customFormat="1" ht="13.5">
      <c r="B216" s="212"/>
      <c r="C216" s="213"/>
      <c r="D216" s="202" t="s">
        <v>128</v>
      </c>
      <c r="E216" s="214" t="s">
        <v>21</v>
      </c>
      <c r="F216" s="215" t="s">
        <v>238</v>
      </c>
      <c r="G216" s="213"/>
      <c r="H216" s="216">
        <v>10.5</v>
      </c>
      <c r="I216" s="217"/>
      <c r="J216" s="213"/>
      <c r="K216" s="213"/>
      <c r="L216" s="218"/>
      <c r="M216" s="219"/>
      <c r="N216" s="220"/>
      <c r="O216" s="220"/>
      <c r="P216" s="220"/>
      <c r="Q216" s="220"/>
      <c r="R216" s="220"/>
      <c r="S216" s="220"/>
      <c r="T216" s="221"/>
      <c r="AT216" s="222" t="s">
        <v>128</v>
      </c>
      <c r="AU216" s="222" t="s">
        <v>84</v>
      </c>
      <c r="AV216" s="12" t="s">
        <v>84</v>
      </c>
      <c r="AW216" s="12" t="s">
        <v>36</v>
      </c>
      <c r="AX216" s="12" t="s">
        <v>72</v>
      </c>
      <c r="AY216" s="222" t="s">
        <v>118</v>
      </c>
    </row>
    <row r="217" spans="2:51" s="13" customFormat="1" ht="13.5">
      <c r="B217" s="223"/>
      <c r="C217" s="224"/>
      <c r="D217" s="245" t="s">
        <v>128</v>
      </c>
      <c r="E217" s="246" t="s">
        <v>21</v>
      </c>
      <c r="F217" s="247" t="s">
        <v>135</v>
      </c>
      <c r="G217" s="224"/>
      <c r="H217" s="248">
        <v>10.5</v>
      </c>
      <c r="I217" s="228"/>
      <c r="J217" s="224"/>
      <c r="K217" s="224"/>
      <c r="L217" s="229"/>
      <c r="M217" s="230"/>
      <c r="N217" s="231"/>
      <c r="O217" s="231"/>
      <c r="P217" s="231"/>
      <c r="Q217" s="231"/>
      <c r="R217" s="231"/>
      <c r="S217" s="231"/>
      <c r="T217" s="232"/>
      <c r="AT217" s="233" t="s">
        <v>128</v>
      </c>
      <c r="AU217" s="233" t="s">
        <v>84</v>
      </c>
      <c r="AV217" s="13" t="s">
        <v>126</v>
      </c>
      <c r="AW217" s="13" t="s">
        <v>36</v>
      </c>
      <c r="AX217" s="13" t="s">
        <v>77</v>
      </c>
      <c r="AY217" s="233" t="s">
        <v>118</v>
      </c>
    </row>
    <row r="218" spans="2:65" s="1" customFormat="1" ht="31.5" customHeight="1">
      <c r="B218" s="41"/>
      <c r="C218" s="188" t="s">
        <v>247</v>
      </c>
      <c r="D218" s="188" t="s">
        <v>121</v>
      </c>
      <c r="E218" s="189" t="s">
        <v>248</v>
      </c>
      <c r="F218" s="190" t="s">
        <v>249</v>
      </c>
      <c r="G218" s="191" t="s">
        <v>155</v>
      </c>
      <c r="H218" s="192">
        <v>10.5</v>
      </c>
      <c r="I218" s="193"/>
      <c r="J218" s="194">
        <f>ROUND(I218*H218,2)</f>
        <v>0</v>
      </c>
      <c r="K218" s="190" t="s">
        <v>125</v>
      </c>
      <c r="L218" s="61"/>
      <c r="M218" s="195" t="s">
        <v>21</v>
      </c>
      <c r="N218" s="196" t="s">
        <v>43</v>
      </c>
      <c r="O218" s="42"/>
      <c r="P218" s="197">
        <f>O218*H218</f>
        <v>0</v>
      </c>
      <c r="Q218" s="197">
        <v>0.12966</v>
      </c>
      <c r="R218" s="197">
        <f>Q218*H218</f>
        <v>1.36143</v>
      </c>
      <c r="S218" s="197">
        <v>0</v>
      </c>
      <c r="T218" s="198">
        <f>S218*H218</f>
        <v>0</v>
      </c>
      <c r="AR218" s="24" t="s">
        <v>126</v>
      </c>
      <c r="AT218" s="24" t="s">
        <v>121</v>
      </c>
      <c r="AU218" s="24" t="s">
        <v>84</v>
      </c>
      <c r="AY218" s="24" t="s">
        <v>118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24" t="s">
        <v>77</v>
      </c>
      <c r="BK218" s="199">
        <f>ROUND(I218*H218,2)</f>
        <v>0</v>
      </c>
      <c r="BL218" s="24" t="s">
        <v>126</v>
      </c>
      <c r="BM218" s="24" t="s">
        <v>250</v>
      </c>
    </row>
    <row r="219" spans="2:65" s="1" customFormat="1" ht="31.5" customHeight="1">
      <c r="B219" s="41"/>
      <c r="C219" s="188" t="s">
        <v>251</v>
      </c>
      <c r="D219" s="188" t="s">
        <v>121</v>
      </c>
      <c r="E219" s="189" t="s">
        <v>252</v>
      </c>
      <c r="F219" s="190" t="s">
        <v>253</v>
      </c>
      <c r="G219" s="191" t="s">
        <v>155</v>
      </c>
      <c r="H219" s="192">
        <v>10.5</v>
      </c>
      <c r="I219" s="193"/>
      <c r="J219" s="194">
        <f>ROUND(I219*H219,2)</f>
        <v>0</v>
      </c>
      <c r="K219" s="190" t="s">
        <v>125</v>
      </c>
      <c r="L219" s="61"/>
      <c r="M219" s="195" t="s">
        <v>21</v>
      </c>
      <c r="N219" s="196" t="s">
        <v>43</v>
      </c>
      <c r="O219" s="42"/>
      <c r="P219" s="197">
        <f>O219*H219</f>
        <v>0</v>
      </c>
      <c r="Q219" s="197">
        <v>0.00069</v>
      </c>
      <c r="R219" s="197">
        <f>Q219*H219</f>
        <v>0.007245</v>
      </c>
      <c r="S219" s="197">
        <v>0</v>
      </c>
      <c r="T219" s="198">
        <f>S219*H219</f>
        <v>0</v>
      </c>
      <c r="AR219" s="24" t="s">
        <v>126</v>
      </c>
      <c r="AT219" s="24" t="s">
        <v>121</v>
      </c>
      <c r="AU219" s="24" t="s">
        <v>84</v>
      </c>
      <c r="AY219" s="24" t="s">
        <v>118</v>
      </c>
      <c r="BE219" s="199">
        <f>IF(N219="základní",J219,0)</f>
        <v>0</v>
      </c>
      <c r="BF219" s="199">
        <f>IF(N219="snížená",J219,0)</f>
        <v>0</v>
      </c>
      <c r="BG219" s="199">
        <f>IF(N219="zákl. přenesená",J219,0)</f>
        <v>0</v>
      </c>
      <c r="BH219" s="199">
        <f>IF(N219="sníž. přenesená",J219,0)</f>
        <v>0</v>
      </c>
      <c r="BI219" s="199">
        <f>IF(N219="nulová",J219,0)</f>
        <v>0</v>
      </c>
      <c r="BJ219" s="24" t="s">
        <v>77</v>
      </c>
      <c r="BK219" s="199">
        <f>ROUND(I219*H219,2)</f>
        <v>0</v>
      </c>
      <c r="BL219" s="24" t="s">
        <v>126</v>
      </c>
      <c r="BM219" s="24" t="s">
        <v>254</v>
      </c>
    </row>
    <row r="220" spans="2:51" s="11" customFormat="1" ht="13.5">
      <c r="B220" s="200"/>
      <c r="C220" s="201"/>
      <c r="D220" s="202" t="s">
        <v>128</v>
      </c>
      <c r="E220" s="203" t="s">
        <v>21</v>
      </c>
      <c r="F220" s="204" t="s">
        <v>229</v>
      </c>
      <c r="G220" s="201"/>
      <c r="H220" s="205" t="s">
        <v>21</v>
      </c>
      <c r="I220" s="206"/>
      <c r="J220" s="201"/>
      <c r="K220" s="201"/>
      <c r="L220" s="207"/>
      <c r="M220" s="208"/>
      <c r="N220" s="209"/>
      <c r="O220" s="209"/>
      <c r="P220" s="209"/>
      <c r="Q220" s="209"/>
      <c r="R220" s="209"/>
      <c r="S220" s="209"/>
      <c r="T220" s="210"/>
      <c r="AT220" s="211" t="s">
        <v>128</v>
      </c>
      <c r="AU220" s="211" t="s">
        <v>84</v>
      </c>
      <c r="AV220" s="11" t="s">
        <v>77</v>
      </c>
      <c r="AW220" s="11" t="s">
        <v>36</v>
      </c>
      <c r="AX220" s="11" t="s">
        <v>72</v>
      </c>
      <c r="AY220" s="211" t="s">
        <v>118</v>
      </c>
    </row>
    <row r="221" spans="2:51" s="12" customFormat="1" ht="13.5">
      <c r="B221" s="212"/>
      <c r="C221" s="213"/>
      <c r="D221" s="202" t="s">
        <v>128</v>
      </c>
      <c r="E221" s="214" t="s">
        <v>21</v>
      </c>
      <c r="F221" s="215" t="s">
        <v>238</v>
      </c>
      <c r="G221" s="213"/>
      <c r="H221" s="216">
        <v>10.5</v>
      </c>
      <c r="I221" s="217"/>
      <c r="J221" s="213"/>
      <c r="K221" s="213"/>
      <c r="L221" s="218"/>
      <c r="M221" s="219"/>
      <c r="N221" s="220"/>
      <c r="O221" s="220"/>
      <c r="P221" s="220"/>
      <c r="Q221" s="220"/>
      <c r="R221" s="220"/>
      <c r="S221" s="220"/>
      <c r="T221" s="221"/>
      <c r="AT221" s="222" t="s">
        <v>128</v>
      </c>
      <c r="AU221" s="222" t="s">
        <v>84</v>
      </c>
      <c r="AV221" s="12" t="s">
        <v>84</v>
      </c>
      <c r="AW221" s="12" t="s">
        <v>36</v>
      </c>
      <c r="AX221" s="12" t="s">
        <v>72</v>
      </c>
      <c r="AY221" s="222" t="s">
        <v>118</v>
      </c>
    </row>
    <row r="222" spans="2:51" s="13" customFormat="1" ht="13.5">
      <c r="B222" s="223"/>
      <c r="C222" s="224"/>
      <c r="D222" s="202" t="s">
        <v>128</v>
      </c>
      <c r="E222" s="225" t="s">
        <v>21</v>
      </c>
      <c r="F222" s="226" t="s">
        <v>135</v>
      </c>
      <c r="G222" s="224"/>
      <c r="H222" s="227">
        <v>10.5</v>
      </c>
      <c r="I222" s="228"/>
      <c r="J222" s="224"/>
      <c r="K222" s="224"/>
      <c r="L222" s="229"/>
      <c r="M222" s="230"/>
      <c r="N222" s="231"/>
      <c r="O222" s="231"/>
      <c r="P222" s="231"/>
      <c r="Q222" s="231"/>
      <c r="R222" s="231"/>
      <c r="S222" s="231"/>
      <c r="T222" s="232"/>
      <c r="AT222" s="233" t="s">
        <v>128</v>
      </c>
      <c r="AU222" s="233" t="s">
        <v>84</v>
      </c>
      <c r="AV222" s="13" t="s">
        <v>126</v>
      </c>
      <c r="AW222" s="13" t="s">
        <v>36</v>
      </c>
      <c r="AX222" s="13" t="s">
        <v>77</v>
      </c>
      <c r="AY222" s="233" t="s">
        <v>118</v>
      </c>
    </row>
    <row r="223" spans="2:63" s="10" customFormat="1" ht="29.85" customHeight="1">
      <c r="B223" s="171"/>
      <c r="C223" s="172"/>
      <c r="D223" s="185" t="s">
        <v>71</v>
      </c>
      <c r="E223" s="186" t="s">
        <v>255</v>
      </c>
      <c r="F223" s="186" t="s">
        <v>256</v>
      </c>
      <c r="G223" s="172"/>
      <c r="H223" s="172"/>
      <c r="I223" s="175"/>
      <c r="J223" s="187">
        <f>BK223</f>
        <v>0</v>
      </c>
      <c r="K223" s="172"/>
      <c r="L223" s="177"/>
      <c r="M223" s="178"/>
      <c r="N223" s="179"/>
      <c r="O223" s="179"/>
      <c r="P223" s="180">
        <f>SUM(P224:P264)</f>
        <v>0</v>
      </c>
      <c r="Q223" s="179"/>
      <c r="R223" s="180">
        <f>SUM(R224:R264)</f>
        <v>0</v>
      </c>
      <c r="S223" s="179"/>
      <c r="T223" s="181">
        <f>SUM(T224:T264)</f>
        <v>6.712</v>
      </c>
      <c r="AR223" s="182" t="s">
        <v>77</v>
      </c>
      <c r="AT223" s="183" t="s">
        <v>71</v>
      </c>
      <c r="AU223" s="183" t="s">
        <v>77</v>
      </c>
      <c r="AY223" s="182" t="s">
        <v>118</v>
      </c>
      <c r="BK223" s="184">
        <f>SUM(BK224:BK264)</f>
        <v>0</v>
      </c>
    </row>
    <row r="224" spans="2:65" s="1" customFormat="1" ht="44.25" customHeight="1">
      <c r="B224" s="41"/>
      <c r="C224" s="188" t="s">
        <v>162</v>
      </c>
      <c r="D224" s="188" t="s">
        <v>121</v>
      </c>
      <c r="E224" s="189" t="s">
        <v>257</v>
      </c>
      <c r="F224" s="190" t="s">
        <v>258</v>
      </c>
      <c r="G224" s="191" t="s">
        <v>155</v>
      </c>
      <c r="H224" s="192">
        <v>1</v>
      </c>
      <c r="I224" s="193"/>
      <c r="J224" s="194">
        <f>ROUND(I224*H224,2)</f>
        <v>0</v>
      </c>
      <c r="K224" s="190" t="s">
        <v>125</v>
      </c>
      <c r="L224" s="61"/>
      <c r="M224" s="195" t="s">
        <v>21</v>
      </c>
      <c r="N224" s="196" t="s">
        <v>43</v>
      </c>
      <c r="O224" s="42"/>
      <c r="P224" s="197">
        <f>O224*H224</f>
        <v>0</v>
      </c>
      <c r="Q224" s="197">
        <v>0</v>
      </c>
      <c r="R224" s="197">
        <f>Q224*H224</f>
        <v>0</v>
      </c>
      <c r="S224" s="197">
        <v>0.44</v>
      </c>
      <c r="T224" s="198">
        <f>S224*H224</f>
        <v>0.44</v>
      </c>
      <c r="AR224" s="24" t="s">
        <v>126</v>
      </c>
      <c r="AT224" s="24" t="s">
        <v>121</v>
      </c>
      <c r="AU224" s="24" t="s">
        <v>84</v>
      </c>
      <c r="AY224" s="24" t="s">
        <v>118</v>
      </c>
      <c r="BE224" s="199">
        <f>IF(N224="základní",J224,0)</f>
        <v>0</v>
      </c>
      <c r="BF224" s="199">
        <f>IF(N224="snížená",J224,0)</f>
        <v>0</v>
      </c>
      <c r="BG224" s="199">
        <f>IF(N224="zákl. přenesená",J224,0)</f>
        <v>0</v>
      </c>
      <c r="BH224" s="199">
        <f>IF(N224="sníž. přenesená",J224,0)</f>
        <v>0</v>
      </c>
      <c r="BI224" s="199">
        <f>IF(N224="nulová",J224,0)</f>
        <v>0</v>
      </c>
      <c r="BJ224" s="24" t="s">
        <v>77</v>
      </c>
      <c r="BK224" s="199">
        <f>ROUND(I224*H224,2)</f>
        <v>0</v>
      </c>
      <c r="BL224" s="24" t="s">
        <v>126</v>
      </c>
      <c r="BM224" s="24" t="s">
        <v>259</v>
      </c>
    </row>
    <row r="225" spans="2:65" s="1" customFormat="1" ht="44.25" customHeight="1">
      <c r="B225" s="41"/>
      <c r="C225" s="188" t="s">
        <v>260</v>
      </c>
      <c r="D225" s="188" t="s">
        <v>121</v>
      </c>
      <c r="E225" s="189" t="s">
        <v>261</v>
      </c>
      <c r="F225" s="190" t="s">
        <v>262</v>
      </c>
      <c r="G225" s="191" t="s">
        <v>155</v>
      </c>
      <c r="H225" s="192">
        <v>1</v>
      </c>
      <c r="I225" s="193"/>
      <c r="J225" s="194">
        <f>ROUND(I225*H225,2)</f>
        <v>0</v>
      </c>
      <c r="K225" s="190" t="s">
        <v>125</v>
      </c>
      <c r="L225" s="61"/>
      <c r="M225" s="195" t="s">
        <v>21</v>
      </c>
      <c r="N225" s="196" t="s">
        <v>43</v>
      </c>
      <c r="O225" s="42"/>
      <c r="P225" s="197">
        <f>O225*H225</f>
        <v>0</v>
      </c>
      <c r="Q225" s="197">
        <v>0</v>
      </c>
      <c r="R225" s="197">
        <f>Q225*H225</f>
        <v>0</v>
      </c>
      <c r="S225" s="197">
        <v>0.22</v>
      </c>
      <c r="T225" s="198">
        <f>S225*H225</f>
        <v>0.22</v>
      </c>
      <c r="AR225" s="24" t="s">
        <v>126</v>
      </c>
      <c r="AT225" s="24" t="s">
        <v>121</v>
      </c>
      <c r="AU225" s="24" t="s">
        <v>84</v>
      </c>
      <c r="AY225" s="24" t="s">
        <v>118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24" t="s">
        <v>77</v>
      </c>
      <c r="BK225" s="199">
        <f>ROUND(I225*H225,2)</f>
        <v>0</v>
      </c>
      <c r="BL225" s="24" t="s">
        <v>126</v>
      </c>
      <c r="BM225" s="24" t="s">
        <v>263</v>
      </c>
    </row>
    <row r="226" spans="2:65" s="1" customFormat="1" ht="57" customHeight="1">
      <c r="B226" s="41"/>
      <c r="C226" s="188" t="s">
        <v>264</v>
      </c>
      <c r="D226" s="188" t="s">
        <v>121</v>
      </c>
      <c r="E226" s="189" t="s">
        <v>265</v>
      </c>
      <c r="F226" s="190" t="s">
        <v>266</v>
      </c>
      <c r="G226" s="191" t="s">
        <v>267</v>
      </c>
      <c r="H226" s="192">
        <v>1</v>
      </c>
      <c r="I226" s="193"/>
      <c r="J226" s="194">
        <f>ROUND(I226*H226,2)</f>
        <v>0</v>
      </c>
      <c r="K226" s="190" t="s">
        <v>125</v>
      </c>
      <c r="L226" s="61"/>
      <c r="M226" s="195" t="s">
        <v>21</v>
      </c>
      <c r="N226" s="196" t="s">
        <v>43</v>
      </c>
      <c r="O226" s="42"/>
      <c r="P226" s="197">
        <f>O226*H226</f>
        <v>0</v>
      </c>
      <c r="Q226" s="197">
        <v>0</v>
      </c>
      <c r="R226" s="197">
        <f>Q226*H226</f>
        <v>0</v>
      </c>
      <c r="S226" s="197">
        <v>0.78</v>
      </c>
      <c r="T226" s="198">
        <f>S226*H226</f>
        <v>0.78</v>
      </c>
      <c r="AR226" s="24" t="s">
        <v>126</v>
      </c>
      <c r="AT226" s="24" t="s">
        <v>121</v>
      </c>
      <c r="AU226" s="24" t="s">
        <v>84</v>
      </c>
      <c r="AY226" s="24" t="s">
        <v>118</v>
      </c>
      <c r="BE226" s="199">
        <f>IF(N226="základní",J226,0)</f>
        <v>0</v>
      </c>
      <c r="BF226" s="199">
        <f>IF(N226="snížená",J226,0)</f>
        <v>0</v>
      </c>
      <c r="BG226" s="199">
        <f>IF(N226="zákl. přenesená",J226,0)</f>
        <v>0</v>
      </c>
      <c r="BH226" s="199">
        <f>IF(N226="sníž. přenesená",J226,0)</f>
        <v>0</v>
      </c>
      <c r="BI226" s="199">
        <f>IF(N226="nulová",J226,0)</f>
        <v>0</v>
      </c>
      <c r="BJ226" s="24" t="s">
        <v>77</v>
      </c>
      <c r="BK226" s="199">
        <f>ROUND(I226*H226,2)</f>
        <v>0</v>
      </c>
      <c r="BL226" s="24" t="s">
        <v>126</v>
      </c>
      <c r="BM226" s="24" t="s">
        <v>268</v>
      </c>
    </row>
    <row r="227" spans="2:47" s="1" customFormat="1" ht="27">
      <c r="B227" s="41"/>
      <c r="C227" s="63"/>
      <c r="D227" s="245" t="s">
        <v>187</v>
      </c>
      <c r="E227" s="63"/>
      <c r="F227" s="264" t="s">
        <v>269</v>
      </c>
      <c r="G227" s="63"/>
      <c r="H227" s="63"/>
      <c r="I227" s="158"/>
      <c r="J227" s="63"/>
      <c r="K227" s="63"/>
      <c r="L227" s="61"/>
      <c r="M227" s="262"/>
      <c r="N227" s="42"/>
      <c r="O227" s="42"/>
      <c r="P227" s="42"/>
      <c r="Q227" s="42"/>
      <c r="R227" s="42"/>
      <c r="S227" s="42"/>
      <c r="T227" s="78"/>
      <c r="AT227" s="24" t="s">
        <v>187</v>
      </c>
      <c r="AU227" s="24" t="s">
        <v>84</v>
      </c>
    </row>
    <row r="228" spans="2:65" s="1" customFormat="1" ht="22.5" customHeight="1">
      <c r="B228" s="41"/>
      <c r="C228" s="188" t="s">
        <v>9</v>
      </c>
      <c r="D228" s="188" t="s">
        <v>121</v>
      </c>
      <c r="E228" s="189" t="s">
        <v>270</v>
      </c>
      <c r="F228" s="190" t="s">
        <v>271</v>
      </c>
      <c r="G228" s="191" t="s">
        <v>124</v>
      </c>
      <c r="H228" s="192">
        <v>2.636</v>
      </c>
      <c r="I228" s="193"/>
      <c r="J228" s="194">
        <f>ROUND(I228*H228,2)</f>
        <v>0</v>
      </c>
      <c r="K228" s="190" t="s">
        <v>125</v>
      </c>
      <c r="L228" s="61"/>
      <c r="M228" s="195" t="s">
        <v>21</v>
      </c>
      <c r="N228" s="196" t="s">
        <v>43</v>
      </c>
      <c r="O228" s="42"/>
      <c r="P228" s="197">
        <f>O228*H228</f>
        <v>0</v>
      </c>
      <c r="Q228" s="197">
        <v>0</v>
      </c>
      <c r="R228" s="197">
        <f>Q228*H228</f>
        <v>0</v>
      </c>
      <c r="S228" s="197">
        <v>2</v>
      </c>
      <c r="T228" s="198">
        <f>S228*H228</f>
        <v>5.272</v>
      </c>
      <c r="AR228" s="24" t="s">
        <v>126</v>
      </c>
      <c r="AT228" s="24" t="s">
        <v>121</v>
      </c>
      <c r="AU228" s="24" t="s">
        <v>84</v>
      </c>
      <c r="AY228" s="24" t="s">
        <v>118</v>
      </c>
      <c r="BE228" s="199">
        <f>IF(N228="základní",J228,0)</f>
        <v>0</v>
      </c>
      <c r="BF228" s="199">
        <f>IF(N228="snížená",J228,0)</f>
        <v>0</v>
      </c>
      <c r="BG228" s="199">
        <f>IF(N228="zákl. přenesená",J228,0)</f>
        <v>0</v>
      </c>
      <c r="BH228" s="199">
        <f>IF(N228="sníž. přenesená",J228,0)</f>
        <v>0</v>
      </c>
      <c r="BI228" s="199">
        <f>IF(N228="nulová",J228,0)</f>
        <v>0</v>
      </c>
      <c r="BJ228" s="24" t="s">
        <v>77</v>
      </c>
      <c r="BK228" s="199">
        <f>ROUND(I228*H228,2)</f>
        <v>0</v>
      </c>
      <c r="BL228" s="24" t="s">
        <v>126</v>
      </c>
      <c r="BM228" s="24" t="s">
        <v>272</v>
      </c>
    </row>
    <row r="229" spans="2:47" s="1" customFormat="1" ht="27">
      <c r="B229" s="41"/>
      <c r="C229" s="63"/>
      <c r="D229" s="202" t="s">
        <v>187</v>
      </c>
      <c r="E229" s="63"/>
      <c r="F229" s="261" t="s">
        <v>273</v>
      </c>
      <c r="G229" s="63"/>
      <c r="H229" s="63"/>
      <c r="I229" s="158"/>
      <c r="J229" s="63"/>
      <c r="K229" s="63"/>
      <c r="L229" s="61"/>
      <c r="M229" s="262"/>
      <c r="N229" s="42"/>
      <c r="O229" s="42"/>
      <c r="P229" s="42"/>
      <c r="Q229" s="42"/>
      <c r="R229" s="42"/>
      <c r="S229" s="42"/>
      <c r="T229" s="78"/>
      <c r="AT229" s="24" t="s">
        <v>187</v>
      </c>
      <c r="AU229" s="24" t="s">
        <v>84</v>
      </c>
    </row>
    <row r="230" spans="2:51" s="11" customFormat="1" ht="13.5">
      <c r="B230" s="200"/>
      <c r="C230" s="201"/>
      <c r="D230" s="202" t="s">
        <v>128</v>
      </c>
      <c r="E230" s="203" t="s">
        <v>21</v>
      </c>
      <c r="F230" s="204" t="s">
        <v>274</v>
      </c>
      <c r="G230" s="201"/>
      <c r="H230" s="205" t="s">
        <v>21</v>
      </c>
      <c r="I230" s="206"/>
      <c r="J230" s="201"/>
      <c r="K230" s="201"/>
      <c r="L230" s="207"/>
      <c r="M230" s="208"/>
      <c r="N230" s="209"/>
      <c r="O230" s="209"/>
      <c r="P230" s="209"/>
      <c r="Q230" s="209"/>
      <c r="R230" s="209"/>
      <c r="S230" s="209"/>
      <c r="T230" s="210"/>
      <c r="AT230" s="211" t="s">
        <v>128</v>
      </c>
      <c r="AU230" s="211" t="s">
        <v>84</v>
      </c>
      <c r="AV230" s="11" t="s">
        <v>77</v>
      </c>
      <c r="AW230" s="11" t="s">
        <v>36</v>
      </c>
      <c r="AX230" s="11" t="s">
        <v>72</v>
      </c>
      <c r="AY230" s="211" t="s">
        <v>118</v>
      </c>
    </row>
    <row r="231" spans="2:51" s="12" customFormat="1" ht="13.5">
      <c r="B231" s="212"/>
      <c r="C231" s="213"/>
      <c r="D231" s="202" t="s">
        <v>128</v>
      </c>
      <c r="E231" s="214" t="s">
        <v>21</v>
      </c>
      <c r="F231" s="215" t="s">
        <v>275</v>
      </c>
      <c r="G231" s="213"/>
      <c r="H231" s="216">
        <v>0.3</v>
      </c>
      <c r="I231" s="217"/>
      <c r="J231" s="213"/>
      <c r="K231" s="213"/>
      <c r="L231" s="218"/>
      <c r="M231" s="219"/>
      <c r="N231" s="220"/>
      <c r="O231" s="220"/>
      <c r="P231" s="220"/>
      <c r="Q231" s="220"/>
      <c r="R231" s="220"/>
      <c r="S231" s="220"/>
      <c r="T231" s="221"/>
      <c r="AT231" s="222" t="s">
        <v>128</v>
      </c>
      <c r="AU231" s="222" t="s">
        <v>84</v>
      </c>
      <c r="AV231" s="12" t="s">
        <v>84</v>
      </c>
      <c r="AW231" s="12" t="s">
        <v>36</v>
      </c>
      <c r="AX231" s="12" t="s">
        <v>72</v>
      </c>
      <c r="AY231" s="222" t="s">
        <v>118</v>
      </c>
    </row>
    <row r="232" spans="2:51" s="11" customFormat="1" ht="13.5">
      <c r="B232" s="200"/>
      <c r="C232" s="201"/>
      <c r="D232" s="202" t="s">
        <v>128</v>
      </c>
      <c r="E232" s="203" t="s">
        <v>21</v>
      </c>
      <c r="F232" s="204" t="s">
        <v>150</v>
      </c>
      <c r="G232" s="201"/>
      <c r="H232" s="205" t="s">
        <v>21</v>
      </c>
      <c r="I232" s="206"/>
      <c r="J232" s="201"/>
      <c r="K232" s="201"/>
      <c r="L232" s="207"/>
      <c r="M232" s="208"/>
      <c r="N232" s="209"/>
      <c r="O232" s="209"/>
      <c r="P232" s="209"/>
      <c r="Q232" s="209"/>
      <c r="R232" s="209"/>
      <c r="S232" s="209"/>
      <c r="T232" s="210"/>
      <c r="AT232" s="211" t="s">
        <v>128</v>
      </c>
      <c r="AU232" s="211" t="s">
        <v>84</v>
      </c>
      <c r="AV232" s="11" t="s">
        <v>77</v>
      </c>
      <c r="AW232" s="11" t="s">
        <v>36</v>
      </c>
      <c r="AX232" s="11" t="s">
        <v>72</v>
      </c>
      <c r="AY232" s="211" t="s">
        <v>118</v>
      </c>
    </row>
    <row r="233" spans="2:51" s="11" customFormat="1" ht="13.5">
      <c r="B233" s="200"/>
      <c r="C233" s="201"/>
      <c r="D233" s="202" t="s">
        <v>128</v>
      </c>
      <c r="E233" s="203" t="s">
        <v>21</v>
      </c>
      <c r="F233" s="204" t="s">
        <v>151</v>
      </c>
      <c r="G233" s="201"/>
      <c r="H233" s="205" t="s">
        <v>21</v>
      </c>
      <c r="I233" s="206"/>
      <c r="J233" s="201"/>
      <c r="K233" s="201"/>
      <c r="L233" s="207"/>
      <c r="M233" s="208"/>
      <c r="N233" s="209"/>
      <c r="O233" s="209"/>
      <c r="P233" s="209"/>
      <c r="Q233" s="209"/>
      <c r="R233" s="209"/>
      <c r="S233" s="209"/>
      <c r="T233" s="210"/>
      <c r="AT233" s="211" t="s">
        <v>128</v>
      </c>
      <c r="AU233" s="211" t="s">
        <v>84</v>
      </c>
      <c r="AV233" s="11" t="s">
        <v>77</v>
      </c>
      <c r="AW233" s="11" t="s">
        <v>36</v>
      </c>
      <c r="AX233" s="11" t="s">
        <v>72</v>
      </c>
      <c r="AY233" s="211" t="s">
        <v>118</v>
      </c>
    </row>
    <row r="234" spans="2:51" s="12" customFormat="1" ht="13.5">
      <c r="B234" s="212"/>
      <c r="C234" s="213"/>
      <c r="D234" s="202" t="s">
        <v>128</v>
      </c>
      <c r="E234" s="214" t="s">
        <v>21</v>
      </c>
      <c r="F234" s="215" t="s">
        <v>276</v>
      </c>
      <c r="G234" s="213"/>
      <c r="H234" s="216">
        <v>2.336</v>
      </c>
      <c r="I234" s="217"/>
      <c r="J234" s="213"/>
      <c r="K234" s="213"/>
      <c r="L234" s="218"/>
      <c r="M234" s="219"/>
      <c r="N234" s="220"/>
      <c r="O234" s="220"/>
      <c r="P234" s="220"/>
      <c r="Q234" s="220"/>
      <c r="R234" s="220"/>
      <c r="S234" s="220"/>
      <c r="T234" s="221"/>
      <c r="AT234" s="222" t="s">
        <v>128</v>
      </c>
      <c r="AU234" s="222" t="s">
        <v>84</v>
      </c>
      <c r="AV234" s="12" t="s">
        <v>84</v>
      </c>
      <c r="AW234" s="12" t="s">
        <v>36</v>
      </c>
      <c r="AX234" s="12" t="s">
        <v>72</v>
      </c>
      <c r="AY234" s="222" t="s">
        <v>118</v>
      </c>
    </row>
    <row r="235" spans="2:51" s="13" customFormat="1" ht="13.5">
      <c r="B235" s="223"/>
      <c r="C235" s="224"/>
      <c r="D235" s="245" t="s">
        <v>128</v>
      </c>
      <c r="E235" s="246" t="s">
        <v>21</v>
      </c>
      <c r="F235" s="247" t="s">
        <v>135</v>
      </c>
      <c r="G235" s="224"/>
      <c r="H235" s="248">
        <v>2.636</v>
      </c>
      <c r="I235" s="228"/>
      <c r="J235" s="224"/>
      <c r="K235" s="224"/>
      <c r="L235" s="229"/>
      <c r="M235" s="230"/>
      <c r="N235" s="231"/>
      <c r="O235" s="231"/>
      <c r="P235" s="231"/>
      <c r="Q235" s="231"/>
      <c r="R235" s="231"/>
      <c r="S235" s="231"/>
      <c r="T235" s="232"/>
      <c r="AT235" s="233" t="s">
        <v>128</v>
      </c>
      <c r="AU235" s="233" t="s">
        <v>84</v>
      </c>
      <c r="AV235" s="13" t="s">
        <v>126</v>
      </c>
      <c r="AW235" s="13" t="s">
        <v>36</v>
      </c>
      <c r="AX235" s="13" t="s">
        <v>77</v>
      </c>
      <c r="AY235" s="233" t="s">
        <v>118</v>
      </c>
    </row>
    <row r="236" spans="2:65" s="1" customFormat="1" ht="22.5" customHeight="1">
      <c r="B236" s="41"/>
      <c r="C236" s="188" t="s">
        <v>277</v>
      </c>
      <c r="D236" s="188" t="s">
        <v>121</v>
      </c>
      <c r="E236" s="189" t="s">
        <v>278</v>
      </c>
      <c r="F236" s="190" t="s">
        <v>279</v>
      </c>
      <c r="G236" s="191" t="s">
        <v>124</v>
      </c>
      <c r="H236" s="192">
        <v>244.2</v>
      </c>
      <c r="I236" s="193"/>
      <c r="J236" s="194">
        <f>ROUND(I236*H236,2)</f>
        <v>0</v>
      </c>
      <c r="K236" s="190" t="s">
        <v>125</v>
      </c>
      <c r="L236" s="61"/>
      <c r="M236" s="195" t="s">
        <v>21</v>
      </c>
      <c r="N236" s="196" t="s">
        <v>43</v>
      </c>
      <c r="O236" s="42"/>
      <c r="P236" s="197">
        <f>O236*H236</f>
        <v>0</v>
      </c>
      <c r="Q236" s="197">
        <v>0</v>
      </c>
      <c r="R236" s="197">
        <f>Q236*H236</f>
        <v>0</v>
      </c>
      <c r="S236" s="197">
        <v>0</v>
      </c>
      <c r="T236" s="198">
        <f>S236*H236</f>
        <v>0</v>
      </c>
      <c r="AR236" s="24" t="s">
        <v>126</v>
      </c>
      <c r="AT236" s="24" t="s">
        <v>121</v>
      </c>
      <c r="AU236" s="24" t="s">
        <v>84</v>
      </c>
      <c r="AY236" s="24" t="s">
        <v>118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24" t="s">
        <v>77</v>
      </c>
      <c r="BK236" s="199">
        <f>ROUND(I236*H236,2)</f>
        <v>0</v>
      </c>
      <c r="BL236" s="24" t="s">
        <v>126</v>
      </c>
      <c r="BM236" s="24" t="s">
        <v>280</v>
      </c>
    </row>
    <row r="237" spans="2:51" s="11" customFormat="1" ht="13.5">
      <c r="B237" s="200"/>
      <c r="C237" s="201"/>
      <c r="D237" s="202" t="s">
        <v>128</v>
      </c>
      <c r="E237" s="203" t="s">
        <v>21</v>
      </c>
      <c r="F237" s="204" t="s">
        <v>141</v>
      </c>
      <c r="G237" s="201"/>
      <c r="H237" s="205" t="s">
        <v>21</v>
      </c>
      <c r="I237" s="206"/>
      <c r="J237" s="201"/>
      <c r="K237" s="201"/>
      <c r="L237" s="207"/>
      <c r="M237" s="208"/>
      <c r="N237" s="209"/>
      <c r="O237" s="209"/>
      <c r="P237" s="209"/>
      <c r="Q237" s="209"/>
      <c r="R237" s="209"/>
      <c r="S237" s="209"/>
      <c r="T237" s="210"/>
      <c r="AT237" s="211" t="s">
        <v>128</v>
      </c>
      <c r="AU237" s="211" t="s">
        <v>84</v>
      </c>
      <c r="AV237" s="11" t="s">
        <v>77</v>
      </c>
      <c r="AW237" s="11" t="s">
        <v>36</v>
      </c>
      <c r="AX237" s="11" t="s">
        <v>72</v>
      </c>
      <c r="AY237" s="211" t="s">
        <v>118</v>
      </c>
    </row>
    <row r="238" spans="2:51" s="11" customFormat="1" ht="13.5">
      <c r="B238" s="200"/>
      <c r="C238" s="201"/>
      <c r="D238" s="202" t="s">
        <v>128</v>
      </c>
      <c r="E238" s="203" t="s">
        <v>21</v>
      </c>
      <c r="F238" s="204" t="s">
        <v>190</v>
      </c>
      <c r="G238" s="201"/>
      <c r="H238" s="205" t="s">
        <v>21</v>
      </c>
      <c r="I238" s="206"/>
      <c r="J238" s="201"/>
      <c r="K238" s="201"/>
      <c r="L238" s="207"/>
      <c r="M238" s="208"/>
      <c r="N238" s="209"/>
      <c r="O238" s="209"/>
      <c r="P238" s="209"/>
      <c r="Q238" s="209"/>
      <c r="R238" s="209"/>
      <c r="S238" s="209"/>
      <c r="T238" s="210"/>
      <c r="AT238" s="211" t="s">
        <v>128</v>
      </c>
      <c r="AU238" s="211" t="s">
        <v>84</v>
      </c>
      <c r="AV238" s="11" t="s">
        <v>77</v>
      </c>
      <c r="AW238" s="11" t="s">
        <v>36</v>
      </c>
      <c r="AX238" s="11" t="s">
        <v>72</v>
      </c>
      <c r="AY238" s="211" t="s">
        <v>118</v>
      </c>
    </row>
    <row r="239" spans="2:51" s="12" customFormat="1" ht="13.5">
      <c r="B239" s="212"/>
      <c r="C239" s="213"/>
      <c r="D239" s="202" t="s">
        <v>128</v>
      </c>
      <c r="E239" s="214" t="s">
        <v>21</v>
      </c>
      <c r="F239" s="215" t="s">
        <v>205</v>
      </c>
      <c r="G239" s="213"/>
      <c r="H239" s="216">
        <v>4.5</v>
      </c>
      <c r="I239" s="217"/>
      <c r="J239" s="213"/>
      <c r="K239" s="213"/>
      <c r="L239" s="218"/>
      <c r="M239" s="219"/>
      <c r="N239" s="220"/>
      <c r="O239" s="220"/>
      <c r="P239" s="220"/>
      <c r="Q239" s="220"/>
      <c r="R239" s="220"/>
      <c r="S239" s="220"/>
      <c r="T239" s="221"/>
      <c r="AT239" s="222" t="s">
        <v>128</v>
      </c>
      <c r="AU239" s="222" t="s">
        <v>84</v>
      </c>
      <c r="AV239" s="12" t="s">
        <v>84</v>
      </c>
      <c r="AW239" s="12" t="s">
        <v>36</v>
      </c>
      <c r="AX239" s="12" t="s">
        <v>72</v>
      </c>
      <c r="AY239" s="222" t="s">
        <v>118</v>
      </c>
    </row>
    <row r="240" spans="2:51" s="12" customFormat="1" ht="13.5">
      <c r="B240" s="212"/>
      <c r="C240" s="213"/>
      <c r="D240" s="202" t="s">
        <v>128</v>
      </c>
      <c r="E240" s="214" t="s">
        <v>21</v>
      </c>
      <c r="F240" s="215" t="s">
        <v>206</v>
      </c>
      <c r="G240" s="213"/>
      <c r="H240" s="216">
        <v>4.8</v>
      </c>
      <c r="I240" s="217"/>
      <c r="J240" s="213"/>
      <c r="K240" s="213"/>
      <c r="L240" s="218"/>
      <c r="M240" s="219"/>
      <c r="N240" s="220"/>
      <c r="O240" s="220"/>
      <c r="P240" s="220"/>
      <c r="Q240" s="220"/>
      <c r="R240" s="220"/>
      <c r="S240" s="220"/>
      <c r="T240" s="221"/>
      <c r="AT240" s="222" t="s">
        <v>128</v>
      </c>
      <c r="AU240" s="222" t="s">
        <v>84</v>
      </c>
      <c r="AV240" s="12" t="s">
        <v>84</v>
      </c>
      <c r="AW240" s="12" t="s">
        <v>36</v>
      </c>
      <c r="AX240" s="12" t="s">
        <v>72</v>
      </c>
      <c r="AY240" s="222" t="s">
        <v>118</v>
      </c>
    </row>
    <row r="241" spans="2:51" s="11" customFormat="1" ht="13.5">
      <c r="B241" s="200"/>
      <c r="C241" s="201"/>
      <c r="D241" s="202" t="s">
        <v>128</v>
      </c>
      <c r="E241" s="203" t="s">
        <v>21</v>
      </c>
      <c r="F241" s="204" t="s">
        <v>193</v>
      </c>
      <c r="G241" s="201"/>
      <c r="H241" s="205" t="s">
        <v>21</v>
      </c>
      <c r="I241" s="206"/>
      <c r="J241" s="201"/>
      <c r="K241" s="201"/>
      <c r="L241" s="207"/>
      <c r="M241" s="208"/>
      <c r="N241" s="209"/>
      <c r="O241" s="209"/>
      <c r="P241" s="209"/>
      <c r="Q241" s="209"/>
      <c r="R241" s="209"/>
      <c r="S241" s="209"/>
      <c r="T241" s="210"/>
      <c r="AT241" s="211" t="s">
        <v>128</v>
      </c>
      <c r="AU241" s="211" t="s">
        <v>84</v>
      </c>
      <c r="AV241" s="11" t="s">
        <v>77</v>
      </c>
      <c r="AW241" s="11" t="s">
        <v>36</v>
      </c>
      <c r="AX241" s="11" t="s">
        <v>72</v>
      </c>
      <c r="AY241" s="211" t="s">
        <v>118</v>
      </c>
    </row>
    <row r="242" spans="2:51" s="12" customFormat="1" ht="13.5">
      <c r="B242" s="212"/>
      <c r="C242" s="213"/>
      <c r="D242" s="202" t="s">
        <v>128</v>
      </c>
      <c r="E242" s="214" t="s">
        <v>21</v>
      </c>
      <c r="F242" s="215" t="s">
        <v>207</v>
      </c>
      <c r="G242" s="213"/>
      <c r="H242" s="216">
        <v>58.8</v>
      </c>
      <c r="I242" s="217"/>
      <c r="J242" s="213"/>
      <c r="K242" s="213"/>
      <c r="L242" s="218"/>
      <c r="M242" s="219"/>
      <c r="N242" s="220"/>
      <c r="O242" s="220"/>
      <c r="P242" s="220"/>
      <c r="Q242" s="220"/>
      <c r="R242" s="220"/>
      <c r="S242" s="220"/>
      <c r="T242" s="221"/>
      <c r="AT242" s="222" t="s">
        <v>128</v>
      </c>
      <c r="AU242" s="222" t="s">
        <v>84</v>
      </c>
      <c r="AV242" s="12" t="s">
        <v>84</v>
      </c>
      <c r="AW242" s="12" t="s">
        <v>36</v>
      </c>
      <c r="AX242" s="12" t="s">
        <v>72</v>
      </c>
      <c r="AY242" s="222" t="s">
        <v>118</v>
      </c>
    </row>
    <row r="243" spans="2:51" s="12" customFormat="1" ht="13.5">
      <c r="B243" s="212"/>
      <c r="C243" s="213"/>
      <c r="D243" s="202" t="s">
        <v>128</v>
      </c>
      <c r="E243" s="214" t="s">
        <v>21</v>
      </c>
      <c r="F243" s="215" t="s">
        <v>208</v>
      </c>
      <c r="G243" s="213"/>
      <c r="H243" s="216">
        <v>21</v>
      </c>
      <c r="I243" s="217"/>
      <c r="J243" s="213"/>
      <c r="K243" s="213"/>
      <c r="L243" s="218"/>
      <c r="M243" s="219"/>
      <c r="N243" s="220"/>
      <c r="O243" s="220"/>
      <c r="P243" s="220"/>
      <c r="Q243" s="220"/>
      <c r="R243" s="220"/>
      <c r="S243" s="220"/>
      <c r="T243" s="221"/>
      <c r="AT243" s="222" t="s">
        <v>128</v>
      </c>
      <c r="AU243" s="222" t="s">
        <v>84</v>
      </c>
      <c r="AV243" s="12" t="s">
        <v>84</v>
      </c>
      <c r="AW243" s="12" t="s">
        <v>36</v>
      </c>
      <c r="AX243" s="12" t="s">
        <v>72</v>
      </c>
      <c r="AY243" s="222" t="s">
        <v>118</v>
      </c>
    </row>
    <row r="244" spans="2:51" s="14" customFormat="1" ht="13.5">
      <c r="B244" s="234"/>
      <c r="C244" s="235"/>
      <c r="D244" s="202" t="s">
        <v>128</v>
      </c>
      <c r="E244" s="236" t="s">
        <v>21</v>
      </c>
      <c r="F244" s="237" t="s">
        <v>146</v>
      </c>
      <c r="G244" s="235"/>
      <c r="H244" s="238">
        <v>89.1</v>
      </c>
      <c r="I244" s="239"/>
      <c r="J244" s="235"/>
      <c r="K244" s="235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128</v>
      </c>
      <c r="AU244" s="244" t="s">
        <v>84</v>
      </c>
      <c r="AV244" s="14" t="s">
        <v>147</v>
      </c>
      <c r="AW244" s="14" t="s">
        <v>36</v>
      </c>
      <c r="AX244" s="14" t="s">
        <v>72</v>
      </c>
      <c r="AY244" s="244" t="s">
        <v>118</v>
      </c>
    </row>
    <row r="245" spans="2:51" s="11" customFormat="1" ht="13.5">
      <c r="B245" s="200"/>
      <c r="C245" s="201"/>
      <c r="D245" s="202" t="s">
        <v>128</v>
      </c>
      <c r="E245" s="203" t="s">
        <v>21</v>
      </c>
      <c r="F245" s="204" t="s">
        <v>196</v>
      </c>
      <c r="G245" s="201"/>
      <c r="H245" s="205" t="s">
        <v>21</v>
      </c>
      <c r="I245" s="206"/>
      <c r="J245" s="201"/>
      <c r="K245" s="201"/>
      <c r="L245" s="207"/>
      <c r="M245" s="208"/>
      <c r="N245" s="209"/>
      <c r="O245" s="209"/>
      <c r="P245" s="209"/>
      <c r="Q245" s="209"/>
      <c r="R245" s="209"/>
      <c r="S245" s="209"/>
      <c r="T245" s="210"/>
      <c r="AT245" s="211" t="s">
        <v>128</v>
      </c>
      <c r="AU245" s="211" t="s">
        <v>84</v>
      </c>
      <c r="AV245" s="11" t="s">
        <v>77</v>
      </c>
      <c r="AW245" s="11" t="s">
        <v>36</v>
      </c>
      <c r="AX245" s="11" t="s">
        <v>72</v>
      </c>
      <c r="AY245" s="211" t="s">
        <v>118</v>
      </c>
    </row>
    <row r="246" spans="2:51" s="11" customFormat="1" ht="13.5">
      <c r="B246" s="200"/>
      <c r="C246" s="201"/>
      <c r="D246" s="202" t="s">
        <v>128</v>
      </c>
      <c r="E246" s="203" t="s">
        <v>21</v>
      </c>
      <c r="F246" s="204" t="s">
        <v>190</v>
      </c>
      <c r="G246" s="201"/>
      <c r="H246" s="205" t="s">
        <v>21</v>
      </c>
      <c r="I246" s="206"/>
      <c r="J246" s="201"/>
      <c r="K246" s="201"/>
      <c r="L246" s="207"/>
      <c r="M246" s="208"/>
      <c r="N246" s="209"/>
      <c r="O246" s="209"/>
      <c r="P246" s="209"/>
      <c r="Q246" s="209"/>
      <c r="R246" s="209"/>
      <c r="S246" s="209"/>
      <c r="T246" s="210"/>
      <c r="AT246" s="211" t="s">
        <v>128</v>
      </c>
      <c r="AU246" s="211" t="s">
        <v>84</v>
      </c>
      <c r="AV246" s="11" t="s">
        <v>77</v>
      </c>
      <c r="AW246" s="11" t="s">
        <v>36</v>
      </c>
      <c r="AX246" s="11" t="s">
        <v>72</v>
      </c>
      <c r="AY246" s="211" t="s">
        <v>118</v>
      </c>
    </row>
    <row r="247" spans="2:51" s="12" customFormat="1" ht="13.5">
      <c r="B247" s="212"/>
      <c r="C247" s="213"/>
      <c r="D247" s="202" t="s">
        <v>128</v>
      </c>
      <c r="E247" s="214" t="s">
        <v>21</v>
      </c>
      <c r="F247" s="215" t="s">
        <v>207</v>
      </c>
      <c r="G247" s="213"/>
      <c r="H247" s="216">
        <v>58.8</v>
      </c>
      <c r="I247" s="217"/>
      <c r="J247" s="213"/>
      <c r="K247" s="213"/>
      <c r="L247" s="218"/>
      <c r="M247" s="219"/>
      <c r="N247" s="220"/>
      <c r="O247" s="220"/>
      <c r="P247" s="220"/>
      <c r="Q247" s="220"/>
      <c r="R247" s="220"/>
      <c r="S247" s="220"/>
      <c r="T247" s="221"/>
      <c r="AT247" s="222" t="s">
        <v>128</v>
      </c>
      <c r="AU247" s="222" t="s">
        <v>84</v>
      </c>
      <c r="AV247" s="12" t="s">
        <v>84</v>
      </c>
      <c r="AW247" s="12" t="s">
        <v>36</v>
      </c>
      <c r="AX247" s="12" t="s">
        <v>72</v>
      </c>
      <c r="AY247" s="222" t="s">
        <v>118</v>
      </c>
    </row>
    <row r="248" spans="2:51" s="12" customFormat="1" ht="13.5">
      <c r="B248" s="212"/>
      <c r="C248" s="213"/>
      <c r="D248" s="202" t="s">
        <v>128</v>
      </c>
      <c r="E248" s="214" t="s">
        <v>21</v>
      </c>
      <c r="F248" s="215" t="s">
        <v>209</v>
      </c>
      <c r="G248" s="213"/>
      <c r="H248" s="216">
        <v>13.2</v>
      </c>
      <c r="I248" s="217"/>
      <c r="J248" s="213"/>
      <c r="K248" s="213"/>
      <c r="L248" s="218"/>
      <c r="M248" s="219"/>
      <c r="N248" s="220"/>
      <c r="O248" s="220"/>
      <c r="P248" s="220"/>
      <c r="Q248" s="220"/>
      <c r="R248" s="220"/>
      <c r="S248" s="220"/>
      <c r="T248" s="221"/>
      <c r="AT248" s="222" t="s">
        <v>128</v>
      </c>
      <c r="AU248" s="222" t="s">
        <v>84</v>
      </c>
      <c r="AV248" s="12" t="s">
        <v>84</v>
      </c>
      <c r="AW248" s="12" t="s">
        <v>36</v>
      </c>
      <c r="AX248" s="12" t="s">
        <v>72</v>
      </c>
      <c r="AY248" s="222" t="s">
        <v>118</v>
      </c>
    </row>
    <row r="249" spans="2:51" s="14" customFormat="1" ht="13.5">
      <c r="B249" s="234"/>
      <c r="C249" s="235"/>
      <c r="D249" s="202" t="s">
        <v>128</v>
      </c>
      <c r="E249" s="236" t="s">
        <v>21</v>
      </c>
      <c r="F249" s="237" t="s">
        <v>146</v>
      </c>
      <c r="G249" s="235"/>
      <c r="H249" s="238">
        <v>72</v>
      </c>
      <c r="I249" s="239"/>
      <c r="J249" s="235"/>
      <c r="K249" s="235"/>
      <c r="L249" s="240"/>
      <c r="M249" s="241"/>
      <c r="N249" s="242"/>
      <c r="O249" s="242"/>
      <c r="P249" s="242"/>
      <c r="Q249" s="242"/>
      <c r="R249" s="242"/>
      <c r="S249" s="242"/>
      <c r="T249" s="243"/>
      <c r="AT249" s="244" t="s">
        <v>128</v>
      </c>
      <c r="AU249" s="244" t="s">
        <v>84</v>
      </c>
      <c r="AV249" s="14" t="s">
        <v>147</v>
      </c>
      <c r="AW249" s="14" t="s">
        <v>36</v>
      </c>
      <c r="AX249" s="14" t="s">
        <v>72</v>
      </c>
      <c r="AY249" s="244" t="s">
        <v>118</v>
      </c>
    </row>
    <row r="250" spans="2:51" s="11" customFormat="1" ht="13.5">
      <c r="B250" s="200"/>
      <c r="C250" s="201"/>
      <c r="D250" s="202" t="s">
        <v>128</v>
      </c>
      <c r="E250" s="203" t="s">
        <v>21</v>
      </c>
      <c r="F250" s="204" t="s">
        <v>133</v>
      </c>
      <c r="G250" s="201"/>
      <c r="H250" s="205" t="s">
        <v>21</v>
      </c>
      <c r="I250" s="206"/>
      <c r="J250" s="201"/>
      <c r="K250" s="201"/>
      <c r="L250" s="207"/>
      <c r="M250" s="208"/>
      <c r="N250" s="209"/>
      <c r="O250" s="209"/>
      <c r="P250" s="209"/>
      <c r="Q250" s="209"/>
      <c r="R250" s="209"/>
      <c r="S250" s="209"/>
      <c r="T250" s="210"/>
      <c r="AT250" s="211" t="s">
        <v>128</v>
      </c>
      <c r="AU250" s="211" t="s">
        <v>84</v>
      </c>
      <c r="AV250" s="11" t="s">
        <v>77</v>
      </c>
      <c r="AW250" s="11" t="s">
        <v>36</v>
      </c>
      <c r="AX250" s="11" t="s">
        <v>72</v>
      </c>
      <c r="AY250" s="211" t="s">
        <v>118</v>
      </c>
    </row>
    <row r="251" spans="2:51" s="12" customFormat="1" ht="13.5">
      <c r="B251" s="212"/>
      <c r="C251" s="213"/>
      <c r="D251" s="202" t="s">
        <v>128</v>
      </c>
      <c r="E251" s="214" t="s">
        <v>21</v>
      </c>
      <c r="F251" s="215" t="s">
        <v>210</v>
      </c>
      <c r="G251" s="213"/>
      <c r="H251" s="216">
        <v>48.6</v>
      </c>
      <c r="I251" s="217"/>
      <c r="J251" s="213"/>
      <c r="K251" s="213"/>
      <c r="L251" s="218"/>
      <c r="M251" s="219"/>
      <c r="N251" s="220"/>
      <c r="O251" s="220"/>
      <c r="P251" s="220"/>
      <c r="Q251" s="220"/>
      <c r="R251" s="220"/>
      <c r="S251" s="220"/>
      <c r="T251" s="221"/>
      <c r="AT251" s="222" t="s">
        <v>128</v>
      </c>
      <c r="AU251" s="222" t="s">
        <v>84</v>
      </c>
      <c r="AV251" s="12" t="s">
        <v>84</v>
      </c>
      <c r="AW251" s="12" t="s">
        <v>36</v>
      </c>
      <c r="AX251" s="12" t="s">
        <v>72</v>
      </c>
      <c r="AY251" s="222" t="s">
        <v>118</v>
      </c>
    </row>
    <row r="252" spans="2:51" s="12" customFormat="1" ht="13.5">
      <c r="B252" s="212"/>
      <c r="C252" s="213"/>
      <c r="D252" s="202" t="s">
        <v>128</v>
      </c>
      <c r="E252" s="214" t="s">
        <v>21</v>
      </c>
      <c r="F252" s="215" t="s">
        <v>211</v>
      </c>
      <c r="G252" s="213"/>
      <c r="H252" s="216">
        <v>12</v>
      </c>
      <c r="I252" s="217"/>
      <c r="J252" s="213"/>
      <c r="K252" s="213"/>
      <c r="L252" s="218"/>
      <c r="M252" s="219"/>
      <c r="N252" s="220"/>
      <c r="O252" s="220"/>
      <c r="P252" s="220"/>
      <c r="Q252" s="220"/>
      <c r="R252" s="220"/>
      <c r="S252" s="220"/>
      <c r="T252" s="221"/>
      <c r="AT252" s="222" t="s">
        <v>128</v>
      </c>
      <c r="AU252" s="222" t="s">
        <v>84</v>
      </c>
      <c r="AV252" s="12" t="s">
        <v>84</v>
      </c>
      <c r="AW252" s="12" t="s">
        <v>36</v>
      </c>
      <c r="AX252" s="12" t="s">
        <v>72</v>
      </c>
      <c r="AY252" s="222" t="s">
        <v>118</v>
      </c>
    </row>
    <row r="253" spans="2:51" s="14" customFormat="1" ht="13.5">
      <c r="B253" s="234"/>
      <c r="C253" s="235"/>
      <c r="D253" s="202" t="s">
        <v>128</v>
      </c>
      <c r="E253" s="236" t="s">
        <v>21</v>
      </c>
      <c r="F253" s="237" t="s">
        <v>146</v>
      </c>
      <c r="G253" s="235"/>
      <c r="H253" s="238">
        <v>60.6</v>
      </c>
      <c r="I253" s="239"/>
      <c r="J253" s="235"/>
      <c r="K253" s="235"/>
      <c r="L253" s="240"/>
      <c r="M253" s="241"/>
      <c r="N253" s="242"/>
      <c r="O253" s="242"/>
      <c r="P253" s="242"/>
      <c r="Q253" s="242"/>
      <c r="R253" s="242"/>
      <c r="S253" s="242"/>
      <c r="T253" s="243"/>
      <c r="AT253" s="244" t="s">
        <v>128</v>
      </c>
      <c r="AU253" s="244" t="s">
        <v>84</v>
      </c>
      <c r="AV253" s="14" t="s">
        <v>147</v>
      </c>
      <c r="AW253" s="14" t="s">
        <v>36</v>
      </c>
      <c r="AX253" s="14" t="s">
        <v>72</v>
      </c>
      <c r="AY253" s="244" t="s">
        <v>118</v>
      </c>
    </row>
    <row r="254" spans="2:51" s="11" customFormat="1" ht="13.5">
      <c r="B254" s="200"/>
      <c r="C254" s="201"/>
      <c r="D254" s="202" t="s">
        <v>128</v>
      </c>
      <c r="E254" s="203" t="s">
        <v>21</v>
      </c>
      <c r="F254" s="204" t="s">
        <v>150</v>
      </c>
      <c r="G254" s="201"/>
      <c r="H254" s="205" t="s">
        <v>21</v>
      </c>
      <c r="I254" s="206"/>
      <c r="J254" s="201"/>
      <c r="K254" s="201"/>
      <c r="L254" s="207"/>
      <c r="M254" s="208"/>
      <c r="N254" s="209"/>
      <c r="O254" s="209"/>
      <c r="P254" s="209"/>
      <c r="Q254" s="209"/>
      <c r="R254" s="209"/>
      <c r="S254" s="209"/>
      <c r="T254" s="210"/>
      <c r="AT254" s="211" t="s">
        <v>128</v>
      </c>
      <c r="AU254" s="211" t="s">
        <v>84</v>
      </c>
      <c r="AV254" s="11" t="s">
        <v>77</v>
      </c>
      <c r="AW254" s="11" t="s">
        <v>36</v>
      </c>
      <c r="AX254" s="11" t="s">
        <v>72</v>
      </c>
      <c r="AY254" s="211" t="s">
        <v>118</v>
      </c>
    </row>
    <row r="255" spans="2:51" s="12" customFormat="1" ht="13.5">
      <c r="B255" s="212"/>
      <c r="C255" s="213"/>
      <c r="D255" s="202" t="s">
        <v>128</v>
      </c>
      <c r="E255" s="214" t="s">
        <v>21</v>
      </c>
      <c r="F255" s="215" t="s">
        <v>212</v>
      </c>
      <c r="G255" s="213"/>
      <c r="H255" s="216">
        <v>22.5</v>
      </c>
      <c r="I255" s="217"/>
      <c r="J255" s="213"/>
      <c r="K255" s="213"/>
      <c r="L255" s="218"/>
      <c r="M255" s="219"/>
      <c r="N255" s="220"/>
      <c r="O255" s="220"/>
      <c r="P255" s="220"/>
      <c r="Q255" s="220"/>
      <c r="R255" s="220"/>
      <c r="S255" s="220"/>
      <c r="T255" s="221"/>
      <c r="AT255" s="222" t="s">
        <v>128</v>
      </c>
      <c r="AU255" s="222" t="s">
        <v>84</v>
      </c>
      <c r="AV255" s="12" t="s">
        <v>84</v>
      </c>
      <c r="AW255" s="12" t="s">
        <v>36</v>
      </c>
      <c r="AX255" s="12" t="s">
        <v>72</v>
      </c>
      <c r="AY255" s="222" t="s">
        <v>118</v>
      </c>
    </row>
    <row r="256" spans="2:51" s="14" customFormat="1" ht="13.5">
      <c r="B256" s="234"/>
      <c r="C256" s="235"/>
      <c r="D256" s="202" t="s">
        <v>128</v>
      </c>
      <c r="E256" s="236" t="s">
        <v>21</v>
      </c>
      <c r="F256" s="237" t="s">
        <v>146</v>
      </c>
      <c r="G256" s="235"/>
      <c r="H256" s="238">
        <v>22.5</v>
      </c>
      <c r="I256" s="239"/>
      <c r="J256" s="235"/>
      <c r="K256" s="235"/>
      <c r="L256" s="240"/>
      <c r="M256" s="241"/>
      <c r="N256" s="242"/>
      <c r="O256" s="242"/>
      <c r="P256" s="242"/>
      <c r="Q256" s="242"/>
      <c r="R256" s="242"/>
      <c r="S256" s="242"/>
      <c r="T256" s="243"/>
      <c r="AT256" s="244" t="s">
        <v>128</v>
      </c>
      <c r="AU256" s="244" t="s">
        <v>84</v>
      </c>
      <c r="AV256" s="14" t="s">
        <v>147</v>
      </c>
      <c r="AW256" s="14" t="s">
        <v>36</v>
      </c>
      <c r="AX256" s="14" t="s">
        <v>72</v>
      </c>
      <c r="AY256" s="244" t="s">
        <v>118</v>
      </c>
    </row>
    <row r="257" spans="2:51" s="13" customFormat="1" ht="13.5">
      <c r="B257" s="223"/>
      <c r="C257" s="224"/>
      <c r="D257" s="245" t="s">
        <v>128</v>
      </c>
      <c r="E257" s="246" t="s">
        <v>21</v>
      </c>
      <c r="F257" s="247" t="s">
        <v>135</v>
      </c>
      <c r="G257" s="224"/>
      <c r="H257" s="248">
        <v>244.2</v>
      </c>
      <c r="I257" s="228"/>
      <c r="J257" s="224"/>
      <c r="K257" s="224"/>
      <c r="L257" s="229"/>
      <c r="M257" s="230"/>
      <c r="N257" s="231"/>
      <c r="O257" s="231"/>
      <c r="P257" s="231"/>
      <c r="Q257" s="231"/>
      <c r="R257" s="231"/>
      <c r="S257" s="231"/>
      <c r="T257" s="232"/>
      <c r="AT257" s="233" t="s">
        <v>128</v>
      </c>
      <c r="AU257" s="233" t="s">
        <v>84</v>
      </c>
      <c r="AV257" s="13" t="s">
        <v>126</v>
      </c>
      <c r="AW257" s="13" t="s">
        <v>36</v>
      </c>
      <c r="AX257" s="13" t="s">
        <v>77</v>
      </c>
      <c r="AY257" s="233" t="s">
        <v>118</v>
      </c>
    </row>
    <row r="258" spans="2:65" s="1" customFormat="1" ht="22.5" customHeight="1">
      <c r="B258" s="41"/>
      <c r="C258" s="188" t="s">
        <v>281</v>
      </c>
      <c r="D258" s="188" t="s">
        <v>121</v>
      </c>
      <c r="E258" s="189" t="s">
        <v>282</v>
      </c>
      <c r="F258" s="190" t="s">
        <v>283</v>
      </c>
      <c r="G258" s="191" t="s">
        <v>284</v>
      </c>
      <c r="H258" s="192">
        <v>6.712</v>
      </c>
      <c r="I258" s="193"/>
      <c r="J258" s="194">
        <f>ROUND(I258*H258,2)</f>
        <v>0</v>
      </c>
      <c r="K258" s="190" t="s">
        <v>125</v>
      </c>
      <c r="L258" s="61"/>
      <c r="M258" s="195" t="s">
        <v>21</v>
      </c>
      <c r="N258" s="196" t="s">
        <v>43</v>
      </c>
      <c r="O258" s="42"/>
      <c r="P258" s="197">
        <f>O258*H258</f>
        <v>0</v>
      </c>
      <c r="Q258" s="197">
        <v>0</v>
      </c>
      <c r="R258" s="197">
        <f>Q258*H258</f>
        <v>0</v>
      </c>
      <c r="S258" s="197">
        <v>0</v>
      </c>
      <c r="T258" s="198">
        <f>S258*H258</f>
        <v>0</v>
      </c>
      <c r="AR258" s="24" t="s">
        <v>126</v>
      </c>
      <c r="AT258" s="24" t="s">
        <v>121</v>
      </c>
      <c r="AU258" s="24" t="s">
        <v>84</v>
      </c>
      <c r="AY258" s="24" t="s">
        <v>118</v>
      </c>
      <c r="BE258" s="199">
        <f>IF(N258="základní",J258,0)</f>
        <v>0</v>
      </c>
      <c r="BF258" s="199">
        <f>IF(N258="snížená",J258,0)</f>
        <v>0</v>
      </c>
      <c r="BG258" s="199">
        <f>IF(N258="zákl. přenesená",J258,0)</f>
        <v>0</v>
      </c>
      <c r="BH258" s="199">
        <f>IF(N258="sníž. přenesená",J258,0)</f>
        <v>0</v>
      </c>
      <c r="BI258" s="199">
        <f>IF(N258="nulová",J258,0)</f>
        <v>0</v>
      </c>
      <c r="BJ258" s="24" t="s">
        <v>77</v>
      </c>
      <c r="BK258" s="199">
        <f>ROUND(I258*H258,2)</f>
        <v>0</v>
      </c>
      <c r="BL258" s="24" t="s">
        <v>126</v>
      </c>
      <c r="BM258" s="24" t="s">
        <v>285</v>
      </c>
    </row>
    <row r="259" spans="2:65" s="1" customFormat="1" ht="31.5" customHeight="1">
      <c r="B259" s="41"/>
      <c r="C259" s="188" t="s">
        <v>286</v>
      </c>
      <c r="D259" s="188" t="s">
        <v>121</v>
      </c>
      <c r="E259" s="189" t="s">
        <v>287</v>
      </c>
      <c r="F259" s="190" t="s">
        <v>288</v>
      </c>
      <c r="G259" s="191" t="s">
        <v>284</v>
      </c>
      <c r="H259" s="192">
        <v>6.712</v>
      </c>
      <c r="I259" s="193"/>
      <c r="J259" s="194">
        <f>ROUND(I259*H259,2)</f>
        <v>0</v>
      </c>
      <c r="K259" s="190" t="s">
        <v>125</v>
      </c>
      <c r="L259" s="61"/>
      <c r="M259" s="195" t="s">
        <v>21</v>
      </c>
      <c r="N259" s="196" t="s">
        <v>43</v>
      </c>
      <c r="O259" s="42"/>
      <c r="P259" s="197">
        <f>O259*H259</f>
        <v>0</v>
      </c>
      <c r="Q259" s="197">
        <v>0</v>
      </c>
      <c r="R259" s="197">
        <f>Q259*H259</f>
        <v>0</v>
      </c>
      <c r="S259" s="197">
        <v>0</v>
      </c>
      <c r="T259" s="198">
        <f>S259*H259</f>
        <v>0</v>
      </c>
      <c r="AR259" s="24" t="s">
        <v>126</v>
      </c>
      <c r="AT259" s="24" t="s">
        <v>121</v>
      </c>
      <c r="AU259" s="24" t="s">
        <v>84</v>
      </c>
      <c r="AY259" s="24" t="s">
        <v>118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24" t="s">
        <v>77</v>
      </c>
      <c r="BK259" s="199">
        <f>ROUND(I259*H259,2)</f>
        <v>0</v>
      </c>
      <c r="BL259" s="24" t="s">
        <v>126</v>
      </c>
      <c r="BM259" s="24" t="s">
        <v>289</v>
      </c>
    </row>
    <row r="260" spans="2:65" s="1" customFormat="1" ht="31.5" customHeight="1">
      <c r="B260" s="41"/>
      <c r="C260" s="188" t="s">
        <v>290</v>
      </c>
      <c r="D260" s="188" t="s">
        <v>121</v>
      </c>
      <c r="E260" s="189" t="s">
        <v>291</v>
      </c>
      <c r="F260" s="190" t="s">
        <v>292</v>
      </c>
      <c r="G260" s="191" t="s">
        <v>284</v>
      </c>
      <c r="H260" s="192">
        <v>127.528</v>
      </c>
      <c r="I260" s="193"/>
      <c r="J260" s="194">
        <f>ROUND(I260*H260,2)</f>
        <v>0</v>
      </c>
      <c r="K260" s="190" t="s">
        <v>125</v>
      </c>
      <c r="L260" s="61"/>
      <c r="M260" s="195" t="s">
        <v>21</v>
      </c>
      <c r="N260" s="196" t="s">
        <v>43</v>
      </c>
      <c r="O260" s="42"/>
      <c r="P260" s="197">
        <f>O260*H260</f>
        <v>0</v>
      </c>
      <c r="Q260" s="197">
        <v>0</v>
      </c>
      <c r="R260" s="197">
        <f>Q260*H260</f>
        <v>0</v>
      </c>
      <c r="S260" s="197">
        <v>0</v>
      </c>
      <c r="T260" s="198">
        <f>S260*H260</f>
        <v>0</v>
      </c>
      <c r="AR260" s="24" t="s">
        <v>126</v>
      </c>
      <c r="AT260" s="24" t="s">
        <v>121</v>
      </c>
      <c r="AU260" s="24" t="s">
        <v>84</v>
      </c>
      <c r="AY260" s="24" t="s">
        <v>118</v>
      </c>
      <c r="BE260" s="199">
        <f>IF(N260="základní",J260,0)</f>
        <v>0</v>
      </c>
      <c r="BF260" s="199">
        <f>IF(N260="snížená",J260,0)</f>
        <v>0</v>
      </c>
      <c r="BG260" s="199">
        <f>IF(N260="zákl. přenesená",J260,0)</f>
        <v>0</v>
      </c>
      <c r="BH260" s="199">
        <f>IF(N260="sníž. přenesená",J260,0)</f>
        <v>0</v>
      </c>
      <c r="BI260" s="199">
        <f>IF(N260="nulová",J260,0)</f>
        <v>0</v>
      </c>
      <c r="BJ260" s="24" t="s">
        <v>77</v>
      </c>
      <c r="BK260" s="199">
        <f>ROUND(I260*H260,2)</f>
        <v>0</v>
      </c>
      <c r="BL260" s="24" t="s">
        <v>126</v>
      </c>
      <c r="BM260" s="24" t="s">
        <v>293</v>
      </c>
    </row>
    <row r="261" spans="2:51" s="12" customFormat="1" ht="13.5">
      <c r="B261" s="212"/>
      <c r="C261" s="213"/>
      <c r="D261" s="245" t="s">
        <v>128</v>
      </c>
      <c r="E261" s="213"/>
      <c r="F261" s="259" t="s">
        <v>294</v>
      </c>
      <c r="G261" s="213"/>
      <c r="H261" s="260">
        <v>127.528</v>
      </c>
      <c r="I261" s="217"/>
      <c r="J261" s="213"/>
      <c r="K261" s="213"/>
      <c r="L261" s="218"/>
      <c r="M261" s="219"/>
      <c r="N261" s="220"/>
      <c r="O261" s="220"/>
      <c r="P261" s="220"/>
      <c r="Q261" s="220"/>
      <c r="R261" s="220"/>
      <c r="S261" s="220"/>
      <c r="T261" s="221"/>
      <c r="AT261" s="222" t="s">
        <v>128</v>
      </c>
      <c r="AU261" s="222" t="s">
        <v>84</v>
      </c>
      <c r="AV261" s="12" t="s">
        <v>84</v>
      </c>
      <c r="AW261" s="12" t="s">
        <v>6</v>
      </c>
      <c r="AX261" s="12" t="s">
        <v>77</v>
      </c>
      <c r="AY261" s="222" t="s">
        <v>118</v>
      </c>
    </row>
    <row r="262" spans="2:65" s="1" customFormat="1" ht="22.5" customHeight="1">
      <c r="B262" s="41"/>
      <c r="C262" s="188" t="s">
        <v>295</v>
      </c>
      <c r="D262" s="188" t="s">
        <v>121</v>
      </c>
      <c r="E262" s="189" t="s">
        <v>296</v>
      </c>
      <c r="F262" s="190" t="s">
        <v>297</v>
      </c>
      <c r="G262" s="191" t="s">
        <v>284</v>
      </c>
      <c r="H262" s="192">
        <v>0.22</v>
      </c>
      <c r="I262" s="193"/>
      <c r="J262" s="194">
        <f>ROUND(I262*H262,2)</f>
        <v>0</v>
      </c>
      <c r="K262" s="190" t="s">
        <v>125</v>
      </c>
      <c r="L262" s="61"/>
      <c r="M262" s="195" t="s">
        <v>21</v>
      </c>
      <c r="N262" s="196" t="s">
        <v>43</v>
      </c>
      <c r="O262" s="42"/>
      <c r="P262" s="197">
        <f>O262*H262</f>
        <v>0</v>
      </c>
      <c r="Q262" s="197">
        <v>0</v>
      </c>
      <c r="R262" s="197">
        <f>Q262*H262</f>
        <v>0</v>
      </c>
      <c r="S262" s="197">
        <v>0</v>
      </c>
      <c r="T262" s="198">
        <f>S262*H262</f>
        <v>0</v>
      </c>
      <c r="AR262" s="24" t="s">
        <v>126</v>
      </c>
      <c r="AT262" s="24" t="s">
        <v>121</v>
      </c>
      <c r="AU262" s="24" t="s">
        <v>84</v>
      </c>
      <c r="AY262" s="24" t="s">
        <v>118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24" t="s">
        <v>77</v>
      </c>
      <c r="BK262" s="199">
        <f>ROUND(I262*H262,2)</f>
        <v>0</v>
      </c>
      <c r="BL262" s="24" t="s">
        <v>126</v>
      </c>
      <c r="BM262" s="24" t="s">
        <v>298</v>
      </c>
    </row>
    <row r="263" spans="2:65" s="1" customFormat="1" ht="22.5" customHeight="1">
      <c r="B263" s="41"/>
      <c r="C263" s="188" t="s">
        <v>299</v>
      </c>
      <c r="D263" s="188" t="s">
        <v>121</v>
      </c>
      <c r="E263" s="189" t="s">
        <v>300</v>
      </c>
      <c r="F263" s="190" t="s">
        <v>301</v>
      </c>
      <c r="G263" s="191" t="s">
        <v>284</v>
      </c>
      <c r="H263" s="192">
        <v>6.492</v>
      </c>
      <c r="I263" s="193"/>
      <c r="J263" s="194">
        <f>ROUND(I263*H263,2)</f>
        <v>0</v>
      </c>
      <c r="K263" s="190" t="s">
        <v>125</v>
      </c>
      <c r="L263" s="61"/>
      <c r="M263" s="195" t="s">
        <v>21</v>
      </c>
      <c r="N263" s="196" t="s">
        <v>43</v>
      </c>
      <c r="O263" s="42"/>
      <c r="P263" s="197">
        <f>O263*H263</f>
        <v>0</v>
      </c>
      <c r="Q263" s="197">
        <v>0</v>
      </c>
      <c r="R263" s="197">
        <f>Q263*H263</f>
        <v>0</v>
      </c>
      <c r="S263" s="197">
        <v>0</v>
      </c>
      <c r="T263" s="198">
        <f>S263*H263</f>
        <v>0</v>
      </c>
      <c r="AR263" s="24" t="s">
        <v>126</v>
      </c>
      <c r="AT263" s="24" t="s">
        <v>121</v>
      </c>
      <c r="AU263" s="24" t="s">
        <v>84</v>
      </c>
      <c r="AY263" s="24" t="s">
        <v>118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24" t="s">
        <v>77</v>
      </c>
      <c r="BK263" s="199">
        <f>ROUND(I263*H263,2)</f>
        <v>0</v>
      </c>
      <c r="BL263" s="24" t="s">
        <v>126</v>
      </c>
      <c r="BM263" s="24" t="s">
        <v>302</v>
      </c>
    </row>
    <row r="264" spans="2:51" s="12" customFormat="1" ht="13.5">
      <c r="B264" s="212"/>
      <c r="C264" s="213"/>
      <c r="D264" s="202" t="s">
        <v>128</v>
      </c>
      <c r="E264" s="214" t="s">
        <v>21</v>
      </c>
      <c r="F264" s="215" t="s">
        <v>303</v>
      </c>
      <c r="G264" s="213"/>
      <c r="H264" s="216">
        <v>6.492</v>
      </c>
      <c r="I264" s="217"/>
      <c r="J264" s="213"/>
      <c r="K264" s="213"/>
      <c r="L264" s="218"/>
      <c r="M264" s="219"/>
      <c r="N264" s="220"/>
      <c r="O264" s="220"/>
      <c r="P264" s="220"/>
      <c r="Q264" s="220"/>
      <c r="R264" s="220"/>
      <c r="S264" s="220"/>
      <c r="T264" s="221"/>
      <c r="AT264" s="222" t="s">
        <v>128</v>
      </c>
      <c r="AU264" s="222" t="s">
        <v>84</v>
      </c>
      <c r="AV264" s="12" t="s">
        <v>84</v>
      </c>
      <c r="AW264" s="12" t="s">
        <v>36</v>
      </c>
      <c r="AX264" s="12" t="s">
        <v>72</v>
      </c>
      <c r="AY264" s="222" t="s">
        <v>118</v>
      </c>
    </row>
    <row r="265" spans="2:63" s="10" customFormat="1" ht="29.85" customHeight="1">
      <c r="B265" s="171"/>
      <c r="C265" s="172"/>
      <c r="D265" s="185" t="s">
        <v>71</v>
      </c>
      <c r="E265" s="186" t="s">
        <v>304</v>
      </c>
      <c r="F265" s="186" t="s">
        <v>305</v>
      </c>
      <c r="G265" s="172"/>
      <c r="H265" s="172"/>
      <c r="I265" s="175"/>
      <c r="J265" s="187">
        <f>BK265</f>
        <v>0</v>
      </c>
      <c r="K265" s="172"/>
      <c r="L265" s="177"/>
      <c r="M265" s="178"/>
      <c r="N265" s="179"/>
      <c r="O265" s="179"/>
      <c r="P265" s="180">
        <f>P266</f>
        <v>0</v>
      </c>
      <c r="Q265" s="179"/>
      <c r="R265" s="180">
        <f>R266</f>
        <v>0</v>
      </c>
      <c r="S265" s="179"/>
      <c r="T265" s="181">
        <f>T266</f>
        <v>0</v>
      </c>
      <c r="AR265" s="182" t="s">
        <v>77</v>
      </c>
      <c r="AT265" s="183" t="s">
        <v>71</v>
      </c>
      <c r="AU265" s="183" t="s">
        <v>77</v>
      </c>
      <c r="AY265" s="182" t="s">
        <v>118</v>
      </c>
      <c r="BK265" s="184">
        <f>BK266</f>
        <v>0</v>
      </c>
    </row>
    <row r="266" spans="2:65" s="1" customFormat="1" ht="44.25" customHeight="1">
      <c r="B266" s="41"/>
      <c r="C266" s="188" t="s">
        <v>306</v>
      </c>
      <c r="D266" s="188" t="s">
        <v>121</v>
      </c>
      <c r="E266" s="189" t="s">
        <v>307</v>
      </c>
      <c r="F266" s="190" t="s">
        <v>308</v>
      </c>
      <c r="G266" s="191" t="s">
        <v>284</v>
      </c>
      <c r="H266" s="192">
        <v>90</v>
      </c>
      <c r="I266" s="193"/>
      <c r="J266" s="194">
        <f>ROUND(I266*H266,2)</f>
        <v>0</v>
      </c>
      <c r="K266" s="190" t="s">
        <v>125</v>
      </c>
      <c r="L266" s="61"/>
      <c r="M266" s="195" t="s">
        <v>21</v>
      </c>
      <c r="N266" s="196" t="s">
        <v>43</v>
      </c>
      <c r="O266" s="42"/>
      <c r="P266" s="197">
        <f>O266*H266</f>
        <v>0</v>
      </c>
      <c r="Q266" s="197">
        <v>0</v>
      </c>
      <c r="R266" s="197">
        <f>Q266*H266</f>
        <v>0</v>
      </c>
      <c r="S266" s="197">
        <v>0</v>
      </c>
      <c r="T266" s="198">
        <f>S266*H266</f>
        <v>0</v>
      </c>
      <c r="AR266" s="24" t="s">
        <v>126</v>
      </c>
      <c r="AT266" s="24" t="s">
        <v>121</v>
      </c>
      <c r="AU266" s="24" t="s">
        <v>84</v>
      </c>
      <c r="AY266" s="24" t="s">
        <v>118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24" t="s">
        <v>77</v>
      </c>
      <c r="BK266" s="199">
        <f>ROUND(I266*H266,2)</f>
        <v>0</v>
      </c>
      <c r="BL266" s="24" t="s">
        <v>126</v>
      </c>
      <c r="BM266" s="24" t="s">
        <v>309</v>
      </c>
    </row>
    <row r="267" spans="2:63" s="10" customFormat="1" ht="37.35" customHeight="1">
      <c r="B267" s="171"/>
      <c r="C267" s="172"/>
      <c r="D267" s="173" t="s">
        <v>71</v>
      </c>
      <c r="E267" s="174" t="s">
        <v>310</v>
      </c>
      <c r="F267" s="174" t="s">
        <v>311</v>
      </c>
      <c r="G267" s="172"/>
      <c r="H267" s="172"/>
      <c r="I267" s="175"/>
      <c r="J267" s="176">
        <f>BK267</f>
        <v>0</v>
      </c>
      <c r="K267" s="172"/>
      <c r="L267" s="177"/>
      <c r="M267" s="178"/>
      <c r="N267" s="179"/>
      <c r="O267" s="179"/>
      <c r="P267" s="180">
        <f>P268+P274</f>
        <v>0</v>
      </c>
      <c r="Q267" s="179"/>
      <c r="R267" s="180">
        <f>R268+R274</f>
        <v>0</v>
      </c>
      <c r="S267" s="179"/>
      <c r="T267" s="181">
        <f>T268+T274</f>
        <v>0</v>
      </c>
      <c r="AR267" s="182" t="s">
        <v>84</v>
      </c>
      <c r="AT267" s="183" t="s">
        <v>71</v>
      </c>
      <c r="AU267" s="183" t="s">
        <v>72</v>
      </c>
      <c r="AY267" s="182" t="s">
        <v>118</v>
      </c>
      <c r="BK267" s="184">
        <f>BK268+BK274</f>
        <v>0</v>
      </c>
    </row>
    <row r="268" spans="2:63" s="10" customFormat="1" ht="19.9" customHeight="1">
      <c r="B268" s="171"/>
      <c r="C268" s="172"/>
      <c r="D268" s="185" t="s">
        <v>71</v>
      </c>
      <c r="E268" s="186" t="s">
        <v>312</v>
      </c>
      <c r="F268" s="186" t="s">
        <v>313</v>
      </c>
      <c r="G268" s="172"/>
      <c r="H268" s="172"/>
      <c r="I268" s="175"/>
      <c r="J268" s="187">
        <f>BK268</f>
        <v>0</v>
      </c>
      <c r="K268" s="172"/>
      <c r="L268" s="177"/>
      <c r="M268" s="178"/>
      <c r="N268" s="179"/>
      <c r="O268" s="179"/>
      <c r="P268" s="180">
        <f>SUM(P269:P273)</f>
        <v>0</v>
      </c>
      <c r="Q268" s="179"/>
      <c r="R268" s="180">
        <f>SUM(R269:R273)</f>
        <v>0</v>
      </c>
      <c r="S268" s="179"/>
      <c r="T268" s="181">
        <f>SUM(T269:T273)</f>
        <v>0</v>
      </c>
      <c r="AR268" s="182" t="s">
        <v>84</v>
      </c>
      <c r="AT268" s="183" t="s">
        <v>71</v>
      </c>
      <c r="AU268" s="183" t="s">
        <v>77</v>
      </c>
      <c r="AY268" s="182" t="s">
        <v>118</v>
      </c>
      <c r="BK268" s="184">
        <f>SUM(BK269:BK273)</f>
        <v>0</v>
      </c>
    </row>
    <row r="269" spans="2:65" s="1" customFormat="1" ht="44.25" customHeight="1">
      <c r="B269" s="41"/>
      <c r="C269" s="188" t="s">
        <v>314</v>
      </c>
      <c r="D269" s="188" t="s">
        <v>121</v>
      </c>
      <c r="E269" s="189" t="s">
        <v>315</v>
      </c>
      <c r="F269" s="190" t="s">
        <v>316</v>
      </c>
      <c r="G269" s="191" t="s">
        <v>267</v>
      </c>
      <c r="H269" s="192">
        <v>1</v>
      </c>
      <c r="I269" s="193"/>
      <c r="J269" s="194">
        <f>ROUND(I269*H269,2)</f>
        <v>0</v>
      </c>
      <c r="K269" s="190" t="s">
        <v>21</v>
      </c>
      <c r="L269" s="61"/>
      <c r="M269" s="195" t="s">
        <v>21</v>
      </c>
      <c r="N269" s="196" t="s">
        <v>43</v>
      </c>
      <c r="O269" s="42"/>
      <c r="P269" s="197">
        <f>O269*H269</f>
        <v>0</v>
      </c>
      <c r="Q269" s="197">
        <v>0</v>
      </c>
      <c r="R269" s="197">
        <f>Q269*H269</f>
        <v>0</v>
      </c>
      <c r="S269" s="197">
        <v>0</v>
      </c>
      <c r="T269" s="198">
        <f>S269*H269</f>
        <v>0</v>
      </c>
      <c r="AR269" s="24" t="s">
        <v>247</v>
      </c>
      <c r="AT269" s="24" t="s">
        <v>121</v>
      </c>
      <c r="AU269" s="24" t="s">
        <v>84</v>
      </c>
      <c r="AY269" s="24" t="s">
        <v>118</v>
      </c>
      <c r="BE269" s="199">
        <f>IF(N269="základní",J269,0)</f>
        <v>0</v>
      </c>
      <c r="BF269" s="199">
        <f>IF(N269="snížená",J269,0)</f>
        <v>0</v>
      </c>
      <c r="BG269" s="199">
        <f>IF(N269="zákl. přenesená",J269,0)</f>
        <v>0</v>
      </c>
      <c r="BH269" s="199">
        <f>IF(N269="sníž. přenesená",J269,0)</f>
        <v>0</v>
      </c>
      <c r="BI269" s="199">
        <f>IF(N269="nulová",J269,0)</f>
        <v>0</v>
      </c>
      <c r="BJ269" s="24" t="s">
        <v>77</v>
      </c>
      <c r="BK269" s="199">
        <f>ROUND(I269*H269,2)</f>
        <v>0</v>
      </c>
      <c r="BL269" s="24" t="s">
        <v>247</v>
      </c>
      <c r="BM269" s="24" t="s">
        <v>317</v>
      </c>
    </row>
    <row r="270" spans="2:47" s="1" customFormat="1" ht="27">
      <c r="B270" s="41"/>
      <c r="C270" s="63"/>
      <c r="D270" s="245" t="s">
        <v>187</v>
      </c>
      <c r="E270" s="63"/>
      <c r="F270" s="264" t="s">
        <v>318</v>
      </c>
      <c r="G270" s="63"/>
      <c r="H270" s="63"/>
      <c r="I270" s="158"/>
      <c r="J270" s="63"/>
      <c r="K270" s="63"/>
      <c r="L270" s="61"/>
      <c r="M270" s="262"/>
      <c r="N270" s="42"/>
      <c r="O270" s="42"/>
      <c r="P270" s="42"/>
      <c r="Q270" s="42"/>
      <c r="R270" s="42"/>
      <c r="S270" s="42"/>
      <c r="T270" s="78"/>
      <c r="AT270" s="24" t="s">
        <v>187</v>
      </c>
      <c r="AU270" s="24" t="s">
        <v>84</v>
      </c>
    </row>
    <row r="271" spans="2:65" s="1" customFormat="1" ht="44.25" customHeight="1">
      <c r="B271" s="41"/>
      <c r="C271" s="188" t="s">
        <v>319</v>
      </c>
      <c r="D271" s="188" t="s">
        <v>121</v>
      </c>
      <c r="E271" s="189" t="s">
        <v>320</v>
      </c>
      <c r="F271" s="190" t="s">
        <v>321</v>
      </c>
      <c r="G271" s="191" t="s">
        <v>267</v>
      </c>
      <c r="H271" s="192">
        <v>1</v>
      </c>
      <c r="I271" s="193"/>
      <c r="J271" s="194">
        <f>ROUND(I271*H271,2)</f>
        <v>0</v>
      </c>
      <c r="K271" s="190" t="s">
        <v>21</v>
      </c>
      <c r="L271" s="61"/>
      <c r="M271" s="195" t="s">
        <v>21</v>
      </c>
      <c r="N271" s="196" t="s">
        <v>43</v>
      </c>
      <c r="O271" s="42"/>
      <c r="P271" s="197">
        <f>O271*H271</f>
        <v>0</v>
      </c>
      <c r="Q271" s="197">
        <v>0</v>
      </c>
      <c r="R271" s="197">
        <f>Q271*H271</f>
        <v>0</v>
      </c>
      <c r="S271" s="197">
        <v>0</v>
      </c>
      <c r="T271" s="198">
        <f>S271*H271</f>
        <v>0</v>
      </c>
      <c r="AR271" s="24" t="s">
        <v>247</v>
      </c>
      <c r="AT271" s="24" t="s">
        <v>121</v>
      </c>
      <c r="AU271" s="24" t="s">
        <v>84</v>
      </c>
      <c r="AY271" s="24" t="s">
        <v>118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24" t="s">
        <v>77</v>
      </c>
      <c r="BK271" s="199">
        <f>ROUND(I271*H271,2)</f>
        <v>0</v>
      </c>
      <c r="BL271" s="24" t="s">
        <v>247</v>
      </c>
      <c r="BM271" s="24" t="s">
        <v>322</v>
      </c>
    </row>
    <row r="272" spans="2:47" s="1" customFormat="1" ht="27">
      <c r="B272" s="41"/>
      <c r="C272" s="63"/>
      <c r="D272" s="245" t="s">
        <v>187</v>
      </c>
      <c r="E272" s="63"/>
      <c r="F272" s="264" t="s">
        <v>323</v>
      </c>
      <c r="G272" s="63"/>
      <c r="H272" s="63"/>
      <c r="I272" s="158"/>
      <c r="J272" s="63"/>
      <c r="K272" s="63"/>
      <c r="L272" s="61"/>
      <c r="M272" s="262"/>
      <c r="N272" s="42"/>
      <c r="O272" s="42"/>
      <c r="P272" s="42"/>
      <c r="Q272" s="42"/>
      <c r="R272" s="42"/>
      <c r="S272" s="42"/>
      <c r="T272" s="78"/>
      <c r="AT272" s="24" t="s">
        <v>187</v>
      </c>
      <c r="AU272" s="24" t="s">
        <v>84</v>
      </c>
    </row>
    <row r="273" spans="2:65" s="1" customFormat="1" ht="31.5" customHeight="1">
      <c r="B273" s="41"/>
      <c r="C273" s="188" t="s">
        <v>324</v>
      </c>
      <c r="D273" s="188" t="s">
        <v>121</v>
      </c>
      <c r="E273" s="189" t="s">
        <v>325</v>
      </c>
      <c r="F273" s="190" t="s">
        <v>326</v>
      </c>
      <c r="G273" s="191" t="s">
        <v>327</v>
      </c>
      <c r="H273" s="265"/>
      <c r="I273" s="193"/>
      <c r="J273" s="194">
        <f>ROUND(I273*H273,2)</f>
        <v>0</v>
      </c>
      <c r="K273" s="190" t="s">
        <v>125</v>
      </c>
      <c r="L273" s="61"/>
      <c r="M273" s="195" t="s">
        <v>21</v>
      </c>
      <c r="N273" s="196" t="s">
        <v>43</v>
      </c>
      <c r="O273" s="42"/>
      <c r="P273" s="197">
        <f>O273*H273</f>
        <v>0</v>
      </c>
      <c r="Q273" s="197">
        <v>0</v>
      </c>
      <c r="R273" s="197">
        <f>Q273*H273</f>
        <v>0</v>
      </c>
      <c r="S273" s="197">
        <v>0</v>
      </c>
      <c r="T273" s="198">
        <f>S273*H273</f>
        <v>0</v>
      </c>
      <c r="AR273" s="24" t="s">
        <v>247</v>
      </c>
      <c r="AT273" s="24" t="s">
        <v>121</v>
      </c>
      <c r="AU273" s="24" t="s">
        <v>84</v>
      </c>
      <c r="AY273" s="24" t="s">
        <v>118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24" t="s">
        <v>77</v>
      </c>
      <c r="BK273" s="199">
        <f>ROUND(I273*H273,2)</f>
        <v>0</v>
      </c>
      <c r="BL273" s="24" t="s">
        <v>247</v>
      </c>
      <c r="BM273" s="24" t="s">
        <v>328</v>
      </c>
    </row>
    <row r="274" spans="2:63" s="10" customFormat="1" ht="29.85" customHeight="1">
      <c r="B274" s="171"/>
      <c r="C274" s="172"/>
      <c r="D274" s="185" t="s">
        <v>71</v>
      </c>
      <c r="E274" s="186" t="s">
        <v>329</v>
      </c>
      <c r="F274" s="186" t="s">
        <v>330</v>
      </c>
      <c r="G274" s="172"/>
      <c r="H274" s="172"/>
      <c r="I274" s="175"/>
      <c r="J274" s="187">
        <f>BK274</f>
        <v>0</v>
      </c>
      <c r="K274" s="172"/>
      <c r="L274" s="177"/>
      <c r="M274" s="178"/>
      <c r="N274" s="179"/>
      <c r="O274" s="179"/>
      <c r="P274" s="180">
        <f>SUM(P275:P281)</f>
        <v>0</v>
      </c>
      <c r="Q274" s="179"/>
      <c r="R274" s="180">
        <f>SUM(R275:R281)</f>
        <v>0</v>
      </c>
      <c r="S274" s="179"/>
      <c r="T274" s="181">
        <f>SUM(T275:T281)</f>
        <v>0</v>
      </c>
      <c r="AR274" s="182" t="s">
        <v>84</v>
      </c>
      <c r="AT274" s="183" t="s">
        <v>71</v>
      </c>
      <c r="AU274" s="183" t="s">
        <v>77</v>
      </c>
      <c r="AY274" s="182" t="s">
        <v>118</v>
      </c>
      <c r="BK274" s="184">
        <f>SUM(BK275:BK281)</f>
        <v>0</v>
      </c>
    </row>
    <row r="275" spans="2:65" s="1" customFormat="1" ht="44.25" customHeight="1">
      <c r="B275" s="41"/>
      <c r="C275" s="188" t="s">
        <v>331</v>
      </c>
      <c r="D275" s="188" t="s">
        <v>121</v>
      </c>
      <c r="E275" s="189" t="s">
        <v>332</v>
      </c>
      <c r="F275" s="190" t="s">
        <v>333</v>
      </c>
      <c r="G275" s="191" t="s">
        <v>155</v>
      </c>
      <c r="H275" s="192">
        <v>50.16</v>
      </c>
      <c r="I275" s="193"/>
      <c r="J275" s="194">
        <f>ROUND(I275*H275,2)</f>
        <v>0</v>
      </c>
      <c r="K275" s="190" t="s">
        <v>21</v>
      </c>
      <c r="L275" s="61"/>
      <c r="M275" s="195" t="s">
        <v>21</v>
      </c>
      <c r="N275" s="196" t="s">
        <v>43</v>
      </c>
      <c r="O275" s="42"/>
      <c r="P275" s="197">
        <f>O275*H275</f>
        <v>0</v>
      </c>
      <c r="Q275" s="197">
        <v>0</v>
      </c>
      <c r="R275" s="197">
        <f>Q275*H275</f>
        <v>0</v>
      </c>
      <c r="S275" s="197">
        <v>0</v>
      </c>
      <c r="T275" s="198">
        <f>S275*H275</f>
        <v>0</v>
      </c>
      <c r="AR275" s="24" t="s">
        <v>247</v>
      </c>
      <c r="AT275" s="24" t="s">
        <v>121</v>
      </c>
      <c r="AU275" s="24" t="s">
        <v>84</v>
      </c>
      <c r="AY275" s="24" t="s">
        <v>118</v>
      </c>
      <c r="BE275" s="199">
        <f>IF(N275="základní",J275,0)</f>
        <v>0</v>
      </c>
      <c r="BF275" s="199">
        <f>IF(N275="snížená",J275,0)</f>
        <v>0</v>
      </c>
      <c r="BG275" s="199">
        <f>IF(N275="zákl. přenesená",J275,0)</f>
        <v>0</v>
      </c>
      <c r="BH275" s="199">
        <f>IF(N275="sníž. přenesená",J275,0)</f>
        <v>0</v>
      </c>
      <c r="BI275" s="199">
        <f>IF(N275="nulová",J275,0)</f>
        <v>0</v>
      </c>
      <c r="BJ275" s="24" t="s">
        <v>77</v>
      </c>
      <c r="BK275" s="199">
        <f>ROUND(I275*H275,2)</f>
        <v>0</v>
      </c>
      <c r="BL275" s="24" t="s">
        <v>247</v>
      </c>
      <c r="BM275" s="24" t="s">
        <v>334</v>
      </c>
    </row>
    <row r="276" spans="2:51" s="11" customFormat="1" ht="13.5">
      <c r="B276" s="200"/>
      <c r="C276" s="201"/>
      <c r="D276" s="202" t="s">
        <v>128</v>
      </c>
      <c r="E276" s="203" t="s">
        <v>21</v>
      </c>
      <c r="F276" s="204" t="s">
        <v>335</v>
      </c>
      <c r="G276" s="201"/>
      <c r="H276" s="205" t="s">
        <v>21</v>
      </c>
      <c r="I276" s="206"/>
      <c r="J276" s="201"/>
      <c r="K276" s="201"/>
      <c r="L276" s="207"/>
      <c r="M276" s="208"/>
      <c r="N276" s="209"/>
      <c r="O276" s="209"/>
      <c r="P276" s="209"/>
      <c r="Q276" s="209"/>
      <c r="R276" s="209"/>
      <c r="S276" s="209"/>
      <c r="T276" s="210"/>
      <c r="AT276" s="211" t="s">
        <v>128</v>
      </c>
      <c r="AU276" s="211" t="s">
        <v>84</v>
      </c>
      <c r="AV276" s="11" t="s">
        <v>77</v>
      </c>
      <c r="AW276" s="11" t="s">
        <v>36</v>
      </c>
      <c r="AX276" s="11" t="s">
        <v>72</v>
      </c>
      <c r="AY276" s="211" t="s">
        <v>118</v>
      </c>
    </row>
    <row r="277" spans="2:51" s="12" customFormat="1" ht="13.5">
      <c r="B277" s="212"/>
      <c r="C277" s="213"/>
      <c r="D277" s="202" t="s">
        <v>128</v>
      </c>
      <c r="E277" s="214" t="s">
        <v>21</v>
      </c>
      <c r="F277" s="215" t="s">
        <v>336</v>
      </c>
      <c r="G277" s="213"/>
      <c r="H277" s="216">
        <v>45.26</v>
      </c>
      <c r="I277" s="217"/>
      <c r="J277" s="213"/>
      <c r="K277" s="213"/>
      <c r="L277" s="218"/>
      <c r="M277" s="219"/>
      <c r="N277" s="220"/>
      <c r="O277" s="220"/>
      <c r="P277" s="220"/>
      <c r="Q277" s="220"/>
      <c r="R277" s="220"/>
      <c r="S277" s="220"/>
      <c r="T277" s="221"/>
      <c r="AT277" s="222" t="s">
        <v>128</v>
      </c>
      <c r="AU277" s="222" t="s">
        <v>84</v>
      </c>
      <c r="AV277" s="12" t="s">
        <v>84</v>
      </c>
      <c r="AW277" s="12" t="s">
        <v>36</v>
      </c>
      <c r="AX277" s="12" t="s">
        <v>72</v>
      </c>
      <c r="AY277" s="222" t="s">
        <v>118</v>
      </c>
    </row>
    <row r="278" spans="2:51" s="11" customFormat="1" ht="13.5">
      <c r="B278" s="200"/>
      <c r="C278" s="201"/>
      <c r="D278" s="202" t="s">
        <v>128</v>
      </c>
      <c r="E278" s="203" t="s">
        <v>21</v>
      </c>
      <c r="F278" s="204" t="s">
        <v>337</v>
      </c>
      <c r="G278" s="201"/>
      <c r="H278" s="205" t="s">
        <v>21</v>
      </c>
      <c r="I278" s="206"/>
      <c r="J278" s="201"/>
      <c r="K278" s="201"/>
      <c r="L278" s="207"/>
      <c r="M278" s="208"/>
      <c r="N278" s="209"/>
      <c r="O278" s="209"/>
      <c r="P278" s="209"/>
      <c r="Q278" s="209"/>
      <c r="R278" s="209"/>
      <c r="S278" s="209"/>
      <c r="T278" s="210"/>
      <c r="AT278" s="211" t="s">
        <v>128</v>
      </c>
      <c r="AU278" s="211" t="s">
        <v>84</v>
      </c>
      <c r="AV278" s="11" t="s">
        <v>77</v>
      </c>
      <c r="AW278" s="11" t="s">
        <v>36</v>
      </c>
      <c r="AX278" s="11" t="s">
        <v>72</v>
      </c>
      <c r="AY278" s="211" t="s">
        <v>118</v>
      </c>
    </row>
    <row r="279" spans="2:51" s="12" customFormat="1" ht="13.5">
      <c r="B279" s="212"/>
      <c r="C279" s="213"/>
      <c r="D279" s="202" t="s">
        <v>128</v>
      </c>
      <c r="E279" s="214" t="s">
        <v>21</v>
      </c>
      <c r="F279" s="215" t="s">
        <v>338</v>
      </c>
      <c r="G279" s="213"/>
      <c r="H279" s="216">
        <v>4.9</v>
      </c>
      <c r="I279" s="217"/>
      <c r="J279" s="213"/>
      <c r="K279" s="213"/>
      <c r="L279" s="218"/>
      <c r="M279" s="219"/>
      <c r="N279" s="220"/>
      <c r="O279" s="220"/>
      <c r="P279" s="220"/>
      <c r="Q279" s="220"/>
      <c r="R279" s="220"/>
      <c r="S279" s="220"/>
      <c r="T279" s="221"/>
      <c r="AT279" s="222" t="s">
        <v>128</v>
      </c>
      <c r="AU279" s="222" t="s">
        <v>84</v>
      </c>
      <c r="AV279" s="12" t="s">
        <v>84</v>
      </c>
      <c r="AW279" s="12" t="s">
        <v>36</v>
      </c>
      <c r="AX279" s="12" t="s">
        <v>72</v>
      </c>
      <c r="AY279" s="222" t="s">
        <v>118</v>
      </c>
    </row>
    <row r="280" spans="2:51" s="13" customFormat="1" ht="13.5">
      <c r="B280" s="223"/>
      <c r="C280" s="224"/>
      <c r="D280" s="245" t="s">
        <v>128</v>
      </c>
      <c r="E280" s="246" t="s">
        <v>21</v>
      </c>
      <c r="F280" s="247" t="s">
        <v>135</v>
      </c>
      <c r="G280" s="224"/>
      <c r="H280" s="248">
        <v>50.16</v>
      </c>
      <c r="I280" s="228"/>
      <c r="J280" s="224"/>
      <c r="K280" s="224"/>
      <c r="L280" s="229"/>
      <c r="M280" s="230"/>
      <c r="N280" s="231"/>
      <c r="O280" s="231"/>
      <c r="P280" s="231"/>
      <c r="Q280" s="231"/>
      <c r="R280" s="231"/>
      <c r="S280" s="231"/>
      <c r="T280" s="232"/>
      <c r="AT280" s="233" t="s">
        <v>128</v>
      </c>
      <c r="AU280" s="233" t="s">
        <v>84</v>
      </c>
      <c r="AV280" s="13" t="s">
        <v>126</v>
      </c>
      <c r="AW280" s="13" t="s">
        <v>36</v>
      </c>
      <c r="AX280" s="13" t="s">
        <v>77</v>
      </c>
      <c r="AY280" s="233" t="s">
        <v>118</v>
      </c>
    </row>
    <row r="281" spans="2:65" s="1" customFormat="1" ht="31.5" customHeight="1">
      <c r="B281" s="41"/>
      <c r="C281" s="188" t="s">
        <v>339</v>
      </c>
      <c r="D281" s="188" t="s">
        <v>121</v>
      </c>
      <c r="E281" s="189" t="s">
        <v>340</v>
      </c>
      <c r="F281" s="190" t="s">
        <v>341</v>
      </c>
      <c r="G281" s="191" t="s">
        <v>327</v>
      </c>
      <c r="H281" s="265"/>
      <c r="I281" s="193"/>
      <c r="J281" s="194">
        <f>ROUND(I281*H281,2)</f>
        <v>0</v>
      </c>
      <c r="K281" s="190" t="s">
        <v>125</v>
      </c>
      <c r="L281" s="61"/>
      <c r="M281" s="195" t="s">
        <v>21</v>
      </c>
      <c r="N281" s="266" t="s">
        <v>43</v>
      </c>
      <c r="O281" s="267"/>
      <c r="P281" s="268">
        <f>O281*H281</f>
        <v>0</v>
      </c>
      <c r="Q281" s="268">
        <v>0</v>
      </c>
      <c r="R281" s="268">
        <f>Q281*H281</f>
        <v>0</v>
      </c>
      <c r="S281" s="268">
        <v>0</v>
      </c>
      <c r="T281" s="269">
        <f>S281*H281</f>
        <v>0</v>
      </c>
      <c r="AR281" s="24" t="s">
        <v>247</v>
      </c>
      <c r="AT281" s="24" t="s">
        <v>121</v>
      </c>
      <c r="AU281" s="24" t="s">
        <v>84</v>
      </c>
      <c r="AY281" s="24" t="s">
        <v>118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24" t="s">
        <v>77</v>
      </c>
      <c r="BK281" s="199">
        <f>ROUND(I281*H281,2)</f>
        <v>0</v>
      </c>
      <c r="BL281" s="24" t="s">
        <v>247</v>
      </c>
      <c r="BM281" s="24" t="s">
        <v>342</v>
      </c>
    </row>
    <row r="282" spans="2:12" s="1" customFormat="1" ht="6.95" customHeight="1">
      <c r="B282" s="56"/>
      <c r="C282" s="57"/>
      <c r="D282" s="57"/>
      <c r="E282" s="57"/>
      <c r="F282" s="57"/>
      <c r="G282" s="57"/>
      <c r="H282" s="57"/>
      <c r="I282" s="134"/>
      <c r="J282" s="57"/>
      <c r="K282" s="57"/>
      <c r="L282" s="61"/>
    </row>
  </sheetData>
  <sheetProtection algorithmName="SHA-512" hashValue="qkcNRCf66/hHVbfqoX1h2GEJ+Jpp938FmCPdeJsx/NBQ53utpmwpr0UD3BFeYZ2wzht+/Nz4S5gBvKnjdqirBg==" saltValue="4RHqdjmVwkqkc/AkM4CxYA==" spinCount="100000" sheet="1" objects="1" scenarios="1" formatCells="0" formatColumns="0" formatRows="0" sort="0" autoFilter="0"/>
  <autoFilter ref="C80:K281"/>
  <mergeCells count="6">
    <mergeCell ref="G1:H1"/>
    <mergeCell ref="L2:V2"/>
    <mergeCell ref="E7:H7"/>
    <mergeCell ref="E22:H22"/>
    <mergeCell ref="E43:H43"/>
    <mergeCell ref="E73:H73"/>
  </mergeCells>
  <hyperlinks>
    <hyperlink ref="F1:G1" location="C2" display="1) Krycí list soupisu"/>
    <hyperlink ref="G1:H1" location="C50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202"/>
  </sheetViews>
  <sheetFormatPr defaultColWidth="9.33203125" defaultRowHeight="13.5"/>
  <cols>
    <col min="1" max="1" width="8.33203125" style="270" customWidth="1"/>
    <col min="2" max="2" width="1.66796875" style="270" customWidth="1"/>
    <col min="3" max="4" width="5" style="270" customWidth="1"/>
    <col min="5" max="5" width="11.66015625" style="270" customWidth="1"/>
    <col min="6" max="6" width="9.16015625" style="270" customWidth="1"/>
    <col min="7" max="7" width="5" style="270" customWidth="1"/>
    <col min="8" max="8" width="77.83203125" style="270" customWidth="1"/>
    <col min="9" max="10" width="20" style="270" customWidth="1"/>
    <col min="11" max="11" width="1.6679687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15" customFormat="1" ht="45" customHeight="1">
      <c r="B3" s="274"/>
      <c r="C3" s="391" t="s">
        <v>343</v>
      </c>
      <c r="D3" s="391"/>
      <c r="E3" s="391"/>
      <c r="F3" s="391"/>
      <c r="G3" s="391"/>
      <c r="H3" s="391"/>
      <c r="I3" s="391"/>
      <c r="J3" s="391"/>
      <c r="K3" s="275"/>
    </row>
    <row r="4" spans="2:11" ht="25.5" customHeight="1">
      <c r="B4" s="276"/>
      <c r="C4" s="392" t="s">
        <v>344</v>
      </c>
      <c r="D4" s="392"/>
      <c r="E4" s="392"/>
      <c r="F4" s="392"/>
      <c r="G4" s="392"/>
      <c r="H4" s="392"/>
      <c r="I4" s="392"/>
      <c r="J4" s="392"/>
      <c r="K4" s="277"/>
    </row>
    <row r="5" spans="2:11" ht="5.25" customHeight="1">
      <c r="B5" s="276"/>
      <c r="C5" s="278"/>
      <c r="D5" s="278"/>
      <c r="E5" s="278"/>
      <c r="F5" s="278"/>
      <c r="G5" s="278"/>
      <c r="H5" s="278"/>
      <c r="I5" s="278"/>
      <c r="J5" s="278"/>
      <c r="K5" s="277"/>
    </row>
    <row r="6" spans="2:11" ht="15" customHeight="1">
      <c r="B6" s="276"/>
      <c r="C6" s="390" t="s">
        <v>345</v>
      </c>
      <c r="D6" s="390"/>
      <c r="E6" s="390"/>
      <c r="F6" s="390"/>
      <c r="G6" s="390"/>
      <c r="H6" s="390"/>
      <c r="I6" s="390"/>
      <c r="J6" s="390"/>
      <c r="K6" s="277"/>
    </row>
    <row r="7" spans="2:11" ht="15" customHeight="1">
      <c r="B7" s="280"/>
      <c r="C7" s="390" t="s">
        <v>346</v>
      </c>
      <c r="D7" s="390"/>
      <c r="E7" s="390"/>
      <c r="F7" s="390"/>
      <c r="G7" s="390"/>
      <c r="H7" s="390"/>
      <c r="I7" s="390"/>
      <c r="J7" s="390"/>
      <c r="K7" s="277"/>
    </row>
    <row r="8" spans="2:11" ht="12.75" customHeight="1">
      <c r="B8" s="280"/>
      <c r="C8" s="279"/>
      <c r="D8" s="279"/>
      <c r="E8" s="279"/>
      <c r="F8" s="279"/>
      <c r="G8" s="279"/>
      <c r="H8" s="279"/>
      <c r="I8" s="279"/>
      <c r="J8" s="279"/>
      <c r="K8" s="277"/>
    </row>
    <row r="9" spans="2:11" ht="15" customHeight="1">
      <c r="B9" s="280"/>
      <c r="C9" s="390" t="s">
        <v>347</v>
      </c>
      <c r="D9" s="390"/>
      <c r="E9" s="390"/>
      <c r="F9" s="390"/>
      <c r="G9" s="390"/>
      <c r="H9" s="390"/>
      <c r="I9" s="390"/>
      <c r="J9" s="390"/>
      <c r="K9" s="277"/>
    </row>
    <row r="10" spans="2:11" ht="15" customHeight="1">
      <c r="B10" s="280"/>
      <c r="C10" s="279"/>
      <c r="D10" s="390" t="s">
        <v>348</v>
      </c>
      <c r="E10" s="390"/>
      <c r="F10" s="390"/>
      <c r="G10" s="390"/>
      <c r="H10" s="390"/>
      <c r="I10" s="390"/>
      <c r="J10" s="390"/>
      <c r="K10" s="277"/>
    </row>
    <row r="11" spans="2:11" ht="15" customHeight="1">
      <c r="B11" s="280"/>
      <c r="C11" s="281"/>
      <c r="D11" s="390" t="s">
        <v>349</v>
      </c>
      <c r="E11" s="390"/>
      <c r="F11" s="390"/>
      <c r="G11" s="390"/>
      <c r="H11" s="390"/>
      <c r="I11" s="390"/>
      <c r="J11" s="390"/>
      <c r="K11" s="277"/>
    </row>
    <row r="12" spans="2:11" ht="12.75" customHeight="1">
      <c r="B12" s="280"/>
      <c r="C12" s="281"/>
      <c r="D12" s="281"/>
      <c r="E12" s="281"/>
      <c r="F12" s="281"/>
      <c r="G12" s="281"/>
      <c r="H12" s="281"/>
      <c r="I12" s="281"/>
      <c r="J12" s="281"/>
      <c r="K12" s="277"/>
    </row>
    <row r="13" spans="2:11" ht="15" customHeight="1">
      <c r="B13" s="280"/>
      <c r="C13" s="281"/>
      <c r="D13" s="390" t="s">
        <v>350</v>
      </c>
      <c r="E13" s="390"/>
      <c r="F13" s="390"/>
      <c r="G13" s="390"/>
      <c r="H13" s="390"/>
      <c r="I13" s="390"/>
      <c r="J13" s="390"/>
      <c r="K13" s="277"/>
    </row>
    <row r="14" spans="2:11" ht="15" customHeight="1">
      <c r="B14" s="280"/>
      <c r="C14" s="281"/>
      <c r="D14" s="390" t="s">
        <v>351</v>
      </c>
      <c r="E14" s="390"/>
      <c r="F14" s="390"/>
      <c r="G14" s="390"/>
      <c r="H14" s="390"/>
      <c r="I14" s="390"/>
      <c r="J14" s="390"/>
      <c r="K14" s="277"/>
    </row>
    <row r="15" spans="2:11" ht="15" customHeight="1">
      <c r="B15" s="280"/>
      <c r="C15" s="281"/>
      <c r="D15" s="390" t="s">
        <v>352</v>
      </c>
      <c r="E15" s="390"/>
      <c r="F15" s="390"/>
      <c r="G15" s="390"/>
      <c r="H15" s="390"/>
      <c r="I15" s="390"/>
      <c r="J15" s="390"/>
      <c r="K15" s="277"/>
    </row>
    <row r="16" spans="2:11" ht="15" customHeight="1">
      <c r="B16" s="280"/>
      <c r="C16" s="281"/>
      <c r="D16" s="281"/>
      <c r="E16" s="282" t="s">
        <v>76</v>
      </c>
      <c r="F16" s="390" t="s">
        <v>353</v>
      </c>
      <c r="G16" s="390"/>
      <c r="H16" s="390"/>
      <c r="I16" s="390"/>
      <c r="J16" s="390"/>
      <c r="K16" s="277"/>
    </row>
    <row r="17" spans="2:11" ht="15" customHeight="1">
      <c r="B17" s="280"/>
      <c r="C17" s="281"/>
      <c r="D17" s="281"/>
      <c r="E17" s="282" t="s">
        <v>354</v>
      </c>
      <c r="F17" s="390" t="s">
        <v>355</v>
      </c>
      <c r="G17" s="390"/>
      <c r="H17" s="390"/>
      <c r="I17" s="390"/>
      <c r="J17" s="390"/>
      <c r="K17" s="277"/>
    </row>
    <row r="18" spans="2:11" ht="15" customHeight="1">
      <c r="B18" s="280"/>
      <c r="C18" s="281"/>
      <c r="D18" s="281"/>
      <c r="E18" s="282" t="s">
        <v>356</v>
      </c>
      <c r="F18" s="390" t="s">
        <v>357</v>
      </c>
      <c r="G18" s="390"/>
      <c r="H18" s="390"/>
      <c r="I18" s="390"/>
      <c r="J18" s="390"/>
      <c r="K18" s="277"/>
    </row>
    <row r="19" spans="2:11" ht="15" customHeight="1">
      <c r="B19" s="280"/>
      <c r="C19" s="281"/>
      <c r="D19" s="281"/>
      <c r="E19" s="282" t="s">
        <v>358</v>
      </c>
      <c r="F19" s="390" t="s">
        <v>359</v>
      </c>
      <c r="G19" s="390"/>
      <c r="H19" s="390"/>
      <c r="I19" s="390"/>
      <c r="J19" s="390"/>
      <c r="K19" s="277"/>
    </row>
    <row r="20" spans="2:11" ht="15" customHeight="1">
      <c r="B20" s="280"/>
      <c r="C20" s="281"/>
      <c r="D20" s="281"/>
      <c r="E20" s="282" t="s">
        <v>360</v>
      </c>
      <c r="F20" s="390" t="s">
        <v>361</v>
      </c>
      <c r="G20" s="390"/>
      <c r="H20" s="390"/>
      <c r="I20" s="390"/>
      <c r="J20" s="390"/>
      <c r="K20" s="277"/>
    </row>
    <row r="21" spans="2:11" ht="15" customHeight="1">
      <c r="B21" s="280"/>
      <c r="C21" s="281"/>
      <c r="D21" s="281"/>
      <c r="E21" s="282" t="s">
        <v>362</v>
      </c>
      <c r="F21" s="390" t="s">
        <v>363</v>
      </c>
      <c r="G21" s="390"/>
      <c r="H21" s="390"/>
      <c r="I21" s="390"/>
      <c r="J21" s="390"/>
      <c r="K21" s="277"/>
    </row>
    <row r="22" spans="2:11" ht="12.75" customHeight="1">
      <c r="B22" s="280"/>
      <c r="C22" s="281"/>
      <c r="D22" s="281"/>
      <c r="E22" s="281"/>
      <c r="F22" s="281"/>
      <c r="G22" s="281"/>
      <c r="H22" s="281"/>
      <c r="I22" s="281"/>
      <c r="J22" s="281"/>
      <c r="K22" s="277"/>
    </row>
    <row r="23" spans="2:11" ht="15" customHeight="1">
      <c r="B23" s="280"/>
      <c r="C23" s="390" t="s">
        <v>364</v>
      </c>
      <c r="D23" s="390"/>
      <c r="E23" s="390"/>
      <c r="F23" s="390"/>
      <c r="G23" s="390"/>
      <c r="H23" s="390"/>
      <c r="I23" s="390"/>
      <c r="J23" s="390"/>
      <c r="K23" s="277"/>
    </row>
    <row r="24" spans="2:11" ht="15" customHeight="1">
      <c r="B24" s="280"/>
      <c r="C24" s="390" t="s">
        <v>365</v>
      </c>
      <c r="D24" s="390"/>
      <c r="E24" s="390"/>
      <c r="F24" s="390"/>
      <c r="G24" s="390"/>
      <c r="H24" s="390"/>
      <c r="I24" s="390"/>
      <c r="J24" s="390"/>
      <c r="K24" s="277"/>
    </row>
    <row r="25" spans="2:11" ht="15" customHeight="1">
      <c r="B25" s="280"/>
      <c r="C25" s="279"/>
      <c r="D25" s="390" t="s">
        <v>366</v>
      </c>
      <c r="E25" s="390"/>
      <c r="F25" s="390"/>
      <c r="G25" s="390"/>
      <c r="H25" s="390"/>
      <c r="I25" s="390"/>
      <c r="J25" s="390"/>
      <c r="K25" s="277"/>
    </row>
    <row r="26" spans="2:11" ht="15" customHeight="1">
      <c r="B26" s="280"/>
      <c r="C26" s="281"/>
      <c r="D26" s="390" t="s">
        <v>367</v>
      </c>
      <c r="E26" s="390"/>
      <c r="F26" s="390"/>
      <c r="G26" s="390"/>
      <c r="H26" s="390"/>
      <c r="I26" s="390"/>
      <c r="J26" s="390"/>
      <c r="K26" s="277"/>
    </row>
    <row r="27" spans="2:11" ht="12.75" customHeight="1">
      <c r="B27" s="280"/>
      <c r="C27" s="281"/>
      <c r="D27" s="281"/>
      <c r="E27" s="281"/>
      <c r="F27" s="281"/>
      <c r="G27" s="281"/>
      <c r="H27" s="281"/>
      <c r="I27" s="281"/>
      <c r="J27" s="281"/>
      <c r="K27" s="277"/>
    </row>
    <row r="28" spans="2:11" ht="15" customHeight="1">
      <c r="B28" s="280"/>
      <c r="C28" s="281"/>
      <c r="D28" s="390" t="s">
        <v>368</v>
      </c>
      <c r="E28" s="390"/>
      <c r="F28" s="390"/>
      <c r="G28" s="390"/>
      <c r="H28" s="390"/>
      <c r="I28" s="390"/>
      <c r="J28" s="390"/>
      <c r="K28" s="277"/>
    </row>
    <row r="29" spans="2:11" ht="15" customHeight="1">
      <c r="B29" s="280"/>
      <c r="C29" s="281"/>
      <c r="D29" s="390" t="s">
        <v>369</v>
      </c>
      <c r="E29" s="390"/>
      <c r="F29" s="390"/>
      <c r="G29" s="390"/>
      <c r="H29" s="390"/>
      <c r="I29" s="390"/>
      <c r="J29" s="390"/>
      <c r="K29" s="277"/>
    </row>
    <row r="30" spans="2:11" ht="12.75" customHeight="1">
      <c r="B30" s="280"/>
      <c r="C30" s="281"/>
      <c r="D30" s="281"/>
      <c r="E30" s="281"/>
      <c r="F30" s="281"/>
      <c r="G30" s="281"/>
      <c r="H30" s="281"/>
      <c r="I30" s="281"/>
      <c r="J30" s="281"/>
      <c r="K30" s="277"/>
    </row>
    <row r="31" spans="2:11" ht="15" customHeight="1">
      <c r="B31" s="280"/>
      <c r="C31" s="281"/>
      <c r="D31" s="390" t="s">
        <v>370</v>
      </c>
      <c r="E31" s="390"/>
      <c r="F31" s="390"/>
      <c r="G31" s="390"/>
      <c r="H31" s="390"/>
      <c r="I31" s="390"/>
      <c r="J31" s="390"/>
      <c r="K31" s="277"/>
    </row>
    <row r="32" spans="2:11" ht="15" customHeight="1">
      <c r="B32" s="280"/>
      <c r="C32" s="281"/>
      <c r="D32" s="390" t="s">
        <v>371</v>
      </c>
      <c r="E32" s="390"/>
      <c r="F32" s="390"/>
      <c r="G32" s="390"/>
      <c r="H32" s="390"/>
      <c r="I32" s="390"/>
      <c r="J32" s="390"/>
      <c r="K32" s="277"/>
    </row>
    <row r="33" spans="2:11" ht="15" customHeight="1">
      <c r="B33" s="280"/>
      <c r="C33" s="281"/>
      <c r="D33" s="390" t="s">
        <v>372</v>
      </c>
      <c r="E33" s="390"/>
      <c r="F33" s="390"/>
      <c r="G33" s="390"/>
      <c r="H33" s="390"/>
      <c r="I33" s="390"/>
      <c r="J33" s="390"/>
      <c r="K33" s="277"/>
    </row>
    <row r="34" spans="2:11" ht="15" customHeight="1">
      <c r="B34" s="280"/>
      <c r="C34" s="281"/>
      <c r="D34" s="279"/>
      <c r="E34" s="283" t="s">
        <v>103</v>
      </c>
      <c r="F34" s="279"/>
      <c r="G34" s="390" t="s">
        <v>373</v>
      </c>
      <c r="H34" s="390"/>
      <c r="I34" s="390"/>
      <c r="J34" s="390"/>
      <c r="K34" s="277"/>
    </row>
    <row r="35" spans="2:11" ht="30.75" customHeight="1">
      <c r="B35" s="280"/>
      <c r="C35" s="281"/>
      <c r="D35" s="279"/>
      <c r="E35" s="283" t="s">
        <v>374</v>
      </c>
      <c r="F35" s="279"/>
      <c r="G35" s="390" t="s">
        <v>375</v>
      </c>
      <c r="H35" s="390"/>
      <c r="I35" s="390"/>
      <c r="J35" s="390"/>
      <c r="K35" s="277"/>
    </row>
    <row r="36" spans="2:11" ht="15" customHeight="1">
      <c r="B36" s="280"/>
      <c r="C36" s="281"/>
      <c r="D36" s="279"/>
      <c r="E36" s="283" t="s">
        <v>53</v>
      </c>
      <c r="F36" s="279"/>
      <c r="G36" s="390" t="s">
        <v>376</v>
      </c>
      <c r="H36" s="390"/>
      <c r="I36" s="390"/>
      <c r="J36" s="390"/>
      <c r="K36" s="277"/>
    </row>
    <row r="37" spans="2:11" ht="15" customHeight="1">
      <c r="B37" s="280"/>
      <c r="C37" s="281"/>
      <c r="D37" s="279"/>
      <c r="E37" s="283" t="s">
        <v>104</v>
      </c>
      <c r="F37" s="279"/>
      <c r="G37" s="390" t="s">
        <v>377</v>
      </c>
      <c r="H37" s="390"/>
      <c r="I37" s="390"/>
      <c r="J37" s="390"/>
      <c r="K37" s="277"/>
    </row>
    <row r="38" spans="2:11" ht="15" customHeight="1">
      <c r="B38" s="280"/>
      <c r="C38" s="281"/>
      <c r="D38" s="279"/>
      <c r="E38" s="283" t="s">
        <v>105</v>
      </c>
      <c r="F38" s="279"/>
      <c r="G38" s="390" t="s">
        <v>378</v>
      </c>
      <c r="H38" s="390"/>
      <c r="I38" s="390"/>
      <c r="J38" s="390"/>
      <c r="K38" s="277"/>
    </row>
    <row r="39" spans="2:11" ht="15" customHeight="1">
      <c r="B39" s="280"/>
      <c r="C39" s="281"/>
      <c r="D39" s="279"/>
      <c r="E39" s="283" t="s">
        <v>106</v>
      </c>
      <c r="F39" s="279"/>
      <c r="G39" s="390" t="s">
        <v>379</v>
      </c>
      <c r="H39" s="390"/>
      <c r="I39" s="390"/>
      <c r="J39" s="390"/>
      <c r="K39" s="277"/>
    </row>
    <row r="40" spans="2:11" ht="15" customHeight="1">
      <c r="B40" s="280"/>
      <c r="C40" s="281"/>
      <c r="D40" s="279"/>
      <c r="E40" s="283" t="s">
        <v>380</v>
      </c>
      <c r="F40" s="279"/>
      <c r="G40" s="390" t="s">
        <v>381</v>
      </c>
      <c r="H40" s="390"/>
      <c r="I40" s="390"/>
      <c r="J40" s="390"/>
      <c r="K40" s="277"/>
    </row>
    <row r="41" spans="2:11" ht="15" customHeight="1">
      <c r="B41" s="280"/>
      <c r="C41" s="281"/>
      <c r="D41" s="279"/>
      <c r="E41" s="283"/>
      <c r="F41" s="279"/>
      <c r="G41" s="390" t="s">
        <v>382</v>
      </c>
      <c r="H41" s="390"/>
      <c r="I41" s="390"/>
      <c r="J41" s="390"/>
      <c r="K41" s="277"/>
    </row>
    <row r="42" spans="2:11" ht="15" customHeight="1">
      <c r="B42" s="280"/>
      <c r="C42" s="281"/>
      <c r="D42" s="279"/>
      <c r="E42" s="283" t="s">
        <v>383</v>
      </c>
      <c r="F42" s="279"/>
      <c r="G42" s="390" t="s">
        <v>384</v>
      </c>
      <c r="H42" s="390"/>
      <c r="I42" s="390"/>
      <c r="J42" s="390"/>
      <c r="K42" s="277"/>
    </row>
    <row r="43" spans="2:11" ht="15" customHeight="1">
      <c r="B43" s="280"/>
      <c r="C43" s="281"/>
      <c r="D43" s="279"/>
      <c r="E43" s="283" t="s">
        <v>108</v>
      </c>
      <c r="F43" s="279"/>
      <c r="G43" s="390" t="s">
        <v>385</v>
      </c>
      <c r="H43" s="390"/>
      <c r="I43" s="390"/>
      <c r="J43" s="390"/>
      <c r="K43" s="277"/>
    </row>
    <row r="44" spans="2:11" ht="12.75" customHeight="1">
      <c r="B44" s="280"/>
      <c r="C44" s="281"/>
      <c r="D44" s="279"/>
      <c r="E44" s="279"/>
      <c r="F44" s="279"/>
      <c r="G44" s="279"/>
      <c r="H44" s="279"/>
      <c r="I44" s="279"/>
      <c r="J44" s="279"/>
      <c r="K44" s="277"/>
    </row>
    <row r="45" spans="2:11" ht="15" customHeight="1">
      <c r="B45" s="280"/>
      <c r="C45" s="281"/>
      <c r="D45" s="390" t="s">
        <v>386</v>
      </c>
      <c r="E45" s="390"/>
      <c r="F45" s="390"/>
      <c r="G45" s="390"/>
      <c r="H45" s="390"/>
      <c r="I45" s="390"/>
      <c r="J45" s="390"/>
      <c r="K45" s="277"/>
    </row>
    <row r="46" spans="2:11" ht="15" customHeight="1">
      <c r="B46" s="280"/>
      <c r="C46" s="281"/>
      <c r="D46" s="281"/>
      <c r="E46" s="390" t="s">
        <v>387</v>
      </c>
      <c r="F46" s="390"/>
      <c r="G46" s="390"/>
      <c r="H46" s="390"/>
      <c r="I46" s="390"/>
      <c r="J46" s="390"/>
      <c r="K46" s="277"/>
    </row>
    <row r="47" spans="2:11" ht="15" customHeight="1">
      <c r="B47" s="280"/>
      <c r="C47" s="281"/>
      <c r="D47" s="281"/>
      <c r="E47" s="390" t="s">
        <v>388</v>
      </c>
      <c r="F47" s="390"/>
      <c r="G47" s="390"/>
      <c r="H47" s="390"/>
      <c r="I47" s="390"/>
      <c r="J47" s="390"/>
      <c r="K47" s="277"/>
    </row>
    <row r="48" spans="2:11" ht="15" customHeight="1">
      <c r="B48" s="280"/>
      <c r="C48" s="281"/>
      <c r="D48" s="281"/>
      <c r="E48" s="390" t="s">
        <v>389</v>
      </c>
      <c r="F48" s="390"/>
      <c r="G48" s="390"/>
      <c r="H48" s="390"/>
      <c r="I48" s="390"/>
      <c r="J48" s="390"/>
      <c r="K48" s="277"/>
    </row>
    <row r="49" spans="2:11" ht="15" customHeight="1">
      <c r="B49" s="280"/>
      <c r="C49" s="281"/>
      <c r="D49" s="390" t="s">
        <v>390</v>
      </c>
      <c r="E49" s="390"/>
      <c r="F49" s="390"/>
      <c r="G49" s="390"/>
      <c r="H49" s="390"/>
      <c r="I49" s="390"/>
      <c r="J49" s="390"/>
      <c r="K49" s="277"/>
    </row>
    <row r="50" spans="2:11" ht="25.5" customHeight="1">
      <c r="B50" s="276"/>
      <c r="C50" s="392" t="s">
        <v>391</v>
      </c>
      <c r="D50" s="392"/>
      <c r="E50" s="392"/>
      <c r="F50" s="392"/>
      <c r="G50" s="392"/>
      <c r="H50" s="392"/>
      <c r="I50" s="392"/>
      <c r="J50" s="392"/>
      <c r="K50" s="277"/>
    </row>
    <row r="51" spans="2:11" ht="5.25" customHeight="1">
      <c r="B51" s="276"/>
      <c r="C51" s="278"/>
      <c r="D51" s="278"/>
      <c r="E51" s="278"/>
      <c r="F51" s="278"/>
      <c r="G51" s="278"/>
      <c r="H51" s="278"/>
      <c r="I51" s="278"/>
      <c r="J51" s="278"/>
      <c r="K51" s="277"/>
    </row>
    <row r="52" spans="2:11" ht="15" customHeight="1">
      <c r="B52" s="276"/>
      <c r="C52" s="390" t="s">
        <v>392</v>
      </c>
      <c r="D52" s="390"/>
      <c r="E52" s="390"/>
      <c r="F52" s="390"/>
      <c r="G52" s="390"/>
      <c r="H52" s="390"/>
      <c r="I52" s="390"/>
      <c r="J52" s="390"/>
      <c r="K52" s="277"/>
    </row>
    <row r="53" spans="2:11" ht="15" customHeight="1">
      <c r="B53" s="276"/>
      <c r="C53" s="390" t="s">
        <v>393</v>
      </c>
      <c r="D53" s="390"/>
      <c r="E53" s="390"/>
      <c r="F53" s="390"/>
      <c r="G53" s="390"/>
      <c r="H53" s="390"/>
      <c r="I53" s="390"/>
      <c r="J53" s="390"/>
      <c r="K53" s="277"/>
    </row>
    <row r="54" spans="2:11" ht="12.75" customHeight="1">
      <c r="B54" s="276"/>
      <c r="C54" s="279"/>
      <c r="D54" s="279"/>
      <c r="E54" s="279"/>
      <c r="F54" s="279"/>
      <c r="G54" s="279"/>
      <c r="H54" s="279"/>
      <c r="I54" s="279"/>
      <c r="J54" s="279"/>
      <c r="K54" s="277"/>
    </row>
    <row r="55" spans="2:11" ht="15" customHeight="1">
      <c r="B55" s="276"/>
      <c r="C55" s="390" t="s">
        <v>394</v>
      </c>
      <c r="D55" s="390"/>
      <c r="E55" s="390"/>
      <c r="F55" s="390"/>
      <c r="G55" s="390"/>
      <c r="H55" s="390"/>
      <c r="I55" s="390"/>
      <c r="J55" s="390"/>
      <c r="K55" s="277"/>
    </row>
    <row r="56" spans="2:11" ht="15" customHeight="1">
      <c r="B56" s="276"/>
      <c r="C56" s="281"/>
      <c r="D56" s="390" t="s">
        <v>395</v>
      </c>
      <c r="E56" s="390"/>
      <c r="F56" s="390"/>
      <c r="G56" s="390"/>
      <c r="H56" s="390"/>
      <c r="I56" s="390"/>
      <c r="J56" s="390"/>
      <c r="K56" s="277"/>
    </row>
    <row r="57" spans="2:11" ht="15" customHeight="1">
      <c r="B57" s="276"/>
      <c r="C57" s="281"/>
      <c r="D57" s="390" t="s">
        <v>396</v>
      </c>
      <c r="E57" s="390"/>
      <c r="F57" s="390"/>
      <c r="G57" s="390"/>
      <c r="H57" s="390"/>
      <c r="I57" s="390"/>
      <c r="J57" s="390"/>
      <c r="K57" s="277"/>
    </row>
    <row r="58" spans="2:11" ht="15" customHeight="1">
      <c r="B58" s="276"/>
      <c r="C58" s="281"/>
      <c r="D58" s="390" t="s">
        <v>397</v>
      </c>
      <c r="E58" s="390"/>
      <c r="F58" s="390"/>
      <c r="G58" s="390"/>
      <c r="H58" s="390"/>
      <c r="I58" s="390"/>
      <c r="J58" s="390"/>
      <c r="K58" s="277"/>
    </row>
    <row r="59" spans="2:11" ht="15" customHeight="1">
      <c r="B59" s="276"/>
      <c r="C59" s="281"/>
      <c r="D59" s="390" t="s">
        <v>398</v>
      </c>
      <c r="E59" s="390"/>
      <c r="F59" s="390"/>
      <c r="G59" s="390"/>
      <c r="H59" s="390"/>
      <c r="I59" s="390"/>
      <c r="J59" s="390"/>
      <c r="K59" s="277"/>
    </row>
    <row r="60" spans="2:11" ht="15" customHeight="1">
      <c r="B60" s="276"/>
      <c r="C60" s="281"/>
      <c r="D60" s="394" t="s">
        <v>399</v>
      </c>
      <c r="E60" s="394"/>
      <c r="F60" s="394"/>
      <c r="G60" s="394"/>
      <c r="H60" s="394"/>
      <c r="I60" s="394"/>
      <c r="J60" s="394"/>
      <c r="K60" s="277"/>
    </row>
    <row r="61" spans="2:11" ht="15" customHeight="1">
      <c r="B61" s="276"/>
      <c r="C61" s="281"/>
      <c r="D61" s="390" t="s">
        <v>400</v>
      </c>
      <c r="E61" s="390"/>
      <c r="F61" s="390"/>
      <c r="G61" s="390"/>
      <c r="H61" s="390"/>
      <c r="I61" s="390"/>
      <c r="J61" s="390"/>
      <c r="K61" s="277"/>
    </row>
    <row r="62" spans="2:11" ht="12.75" customHeight="1">
      <c r="B62" s="276"/>
      <c r="C62" s="281"/>
      <c r="D62" s="281"/>
      <c r="E62" s="284"/>
      <c r="F62" s="281"/>
      <c r="G62" s="281"/>
      <c r="H62" s="281"/>
      <c r="I62" s="281"/>
      <c r="J62" s="281"/>
      <c r="K62" s="277"/>
    </row>
    <row r="63" spans="2:11" ht="15" customHeight="1">
      <c r="B63" s="276"/>
      <c r="C63" s="281"/>
      <c r="D63" s="390" t="s">
        <v>401</v>
      </c>
      <c r="E63" s="390"/>
      <c r="F63" s="390"/>
      <c r="G63" s="390"/>
      <c r="H63" s="390"/>
      <c r="I63" s="390"/>
      <c r="J63" s="390"/>
      <c r="K63" s="277"/>
    </row>
    <row r="64" spans="2:11" ht="15" customHeight="1">
      <c r="B64" s="276"/>
      <c r="C64" s="281"/>
      <c r="D64" s="394" t="s">
        <v>402</v>
      </c>
      <c r="E64" s="394"/>
      <c r="F64" s="394"/>
      <c r="G64" s="394"/>
      <c r="H64" s="394"/>
      <c r="I64" s="394"/>
      <c r="J64" s="394"/>
      <c r="K64" s="277"/>
    </row>
    <row r="65" spans="2:11" ht="15" customHeight="1">
      <c r="B65" s="276"/>
      <c r="C65" s="281"/>
      <c r="D65" s="390" t="s">
        <v>403</v>
      </c>
      <c r="E65" s="390"/>
      <c r="F65" s="390"/>
      <c r="G65" s="390"/>
      <c r="H65" s="390"/>
      <c r="I65" s="390"/>
      <c r="J65" s="390"/>
      <c r="K65" s="277"/>
    </row>
    <row r="66" spans="2:11" ht="15" customHeight="1">
      <c r="B66" s="276"/>
      <c r="C66" s="281"/>
      <c r="D66" s="390" t="s">
        <v>404</v>
      </c>
      <c r="E66" s="390"/>
      <c r="F66" s="390"/>
      <c r="G66" s="390"/>
      <c r="H66" s="390"/>
      <c r="I66" s="390"/>
      <c r="J66" s="390"/>
      <c r="K66" s="277"/>
    </row>
    <row r="67" spans="2:11" ht="15" customHeight="1">
      <c r="B67" s="276"/>
      <c r="C67" s="281"/>
      <c r="D67" s="390" t="s">
        <v>405</v>
      </c>
      <c r="E67" s="390"/>
      <c r="F67" s="390"/>
      <c r="G67" s="390"/>
      <c r="H67" s="390"/>
      <c r="I67" s="390"/>
      <c r="J67" s="390"/>
      <c r="K67" s="277"/>
    </row>
    <row r="68" spans="2:11" ht="15" customHeight="1">
      <c r="B68" s="276"/>
      <c r="C68" s="281"/>
      <c r="D68" s="390" t="s">
        <v>406</v>
      </c>
      <c r="E68" s="390"/>
      <c r="F68" s="390"/>
      <c r="G68" s="390"/>
      <c r="H68" s="390"/>
      <c r="I68" s="390"/>
      <c r="J68" s="390"/>
      <c r="K68" s="277"/>
    </row>
    <row r="69" spans="2:11" ht="12.75" customHeight="1">
      <c r="B69" s="285"/>
      <c r="C69" s="286"/>
      <c r="D69" s="286"/>
      <c r="E69" s="286"/>
      <c r="F69" s="286"/>
      <c r="G69" s="286"/>
      <c r="H69" s="286"/>
      <c r="I69" s="286"/>
      <c r="J69" s="286"/>
      <c r="K69" s="287"/>
    </row>
    <row r="70" spans="2:11" ht="18.75" customHeight="1">
      <c r="B70" s="288"/>
      <c r="C70" s="288"/>
      <c r="D70" s="288"/>
      <c r="E70" s="288"/>
      <c r="F70" s="288"/>
      <c r="G70" s="288"/>
      <c r="H70" s="288"/>
      <c r="I70" s="288"/>
      <c r="J70" s="288"/>
      <c r="K70" s="289"/>
    </row>
    <row r="71" spans="2:11" ht="18.75" customHeight="1">
      <c r="B71" s="289"/>
      <c r="C71" s="289"/>
      <c r="D71" s="289"/>
      <c r="E71" s="289"/>
      <c r="F71" s="289"/>
      <c r="G71" s="289"/>
      <c r="H71" s="289"/>
      <c r="I71" s="289"/>
      <c r="J71" s="289"/>
      <c r="K71" s="289"/>
    </row>
    <row r="72" spans="2:11" ht="7.5" customHeight="1">
      <c r="B72" s="290"/>
      <c r="C72" s="291"/>
      <c r="D72" s="291"/>
      <c r="E72" s="291"/>
      <c r="F72" s="291"/>
      <c r="G72" s="291"/>
      <c r="H72" s="291"/>
      <c r="I72" s="291"/>
      <c r="J72" s="291"/>
      <c r="K72" s="292"/>
    </row>
    <row r="73" spans="2:11" ht="45" customHeight="1">
      <c r="B73" s="293"/>
      <c r="C73" s="395" t="s">
        <v>83</v>
      </c>
      <c r="D73" s="395"/>
      <c r="E73" s="395"/>
      <c r="F73" s="395"/>
      <c r="G73" s="395"/>
      <c r="H73" s="395"/>
      <c r="I73" s="395"/>
      <c r="J73" s="395"/>
      <c r="K73" s="294"/>
    </row>
    <row r="74" spans="2:11" ht="17.25" customHeight="1">
      <c r="B74" s="293"/>
      <c r="C74" s="295" t="s">
        <v>407</v>
      </c>
      <c r="D74" s="295"/>
      <c r="E74" s="295"/>
      <c r="F74" s="295" t="s">
        <v>408</v>
      </c>
      <c r="G74" s="296"/>
      <c r="H74" s="295" t="s">
        <v>104</v>
      </c>
      <c r="I74" s="295" t="s">
        <v>57</v>
      </c>
      <c r="J74" s="295" t="s">
        <v>409</v>
      </c>
      <c r="K74" s="294"/>
    </row>
    <row r="75" spans="2:11" ht="17.25" customHeight="1">
      <c r="B75" s="293"/>
      <c r="C75" s="297" t="s">
        <v>410</v>
      </c>
      <c r="D75" s="297"/>
      <c r="E75" s="297"/>
      <c r="F75" s="298" t="s">
        <v>411</v>
      </c>
      <c r="G75" s="299"/>
      <c r="H75" s="297"/>
      <c r="I75" s="297"/>
      <c r="J75" s="297" t="s">
        <v>412</v>
      </c>
      <c r="K75" s="294"/>
    </row>
    <row r="76" spans="2:11" ht="5.25" customHeight="1">
      <c r="B76" s="293"/>
      <c r="C76" s="300"/>
      <c r="D76" s="300"/>
      <c r="E76" s="300"/>
      <c r="F76" s="300"/>
      <c r="G76" s="301"/>
      <c r="H76" s="300"/>
      <c r="I76" s="300"/>
      <c r="J76" s="300"/>
      <c r="K76" s="294"/>
    </row>
    <row r="77" spans="2:11" ht="15" customHeight="1">
      <c r="B77" s="293"/>
      <c r="C77" s="283" t="s">
        <v>53</v>
      </c>
      <c r="D77" s="300"/>
      <c r="E77" s="300"/>
      <c r="F77" s="302" t="s">
        <v>413</v>
      </c>
      <c r="G77" s="301"/>
      <c r="H77" s="283" t="s">
        <v>414</v>
      </c>
      <c r="I77" s="283" t="s">
        <v>415</v>
      </c>
      <c r="J77" s="283">
        <v>20</v>
      </c>
      <c r="K77" s="294"/>
    </row>
    <row r="78" spans="2:11" ht="15" customHeight="1">
      <c r="B78" s="293"/>
      <c r="C78" s="283" t="s">
        <v>416</v>
      </c>
      <c r="D78" s="283"/>
      <c r="E78" s="283"/>
      <c r="F78" s="302" t="s">
        <v>413</v>
      </c>
      <c r="G78" s="301"/>
      <c r="H78" s="283" t="s">
        <v>417</v>
      </c>
      <c r="I78" s="283" t="s">
        <v>415</v>
      </c>
      <c r="J78" s="283">
        <v>120</v>
      </c>
      <c r="K78" s="294"/>
    </row>
    <row r="79" spans="2:11" ht="15" customHeight="1">
      <c r="B79" s="303"/>
      <c r="C79" s="283" t="s">
        <v>418</v>
      </c>
      <c r="D79" s="283"/>
      <c r="E79" s="283"/>
      <c r="F79" s="302" t="s">
        <v>419</v>
      </c>
      <c r="G79" s="301"/>
      <c r="H79" s="283" t="s">
        <v>420</v>
      </c>
      <c r="I79" s="283" t="s">
        <v>415</v>
      </c>
      <c r="J79" s="283">
        <v>50</v>
      </c>
      <c r="K79" s="294"/>
    </row>
    <row r="80" spans="2:11" ht="15" customHeight="1">
      <c r="B80" s="303"/>
      <c r="C80" s="283" t="s">
        <v>421</v>
      </c>
      <c r="D80" s="283"/>
      <c r="E80" s="283"/>
      <c r="F80" s="302" t="s">
        <v>413</v>
      </c>
      <c r="G80" s="301"/>
      <c r="H80" s="283" t="s">
        <v>422</v>
      </c>
      <c r="I80" s="283" t="s">
        <v>423</v>
      </c>
      <c r="J80" s="283"/>
      <c r="K80" s="294"/>
    </row>
    <row r="81" spans="2:11" ht="15" customHeight="1">
      <c r="B81" s="303"/>
      <c r="C81" s="304" t="s">
        <v>424</v>
      </c>
      <c r="D81" s="304"/>
      <c r="E81" s="304"/>
      <c r="F81" s="305" t="s">
        <v>419</v>
      </c>
      <c r="G81" s="304"/>
      <c r="H81" s="304" t="s">
        <v>425</v>
      </c>
      <c r="I81" s="304" t="s">
        <v>415</v>
      </c>
      <c r="J81" s="304">
        <v>15</v>
      </c>
      <c r="K81" s="294"/>
    </row>
    <row r="82" spans="2:11" ht="15" customHeight="1">
      <c r="B82" s="303"/>
      <c r="C82" s="304" t="s">
        <v>426</v>
      </c>
      <c r="D82" s="304"/>
      <c r="E82" s="304"/>
      <c r="F82" s="305" t="s">
        <v>419</v>
      </c>
      <c r="G82" s="304"/>
      <c r="H82" s="304" t="s">
        <v>427</v>
      </c>
      <c r="I82" s="304" t="s">
        <v>415</v>
      </c>
      <c r="J82" s="304">
        <v>15</v>
      </c>
      <c r="K82" s="294"/>
    </row>
    <row r="83" spans="2:11" ht="15" customHeight="1">
      <c r="B83" s="303"/>
      <c r="C83" s="304" t="s">
        <v>428</v>
      </c>
      <c r="D83" s="304"/>
      <c r="E83" s="304"/>
      <c r="F83" s="305" t="s">
        <v>419</v>
      </c>
      <c r="G83" s="304"/>
      <c r="H83" s="304" t="s">
        <v>429</v>
      </c>
      <c r="I83" s="304" t="s">
        <v>415</v>
      </c>
      <c r="J83" s="304">
        <v>20</v>
      </c>
      <c r="K83" s="294"/>
    </row>
    <row r="84" spans="2:11" ht="15" customHeight="1">
      <c r="B84" s="303"/>
      <c r="C84" s="304" t="s">
        <v>430</v>
      </c>
      <c r="D84" s="304"/>
      <c r="E84" s="304"/>
      <c r="F84" s="305" t="s">
        <v>419</v>
      </c>
      <c r="G84" s="304"/>
      <c r="H84" s="304" t="s">
        <v>431</v>
      </c>
      <c r="I84" s="304" t="s">
        <v>415</v>
      </c>
      <c r="J84" s="304">
        <v>20</v>
      </c>
      <c r="K84" s="294"/>
    </row>
    <row r="85" spans="2:11" ht="15" customHeight="1">
      <c r="B85" s="303"/>
      <c r="C85" s="283" t="s">
        <v>432</v>
      </c>
      <c r="D85" s="283"/>
      <c r="E85" s="283"/>
      <c r="F85" s="302" t="s">
        <v>419</v>
      </c>
      <c r="G85" s="301"/>
      <c r="H85" s="283" t="s">
        <v>433</v>
      </c>
      <c r="I85" s="283" t="s">
        <v>415</v>
      </c>
      <c r="J85" s="283">
        <v>50</v>
      </c>
      <c r="K85" s="294"/>
    </row>
    <row r="86" spans="2:11" ht="15" customHeight="1">
      <c r="B86" s="303"/>
      <c r="C86" s="283" t="s">
        <v>434</v>
      </c>
      <c r="D86" s="283"/>
      <c r="E86" s="283"/>
      <c r="F86" s="302" t="s">
        <v>419</v>
      </c>
      <c r="G86" s="301"/>
      <c r="H86" s="283" t="s">
        <v>435</v>
      </c>
      <c r="I86" s="283" t="s">
        <v>415</v>
      </c>
      <c r="J86" s="283">
        <v>20</v>
      </c>
      <c r="K86" s="294"/>
    </row>
    <row r="87" spans="2:11" ht="15" customHeight="1">
      <c r="B87" s="303"/>
      <c r="C87" s="283" t="s">
        <v>436</v>
      </c>
      <c r="D87" s="283"/>
      <c r="E87" s="283"/>
      <c r="F87" s="302" t="s">
        <v>419</v>
      </c>
      <c r="G87" s="301"/>
      <c r="H87" s="283" t="s">
        <v>437</v>
      </c>
      <c r="I87" s="283" t="s">
        <v>415</v>
      </c>
      <c r="J87" s="283">
        <v>20</v>
      </c>
      <c r="K87" s="294"/>
    </row>
    <row r="88" spans="2:11" ht="15" customHeight="1">
      <c r="B88" s="303"/>
      <c r="C88" s="283" t="s">
        <v>438</v>
      </c>
      <c r="D88" s="283"/>
      <c r="E88" s="283"/>
      <c r="F88" s="302" t="s">
        <v>419</v>
      </c>
      <c r="G88" s="301"/>
      <c r="H88" s="283" t="s">
        <v>439</v>
      </c>
      <c r="I88" s="283" t="s">
        <v>415</v>
      </c>
      <c r="J88" s="283">
        <v>50</v>
      </c>
      <c r="K88" s="294"/>
    </row>
    <row r="89" spans="2:11" ht="15" customHeight="1">
      <c r="B89" s="303"/>
      <c r="C89" s="283" t="s">
        <v>440</v>
      </c>
      <c r="D89" s="283"/>
      <c r="E89" s="283"/>
      <c r="F89" s="302" t="s">
        <v>419</v>
      </c>
      <c r="G89" s="301"/>
      <c r="H89" s="283" t="s">
        <v>440</v>
      </c>
      <c r="I89" s="283" t="s">
        <v>415</v>
      </c>
      <c r="J89" s="283">
        <v>50</v>
      </c>
      <c r="K89" s="294"/>
    </row>
    <row r="90" spans="2:11" ht="15" customHeight="1">
      <c r="B90" s="303"/>
      <c r="C90" s="283" t="s">
        <v>109</v>
      </c>
      <c r="D90" s="283"/>
      <c r="E90" s="283"/>
      <c r="F90" s="302" t="s">
        <v>419</v>
      </c>
      <c r="G90" s="301"/>
      <c r="H90" s="283" t="s">
        <v>441</v>
      </c>
      <c r="I90" s="283" t="s">
        <v>415</v>
      </c>
      <c r="J90" s="283">
        <v>255</v>
      </c>
      <c r="K90" s="294"/>
    </row>
    <row r="91" spans="2:11" ht="15" customHeight="1">
      <c r="B91" s="303"/>
      <c r="C91" s="283" t="s">
        <v>442</v>
      </c>
      <c r="D91" s="283"/>
      <c r="E91" s="283"/>
      <c r="F91" s="302" t="s">
        <v>413</v>
      </c>
      <c r="G91" s="301"/>
      <c r="H91" s="283" t="s">
        <v>443</v>
      </c>
      <c r="I91" s="283" t="s">
        <v>444</v>
      </c>
      <c r="J91" s="283"/>
      <c r="K91" s="294"/>
    </row>
    <row r="92" spans="2:11" ht="15" customHeight="1">
      <c r="B92" s="303"/>
      <c r="C92" s="283" t="s">
        <v>445</v>
      </c>
      <c r="D92" s="283"/>
      <c r="E92" s="283"/>
      <c r="F92" s="302" t="s">
        <v>413</v>
      </c>
      <c r="G92" s="301"/>
      <c r="H92" s="283" t="s">
        <v>446</v>
      </c>
      <c r="I92" s="283" t="s">
        <v>447</v>
      </c>
      <c r="J92" s="283"/>
      <c r="K92" s="294"/>
    </row>
    <row r="93" spans="2:11" ht="15" customHeight="1">
      <c r="B93" s="303"/>
      <c r="C93" s="283" t="s">
        <v>448</v>
      </c>
      <c r="D93" s="283"/>
      <c r="E93" s="283"/>
      <c r="F93" s="302" t="s">
        <v>413</v>
      </c>
      <c r="G93" s="301"/>
      <c r="H93" s="283" t="s">
        <v>448</v>
      </c>
      <c r="I93" s="283" t="s">
        <v>447</v>
      </c>
      <c r="J93" s="283"/>
      <c r="K93" s="294"/>
    </row>
    <row r="94" spans="2:11" ht="15" customHeight="1">
      <c r="B94" s="303"/>
      <c r="C94" s="283" t="s">
        <v>38</v>
      </c>
      <c r="D94" s="283"/>
      <c r="E94" s="283"/>
      <c r="F94" s="302" t="s">
        <v>413</v>
      </c>
      <c r="G94" s="301"/>
      <c r="H94" s="283" t="s">
        <v>449</v>
      </c>
      <c r="I94" s="283" t="s">
        <v>447</v>
      </c>
      <c r="J94" s="283"/>
      <c r="K94" s="294"/>
    </row>
    <row r="95" spans="2:11" ht="15" customHeight="1">
      <c r="B95" s="303"/>
      <c r="C95" s="283" t="s">
        <v>48</v>
      </c>
      <c r="D95" s="283"/>
      <c r="E95" s="283"/>
      <c r="F95" s="302" t="s">
        <v>413</v>
      </c>
      <c r="G95" s="301"/>
      <c r="H95" s="283" t="s">
        <v>450</v>
      </c>
      <c r="I95" s="283" t="s">
        <v>447</v>
      </c>
      <c r="J95" s="283"/>
      <c r="K95" s="294"/>
    </row>
    <row r="96" spans="2:11" ht="15" customHeight="1">
      <c r="B96" s="306"/>
      <c r="C96" s="307"/>
      <c r="D96" s="307"/>
      <c r="E96" s="307"/>
      <c r="F96" s="307"/>
      <c r="G96" s="307"/>
      <c r="H96" s="307"/>
      <c r="I96" s="307"/>
      <c r="J96" s="307"/>
      <c r="K96" s="308"/>
    </row>
    <row r="97" spans="2:11" ht="18.75" customHeight="1">
      <c r="B97" s="309"/>
      <c r="C97" s="310"/>
      <c r="D97" s="310"/>
      <c r="E97" s="310"/>
      <c r="F97" s="310"/>
      <c r="G97" s="310"/>
      <c r="H97" s="310"/>
      <c r="I97" s="310"/>
      <c r="J97" s="310"/>
      <c r="K97" s="309"/>
    </row>
    <row r="98" spans="2:11" ht="18.75" customHeight="1">
      <c r="B98" s="289"/>
      <c r="C98" s="289"/>
      <c r="D98" s="289"/>
      <c r="E98" s="289"/>
      <c r="F98" s="289"/>
      <c r="G98" s="289"/>
      <c r="H98" s="289"/>
      <c r="I98" s="289"/>
      <c r="J98" s="289"/>
      <c r="K98" s="289"/>
    </row>
    <row r="99" spans="2:11" ht="7.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2"/>
    </row>
    <row r="100" spans="2:11" ht="45" customHeight="1">
      <c r="B100" s="293"/>
      <c r="C100" s="395" t="s">
        <v>451</v>
      </c>
      <c r="D100" s="395"/>
      <c r="E100" s="395"/>
      <c r="F100" s="395"/>
      <c r="G100" s="395"/>
      <c r="H100" s="395"/>
      <c r="I100" s="395"/>
      <c r="J100" s="395"/>
      <c r="K100" s="294"/>
    </row>
    <row r="101" spans="2:11" ht="17.25" customHeight="1">
      <c r="B101" s="293"/>
      <c r="C101" s="295" t="s">
        <v>407</v>
      </c>
      <c r="D101" s="295"/>
      <c r="E101" s="295"/>
      <c r="F101" s="295" t="s">
        <v>408</v>
      </c>
      <c r="G101" s="296"/>
      <c r="H101" s="295" t="s">
        <v>104</v>
      </c>
      <c r="I101" s="295" t="s">
        <v>57</v>
      </c>
      <c r="J101" s="295" t="s">
        <v>409</v>
      </c>
      <c r="K101" s="294"/>
    </row>
    <row r="102" spans="2:11" ht="17.25" customHeight="1">
      <c r="B102" s="293"/>
      <c r="C102" s="297" t="s">
        <v>410</v>
      </c>
      <c r="D102" s="297"/>
      <c r="E102" s="297"/>
      <c r="F102" s="298" t="s">
        <v>411</v>
      </c>
      <c r="G102" s="299"/>
      <c r="H102" s="297"/>
      <c r="I102" s="297"/>
      <c r="J102" s="297" t="s">
        <v>412</v>
      </c>
      <c r="K102" s="294"/>
    </row>
    <row r="103" spans="2:11" ht="5.25" customHeight="1">
      <c r="B103" s="293"/>
      <c r="C103" s="295"/>
      <c r="D103" s="295"/>
      <c r="E103" s="295"/>
      <c r="F103" s="295"/>
      <c r="G103" s="311"/>
      <c r="H103" s="295"/>
      <c r="I103" s="295"/>
      <c r="J103" s="295"/>
      <c r="K103" s="294"/>
    </row>
    <row r="104" spans="2:11" ht="15" customHeight="1">
      <c r="B104" s="293"/>
      <c r="C104" s="283" t="s">
        <v>53</v>
      </c>
      <c r="D104" s="300"/>
      <c r="E104" s="300"/>
      <c r="F104" s="302" t="s">
        <v>413</v>
      </c>
      <c r="G104" s="311"/>
      <c r="H104" s="283" t="s">
        <v>452</v>
      </c>
      <c r="I104" s="283" t="s">
        <v>415</v>
      </c>
      <c r="J104" s="283">
        <v>20</v>
      </c>
      <c r="K104" s="294"/>
    </row>
    <row r="105" spans="2:11" ht="15" customHeight="1">
      <c r="B105" s="293"/>
      <c r="C105" s="283" t="s">
        <v>416</v>
      </c>
      <c r="D105" s="283"/>
      <c r="E105" s="283"/>
      <c r="F105" s="302" t="s">
        <v>413</v>
      </c>
      <c r="G105" s="283"/>
      <c r="H105" s="283" t="s">
        <v>452</v>
      </c>
      <c r="I105" s="283" t="s">
        <v>415</v>
      </c>
      <c r="J105" s="283">
        <v>120</v>
      </c>
      <c r="K105" s="294"/>
    </row>
    <row r="106" spans="2:11" ht="15" customHeight="1">
      <c r="B106" s="303"/>
      <c r="C106" s="283" t="s">
        <v>418</v>
      </c>
      <c r="D106" s="283"/>
      <c r="E106" s="283"/>
      <c r="F106" s="302" t="s">
        <v>419</v>
      </c>
      <c r="G106" s="283"/>
      <c r="H106" s="283" t="s">
        <v>452</v>
      </c>
      <c r="I106" s="283" t="s">
        <v>415</v>
      </c>
      <c r="J106" s="283">
        <v>50</v>
      </c>
      <c r="K106" s="294"/>
    </row>
    <row r="107" spans="2:11" ht="15" customHeight="1">
      <c r="B107" s="303"/>
      <c r="C107" s="283" t="s">
        <v>421</v>
      </c>
      <c r="D107" s="283"/>
      <c r="E107" s="283"/>
      <c r="F107" s="302" t="s">
        <v>413</v>
      </c>
      <c r="G107" s="283"/>
      <c r="H107" s="283" t="s">
        <v>452</v>
      </c>
      <c r="I107" s="283" t="s">
        <v>423</v>
      </c>
      <c r="J107" s="283"/>
      <c r="K107" s="294"/>
    </row>
    <row r="108" spans="2:11" ht="15" customHeight="1">
      <c r="B108" s="303"/>
      <c r="C108" s="283" t="s">
        <v>432</v>
      </c>
      <c r="D108" s="283"/>
      <c r="E108" s="283"/>
      <c r="F108" s="302" t="s">
        <v>419</v>
      </c>
      <c r="G108" s="283"/>
      <c r="H108" s="283" t="s">
        <v>452</v>
      </c>
      <c r="I108" s="283" t="s">
        <v>415</v>
      </c>
      <c r="J108" s="283">
        <v>50</v>
      </c>
      <c r="K108" s="294"/>
    </row>
    <row r="109" spans="2:11" ht="15" customHeight="1">
      <c r="B109" s="303"/>
      <c r="C109" s="283" t="s">
        <v>440</v>
      </c>
      <c r="D109" s="283"/>
      <c r="E109" s="283"/>
      <c r="F109" s="302" t="s">
        <v>419</v>
      </c>
      <c r="G109" s="283"/>
      <c r="H109" s="283" t="s">
        <v>452</v>
      </c>
      <c r="I109" s="283" t="s">
        <v>415</v>
      </c>
      <c r="J109" s="283">
        <v>50</v>
      </c>
      <c r="K109" s="294"/>
    </row>
    <row r="110" spans="2:11" ht="15" customHeight="1">
      <c r="B110" s="303"/>
      <c r="C110" s="283" t="s">
        <v>438</v>
      </c>
      <c r="D110" s="283"/>
      <c r="E110" s="283"/>
      <c r="F110" s="302" t="s">
        <v>419</v>
      </c>
      <c r="G110" s="283"/>
      <c r="H110" s="283" t="s">
        <v>452</v>
      </c>
      <c r="I110" s="283" t="s">
        <v>415</v>
      </c>
      <c r="J110" s="283">
        <v>50</v>
      </c>
      <c r="K110" s="294"/>
    </row>
    <row r="111" spans="2:11" ht="15" customHeight="1">
      <c r="B111" s="303"/>
      <c r="C111" s="283" t="s">
        <v>53</v>
      </c>
      <c r="D111" s="283"/>
      <c r="E111" s="283"/>
      <c r="F111" s="302" t="s">
        <v>413</v>
      </c>
      <c r="G111" s="283"/>
      <c r="H111" s="283" t="s">
        <v>453</v>
      </c>
      <c r="I111" s="283" t="s">
        <v>415</v>
      </c>
      <c r="J111" s="283">
        <v>20</v>
      </c>
      <c r="K111" s="294"/>
    </row>
    <row r="112" spans="2:11" ht="15" customHeight="1">
      <c r="B112" s="303"/>
      <c r="C112" s="283" t="s">
        <v>454</v>
      </c>
      <c r="D112" s="283"/>
      <c r="E112" s="283"/>
      <c r="F112" s="302" t="s">
        <v>413</v>
      </c>
      <c r="G112" s="283"/>
      <c r="H112" s="283" t="s">
        <v>455</v>
      </c>
      <c r="I112" s="283" t="s">
        <v>415</v>
      </c>
      <c r="J112" s="283">
        <v>120</v>
      </c>
      <c r="K112" s="294"/>
    </row>
    <row r="113" spans="2:11" ht="15" customHeight="1">
      <c r="B113" s="303"/>
      <c r="C113" s="283" t="s">
        <v>38</v>
      </c>
      <c r="D113" s="283"/>
      <c r="E113" s="283"/>
      <c r="F113" s="302" t="s">
        <v>413</v>
      </c>
      <c r="G113" s="283"/>
      <c r="H113" s="283" t="s">
        <v>456</v>
      </c>
      <c r="I113" s="283" t="s">
        <v>447</v>
      </c>
      <c r="J113" s="283"/>
      <c r="K113" s="294"/>
    </row>
    <row r="114" spans="2:11" ht="15" customHeight="1">
      <c r="B114" s="303"/>
      <c r="C114" s="283" t="s">
        <v>48</v>
      </c>
      <c r="D114" s="283"/>
      <c r="E114" s="283"/>
      <c r="F114" s="302" t="s">
        <v>413</v>
      </c>
      <c r="G114" s="283"/>
      <c r="H114" s="283" t="s">
        <v>457</v>
      </c>
      <c r="I114" s="283" t="s">
        <v>447</v>
      </c>
      <c r="J114" s="283"/>
      <c r="K114" s="294"/>
    </row>
    <row r="115" spans="2:11" ht="15" customHeight="1">
      <c r="B115" s="303"/>
      <c r="C115" s="283" t="s">
        <v>57</v>
      </c>
      <c r="D115" s="283"/>
      <c r="E115" s="283"/>
      <c r="F115" s="302" t="s">
        <v>413</v>
      </c>
      <c r="G115" s="283"/>
      <c r="H115" s="283" t="s">
        <v>458</v>
      </c>
      <c r="I115" s="283" t="s">
        <v>459</v>
      </c>
      <c r="J115" s="283"/>
      <c r="K115" s="294"/>
    </row>
    <row r="116" spans="2:11" ht="15" customHeight="1">
      <c r="B116" s="306"/>
      <c r="C116" s="312"/>
      <c r="D116" s="312"/>
      <c r="E116" s="312"/>
      <c r="F116" s="312"/>
      <c r="G116" s="312"/>
      <c r="H116" s="312"/>
      <c r="I116" s="312"/>
      <c r="J116" s="312"/>
      <c r="K116" s="308"/>
    </row>
    <row r="117" spans="2:11" ht="18.75" customHeight="1">
      <c r="B117" s="313"/>
      <c r="C117" s="279"/>
      <c r="D117" s="279"/>
      <c r="E117" s="279"/>
      <c r="F117" s="314"/>
      <c r="G117" s="279"/>
      <c r="H117" s="279"/>
      <c r="I117" s="279"/>
      <c r="J117" s="279"/>
      <c r="K117" s="313"/>
    </row>
    <row r="118" spans="2:11" ht="18.75" customHeight="1">
      <c r="B118" s="289"/>
      <c r="C118" s="289"/>
      <c r="D118" s="289"/>
      <c r="E118" s="289"/>
      <c r="F118" s="289"/>
      <c r="G118" s="289"/>
      <c r="H118" s="289"/>
      <c r="I118" s="289"/>
      <c r="J118" s="289"/>
      <c r="K118" s="289"/>
    </row>
    <row r="119" spans="2:11" ht="7.5" customHeight="1">
      <c r="B119" s="315"/>
      <c r="C119" s="316"/>
      <c r="D119" s="316"/>
      <c r="E119" s="316"/>
      <c r="F119" s="316"/>
      <c r="G119" s="316"/>
      <c r="H119" s="316"/>
      <c r="I119" s="316"/>
      <c r="J119" s="316"/>
      <c r="K119" s="317"/>
    </row>
    <row r="120" spans="2:11" ht="45" customHeight="1">
      <c r="B120" s="318"/>
      <c r="C120" s="391" t="s">
        <v>460</v>
      </c>
      <c r="D120" s="391"/>
      <c r="E120" s="391"/>
      <c r="F120" s="391"/>
      <c r="G120" s="391"/>
      <c r="H120" s="391"/>
      <c r="I120" s="391"/>
      <c r="J120" s="391"/>
      <c r="K120" s="319"/>
    </row>
    <row r="121" spans="2:11" ht="17.25" customHeight="1">
      <c r="B121" s="320"/>
      <c r="C121" s="295" t="s">
        <v>407</v>
      </c>
      <c r="D121" s="295"/>
      <c r="E121" s="295"/>
      <c r="F121" s="295" t="s">
        <v>408</v>
      </c>
      <c r="G121" s="296"/>
      <c r="H121" s="295" t="s">
        <v>104</v>
      </c>
      <c r="I121" s="295" t="s">
        <v>57</v>
      </c>
      <c r="J121" s="295" t="s">
        <v>409</v>
      </c>
      <c r="K121" s="321"/>
    </row>
    <row r="122" spans="2:11" ht="17.25" customHeight="1">
      <c r="B122" s="320"/>
      <c r="C122" s="297" t="s">
        <v>410</v>
      </c>
      <c r="D122" s="297"/>
      <c r="E122" s="297"/>
      <c r="F122" s="298" t="s">
        <v>411</v>
      </c>
      <c r="G122" s="299"/>
      <c r="H122" s="297"/>
      <c r="I122" s="297"/>
      <c r="J122" s="297" t="s">
        <v>412</v>
      </c>
      <c r="K122" s="321"/>
    </row>
    <row r="123" spans="2:11" ht="5.25" customHeight="1">
      <c r="B123" s="322"/>
      <c r="C123" s="300"/>
      <c r="D123" s="300"/>
      <c r="E123" s="300"/>
      <c r="F123" s="300"/>
      <c r="G123" s="283"/>
      <c r="H123" s="300"/>
      <c r="I123" s="300"/>
      <c r="J123" s="300"/>
      <c r="K123" s="323"/>
    </row>
    <row r="124" spans="2:11" ht="15" customHeight="1">
      <c r="B124" s="322"/>
      <c r="C124" s="283" t="s">
        <v>416</v>
      </c>
      <c r="D124" s="300"/>
      <c r="E124" s="300"/>
      <c r="F124" s="302" t="s">
        <v>413</v>
      </c>
      <c r="G124" s="283"/>
      <c r="H124" s="283" t="s">
        <v>452</v>
      </c>
      <c r="I124" s="283" t="s">
        <v>415</v>
      </c>
      <c r="J124" s="283">
        <v>120</v>
      </c>
      <c r="K124" s="324"/>
    </row>
    <row r="125" spans="2:11" ht="15" customHeight="1">
      <c r="B125" s="322"/>
      <c r="C125" s="283" t="s">
        <v>461</v>
      </c>
      <c r="D125" s="283"/>
      <c r="E125" s="283"/>
      <c r="F125" s="302" t="s">
        <v>413</v>
      </c>
      <c r="G125" s="283"/>
      <c r="H125" s="283" t="s">
        <v>462</v>
      </c>
      <c r="I125" s="283" t="s">
        <v>415</v>
      </c>
      <c r="J125" s="283" t="s">
        <v>463</v>
      </c>
      <c r="K125" s="324"/>
    </row>
    <row r="126" spans="2:11" ht="15" customHeight="1">
      <c r="B126" s="322"/>
      <c r="C126" s="283" t="s">
        <v>362</v>
      </c>
      <c r="D126" s="283"/>
      <c r="E126" s="283"/>
      <c r="F126" s="302" t="s">
        <v>413</v>
      </c>
      <c r="G126" s="283"/>
      <c r="H126" s="283" t="s">
        <v>464</v>
      </c>
      <c r="I126" s="283" t="s">
        <v>415</v>
      </c>
      <c r="J126" s="283" t="s">
        <v>463</v>
      </c>
      <c r="K126" s="324"/>
    </row>
    <row r="127" spans="2:11" ht="15" customHeight="1">
      <c r="B127" s="322"/>
      <c r="C127" s="283" t="s">
        <v>424</v>
      </c>
      <c r="D127" s="283"/>
      <c r="E127" s="283"/>
      <c r="F127" s="302" t="s">
        <v>419</v>
      </c>
      <c r="G127" s="283"/>
      <c r="H127" s="283" t="s">
        <v>425</v>
      </c>
      <c r="I127" s="283" t="s">
        <v>415</v>
      </c>
      <c r="J127" s="283">
        <v>15</v>
      </c>
      <c r="K127" s="324"/>
    </row>
    <row r="128" spans="2:11" ht="15" customHeight="1">
      <c r="B128" s="322"/>
      <c r="C128" s="304" t="s">
        <v>426</v>
      </c>
      <c r="D128" s="304"/>
      <c r="E128" s="304"/>
      <c r="F128" s="305" t="s">
        <v>419</v>
      </c>
      <c r="G128" s="304"/>
      <c r="H128" s="304" t="s">
        <v>427</v>
      </c>
      <c r="I128" s="304" t="s">
        <v>415</v>
      </c>
      <c r="J128" s="304">
        <v>15</v>
      </c>
      <c r="K128" s="324"/>
    </row>
    <row r="129" spans="2:11" ht="15" customHeight="1">
      <c r="B129" s="322"/>
      <c r="C129" s="304" t="s">
        <v>428</v>
      </c>
      <c r="D129" s="304"/>
      <c r="E129" s="304"/>
      <c r="F129" s="305" t="s">
        <v>419</v>
      </c>
      <c r="G129" s="304"/>
      <c r="H129" s="304" t="s">
        <v>429</v>
      </c>
      <c r="I129" s="304" t="s">
        <v>415</v>
      </c>
      <c r="J129" s="304">
        <v>20</v>
      </c>
      <c r="K129" s="324"/>
    </row>
    <row r="130" spans="2:11" ht="15" customHeight="1">
      <c r="B130" s="322"/>
      <c r="C130" s="304" t="s">
        <v>430</v>
      </c>
      <c r="D130" s="304"/>
      <c r="E130" s="304"/>
      <c r="F130" s="305" t="s">
        <v>419</v>
      </c>
      <c r="G130" s="304"/>
      <c r="H130" s="304" t="s">
        <v>431</v>
      </c>
      <c r="I130" s="304" t="s">
        <v>415</v>
      </c>
      <c r="J130" s="304">
        <v>20</v>
      </c>
      <c r="K130" s="324"/>
    </row>
    <row r="131" spans="2:11" ht="15" customHeight="1">
      <c r="B131" s="322"/>
      <c r="C131" s="283" t="s">
        <v>418</v>
      </c>
      <c r="D131" s="283"/>
      <c r="E131" s="283"/>
      <c r="F131" s="302" t="s">
        <v>419</v>
      </c>
      <c r="G131" s="283"/>
      <c r="H131" s="283" t="s">
        <v>452</v>
      </c>
      <c r="I131" s="283" t="s">
        <v>415</v>
      </c>
      <c r="J131" s="283">
        <v>50</v>
      </c>
      <c r="K131" s="324"/>
    </row>
    <row r="132" spans="2:11" ht="15" customHeight="1">
      <c r="B132" s="322"/>
      <c r="C132" s="283" t="s">
        <v>432</v>
      </c>
      <c r="D132" s="283"/>
      <c r="E132" s="283"/>
      <c r="F132" s="302" t="s">
        <v>419</v>
      </c>
      <c r="G132" s="283"/>
      <c r="H132" s="283" t="s">
        <v>452</v>
      </c>
      <c r="I132" s="283" t="s">
        <v>415</v>
      </c>
      <c r="J132" s="283">
        <v>50</v>
      </c>
      <c r="K132" s="324"/>
    </row>
    <row r="133" spans="2:11" ht="15" customHeight="1">
      <c r="B133" s="322"/>
      <c r="C133" s="283" t="s">
        <v>438</v>
      </c>
      <c r="D133" s="283"/>
      <c r="E133" s="283"/>
      <c r="F133" s="302" t="s">
        <v>419</v>
      </c>
      <c r="G133" s="283"/>
      <c r="H133" s="283" t="s">
        <v>452</v>
      </c>
      <c r="I133" s="283" t="s">
        <v>415</v>
      </c>
      <c r="J133" s="283">
        <v>50</v>
      </c>
      <c r="K133" s="324"/>
    </row>
    <row r="134" spans="2:11" ht="15" customHeight="1">
      <c r="B134" s="322"/>
      <c r="C134" s="283" t="s">
        <v>440</v>
      </c>
      <c r="D134" s="283"/>
      <c r="E134" s="283"/>
      <c r="F134" s="302" t="s">
        <v>419</v>
      </c>
      <c r="G134" s="283"/>
      <c r="H134" s="283" t="s">
        <v>452</v>
      </c>
      <c r="I134" s="283" t="s">
        <v>415</v>
      </c>
      <c r="J134" s="283">
        <v>50</v>
      </c>
      <c r="K134" s="324"/>
    </row>
    <row r="135" spans="2:11" ht="15" customHeight="1">
      <c r="B135" s="322"/>
      <c r="C135" s="283" t="s">
        <v>109</v>
      </c>
      <c r="D135" s="283"/>
      <c r="E135" s="283"/>
      <c r="F135" s="302" t="s">
        <v>419</v>
      </c>
      <c r="G135" s="283"/>
      <c r="H135" s="283" t="s">
        <v>465</v>
      </c>
      <c r="I135" s="283" t="s">
        <v>415</v>
      </c>
      <c r="J135" s="283">
        <v>255</v>
      </c>
      <c r="K135" s="324"/>
    </row>
    <row r="136" spans="2:11" ht="15" customHeight="1">
      <c r="B136" s="322"/>
      <c r="C136" s="283" t="s">
        <v>442</v>
      </c>
      <c r="D136" s="283"/>
      <c r="E136" s="283"/>
      <c r="F136" s="302" t="s">
        <v>413</v>
      </c>
      <c r="G136" s="283"/>
      <c r="H136" s="283" t="s">
        <v>466</v>
      </c>
      <c r="I136" s="283" t="s">
        <v>444</v>
      </c>
      <c r="J136" s="283"/>
      <c r="K136" s="324"/>
    </row>
    <row r="137" spans="2:11" ht="15" customHeight="1">
      <c r="B137" s="322"/>
      <c r="C137" s="283" t="s">
        <v>445</v>
      </c>
      <c r="D137" s="283"/>
      <c r="E137" s="283"/>
      <c r="F137" s="302" t="s">
        <v>413</v>
      </c>
      <c r="G137" s="283"/>
      <c r="H137" s="283" t="s">
        <v>467</v>
      </c>
      <c r="I137" s="283" t="s">
        <v>447</v>
      </c>
      <c r="J137" s="283"/>
      <c r="K137" s="324"/>
    </row>
    <row r="138" spans="2:11" ht="15" customHeight="1">
      <c r="B138" s="322"/>
      <c r="C138" s="283" t="s">
        <v>448</v>
      </c>
      <c r="D138" s="283"/>
      <c r="E138" s="283"/>
      <c r="F138" s="302" t="s">
        <v>413</v>
      </c>
      <c r="G138" s="283"/>
      <c r="H138" s="283" t="s">
        <v>448</v>
      </c>
      <c r="I138" s="283" t="s">
        <v>447</v>
      </c>
      <c r="J138" s="283"/>
      <c r="K138" s="324"/>
    </row>
    <row r="139" spans="2:11" ht="15" customHeight="1">
      <c r="B139" s="322"/>
      <c r="C139" s="283" t="s">
        <v>38</v>
      </c>
      <c r="D139" s="283"/>
      <c r="E139" s="283"/>
      <c r="F139" s="302" t="s">
        <v>413</v>
      </c>
      <c r="G139" s="283"/>
      <c r="H139" s="283" t="s">
        <v>468</v>
      </c>
      <c r="I139" s="283" t="s">
        <v>447</v>
      </c>
      <c r="J139" s="283"/>
      <c r="K139" s="324"/>
    </row>
    <row r="140" spans="2:11" ht="15" customHeight="1">
      <c r="B140" s="322"/>
      <c r="C140" s="283" t="s">
        <v>469</v>
      </c>
      <c r="D140" s="283"/>
      <c r="E140" s="283"/>
      <c r="F140" s="302" t="s">
        <v>413</v>
      </c>
      <c r="G140" s="283"/>
      <c r="H140" s="283" t="s">
        <v>470</v>
      </c>
      <c r="I140" s="283" t="s">
        <v>447</v>
      </c>
      <c r="J140" s="283"/>
      <c r="K140" s="324"/>
    </row>
    <row r="141" spans="2:11" ht="15" customHeight="1">
      <c r="B141" s="325"/>
      <c r="C141" s="326"/>
      <c r="D141" s="326"/>
      <c r="E141" s="326"/>
      <c r="F141" s="326"/>
      <c r="G141" s="326"/>
      <c r="H141" s="326"/>
      <c r="I141" s="326"/>
      <c r="J141" s="326"/>
      <c r="K141" s="327"/>
    </row>
    <row r="142" spans="2:11" ht="18.75" customHeight="1">
      <c r="B142" s="279"/>
      <c r="C142" s="279"/>
      <c r="D142" s="279"/>
      <c r="E142" s="279"/>
      <c r="F142" s="314"/>
      <c r="G142" s="279"/>
      <c r="H142" s="279"/>
      <c r="I142" s="279"/>
      <c r="J142" s="279"/>
      <c r="K142" s="279"/>
    </row>
    <row r="143" spans="2:11" ht="18.75" customHeight="1">
      <c r="B143" s="289"/>
      <c r="C143" s="289"/>
      <c r="D143" s="289"/>
      <c r="E143" s="289"/>
      <c r="F143" s="289"/>
      <c r="G143" s="289"/>
      <c r="H143" s="289"/>
      <c r="I143" s="289"/>
      <c r="J143" s="289"/>
      <c r="K143" s="289"/>
    </row>
    <row r="144" spans="2:11" ht="7.5" customHeight="1">
      <c r="B144" s="290"/>
      <c r="C144" s="291"/>
      <c r="D144" s="291"/>
      <c r="E144" s="291"/>
      <c r="F144" s="291"/>
      <c r="G144" s="291"/>
      <c r="H144" s="291"/>
      <c r="I144" s="291"/>
      <c r="J144" s="291"/>
      <c r="K144" s="292"/>
    </row>
    <row r="145" spans="2:11" ht="45" customHeight="1">
      <c r="B145" s="293"/>
      <c r="C145" s="395" t="s">
        <v>471</v>
      </c>
      <c r="D145" s="395"/>
      <c r="E145" s="395"/>
      <c r="F145" s="395"/>
      <c r="G145" s="395"/>
      <c r="H145" s="395"/>
      <c r="I145" s="395"/>
      <c r="J145" s="395"/>
      <c r="K145" s="294"/>
    </row>
    <row r="146" spans="2:11" ht="17.25" customHeight="1">
      <c r="B146" s="293"/>
      <c r="C146" s="295" t="s">
        <v>407</v>
      </c>
      <c r="D146" s="295"/>
      <c r="E146" s="295"/>
      <c r="F146" s="295" t="s">
        <v>408</v>
      </c>
      <c r="G146" s="296"/>
      <c r="H146" s="295" t="s">
        <v>104</v>
      </c>
      <c r="I146" s="295" t="s">
        <v>57</v>
      </c>
      <c r="J146" s="295" t="s">
        <v>409</v>
      </c>
      <c r="K146" s="294"/>
    </row>
    <row r="147" spans="2:11" ht="17.25" customHeight="1">
      <c r="B147" s="293"/>
      <c r="C147" s="297" t="s">
        <v>410</v>
      </c>
      <c r="D147" s="297"/>
      <c r="E147" s="297"/>
      <c r="F147" s="298" t="s">
        <v>411</v>
      </c>
      <c r="G147" s="299"/>
      <c r="H147" s="297"/>
      <c r="I147" s="297"/>
      <c r="J147" s="297" t="s">
        <v>412</v>
      </c>
      <c r="K147" s="294"/>
    </row>
    <row r="148" spans="2:11" ht="5.25" customHeight="1">
      <c r="B148" s="303"/>
      <c r="C148" s="300"/>
      <c r="D148" s="300"/>
      <c r="E148" s="300"/>
      <c r="F148" s="300"/>
      <c r="G148" s="301"/>
      <c r="H148" s="300"/>
      <c r="I148" s="300"/>
      <c r="J148" s="300"/>
      <c r="K148" s="324"/>
    </row>
    <row r="149" spans="2:11" ht="15" customHeight="1">
      <c r="B149" s="303"/>
      <c r="C149" s="328" t="s">
        <v>416</v>
      </c>
      <c r="D149" s="283"/>
      <c r="E149" s="283"/>
      <c r="F149" s="329" t="s">
        <v>413</v>
      </c>
      <c r="G149" s="283"/>
      <c r="H149" s="328" t="s">
        <v>452</v>
      </c>
      <c r="I149" s="328" t="s">
        <v>415</v>
      </c>
      <c r="J149" s="328">
        <v>120</v>
      </c>
      <c r="K149" s="324"/>
    </row>
    <row r="150" spans="2:11" ht="15" customHeight="1">
      <c r="B150" s="303"/>
      <c r="C150" s="328" t="s">
        <v>461</v>
      </c>
      <c r="D150" s="283"/>
      <c r="E150" s="283"/>
      <c r="F150" s="329" t="s">
        <v>413</v>
      </c>
      <c r="G150" s="283"/>
      <c r="H150" s="328" t="s">
        <v>472</v>
      </c>
      <c r="I150" s="328" t="s">
        <v>415</v>
      </c>
      <c r="J150" s="328" t="s">
        <v>463</v>
      </c>
      <c r="K150" s="324"/>
    </row>
    <row r="151" spans="2:11" ht="15" customHeight="1">
      <c r="B151" s="303"/>
      <c r="C151" s="328" t="s">
        <v>362</v>
      </c>
      <c r="D151" s="283"/>
      <c r="E151" s="283"/>
      <c r="F151" s="329" t="s">
        <v>413</v>
      </c>
      <c r="G151" s="283"/>
      <c r="H151" s="328" t="s">
        <v>473</v>
      </c>
      <c r="I151" s="328" t="s">
        <v>415</v>
      </c>
      <c r="J151" s="328" t="s">
        <v>463</v>
      </c>
      <c r="K151" s="324"/>
    </row>
    <row r="152" spans="2:11" ht="15" customHeight="1">
      <c r="B152" s="303"/>
      <c r="C152" s="328" t="s">
        <v>418</v>
      </c>
      <c r="D152" s="283"/>
      <c r="E152" s="283"/>
      <c r="F152" s="329" t="s">
        <v>419</v>
      </c>
      <c r="G152" s="283"/>
      <c r="H152" s="328" t="s">
        <v>452</v>
      </c>
      <c r="I152" s="328" t="s">
        <v>415</v>
      </c>
      <c r="J152" s="328">
        <v>50</v>
      </c>
      <c r="K152" s="324"/>
    </row>
    <row r="153" spans="2:11" ht="15" customHeight="1">
      <c r="B153" s="303"/>
      <c r="C153" s="328" t="s">
        <v>421</v>
      </c>
      <c r="D153" s="283"/>
      <c r="E153" s="283"/>
      <c r="F153" s="329" t="s">
        <v>413</v>
      </c>
      <c r="G153" s="283"/>
      <c r="H153" s="328" t="s">
        <v>452</v>
      </c>
      <c r="I153" s="328" t="s">
        <v>423</v>
      </c>
      <c r="J153" s="328"/>
      <c r="K153" s="324"/>
    </row>
    <row r="154" spans="2:11" ht="15" customHeight="1">
      <c r="B154" s="303"/>
      <c r="C154" s="328" t="s">
        <v>432</v>
      </c>
      <c r="D154" s="283"/>
      <c r="E154" s="283"/>
      <c r="F154" s="329" t="s">
        <v>419</v>
      </c>
      <c r="G154" s="283"/>
      <c r="H154" s="328" t="s">
        <v>452</v>
      </c>
      <c r="I154" s="328" t="s">
        <v>415</v>
      </c>
      <c r="J154" s="328">
        <v>50</v>
      </c>
      <c r="K154" s="324"/>
    </row>
    <row r="155" spans="2:11" ht="15" customHeight="1">
      <c r="B155" s="303"/>
      <c r="C155" s="328" t="s">
        <v>440</v>
      </c>
      <c r="D155" s="283"/>
      <c r="E155" s="283"/>
      <c r="F155" s="329" t="s">
        <v>419</v>
      </c>
      <c r="G155" s="283"/>
      <c r="H155" s="328" t="s">
        <v>452</v>
      </c>
      <c r="I155" s="328" t="s">
        <v>415</v>
      </c>
      <c r="J155" s="328">
        <v>50</v>
      </c>
      <c r="K155" s="324"/>
    </row>
    <row r="156" spans="2:11" ht="15" customHeight="1">
      <c r="B156" s="303"/>
      <c r="C156" s="328" t="s">
        <v>438</v>
      </c>
      <c r="D156" s="283"/>
      <c r="E156" s="283"/>
      <c r="F156" s="329" t="s">
        <v>419</v>
      </c>
      <c r="G156" s="283"/>
      <c r="H156" s="328" t="s">
        <v>452</v>
      </c>
      <c r="I156" s="328" t="s">
        <v>415</v>
      </c>
      <c r="J156" s="328">
        <v>50</v>
      </c>
      <c r="K156" s="324"/>
    </row>
    <row r="157" spans="2:11" ht="15" customHeight="1">
      <c r="B157" s="303"/>
      <c r="C157" s="328" t="s">
        <v>87</v>
      </c>
      <c r="D157" s="283"/>
      <c r="E157" s="283"/>
      <c r="F157" s="329" t="s">
        <v>413</v>
      </c>
      <c r="G157" s="283"/>
      <c r="H157" s="328" t="s">
        <v>474</v>
      </c>
      <c r="I157" s="328" t="s">
        <v>415</v>
      </c>
      <c r="J157" s="328" t="s">
        <v>475</v>
      </c>
      <c r="K157" s="324"/>
    </row>
    <row r="158" spans="2:11" ht="15" customHeight="1">
      <c r="B158" s="303"/>
      <c r="C158" s="328" t="s">
        <v>476</v>
      </c>
      <c r="D158" s="283"/>
      <c r="E158" s="283"/>
      <c r="F158" s="329" t="s">
        <v>413</v>
      </c>
      <c r="G158" s="283"/>
      <c r="H158" s="328" t="s">
        <v>477</v>
      </c>
      <c r="I158" s="328" t="s">
        <v>447</v>
      </c>
      <c r="J158" s="328"/>
      <c r="K158" s="324"/>
    </row>
    <row r="159" spans="2:11" ht="15" customHeight="1">
      <c r="B159" s="330"/>
      <c r="C159" s="312"/>
      <c r="D159" s="312"/>
      <c r="E159" s="312"/>
      <c r="F159" s="312"/>
      <c r="G159" s="312"/>
      <c r="H159" s="312"/>
      <c r="I159" s="312"/>
      <c r="J159" s="312"/>
      <c r="K159" s="331"/>
    </row>
    <row r="160" spans="2:11" ht="18.75" customHeight="1">
      <c r="B160" s="279"/>
      <c r="C160" s="283"/>
      <c r="D160" s="283"/>
      <c r="E160" s="283"/>
      <c r="F160" s="302"/>
      <c r="G160" s="283"/>
      <c r="H160" s="283"/>
      <c r="I160" s="283"/>
      <c r="J160" s="283"/>
      <c r="K160" s="279"/>
    </row>
    <row r="161" spans="2:11" ht="18.75" customHeight="1">
      <c r="B161" s="289"/>
      <c r="C161" s="289"/>
      <c r="D161" s="289"/>
      <c r="E161" s="289"/>
      <c r="F161" s="289"/>
      <c r="G161" s="289"/>
      <c r="H161" s="289"/>
      <c r="I161" s="289"/>
      <c r="J161" s="289"/>
      <c r="K161" s="289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391" t="s">
        <v>478</v>
      </c>
      <c r="D163" s="391"/>
      <c r="E163" s="391"/>
      <c r="F163" s="391"/>
      <c r="G163" s="391"/>
      <c r="H163" s="391"/>
      <c r="I163" s="391"/>
      <c r="J163" s="391"/>
      <c r="K163" s="275"/>
    </row>
    <row r="164" spans="2:11" ht="17.25" customHeight="1">
      <c r="B164" s="274"/>
      <c r="C164" s="295" t="s">
        <v>407</v>
      </c>
      <c r="D164" s="295"/>
      <c r="E164" s="295"/>
      <c r="F164" s="295" t="s">
        <v>408</v>
      </c>
      <c r="G164" s="332"/>
      <c r="H164" s="333" t="s">
        <v>104</v>
      </c>
      <c r="I164" s="333" t="s">
        <v>57</v>
      </c>
      <c r="J164" s="295" t="s">
        <v>409</v>
      </c>
      <c r="K164" s="275"/>
    </row>
    <row r="165" spans="2:11" ht="17.25" customHeight="1">
      <c r="B165" s="276"/>
      <c r="C165" s="297" t="s">
        <v>410</v>
      </c>
      <c r="D165" s="297"/>
      <c r="E165" s="297"/>
      <c r="F165" s="298" t="s">
        <v>411</v>
      </c>
      <c r="G165" s="334"/>
      <c r="H165" s="335"/>
      <c r="I165" s="335"/>
      <c r="J165" s="297" t="s">
        <v>412</v>
      </c>
      <c r="K165" s="277"/>
    </row>
    <row r="166" spans="2:11" ht="5.25" customHeight="1">
      <c r="B166" s="303"/>
      <c r="C166" s="300"/>
      <c r="D166" s="300"/>
      <c r="E166" s="300"/>
      <c r="F166" s="300"/>
      <c r="G166" s="301"/>
      <c r="H166" s="300"/>
      <c r="I166" s="300"/>
      <c r="J166" s="300"/>
      <c r="K166" s="324"/>
    </row>
    <row r="167" spans="2:11" ht="15" customHeight="1">
      <c r="B167" s="303"/>
      <c r="C167" s="283" t="s">
        <v>416</v>
      </c>
      <c r="D167" s="283"/>
      <c r="E167" s="283"/>
      <c r="F167" s="302" t="s">
        <v>413</v>
      </c>
      <c r="G167" s="283"/>
      <c r="H167" s="283" t="s">
        <v>452</v>
      </c>
      <c r="I167" s="283" t="s">
        <v>415</v>
      </c>
      <c r="J167" s="283">
        <v>120</v>
      </c>
      <c r="K167" s="324"/>
    </row>
    <row r="168" spans="2:11" ht="15" customHeight="1">
      <c r="B168" s="303"/>
      <c r="C168" s="283" t="s">
        <v>461</v>
      </c>
      <c r="D168" s="283"/>
      <c r="E168" s="283"/>
      <c r="F168" s="302" t="s">
        <v>413</v>
      </c>
      <c r="G168" s="283"/>
      <c r="H168" s="283" t="s">
        <v>462</v>
      </c>
      <c r="I168" s="283" t="s">
        <v>415</v>
      </c>
      <c r="J168" s="283" t="s">
        <v>463</v>
      </c>
      <c r="K168" s="324"/>
    </row>
    <row r="169" spans="2:11" ht="15" customHeight="1">
      <c r="B169" s="303"/>
      <c r="C169" s="283" t="s">
        <v>362</v>
      </c>
      <c r="D169" s="283"/>
      <c r="E169" s="283"/>
      <c r="F169" s="302" t="s">
        <v>413</v>
      </c>
      <c r="G169" s="283"/>
      <c r="H169" s="283" t="s">
        <v>479</v>
      </c>
      <c r="I169" s="283" t="s">
        <v>415</v>
      </c>
      <c r="J169" s="283" t="s">
        <v>463</v>
      </c>
      <c r="K169" s="324"/>
    </row>
    <row r="170" spans="2:11" ht="15" customHeight="1">
      <c r="B170" s="303"/>
      <c r="C170" s="283" t="s">
        <v>418</v>
      </c>
      <c r="D170" s="283"/>
      <c r="E170" s="283"/>
      <c r="F170" s="302" t="s">
        <v>419</v>
      </c>
      <c r="G170" s="283"/>
      <c r="H170" s="283" t="s">
        <v>479</v>
      </c>
      <c r="I170" s="283" t="s">
        <v>415</v>
      </c>
      <c r="J170" s="283">
        <v>50</v>
      </c>
      <c r="K170" s="324"/>
    </row>
    <row r="171" spans="2:11" ht="15" customHeight="1">
      <c r="B171" s="303"/>
      <c r="C171" s="283" t="s">
        <v>421</v>
      </c>
      <c r="D171" s="283"/>
      <c r="E171" s="283"/>
      <c r="F171" s="302" t="s">
        <v>413</v>
      </c>
      <c r="G171" s="283"/>
      <c r="H171" s="283" t="s">
        <v>479</v>
      </c>
      <c r="I171" s="283" t="s">
        <v>423</v>
      </c>
      <c r="J171" s="283"/>
      <c r="K171" s="324"/>
    </row>
    <row r="172" spans="2:11" ht="15" customHeight="1">
      <c r="B172" s="303"/>
      <c r="C172" s="283" t="s">
        <v>432</v>
      </c>
      <c r="D172" s="283"/>
      <c r="E172" s="283"/>
      <c r="F172" s="302" t="s">
        <v>419</v>
      </c>
      <c r="G172" s="283"/>
      <c r="H172" s="283" t="s">
        <v>479</v>
      </c>
      <c r="I172" s="283" t="s">
        <v>415</v>
      </c>
      <c r="J172" s="283">
        <v>50</v>
      </c>
      <c r="K172" s="324"/>
    </row>
    <row r="173" spans="2:11" ht="15" customHeight="1">
      <c r="B173" s="303"/>
      <c r="C173" s="283" t="s">
        <v>440</v>
      </c>
      <c r="D173" s="283"/>
      <c r="E173" s="283"/>
      <c r="F173" s="302" t="s">
        <v>419</v>
      </c>
      <c r="G173" s="283"/>
      <c r="H173" s="283" t="s">
        <v>479</v>
      </c>
      <c r="I173" s="283" t="s">
        <v>415</v>
      </c>
      <c r="J173" s="283">
        <v>50</v>
      </c>
      <c r="K173" s="324"/>
    </row>
    <row r="174" spans="2:11" ht="15" customHeight="1">
      <c r="B174" s="303"/>
      <c r="C174" s="283" t="s">
        <v>438</v>
      </c>
      <c r="D174" s="283"/>
      <c r="E174" s="283"/>
      <c r="F174" s="302" t="s">
        <v>419</v>
      </c>
      <c r="G174" s="283"/>
      <c r="H174" s="283" t="s">
        <v>479</v>
      </c>
      <c r="I174" s="283" t="s">
        <v>415</v>
      </c>
      <c r="J174" s="283">
        <v>50</v>
      </c>
      <c r="K174" s="324"/>
    </row>
    <row r="175" spans="2:11" ht="15" customHeight="1">
      <c r="B175" s="303"/>
      <c r="C175" s="283" t="s">
        <v>103</v>
      </c>
      <c r="D175" s="283"/>
      <c r="E175" s="283"/>
      <c r="F175" s="302" t="s">
        <v>413</v>
      </c>
      <c r="G175" s="283"/>
      <c r="H175" s="283" t="s">
        <v>480</v>
      </c>
      <c r="I175" s="283" t="s">
        <v>481</v>
      </c>
      <c r="J175" s="283"/>
      <c r="K175" s="324"/>
    </row>
    <row r="176" spans="2:11" ht="15" customHeight="1">
      <c r="B176" s="303"/>
      <c r="C176" s="283" t="s">
        <v>57</v>
      </c>
      <c r="D176" s="283"/>
      <c r="E176" s="283"/>
      <c r="F176" s="302" t="s">
        <v>413</v>
      </c>
      <c r="G176" s="283"/>
      <c r="H176" s="283" t="s">
        <v>482</v>
      </c>
      <c r="I176" s="283" t="s">
        <v>483</v>
      </c>
      <c r="J176" s="283">
        <v>1</v>
      </c>
      <c r="K176" s="324"/>
    </row>
    <row r="177" spans="2:11" ht="15" customHeight="1">
      <c r="B177" s="303"/>
      <c r="C177" s="283" t="s">
        <v>53</v>
      </c>
      <c r="D177" s="283"/>
      <c r="E177" s="283"/>
      <c r="F177" s="302" t="s">
        <v>413</v>
      </c>
      <c r="G177" s="283"/>
      <c r="H177" s="283" t="s">
        <v>484</v>
      </c>
      <c r="I177" s="283" t="s">
        <v>415</v>
      </c>
      <c r="J177" s="283">
        <v>20</v>
      </c>
      <c r="K177" s="324"/>
    </row>
    <row r="178" spans="2:11" ht="15" customHeight="1">
      <c r="B178" s="303"/>
      <c r="C178" s="283" t="s">
        <v>104</v>
      </c>
      <c r="D178" s="283"/>
      <c r="E178" s="283"/>
      <c r="F178" s="302" t="s">
        <v>413</v>
      </c>
      <c r="G178" s="283"/>
      <c r="H178" s="283" t="s">
        <v>485</v>
      </c>
      <c r="I178" s="283" t="s">
        <v>415</v>
      </c>
      <c r="J178" s="283">
        <v>255</v>
      </c>
      <c r="K178" s="324"/>
    </row>
    <row r="179" spans="2:11" ht="15" customHeight="1">
      <c r="B179" s="303"/>
      <c r="C179" s="283" t="s">
        <v>105</v>
      </c>
      <c r="D179" s="283"/>
      <c r="E179" s="283"/>
      <c r="F179" s="302" t="s">
        <v>413</v>
      </c>
      <c r="G179" s="283"/>
      <c r="H179" s="283" t="s">
        <v>378</v>
      </c>
      <c r="I179" s="283" t="s">
        <v>415</v>
      </c>
      <c r="J179" s="283">
        <v>10</v>
      </c>
      <c r="K179" s="324"/>
    </row>
    <row r="180" spans="2:11" ht="15" customHeight="1">
      <c r="B180" s="303"/>
      <c r="C180" s="283" t="s">
        <v>106</v>
      </c>
      <c r="D180" s="283"/>
      <c r="E180" s="283"/>
      <c r="F180" s="302" t="s">
        <v>413</v>
      </c>
      <c r="G180" s="283"/>
      <c r="H180" s="283" t="s">
        <v>486</v>
      </c>
      <c r="I180" s="283" t="s">
        <v>447</v>
      </c>
      <c r="J180" s="283"/>
      <c r="K180" s="324"/>
    </row>
    <row r="181" spans="2:11" ht="15" customHeight="1">
      <c r="B181" s="303"/>
      <c r="C181" s="283" t="s">
        <v>487</v>
      </c>
      <c r="D181" s="283"/>
      <c r="E181" s="283"/>
      <c r="F181" s="302" t="s">
        <v>413</v>
      </c>
      <c r="G181" s="283"/>
      <c r="H181" s="283" t="s">
        <v>488</v>
      </c>
      <c r="I181" s="283" t="s">
        <v>447</v>
      </c>
      <c r="J181" s="283"/>
      <c r="K181" s="324"/>
    </row>
    <row r="182" spans="2:11" ht="15" customHeight="1">
      <c r="B182" s="303"/>
      <c r="C182" s="283" t="s">
        <v>476</v>
      </c>
      <c r="D182" s="283"/>
      <c r="E182" s="283"/>
      <c r="F182" s="302" t="s">
        <v>413</v>
      </c>
      <c r="G182" s="283"/>
      <c r="H182" s="283" t="s">
        <v>489</v>
      </c>
      <c r="I182" s="283" t="s">
        <v>447</v>
      </c>
      <c r="J182" s="283"/>
      <c r="K182" s="324"/>
    </row>
    <row r="183" spans="2:11" ht="15" customHeight="1">
      <c r="B183" s="303"/>
      <c r="C183" s="283" t="s">
        <v>108</v>
      </c>
      <c r="D183" s="283"/>
      <c r="E183" s="283"/>
      <c r="F183" s="302" t="s">
        <v>419</v>
      </c>
      <c r="G183" s="283"/>
      <c r="H183" s="283" t="s">
        <v>490</v>
      </c>
      <c r="I183" s="283" t="s">
        <v>415</v>
      </c>
      <c r="J183" s="283">
        <v>50</v>
      </c>
      <c r="K183" s="324"/>
    </row>
    <row r="184" spans="2:11" ht="15" customHeight="1">
      <c r="B184" s="303"/>
      <c r="C184" s="283" t="s">
        <v>491</v>
      </c>
      <c r="D184" s="283"/>
      <c r="E184" s="283"/>
      <c r="F184" s="302" t="s">
        <v>419</v>
      </c>
      <c r="G184" s="283"/>
      <c r="H184" s="283" t="s">
        <v>492</v>
      </c>
      <c r="I184" s="283" t="s">
        <v>493</v>
      </c>
      <c r="J184" s="283"/>
      <c r="K184" s="324"/>
    </row>
    <row r="185" spans="2:11" ht="15" customHeight="1">
      <c r="B185" s="303"/>
      <c r="C185" s="283" t="s">
        <v>494</v>
      </c>
      <c r="D185" s="283"/>
      <c r="E185" s="283"/>
      <c r="F185" s="302" t="s">
        <v>419</v>
      </c>
      <c r="G185" s="283"/>
      <c r="H185" s="283" t="s">
        <v>495</v>
      </c>
      <c r="I185" s="283" t="s">
        <v>493</v>
      </c>
      <c r="J185" s="283"/>
      <c r="K185" s="324"/>
    </row>
    <row r="186" spans="2:11" ht="15" customHeight="1">
      <c r="B186" s="303"/>
      <c r="C186" s="283" t="s">
        <v>496</v>
      </c>
      <c r="D186" s="283"/>
      <c r="E186" s="283"/>
      <c r="F186" s="302" t="s">
        <v>419</v>
      </c>
      <c r="G186" s="283"/>
      <c r="H186" s="283" t="s">
        <v>497</v>
      </c>
      <c r="I186" s="283" t="s">
        <v>493</v>
      </c>
      <c r="J186" s="283"/>
      <c r="K186" s="324"/>
    </row>
    <row r="187" spans="2:11" ht="15" customHeight="1">
      <c r="B187" s="303"/>
      <c r="C187" s="336" t="s">
        <v>498</v>
      </c>
      <c r="D187" s="283"/>
      <c r="E187" s="283"/>
      <c r="F187" s="302" t="s">
        <v>419</v>
      </c>
      <c r="G187" s="283"/>
      <c r="H187" s="283" t="s">
        <v>499</v>
      </c>
      <c r="I187" s="283" t="s">
        <v>500</v>
      </c>
      <c r="J187" s="337" t="s">
        <v>501</v>
      </c>
      <c r="K187" s="324"/>
    </row>
    <row r="188" spans="2:11" ht="15" customHeight="1">
      <c r="B188" s="303"/>
      <c r="C188" s="288" t="s">
        <v>42</v>
      </c>
      <c r="D188" s="283"/>
      <c r="E188" s="283"/>
      <c r="F188" s="302" t="s">
        <v>413</v>
      </c>
      <c r="G188" s="283"/>
      <c r="H188" s="279" t="s">
        <v>502</v>
      </c>
      <c r="I188" s="283" t="s">
        <v>503</v>
      </c>
      <c r="J188" s="283"/>
      <c r="K188" s="324"/>
    </row>
    <row r="189" spans="2:11" ht="15" customHeight="1">
      <c r="B189" s="303"/>
      <c r="C189" s="288" t="s">
        <v>504</v>
      </c>
      <c r="D189" s="283"/>
      <c r="E189" s="283"/>
      <c r="F189" s="302" t="s">
        <v>413</v>
      </c>
      <c r="G189" s="283"/>
      <c r="H189" s="283" t="s">
        <v>505</v>
      </c>
      <c r="I189" s="283" t="s">
        <v>447</v>
      </c>
      <c r="J189" s="283"/>
      <c r="K189" s="324"/>
    </row>
    <row r="190" spans="2:11" ht="15" customHeight="1">
      <c r="B190" s="303"/>
      <c r="C190" s="288" t="s">
        <v>506</v>
      </c>
      <c r="D190" s="283"/>
      <c r="E190" s="283"/>
      <c r="F190" s="302" t="s">
        <v>413</v>
      </c>
      <c r="G190" s="283"/>
      <c r="H190" s="283" t="s">
        <v>507</v>
      </c>
      <c r="I190" s="283" t="s">
        <v>447</v>
      </c>
      <c r="J190" s="283"/>
      <c r="K190" s="324"/>
    </row>
    <row r="191" spans="2:11" ht="15" customHeight="1">
      <c r="B191" s="303"/>
      <c r="C191" s="288" t="s">
        <v>508</v>
      </c>
      <c r="D191" s="283"/>
      <c r="E191" s="283"/>
      <c r="F191" s="302" t="s">
        <v>419</v>
      </c>
      <c r="G191" s="283"/>
      <c r="H191" s="283" t="s">
        <v>509</v>
      </c>
      <c r="I191" s="283" t="s">
        <v>447</v>
      </c>
      <c r="J191" s="283"/>
      <c r="K191" s="324"/>
    </row>
    <row r="192" spans="2:11" ht="15" customHeight="1">
      <c r="B192" s="330"/>
      <c r="C192" s="338"/>
      <c r="D192" s="312"/>
      <c r="E192" s="312"/>
      <c r="F192" s="312"/>
      <c r="G192" s="312"/>
      <c r="H192" s="312"/>
      <c r="I192" s="312"/>
      <c r="J192" s="312"/>
      <c r="K192" s="331"/>
    </row>
    <row r="193" spans="2:11" ht="18.75" customHeight="1">
      <c r="B193" s="279"/>
      <c r="C193" s="283"/>
      <c r="D193" s="283"/>
      <c r="E193" s="283"/>
      <c r="F193" s="302"/>
      <c r="G193" s="283"/>
      <c r="H193" s="283"/>
      <c r="I193" s="283"/>
      <c r="J193" s="283"/>
      <c r="K193" s="279"/>
    </row>
    <row r="194" spans="2:11" ht="18.75" customHeight="1">
      <c r="B194" s="279"/>
      <c r="C194" s="283"/>
      <c r="D194" s="283"/>
      <c r="E194" s="283"/>
      <c r="F194" s="302"/>
      <c r="G194" s="283"/>
      <c r="H194" s="283"/>
      <c r="I194" s="283"/>
      <c r="J194" s="283"/>
      <c r="K194" s="279"/>
    </row>
    <row r="195" spans="2:11" ht="18.75" customHeight="1">
      <c r="B195" s="289"/>
      <c r="C195" s="289"/>
      <c r="D195" s="289"/>
      <c r="E195" s="289"/>
      <c r="F195" s="289"/>
      <c r="G195" s="289"/>
      <c r="H195" s="289"/>
      <c r="I195" s="289"/>
      <c r="J195" s="289"/>
      <c r="K195" s="289"/>
    </row>
    <row r="196" spans="2:11" ht="13.5">
      <c r="B196" s="271"/>
      <c r="C196" s="272"/>
      <c r="D196" s="272"/>
      <c r="E196" s="272"/>
      <c r="F196" s="272"/>
      <c r="G196" s="272"/>
      <c r="H196" s="272"/>
      <c r="I196" s="272"/>
      <c r="J196" s="272"/>
      <c r="K196" s="273"/>
    </row>
    <row r="197" spans="2:11" ht="21">
      <c r="B197" s="274"/>
      <c r="C197" s="391" t="s">
        <v>510</v>
      </c>
      <c r="D197" s="391"/>
      <c r="E197" s="391"/>
      <c r="F197" s="391"/>
      <c r="G197" s="391"/>
      <c r="H197" s="391"/>
      <c r="I197" s="391"/>
      <c r="J197" s="391"/>
      <c r="K197" s="275"/>
    </row>
    <row r="198" spans="2:11" ht="25.5" customHeight="1">
      <c r="B198" s="274"/>
      <c r="C198" s="339" t="s">
        <v>511</v>
      </c>
      <c r="D198" s="339"/>
      <c r="E198" s="339"/>
      <c r="F198" s="339" t="s">
        <v>512</v>
      </c>
      <c r="G198" s="340"/>
      <c r="H198" s="396" t="s">
        <v>513</v>
      </c>
      <c r="I198" s="396"/>
      <c r="J198" s="396"/>
      <c r="K198" s="275"/>
    </row>
    <row r="199" spans="2:11" ht="5.25" customHeight="1">
      <c r="B199" s="303"/>
      <c r="C199" s="300"/>
      <c r="D199" s="300"/>
      <c r="E199" s="300"/>
      <c r="F199" s="300"/>
      <c r="G199" s="283"/>
      <c r="H199" s="300"/>
      <c r="I199" s="300"/>
      <c r="J199" s="300"/>
      <c r="K199" s="324"/>
    </row>
    <row r="200" spans="2:11" ht="15" customHeight="1">
      <c r="B200" s="303"/>
      <c r="C200" s="283" t="s">
        <v>503</v>
      </c>
      <c r="D200" s="283"/>
      <c r="E200" s="283"/>
      <c r="F200" s="302" t="s">
        <v>43</v>
      </c>
      <c r="G200" s="283"/>
      <c r="H200" s="393" t="s">
        <v>514</v>
      </c>
      <c r="I200" s="393"/>
      <c r="J200" s="393"/>
      <c r="K200" s="324"/>
    </row>
    <row r="201" spans="2:11" ht="15" customHeight="1">
      <c r="B201" s="303"/>
      <c r="C201" s="309"/>
      <c r="D201" s="283"/>
      <c r="E201" s="283"/>
      <c r="F201" s="302" t="s">
        <v>44</v>
      </c>
      <c r="G201" s="283"/>
      <c r="H201" s="393" t="s">
        <v>515</v>
      </c>
      <c r="I201" s="393"/>
      <c r="J201" s="393"/>
      <c r="K201" s="324"/>
    </row>
    <row r="202" spans="2:11" ht="15" customHeight="1">
      <c r="B202" s="303"/>
      <c r="C202" s="309"/>
      <c r="D202" s="283"/>
      <c r="E202" s="283"/>
      <c r="F202" s="302" t="s">
        <v>47</v>
      </c>
      <c r="G202" s="283"/>
      <c r="H202" s="393" t="s">
        <v>516</v>
      </c>
      <c r="I202" s="393"/>
      <c r="J202" s="393"/>
      <c r="K202" s="324"/>
    </row>
    <row r="203" spans="2:11" ht="15" customHeight="1">
      <c r="B203" s="303"/>
      <c r="C203" s="283"/>
      <c r="D203" s="283"/>
      <c r="E203" s="283"/>
      <c r="F203" s="302" t="s">
        <v>45</v>
      </c>
      <c r="G203" s="283"/>
      <c r="H203" s="393" t="s">
        <v>517</v>
      </c>
      <c r="I203" s="393"/>
      <c r="J203" s="393"/>
      <c r="K203" s="324"/>
    </row>
    <row r="204" spans="2:11" ht="15" customHeight="1">
      <c r="B204" s="303"/>
      <c r="C204" s="283"/>
      <c r="D204" s="283"/>
      <c r="E204" s="283"/>
      <c r="F204" s="302" t="s">
        <v>46</v>
      </c>
      <c r="G204" s="283"/>
      <c r="H204" s="393" t="s">
        <v>518</v>
      </c>
      <c r="I204" s="393"/>
      <c r="J204" s="393"/>
      <c r="K204" s="324"/>
    </row>
    <row r="205" spans="2:11" ht="15" customHeight="1">
      <c r="B205" s="303"/>
      <c r="C205" s="283"/>
      <c r="D205" s="283"/>
      <c r="E205" s="283"/>
      <c r="F205" s="302"/>
      <c r="G205" s="283"/>
      <c r="H205" s="283"/>
      <c r="I205" s="283"/>
      <c r="J205" s="283"/>
      <c r="K205" s="324"/>
    </row>
    <row r="206" spans="2:11" ht="15" customHeight="1">
      <c r="B206" s="303"/>
      <c r="C206" s="283" t="s">
        <v>459</v>
      </c>
      <c r="D206" s="283"/>
      <c r="E206" s="283"/>
      <c r="F206" s="302" t="s">
        <v>76</v>
      </c>
      <c r="G206" s="283"/>
      <c r="H206" s="393" t="s">
        <v>519</v>
      </c>
      <c r="I206" s="393"/>
      <c r="J206" s="393"/>
      <c r="K206" s="324"/>
    </row>
    <row r="207" spans="2:11" ht="15" customHeight="1">
      <c r="B207" s="303"/>
      <c r="C207" s="309"/>
      <c r="D207" s="283"/>
      <c r="E207" s="283"/>
      <c r="F207" s="302" t="s">
        <v>356</v>
      </c>
      <c r="G207" s="283"/>
      <c r="H207" s="393" t="s">
        <v>357</v>
      </c>
      <c r="I207" s="393"/>
      <c r="J207" s="393"/>
      <c r="K207" s="324"/>
    </row>
    <row r="208" spans="2:11" ht="15" customHeight="1">
      <c r="B208" s="303"/>
      <c r="C208" s="283"/>
      <c r="D208" s="283"/>
      <c r="E208" s="283"/>
      <c r="F208" s="302" t="s">
        <v>354</v>
      </c>
      <c r="G208" s="283"/>
      <c r="H208" s="393" t="s">
        <v>520</v>
      </c>
      <c r="I208" s="393"/>
      <c r="J208" s="393"/>
      <c r="K208" s="324"/>
    </row>
    <row r="209" spans="2:11" ht="15" customHeight="1">
      <c r="B209" s="341"/>
      <c r="C209" s="309"/>
      <c r="D209" s="309"/>
      <c r="E209" s="309"/>
      <c r="F209" s="302" t="s">
        <v>358</v>
      </c>
      <c r="G209" s="288"/>
      <c r="H209" s="397" t="s">
        <v>359</v>
      </c>
      <c r="I209" s="397"/>
      <c r="J209" s="397"/>
      <c r="K209" s="342"/>
    </row>
    <row r="210" spans="2:11" ht="15" customHeight="1">
      <c r="B210" s="341"/>
      <c r="C210" s="309"/>
      <c r="D210" s="309"/>
      <c r="E210" s="309"/>
      <c r="F210" s="302" t="s">
        <v>360</v>
      </c>
      <c r="G210" s="288"/>
      <c r="H210" s="397" t="s">
        <v>521</v>
      </c>
      <c r="I210" s="397"/>
      <c r="J210" s="397"/>
      <c r="K210" s="342"/>
    </row>
    <row r="211" spans="2:11" ht="15" customHeight="1">
      <c r="B211" s="341"/>
      <c r="C211" s="309"/>
      <c r="D211" s="309"/>
      <c r="E211" s="309"/>
      <c r="F211" s="343"/>
      <c r="G211" s="288"/>
      <c r="H211" s="344"/>
      <c r="I211" s="344"/>
      <c r="J211" s="344"/>
      <c r="K211" s="342"/>
    </row>
    <row r="212" spans="2:11" ht="15" customHeight="1">
      <c r="B212" s="341"/>
      <c r="C212" s="283" t="s">
        <v>483</v>
      </c>
      <c r="D212" s="309"/>
      <c r="E212" s="309"/>
      <c r="F212" s="302">
        <v>1</v>
      </c>
      <c r="G212" s="288"/>
      <c r="H212" s="397" t="s">
        <v>522</v>
      </c>
      <c r="I212" s="397"/>
      <c r="J212" s="397"/>
      <c r="K212" s="342"/>
    </row>
    <row r="213" spans="2:11" ht="15" customHeight="1">
      <c r="B213" s="341"/>
      <c r="C213" s="309"/>
      <c r="D213" s="309"/>
      <c r="E213" s="309"/>
      <c r="F213" s="302">
        <v>2</v>
      </c>
      <c r="G213" s="288"/>
      <c r="H213" s="397" t="s">
        <v>523</v>
      </c>
      <c r="I213" s="397"/>
      <c r="J213" s="397"/>
      <c r="K213" s="342"/>
    </row>
    <row r="214" spans="2:11" ht="15" customHeight="1">
      <c r="B214" s="341"/>
      <c r="C214" s="309"/>
      <c r="D214" s="309"/>
      <c r="E214" s="309"/>
      <c r="F214" s="302">
        <v>3</v>
      </c>
      <c r="G214" s="288"/>
      <c r="H214" s="397" t="s">
        <v>524</v>
      </c>
      <c r="I214" s="397"/>
      <c r="J214" s="397"/>
      <c r="K214" s="342"/>
    </row>
    <row r="215" spans="2:11" ht="15" customHeight="1">
      <c r="B215" s="341"/>
      <c r="C215" s="309"/>
      <c r="D215" s="309"/>
      <c r="E215" s="309"/>
      <c r="F215" s="302">
        <v>4</v>
      </c>
      <c r="G215" s="288"/>
      <c r="H215" s="397" t="s">
        <v>525</v>
      </c>
      <c r="I215" s="397"/>
      <c r="J215" s="397"/>
      <c r="K215" s="342"/>
    </row>
    <row r="216" spans="2:11" ht="12.75" customHeight="1">
      <c r="B216" s="345"/>
      <c r="C216" s="346"/>
      <c r="D216" s="346"/>
      <c r="E216" s="346"/>
      <c r="F216" s="346"/>
      <c r="G216" s="346"/>
      <c r="H216" s="346"/>
      <c r="I216" s="346"/>
      <c r="J216" s="346"/>
      <c r="K216" s="347"/>
    </row>
  </sheetData>
  <sheetProtection algorithmName="SHA-512" hashValue="ubfrRvru9AccL3dgNJKoJqns0AWPpeMjezJ1hHPoCJPlqyUX72EgX6czuduJWIb3xrjmgsVKvtO8SqnSqeXrjg==" saltValue="xYg/1+NZRFKimGuU9H1p9w==" spinCount="100000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Juras V</dc:creator>
  <cp:keywords/>
  <dc:description/>
  <cp:lastModifiedBy>Kuruc Roman</cp:lastModifiedBy>
  <dcterms:created xsi:type="dcterms:W3CDTF">2019-01-09T07:36:02Z</dcterms:created>
  <dcterms:modified xsi:type="dcterms:W3CDTF">2019-01-18T10:45:29Z</dcterms:modified>
  <cp:category/>
  <cp:version/>
  <cp:contentType/>
  <cp:contentStatus/>
</cp:coreProperties>
</file>