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2018-092-A - Zábradlí se ..." sheetId="2" r:id="rId2"/>
    <sheet name="2018-092-B - Zábradlí s v..." sheetId="3" r:id="rId3"/>
    <sheet name="2018-092-C - Schodišťové ..." sheetId="4" r:id="rId4"/>
    <sheet name="2018-092-D - Plot s drátě..." sheetId="5" r:id="rId5"/>
    <sheet name="2018-092-E - Bezpečnostní..." sheetId="6" r:id="rId6"/>
    <sheet name="2018-092-F - Individuální..." sheetId="7" r:id="rId7"/>
    <sheet name="2018-092-G - Výstražné bóje" sheetId="8" r:id="rId8"/>
    <sheet name="2018-092-H - Vjezdová brána" sheetId="9" r:id="rId9"/>
    <sheet name="Pokyny pro vyplnění" sheetId="10" r:id="rId10"/>
  </sheets>
  <definedNames>
    <definedName name="_xlnm.Print_Area" localSheetId="0">'Rekapitulace stavby'!$D$4:$AO$33,'Rekapitulace stavby'!$C$39:$AQ$60</definedName>
    <definedName name="_xlnm.Print_Titles" localSheetId="0">'Rekapitulace stavby'!$49:$49</definedName>
    <definedName name="_xlnm._FilterDatabase" localSheetId="1" hidden="1">'2018-092-A - Zábradlí se ...'!$C$80:$K$102</definedName>
    <definedName name="_xlnm.Print_Area" localSheetId="1">'2018-092-A - Zábradlí se ...'!$C$4:$J$36,'2018-092-A - Zábradlí se ...'!$C$42:$J$62,'2018-092-A - Zábradlí se ...'!$C$68:$K$102</definedName>
    <definedName name="_xlnm.Print_Titles" localSheetId="1">'2018-092-A - Zábradlí se ...'!$80:$80</definedName>
    <definedName name="_xlnm._FilterDatabase" localSheetId="2" hidden="1">'2018-092-B - Zábradlí s v...'!$C$81:$K$113</definedName>
    <definedName name="_xlnm.Print_Area" localSheetId="2">'2018-092-B - Zábradlí s v...'!$C$4:$J$36,'2018-092-B - Zábradlí s v...'!$C$42:$J$63,'2018-092-B - Zábradlí s v...'!$C$69:$K$113</definedName>
    <definedName name="_xlnm.Print_Titles" localSheetId="2">'2018-092-B - Zábradlí s v...'!$81:$81</definedName>
    <definedName name="_xlnm._FilterDatabase" localSheetId="3" hidden="1">'2018-092-C - Schodišťové ...'!$C$79:$K$94</definedName>
    <definedName name="_xlnm.Print_Area" localSheetId="3">'2018-092-C - Schodišťové ...'!$C$4:$J$36,'2018-092-C - Schodišťové ...'!$C$42:$J$61,'2018-092-C - Schodišťové ...'!$C$67:$K$94</definedName>
    <definedName name="_xlnm.Print_Titles" localSheetId="3">'2018-092-C - Schodišťové ...'!$79:$79</definedName>
    <definedName name="_xlnm._FilterDatabase" localSheetId="4" hidden="1">'2018-092-D - Plot s drátě...'!$C$78:$K$103</definedName>
    <definedName name="_xlnm.Print_Area" localSheetId="4">'2018-092-D - Plot s drátě...'!$C$4:$J$36,'2018-092-D - Plot s drátě...'!$C$42:$J$60,'2018-092-D - Plot s drátě...'!$C$66:$K$103</definedName>
    <definedName name="_xlnm.Print_Titles" localSheetId="4">'2018-092-D - Plot s drátě...'!$78:$78</definedName>
    <definedName name="_xlnm._FilterDatabase" localSheetId="5" hidden="1">'2018-092-E - Bezpečnostní...'!$C$78:$K$95</definedName>
    <definedName name="_xlnm.Print_Area" localSheetId="5">'2018-092-E - Bezpečnostní...'!$C$4:$J$36,'2018-092-E - Bezpečnostní...'!$C$42:$J$60,'2018-092-E - Bezpečnostní...'!$C$66:$K$95</definedName>
    <definedName name="_xlnm.Print_Titles" localSheetId="5">'2018-092-E - Bezpečnostní...'!$78:$78</definedName>
    <definedName name="_xlnm._FilterDatabase" localSheetId="6" hidden="1">'2018-092-F - Individuální...'!$C$79:$K$92</definedName>
    <definedName name="_xlnm.Print_Area" localSheetId="6">'2018-092-F - Individuální...'!$C$4:$J$36,'2018-092-F - Individuální...'!$C$42:$J$61,'2018-092-F - Individuální...'!$C$67:$K$92</definedName>
    <definedName name="_xlnm.Print_Titles" localSheetId="6">'2018-092-F - Individuální...'!$79:$79</definedName>
    <definedName name="_xlnm._FilterDatabase" localSheetId="7" hidden="1">'2018-092-G - Výstražné bóje'!$C$82:$K$115</definedName>
    <definedName name="_xlnm.Print_Area" localSheetId="7">'2018-092-G - Výstražné bóje'!$C$4:$J$36,'2018-092-G - Výstražné bóje'!$C$42:$J$64,'2018-092-G - Výstražné bóje'!$C$70:$K$115</definedName>
    <definedName name="_xlnm.Print_Titles" localSheetId="7">'2018-092-G - Výstražné bóje'!$82:$82</definedName>
    <definedName name="_xlnm._FilterDatabase" localSheetId="8" hidden="1">'2018-092-H - Vjezdová brána'!$C$77:$K$85</definedName>
    <definedName name="_xlnm.Print_Area" localSheetId="8">'2018-092-H - Vjezdová brána'!$C$4:$J$36,'2018-092-H - Vjezdová brána'!$C$42:$J$59,'2018-092-H - Vjezdová brána'!$C$65:$K$85</definedName>
    <definedName name="_xlnm.Print_Titles" localSheetId="8">'2018-092-H - Vjezdová brána'!$77:$77</definedName>
    <definedName name="_xlnm.Print_Area" localSheetId="9">'Pokyny pro vyplnění'!$B$2:$K$69,'Pokyny pro vyplnění'!$B$72:$K$116,'Pokyny pro vyplnění'!$B$119:$K$188,'Pokyny pro vyplnění'!$B$196:$K$216</definedName>
  </definedNames>
  <calcPr/>
</workbook>
</file>

<file path=xl/calcChain.xml><?xml version="1.0" encoding="utf-8"?>
<calcChain xmlns="http://schemas.openxmlformats.org/spreadsheetml/2006/main">
  <c i="1" r="AY59"/>
  <c r="AX59"/>
  <c i="9" r="BI84"/>
  <c r="BH84"/>
  <c r="BG84"/>
  <c r="BF84"/>
  <c r="T84"/>
  <c r="R84"/>
  <c r="P84"/>
  <c r="BK84"/>
  <c r="J84"/>
  <c r="BE84"/>
  <c r="BI82"/>
  <c r="BH82"/>
  <c r="BG82"/>
  <c r="BF82"/>
  <c r="T82"/>
  <c r="R82"/>
  <c r="P82"/>
  <c r="BK82"/>
  <c r="J82"/>
  <c r="BE82"/>
  <c r="BI81"/>
  <c r="F34"/>
  <c i="1" r="BD59"/>
  <c i="9" r="BH81"/>
  <c r="F33"/>
  <c i="1" r="BC59"/>
  <c i="9" r="BG81"/>
  <c r="F32"/>
  <c i="1" r="BB59"/>
  <c i="9" r="BF81"/>
  <c r="J31"/>
  <c i="1" r="AW59"/>
  <c i="9" r="F31"/>
  <c i="1" r="BA59"/>
  <c i="9" r="T81"/>
  <c r="T80"/>
  <c r="T79"/>
  <c r="T78"/>
  <c r="R81"/>
  <c r="R80"/>
  <c r="R79"/>
  <c r="R78"/>
  <c r="P81"/>
  <c r="P80"/>
  <c r="P79"/>
  <c r="P78"/>
  <c i="1" r="AU59"/>
  <c i="9" r="BK81"/>
  <c r="BK80"/>
  <c r="J80"/>
  <c r="BK79"/>
  <c r="J79"/>
  <c r="BK78"/>
  <c r="J78"/>
  <c r="J56"/>
  <c r="J27"/>
  <c i="1" r="AG59"/>
  <c i="9" r="J81"/>
  <c r="BE81"/>
  <c r="J30"/>
  <c i="1" r="AV59"/>
  <c i="9" r="F30"/>
  <c i="1" r="AZ59"/>
  <c i="9" r="J58"/>
  <c r="J57"/>
  <c r="J74"/>
  <c r="F74"/>
  <c r="F72"/>
  <c r="E70"/>
  <c r="J51"/>
  <c r="F51"/>
  <c r="F49"/>
  <c r="E47"/>
  <c r="J36"/>
  <c r="J18"/>
  <c r="E18"/>
  <c r="F75"/>
  <c r="F52"/>
  <c r="J17"/>
  <c r="J12"/>
  <c r="J72"/>
  <c r="J49"/>
  <c r="E7"/>
  <c r="E68"/>
  <c r="E45"/>
  <c i="1" r="AY58"/>
  <c r="AX58"/>
  <c i="8" r="BI113"/>
  <c r="BH113"/>
  <c r="BG113"/>
  <c r="BF113"/>
  <c r="T113"/>
  <c r="R113"/>
  <c r="P113"/>
  <c r="BK113"/>
  <c r="J113"/>
  <c r="BE113"/>
  <c r="BI112"/>
  <c r="BH112"/>
  <c r="BG112"/>
  <c r="BF112"/>
  <c r="T112"/>
  <c r="R112"/>
  <c r="P112"/>
  <c r="BK112"/>
  <c r="J112"/>
  <c r="BE112"/>
  <c r="BI111"/>
  <c r="BH111"/>
  <c r="BG111"/>
  <c r="BF111"/>
  <c r="T111"/>
  <c r="R111"/>
  <c r="P111"/>
  <c r="BK111"/>
  <c r="J111"/>
  <c r="BE111"/>
  <c r="BI110"/>
  <c r="BH110"/>
  <c r="BG110"/>
  <c r="BF110"/>
  <c r="T110"/>
  <c r="R110"/>
  <c r="P110"/>
  <c r="BK110"/>
  <c r="J110"/>
  <c r="BE110"/>
  <c r="BI107"/>
  <c r="BH107"/>
  <c r="BG107"/>
  <c r="BF107"/>
  <c r="T107"/>
  <c r="T106"/>
  <c r="T105"/>
  <c r="R107"/>
  <c r="R106"/>
  <c r="R105"/>
  <c r="P107"/>
  <c r="P106"/>
  <c r="P105"/>
  <c r="BK107"/>
  <c r="BK106"/>
  <c r="J106"/>
  <c r="BK105"/>
  <c r="J105"/>
  <c r="J107"/>
  <c r="BE107"/>
  <c r="J63"/>
  <c r="J62"/>
  <c r="BI102"/>
  <c r="BH102"/>
  <c r="BG102"/>
  <c r="BF102"/>
  <c r="T102"/>
  <c r="R102"/>
  <c r="P102"/>
  <c r="BK102"/>
  <c r="J102"/>
  <c r="BE102"/>
  <c r="BI99"/>
  <c r="BH99"/>
  <c r="BG99"/>
  <c r="BF99"/>
  <c r="T99"/>
  <c r="T98"/>
  <c r="R99"/>
  <c r="R98"/>
  <c r="P99"/>
  <c r="P98"/>
  <c r="BK99"/>
  <c r="BK98"/>
  <c r="J98"/>
  <c r="J99"/>
  <c r="BE99"/>
  <c r="J61"/>
  <c r="BI97"/>
  <c r="BH97"/>
  <c r="BG97"/>
  <c r="BF97"/>
  <c r="T97"/>
  <c r="R97"/>
  <c r="P97"/>
  <c r="BK97"/>
  <c r="J97"/>
  <c r="BE97"/>
  <c r="BI94"/>
  <c r="BH94"/>
  <c r="BG94"/>
  <c r="BF94"/>
  <c r="T94"/>
  <c r="T93"/>
  <c r="R94"/>
  <c r="R93"/>
  <c r="P94"/>
  <c r="P93"/>
  <c r="BK94"/>
  <c r="BK93"/>
  <c r="J93"/>
  <c r="J94"/>
  <c r="BE94"/>
  <c r="J60"/>
  <c r="BI90"/>
  <c r="BH90"/>
  <c r="BG90"/>
  <c r="BF90"/>
  <c r="T90"/>
  <c r="T89"/>
  <c r="R90"/>
  <c r="R89"/>
  <c r="P90"/>
  <c r="P89"/>
  <c r="BK90"/>
  <c r="BK89"/>
  <c r="J89"/>
  <c r="J90"/>
  <c r="BE90"/>
  <c r="J59"/>
  <c r="BI86"/>
  <c r="F34"/>
  <c i="1" r="BD58"/>
  <c i="8" r="BH86"/>
  <c r="F33"/>
  <c i="1" r="BC58"/>
  <c i="8" r="BG86"/>
  <c r="F32"/>
  <c i="1" r="BB58"/>
  <c i="8" r="BF86"/>
  <c r="J31"/>
  <c i="1" r="AW58"/>
  <c i="8" r="F31"/>
  <c i="1" r="BA58"/>
  <c i="8" r="T86"/>
  <c r="T85"/>
  <c r="T84"/>
  <c r="T83"/>
  <c r="R86"/>
  <c r="R85"/>
  <c r="R84"/>
  <c r="R83"/>
  <c r="P86"/>
  <c r="P85"/>
  <c r="P84"/>
  <c r="P83"/>
  <c i="1" r="AU58"/>
  <c i="8" r="BK86"/>
  <c r="BK85"/>
  <c r="J85"/>
  <c r="BK84"/>
  <c r="J84"/>
  <c r="BK83"/>
  <c r="J83"/>
  <c r="J56"/>
  <c r="J27"/>
  <c i="1" r="AG58"/>
  <c i="8" r="J86"/>
  <c r="BE86"/>
  <c r="J30"/>
  <c i="1" r="AV58"/>
  <c i="8" r="F30"/>
  <c i="1" r="AZ58"/>
  <c i="8" r="J58"/>
  <c r="J57"/>
  <c r="J79"/>
  <c r="F79"/>
  <c r="F77"/>
  <c r="E75"/>
  <c r="J51"/>
  <c r="F51"/>
  <c r="F49"/>
  <c r="E47"/>
  <c r="J36"/>
  <c r="J18"/>
  <c r="E18"/>
  <c r="F80"/>
  <c r="F52"/>
  <c r="J17"/>
  <c r="J12"/>
  <c r="J77"/>
  <c r="J49"/>
  <c r="E7"/>
  <c r="E73"/>
  <c r="E45"/>
  <c i="1" r="AY57"/>
  <c r="AX57"/>
  <c i="7" r="BI92"/>
  <c r="BH92"/>
  <c r="BG92"/>
  <c r="BF92"/>
  <c r="T92"/>
  <c r="R92"/>
  <c r="P92"/>
  <c r="BK92"/>
  <c r="J92"/>
  <c r="BE92"/>
  <c r="BI91"/>
  <c r="BH91"/>
  <c r="BG91"/>
  <c r="BF91"/>
  <c r="T91"/>
  <c r="R91"/>
  <c r="P91"/>
  <c r="BK91"/>
  <c r="J91"/>
  <c r="BE91"/>
  <c r="BI88"/>
  <c r="BH88"/>
  <c r="BG88"/>
  <c r="BF88"/>
  <c r="T88"/>
  <c r="T87"/>
  <c r="T86"/>
  <c r="R88"/>
  <c r="R87"/>
  <c r="R86"/>
  <c r="P88"/>
  <c r="P87"/>
  <c r="P86"/>
  <c r="BK88"/>
  <c r="BK87"/>
  <c r="J87"/>
  <c r="BK86"/>
  <c r="J86"/>
  <c r="J88"/>
  <c r="BE88"/>
  <c r="J60"/>
  <c r="J59"/>
  <c r="BI83"/>
  <c r="F34"/>
  <c i="1" r="BD57"/>
  <c i="7" r="BH83"/>
  <c r="F33"/>
  <c i="1" r="BC57"/>
  <c i="7" r="BG83"/>
  <c r="F32"/>
  <c i="1" r="BB57"/>
  <c i="7" r="BF83"/>
  <c r="J31"/>
  <c i="1" r="AW57"/>
  <c i="7" r="F31"/>
  <c i="1" r="BA57"/>
  <c i="7" r="T83"/>
  <c r="T82"/>
  <c r="T81"/>
  <c r="T80"/>
  <c r="R83"/>
  <c r="R82"/>
  <c r="R81"/>
  <c r="R80"/>
  <c r="P83"/>
  <c r="P82"/>
  <c r="P81"/>
  <c r="P80"/>
  <c i="1" r="AU57"/>
  <c i="7" r="BK83"/>
  <c r="BK82"/>
  <c r="J82"/>
  <c r="BK81"/>
  <c r="J81"/>
  <c r="BK80"/>
  <c r="J80"/>
  <c r="J56"/>
  <c r="J27"/>
  <c i="1" r="AG57"/>
  <c i="7" r="J83"/>
  <c r="BE83"/>
  <c r="J30"/>
  <c i="1" r="AV57"/>
  <c i="7" r="F30"/>
  <c i="1" r="AZ57"/>
  <c i="7" r="J58"/>
  <c r="J57"/>
  <c r="J76"/>
  <c r="F76"/>
  <c r="F74"/>
  <c r="E72"/>
  <c r="J51"/>
  <c r="F51"/>
  <c r="F49"/>
  <c r="E47"/>
  <c r="J36"/>
  <c r="J18"/>
  <c r="E18"/>
  <c r="F77"/>
  <c r="F52"/>
  <c r="J17"/>
  <c r="J12"/>
  <c r="J74"/>
  <c r="J49"/>
  <c r="E7"/>
  <c r="E70"/>
  <c r="E45"/>
  <c i="1" r="AY56"/>
  <c r="AX56"/>
  <c i="6" r="BI93"/>
  <c r="BH93"/>
  <c r="BG93"/>
  <c r="BF93"/>
  <c r="T93"/>
  <c r="R93"/>
  <c r="P93"/>
  <c r="BK93"/>
  <c r="J93"/>
  <c r="BE93"/>
  <c r="BI90"/>
  <c r="BH90"/>
  <c r="BG90"/>
  <c r="BF90"/>
  <c r="T90"/>
  <c r="R90"/>
  <c r="P90"/>
  <c r="BK90"/>
  <c r="J90"/>
  <c r="BE90"/>
  <c r="BI89"/>
  <c r="BH89"/>
  <c r="BG89"/>
  <c r="BF89"/>
  <c r="T89"/>
  <c r="T88"/>
  <c r="R89"/>
  <c r="R88"/>
  <c r="P89"/>
  <c r="P88"/>
  <c r="BK89"/>
  <c r="BK88"/>
  <c r="J88"/>
  <c r="J89"/>
  <c r="BE89"/>
  <c r="J59"/>
  <c r="BI85"/>
  <c r="BH85"/>
  <c r="BG85"/>
  <c r="BF85"/>
  <c r="T85"/>
  <c r="R85"/>
  <c r="P85"/>
  <c r="BK85"/>
  <c r="J85"/>
  <c r="BE85"/>
  <c r="BI82"/>
  <c r="F34"/>
  <c i="1" r="BD56"/>
  <c i="6" r="BH82"/>
  <c r="F33"/>
  <c i="1" r="BC56"/>
  <c i="6" r="BG82"/>
  <c r="F32"/>
  <c i="1" r="BB56"/>
  <c i="6" r="BF82"/>
  <c r="J31"/>
  <c i="1" r="AW56"/>
  <c i="6" r="F31"/>
  <c i="1" r="BA56"/>
  <c i="6" r="T82"/>
  <c r="T81"/>
  <c r="T80"/>
  <c r="T79"/>
  <c r="R82"/>
  <c r="R81"/>
  <c r="R80"/>
  <c r="R79"/>
  <c r="P82"/>
  <c r="P81"/>
  <c r="P80"/>
  <c r="P79"/>
  <c i="1" r="AU56"/>
  <c i="6" r="BK82"/>
  <c r="BK81"/>
  <c r="J81"/>
  <c r="BK80"/>
  <c r="J80"/>
  <c r="BK79"/>
  <c r="J79"/>
  <c r="J56"/>
  <c r="J27"/>
  <c i="1" r="AG56"/>
  <c i="6" r="J82"/>
  <c r="BE82"/>
  <c r="J30"/>
  <c i="1" r="AV56"/>
  <c i="6" r="F30"/>
  <c i="1" r="AZ56"/>
  <c i="6" r="J58"/>
  <c r="J57"/>
  <c r="J75"/>
  <c r="F75"/>
  <c r="F73"/>
  <c r="E71"/>
  <c r="J51"/>
  <c r="F51"/>
  <c r="F49"/>
  <c r="E47"/>
  <c r="J36"/>
  <c r="J18"/>
  <c r="E18"/>
  <c r="F76"/>
  <c r="F52"/>
  <c r="J17"/>
  <c r="J12"/>
  <c r="J73"/>
  <c r="J49"/>
  <c r="E7"/>
  <c r="E69"/>
  <c r="E45"/>
  <c i="1" r="AY55"/>
  <c r="AX55"/>
  <c i="5" r="BI101"/>
  <c r="BH101"/>
  <c r="BG101"/>
  <c r="BF101"/>
  <c r="T101"/>
  <c r="R101"/>
  <c r="P101"/>
  <c r="BK101"/>
  <c r="J101"/>
  <c r="BE101"/>
  <c r="BI100"/>
  <c r="BH100"/>
  <c r="BG100"/>
  <c r="BF100"/>
  <c r="T100"/>
  <c r="R100"/>
  <c r="P100"/>
  <c r="BK100"/>
  <c r="J100"/>
  <c r="BE100"/>
  <c r="BI99"/>
  <c r="BH99"/>
  <c r="BG99"/>
  <c r="BF99"/>
  <c r="T99"/>
  <c r="R99"/>
  <c r="P99"/>
  <c r="BK99"/>
  <c r="J99"/>
  <c r="BE99"/>
  <c r="BI96"/>
  <c r="BH96"/>
  <c r="BG96"/>
  <c r="BF96"/>
  <c r="T96"/>
  <c r="R96"/>
  <c r="P96"/>
  <c r="BK96"/>
  <c r="J96"/>
  <c r="BE96"/>
  <c r="BI95"/>
  <c r="BH95"/>
  <c r="BG95"/>
  <c r="BF95"/>
  <c r="T95"/>
  <c r="R95"/>
  <c r="P95"/>
  <c r="BK95"/>
  <c r="J95"/>
  <c r="BE95"/>
  <c r="BI94"/>
  <c r="BH94"/>
  <c r="BG94"/>
  <c r="BF94"/>
  <c r="T94"/>
  <c r="R94"/>
  <c r="P94"/>
  <c r="BK94"/>
  <c r="J94"/>
  <c r="BE94"/>
  <c r="BI93"/>
  <c r="BH93"/>
  <c r="BG93"/>
  <c r="BF93"/>
  <c r="T93"/>
  <c r="R93"/>
  <c r="P93"/>
  <c r="BK93"/>
  <c r="J93"/>
  <c r="BE93"/>
  <c r="BI92"/>
  <c r="BH92"/>
  <c r="BG92"/>
  <c r="BF92"/>
  <c r="T92"/>
  <c r="R92"/>
  <c r="P92"/>
  <c r="BK92"/>
  <c r="J92"/>
  <c r="BE92"/>
  <c r="BI91"/>
  <c r="BH91"/>
  <c r="BG91"/>
  <c r="BF91"/>
  <c r="T91"/>
  <c r="R91"/>
  <c r="P91"/>
  <c r="BK91"/>
  <c r="J91"/>
  <c r="BE91"/>
  <c r="BI90"/>
  <c r="BH90"/>
  <c r="BG90"/>
  <c r="BF90"/>
  <c r="T90"/>
  <c r="R90"/>
  <c r="P90"/>
  <c r="BK90"/>
  <c r="J90"/>
  <c r="BE90"/>
  <c r="BI89"/>
  <c r="BH89"/>
  <c r="BG89"/>
  <c r="BF89"/>
  <c r="T89"/>
  <c r="T88"/>
  <c r="R89"/>
  <c r="R88"/>
  <c r="P89"/>
  <c r="P88"/>
  <c r="BK89"/>
  <c r="BK88"/>
  <c r="J88"/>
  <c r="J89"/>
  <c r="BE89"/>
  <c r="J59"/>
  <c r="BI85"/>
  <c r="BH85"/>
  <c r="BG85"/>
  <c r="BF85"/>
  <c r="T85"/>
  <c r="R85"/>
  <c r="P85"/>
  <c r="BK85"/>
  <c r="J85"/>
  <c r="BE85"/>
  <c r="BI82"/>
  <c r="F34"/>
  <c i="1" r="BD55"/>
  <c i="5" r="BH82"/>
  <c r="F33"/>
  <c i="1" r="BC55"/>
  <c i="5" r="BG82"/>
  <c r="F32"/>
  <c i="1" r="BB55"/>
  <c i="5" r="BF82"/>
  <c r="J31"/>
  <c i="1" r="AW55"/>
  <c i="5" r="F31"/>
  <c i="1" r="BA55"/>
  <c i="5" r="T82"/>
  <c r="T81"/>
  <c r="T80"/>
  <c r="T79"/>
  <c r="R82"/>
  <c r="R81"/>
  <c r="R80"/>
  <c r="R79"/>
  <c r="P82"/>
  <c r="P81"/>
  <c r="P80"/>
  <c r="P79"/>
  <c i="1" r="AU55"/>
  <c i="5" r="BK82"/>
  <c r="BK81"/>
  <c r="J81"/>
  <c r="BK80"/>
  <c r="J80"/>
  <c r="BK79"/>
  <c r="J79"/>
  <c r="J56"/>
  <c r="J27"/>
  <c i="1" r="AG55"/>
  <c i="5" r="J82"/>
  <c r="BE82"/>
  <c r="J30"/>
  <c i="1" r="AV55"/>
  <c i="5" r="F30"/>
  <c i="1" r="AZ55"/>
  <c i="5" r="J58"/>
  <c r="J57"/>
  <c r="J75"/>
  <c r="F75"/>
  <c r="F73"/>
  <c r="E71"/>
  <c r="J51"/>
  <c r="F51"/>
  <c r="F49"/>
  <c r="E47"/>
  <c r="J36"/>
  <c r="J18"/>
  <c r="E18"/>
  <c r="F76"/>
  <c r="F52"/>
  <c r="J17"/>
  <c r="J12"/>
  <c r="J73"/>
  <c r="J49"/>
  <c r="E7"/>
  <c r="E69"/>
  <c r="E45"/>
  <c i="1" r="AY54"/>
  <c r="AX54"/>
  <c i="4" r="BI87"/>
  <c r="BH87"/>
  <c r="BG87"/>
  <c r="BF87"/>
  <c r="T87"/>
  <c r="T86"/>
  <c r="T85"/>
  <c r="R87"/>
  <c r="R86"/>
  <c r="R85"/>
  <c r="P87"/>
  <c r="P86"/>
  <c r="P85"/>
  <c r="BK87"/>
  <c r="BK86"/>
  <c r="J86"/>
  <c r="BK85"/>
  <c r="J85"/>
  <c r="J87"/>
  <c r="BE87"/>
  <c r="J60"/>
  <c r="J59"/>
  <c r="BI83"/>
  <c r="F34"/>
  <c i="1" r="BD54"/>
  <c i="4" r="BH83"/>
  <c r="F33"/>
  <c i="1" r="BC54"/>
  <c i="4" r="BG83"/>
  <c r="F32"/>
  <c i="1" r="BB54"/>
  <c i="4" r="BF83"/>
  <c r="J31"/>
  <c i="1" r="AW54"/>
  <c i="4" r="F31"/>
  <c i="1" r="BA54"/>
  <c i="4" r="T83"/>
  <c r="T82"/>
  <c r="T81"/>
  <c r="T80"/>
  <c r="R83"/>
  <c r="R82"/>
  <c r="R81"/>
  <c r="R80"/>
  <c r="P83"/>
  <c r="P82"/>
  <c r="P81"/>
  <c r="P80"/>
  <c i="1" r="AU54"/>
  <c i="4" r="BK83"/>
  <c r="BK82"/>
  <c r="J82"/>
  <c r="BK81"/>
  <c r="J81"/>
  <c r="BK80"/>
  <c r="J80"/>
  <c r="J56"/>
  <c r="J27"/>
  <c i="1" r="AG54"/>
  <c i="4" r="J83"/>
  <c r="BE83"/>
  <c r="J30"/>
  <c i="1" r="AV54"/>
  <c i="4" r="F30"/>
  <c i="1" r="AZ54"/>
  <c i="4" r="J58"/>
  <c r="J57"/>
  <c r="J76"/>
  <c r="F76"/>
  <c r="F74"/>
  <c r="E72"/>
  <c r="J51"/>
  <c r="F51"/>
  <c r="F49"/>
  <c r="E47"/>
  <c r="J36"/>
  <c r="J18"/>
  <c r="E18"/>
  <c r="F77"/>
  <c r="F52"/>
  <c r="J17"/>
  <c r="J12"/>
  <c r="J74"/>
  <c r="J49"/>
  <c r="E7"/>
  <c r="E70"/>
  <c r="E45"/>
  <c i="1" r="AY53"/>
  <c r="AX53"/>
  <c i="3" r="BI106"/>
  <c r="BH106"/>
  <c r="BG106"/>
  <c r="BF106"/>
  <c r="T106"/>
  <c r="R106"/>
  <c r="P106"/>
  <c r="BK106"/>
  <c r="J106"/>
  <c r="BE106"/>
  <c r="BI98"/>
  <c r="BH98"/>
  <c r="BG98"/>
  <c r="BF98"/>
  <c r="T98"/>
  <c r="T97"/>
  <c r="T96"/>
  <c r="R98"/>
  <c r="R97"/>
  <c r="R96"/>
  <c r="P98"/>
  <c r="P97"/>
  <c r="P96"/>
  <c r="BK98"/>
  <c r="BK97"/>
  <c r="J97"/>
  <c r="BK96"/>
  <c r="J96"/>
  <c r="J98"/>
  <c r="BE98"/>
  <c r="J62"/>
  <c r="J61"/>
  <c r="BI95"/>
  <c r="BH95"/>
  <c r="BG95"/>
  <c r="BF95"/>
  <c r="T95"/>
  <c r="R95"/>
  <c r="P95"/>
  <c r="BK95"/>
  <c r="J95"/>
  <c r="BE95"/>
  <c r="BI94"/>
  <c r="BH94"/>
  <c r="BG94"/>
  <c r="BF94"/>
  <c r="T94"/>
  <c r="T93"/>
  <c r="R94"/>
  <c r="R93"/>
  <c r="P94"/>
  <c r="P93"/>
  <c r="BK94"/>
  <c r="BK93"/>
  <c r="J93"/>
  <c r="J94"/>
  <c r="BE94"/>
  <c r="J60"/>
  <c r="BI89"/>
  <c r="BH89"/>
  <c r="BG89"/>
  <c r="BF89"/>
  <c r="T89"/>
  <c r="T88"/>
  <c r="R89"/>
  <c r="R88"/>
  <c r="P89"/>
  <c r="P88"/>
  <c r="BK89"/>
  <c r="BK88"/>
  <c r="J88"/>
  <c r="J89"/>
  <c r="BE89"/>
  <c r="J59"/>
  <c r="BI85"/>
  <c r="F34"/>
  <c i="1" r="BD53"/>
  <c i="3" r="BH85"/>
  <c r="F33"/>
  <c i="1" r="BC53"/>
  <c i="3" r="BG85"/>
  <c r="F32"/>
  <c i="1" r="BB53"/>
  <c i="3" r="BF85"/>
  <c r="J31"/>
  <c i="1" r="AW53"/>
  <c i="3" r="F31"/>
  <c i="1" r="BA53"/>
  <c i="3" r="T85"/>
  <c r="T84"/>
  <c r="T83"/>
  <c r="T82"/>
  <c r="R85"/>
  <c r="R84"/>
  <c r="R83"/>
  <c r="R82"/>
  <c r="P85"/>
  <c r="P84"/>
  <c r="P83"/>
  <c r="P82"/>
  <c i="1" r="AU53"/>
  <c i="3" r="BK85"/>
  <c r="BK84"/>
  <c r="J84"/>
  <c r="BK83"/>
  <c r="J83"/>
  <c r="BK82"/>
  <c r="J82"/>
  <c r="J56"/>
  <c r="J27"/>
  <c i="1" r="AG53"/>
  <c i="3" r="J85"/>
  <c r="BE85"/>
  <c r="J30"/>
  <c i="1" r="AV53"/>
  <c i="3" r="F30"/>
  <c i="1" r="AZ53"/>
  <c i="3" r="J58"/>
  <c r="J57"/>
  <c r="J78"/>
  <c r="F78"/>
  <c r="F76"/>
  <c r="E74"/>
  <c r="J51"/>
  <c r="F51"/>
  <c r="F49"/>
  <c r="E47"/>
  <c r="J36"/>
  <c r="J18"/>
  <c r="E18"/>
  <c r="F79"/>
  <c r="F52"/>
  <c r="J17"/>
  <c r="J12"/>
  <c r="J76"/>
  <c r="J49"/>
  <c r="E7"/>
  <c r="E72"/>
  <c r="E45"/>
  <c i="1" r="AY52"/>
  <c r="AX52"/>
  <c i="2" r="BI94"/>
  <c r="BH94"/>
  <c r="BG94"/>
  <c r="BF94"/>
  <c r="T94"/>
  <c r="T93"/>
  <c r="T92"/>
  <c r="R94"/>
  <c r="R93"/>
  <c r="R92"/>
  <c r="P94"/>
  <c r="P93"/>
  <c r="P92"/>
  <c r="BK94"/>
  <c r="BK93"/>
  <c r="J93"/>
  <c r="BK92"/>
  <c r="J92"/>
  <c r="J94"/>
  <c r="BE94"/>
  <c r="J61"/>
  <c r="J60"/>
  <c r="BI90"/>
  <c r="BH90"/>
  <c r="BG90"/>
  <c r="BF90"/>
  <c r="T90"/>
  <c r="R90"/>
  <c r="P90"/>
  <c r="BK90"/>
  <c r="J90"/>
  <c r="BE90"/>
  <c r="BI88"/>
  <c r="BH88"/>
  <c r="BG88"/>
  <c r="BF88"/>
  <c r="T88"/>
  <c r="T87"/>
  <c r="R88"/>
  <c r="R87"/>
  <c r="P88"/>
  <c r="P87"/>
  <c r="BK88"/>
  <c r="BK87"/>
  <c r="J87"/>
  <c r="J88"/>
  <c r="BE88"/>
  <c r="J59"/>
  <c r="BI84"/>
  <c r="F34"/>
  <c i="1" r="BD52"/>
  <c i="2" r="BH84"/>
  <c r="F33"/>
  <c i="1" r="BC52"/>
  <c i="2" r="BG84"/>
  <c r="F32"/>
  <c i="1" r="BB52"/>
  <c i="2" r="BF84"/>
  <c r="J31"/>
  <c i="1" r="AW52"/>
  <c i="2" r="F31"/>
  <c i="1" r="BA52"/>
  <c i="2" r="T84"/>
  <c r="T83"/>
  <c r="T82"/>
  <c r="T81"/>
  <c r="R84"/>
  <c r="R83"/>
  <c r="R82"/>
  <c r="R81"/>
  <c r="P84"/>
  <c r="P83"/>
  <c r="P82"/>
  <c r="P81"/>
  <c i="1" r="AU52"/>
  <c i="2" r="BK84"/>
  <c r="BK83"/>
  <c r="J83"/>
  <c r="BK82"/>
  <c r="J82"/>
  <c r="BK81"/>
  <c r="J81"/>
  <c r="J56"/>
  <c r="J27"/>
  <c i="1" r="AG52"/>
  <c i="2" r="J84"/>
  <c r="BE84"/>
  <c r="J30"/>
  <c i="1" r="AV52"/>
  <c i="2" r="F30"/>
  <c i="1" r="AZ52"/>
  <c i="2" r="J58"/>
  <c r="J57"/>
  <c r="J77"/>
  <c r="F77"/>
  <c r="F75"/>
  <c r="E73"/>
  <c r="J51"/>
  <c r="F51"/>
  <c r="F49"/>
  <c r="E47"/>
  <c r="J36"/>
  <c r="J18"/>
  <c r="E18"/>
  <c r="F78"/>
  <c r="F52"/>
  <c r="J17"/>
  <c r="J12"/>
  <c r="J75"/>
  <c r="J49"/>
  <c r="E7"/>
  <c r="E71"/>
  <c r="E45"/>
  <c i="1" r="BD51"/>
  <c r="W30"/>
  <c r="BC51"/>
  <c r="W29"/>
  <c r="BB51"/>
  <c r="W28"/>
  <c r="BA51"/>
  <c r="W27"/>
  <c r="AZ51"/>
  <c r="W26"/>
  <c r="AY51"/>
  <c r="AX51"/>
  <c r="AW51"/>
  <c r="AK27"/>
  <c r="AV51"/>
  <c r="AK26"/>
  <c r="AU51"/>
  <c r="AT51"/>
  <c r="AS51"/>
  <c r="AG51"/>
  <c r="AK23"/>
  <c r="AT59"/>
  <c r="AN59"/>
  <c r="AT58"/>
  <c r="AN58"/>
  <c r="AT57"/>
  <c r="AN57"/>
  <c r="AT56"/>
  <c r="AN56"/>
  <c r="AT55"/>
  <c r="AN55"/>
  <c r="AT54"/>
  <c r="AN54"/>
  <c r="AT53"/>
  <c r="AN53"/>
  <c r="AT52"/>
  <c r="AN52"/>
  <c r="AN51"/>
  <c r="L47"/>
  <c r="AM46"/>
  <c r="L46"/>
  <c r="AM44"/>
  <c r="L44"/>
  <c r="L42"/>
  <c r="L41"/>
  <c r="AK32"/>
</calcChain>
</file>

<file path=xl/sharedStrings.xml><?xml version="1.0" encoding="utf-8"?>
<sst xmlns="http://schemas.openxmlformats.org/spreadsheetml/2006/main">
  <si>
    <t>Export VZ</t>
  </si>
  <si>
    <t>List obsahuje:</t>
  </si>
  <si>
    <t>1) Rekapitulace stavby</t>
  </si>
  <si>
    <t>2) Rekapitulace objektů stavby a soupisů prací</t>
  </si>
  <si>
    <t>3.0</t>
  </si>
  <si>
    <t>ZAMOK</t>
  </si>
  <si>
    <t>False</t>
  </si>
  <si>
    <t>{6b7d19a3-d4a5-4dfa-9538-dda2b7ac8890}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</si>
  <si>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</si>
  <si>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</si>
  <si>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</si>
  <si>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</si>
  <si>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</si>
  <si>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</si>
  <si>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</si>
  <si>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</si>
  <si>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2018-092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</si>
  <si>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</si>
  <si>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</si>
  <si>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VD Velký rybník - zřízení bezpečnostních prvků</t>
  </si>
  <si>
    <t>KSO:</t>
  </si>
  <si>
    <t/>
  </si>
  <si>
    <t>CC-CZ:</t>
  </si>
  <si>
    <t>Místo:</t>
  </si>
  <si>
    <t>Malešov</t>
  </si>
  <si>
    <t>Datum:</t>
  </si>
  <si>
    <t>14. 11. 2018</t>
  </si>
  <si>
    <t>Zadavatel:</t>
  </si>
  <si>
    <t>IČ:</t>
  </si>
  <si>
    <t>70890005</t>
  </si>
  <si>
    <t>Povodí Labe, s.p.</t>
  </si>
  <si>
    <t>DIČ:</t>
  </si>
  <si>
    <t>Uchazeč:</t>
  </si>
  <si>
    <t>Vyplň údaj</t>
  </si>
  <si>
    <t>Projektant:</t>
  </si>
  <si>
    <t>0529031</t>
  </si>
  <si>
    <t>Komplex CR s.r.o.</t>
  </si>
  <si>
    <t>CZ0529031</t>
  </si>
  <si>
    <t>True</t>
  </si>
  <si>
    <t>Poznámka:</t>
  </si>
  <si>
    <t>POLOŽKY ZAHRNUJÍ DODÁVKU I MONTÁŽ VŠECH OSAZOVANÝCH PRVKŮ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</si>
  <si>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</si>
  <si>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</si>
  <si>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</si>
  <si>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</si>
  <si>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</si>
  <si>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</si>
  <si>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</si>
  <si>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</si>
  <si>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</si>
  <si>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</si>
  <si>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</si>
  <si>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</si>
  <si>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</si>
  <si>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</si>
  <si>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</si>
  <si>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</si>
  <si>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</si>
  <si>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</si>
  <si>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</si>
  <si>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</si>
  <si>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</si>
  <si>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</si>
  <si>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</si>
  <si>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</si>
  <si>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</si>
  <si>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</si>
  <si>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</si>
  <si>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</si>
  <si>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</si>
  <si>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</si>
  <si>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</si>
  <si>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</si>
  <si>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</si>
  <si>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</si>
  <si>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</si>
  <si>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</si>
  <si>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</si>
  <si>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</si>
  <si>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</si>
  <si>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2018-092-A</t>
  </si>
  <si>
    <t>Zábradlí se svislou výplní</t>
  </si>
  <si>
    <t>STA</t>
  </si>
  <si>
    <t>1</t>
  </si>
  <si>
    <t>{1a741194-6005-49fc-b3d7-48c843597a33}</t>
  </si>
  <si>
    <t>2</t>
  </si>
  <si>
    <t>2018-092-B</t>
  </si>
  <si>
    <t>Zábradlí s vodorovnou výplní</t>
  </si>
  <si>
    <t>{e654e188-b9d9-4d60-87bb-5e2a0feb6cc1}</t>
  </si>
  <si>
    <t>2018-092-C</t>
  </si>
  <si>
    <t>Schodišťové zábradlí</t>
  </si>
  <si>
    <t>{f4e08d45-e664-4f71-8bdd-a08b583f07cf}</t>
  </si>
  <si>
    <t>2018-092-D</t>
  </si>
  <si>
    <t>Plot s drátěným pletivem</t>
  </si>
  <si>
    <t>{4af7a748-92c0-46bc-8b1e-21836d93aa98}</t>
  </si>
  <si>
    <t>2018-092-E</t>
  </si>
  <si>
    <t>Bezpečnostní řetěz</t>
  </si>
  <si>
    <t>{efc1fc47-0d74-4f18-b094-598cb182d115}</t>
  </si>
  <si>
    <t>2018-092-F</t>
  </si>
  <si>
    <t>Individuální jistící prvky</t>
  </si>
  <si>
    <t>{b53c9ca1-1551-487e-8a55-2f62d8de5d42}</t>
  </si>
  <si>
    <t>2018-092-G</t>
  </si>
  <si>
    <t>Výstražné bóje</t>
  </si>
  <si>
    <t>{5780eb4a-a234-4816-af8c-2715abfe25e1}</t>
  </si>
  <si>
    <t>2018-092-H</t>
  </si>
  <si>
    <t>Vjezdová brána</t>
  </si>
  <si>
    <t>{9d667685-d4c0-4511-a4e0-f7a3b69bd7bc}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</si>
  <si>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</si>
  <si>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</si>
  <si>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</si>
  <si>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</si>
  <si>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</si>
  <si>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</si>
  <si>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</si>
  <si>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2018-092-A - Zábradlí se svislou výplní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</si>
  <si>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</si>
  <si>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</si>
  <si>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</si>
  <si>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</si>
  <si>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</si>
  <si>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</si>
  <si>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1 - Zemní práce</t>
  </si>
  <si>
    <t xml:space="preserve">    9 - Ostatní konstrukce a práce, bourání</t>
  </si>
  <si>
    <t>PSV - Práce a dodávky PSV</t>
  </si>
  <si>
    <t xml:space="preserve">    767 - Konstrukce zámečnické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</si>
  <si>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</si>
  <si>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</si>
  <si>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</si>
  <si>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</si>
  <si>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</si>
  <si>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</si>
  <si>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</si>
  <si>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</si>
  <si>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</si>
  <si>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</si>
  <si>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</si>
  <si>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</si>
  <si>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</si>
  <si>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</si>
  <si>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</si>
  <si>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</si>
  <si>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</si>
  <si>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Zemní práce</t>
  </si>
  <si>
    <t>M</t>
  </si>
  <si>
    <t>28611140</t>
  </si>
  <si>
    <t>trubka kanalizační PVC DN 250x1000 mm SN4</t>
  </si>
  <si>
    <t>m</t>
  </si>
  <si>
    <t>CS ÚRS 2018 01</t>
  </si>
  <si>
    <t>8</t>
  </si>
  <si>
    <t>4</t>
  </si>
  <si>
    <t>-1099677944</t>
  </si>
  <si>
    <t>VV</t>
  </si>
  <si>
    <t>zárubnice pro uložení sloupku, 14 ks á 500 mm</t>
  </si>
  <si>
    <t>14*0,5</t>
  </si>
  <si>
    <t>9</t>
  </si>
  <si>
    <t>Ostatní konstrukce a práce, bourání</t>
  </si>
  <si>
    <t>K</t>
  </si>
  <si>
    <t>911111111</t>
  </si>
  <si>
    <t xml:space="preserve">Montáž zábradlí ocelového  zabetonovaného</t>
  </si>
  <si>
    <t>-549133136</t>
  </si>
  <si>
    <t>22,5+1,5</t>
  </si>
  <si>
    <t>3</t>
  </si>
  <si>
    <t>911121111</t>
  </si>
  <si>
    <t xml:space="preserve">Montáž zábradlí ocelového  přichyceného vruty do betonového podkladu</t>
  </si>
  <si>
    <t>935203207</t>
  </si>
  <si>
    <t>2,0+1,50+1,20+1,20+1,50</t>
  </si>
  <si>
    <t>PSV</t>
  </si>
  <si>
    <t>Práce a dodávky PSV</t>
  </si>
  <si>
    <t>767</t>
  </si>
  <si>
    <t>Konstrukce zámečnické</t>
  </si>
  <si>
    <t>7679951R1</t>
  </si>
  <si>
    <t xml:space="preserve">Montáž ostatních atypických zámečnických konstrukcí  hmotnosti přes 50 do 100 kg</t>
  </si>
  <si>
    <t>16</t>
  </si>
  <si>
    <t>1324667658</t>
  </si>
  <si>
    <t>materiál a dodávka, kalkulace na 1 bm</t>
  </si>
  <si>
    <t>29,00 Kč/kg, váha 2 m segmentu 53,05 kg, tj. 26,52 kg/m, tj. 769,22 Kč/m</t>
  </si>
  <si>
    <t>profil ocelový 60x40x3 mm, 25700 Kč/t, váha 2 m segmentu 31,89 kg, tj. 15,95 kg/m, tj. 409,79 Kč/m</t>
  </si>
  <si>
    <t>tyč ocelová 30x6 mm, 22200 Kč/t, váha 2 m segmentu 21,15 kg, tj. 10,57 kg/m, tj. 234,76 Kč/m</t>
  </si>
  <si>
    <t>pozinkování 25 Kč/kg, váha 2 m segmentu 53,05 kg, tj. 26,52 kg/m, tj. 663,12 Kč/m</t>
  </si>
  <si>
    <t>cena celkem za 1 m = 2076,90 Kč</t>
  </si>
  <si>
    <t>31,40</t>
  </si>
  <si>
    <t>2018-092-B - Zábradlí s vodorovnou výplní</t>
  </si>
  <si>
    <t xml:space="preserve">    3 - Svislé a kompletní konstrukce</t>
  </si>
  <si>
    <t>-2063226098</t>
  </si>
  <si>
    <t>zárubnice pro uložení sloupku, 39 ks á 500 mm</t>
  </si>
  <si>
    <t>39*0,5</t>
  </si>
  <si>
    <t>Svislé a kompletní konstrukce</t>
  </si>
  <si>
    <t>M001</t>
  </si>
  <si>
    <t>Zahrazovací řetěz, vnitřní rozměr oka 52 mm, průměr průřezu 8 mm, úprava zinkováním</t>
  </si>
  <si>
    <t>464342502</t>
  </si>
  <si>
    <t>dodávka a montáž</t>
  </si>
  <si>
    <t>zahrazení přístupu k jistícím bodům, řetěz ve dvou řadách</t>
  </si>
  <si>
    <t>2*(2,0+2,0+2,0+2,0)</t>
  </si>
  <si>
    <t>-959277446</t>
  </si>
  <si>
    <t>5</t>
  </si>
  <si>
    <t>1361566043</t>
  </si>
  <si>
    <t>6</t>
  </si>
  <si>
    <t>7679951R2</t>
  </si>
  <si>
    <t xml:space="preserve">Montáž ostatních atypických zámečnických konstrukcí  hmotnosti přes do 50 kg</t>
  </si>
  <si>
    <t>-693782601</t>
  </si>
  <si>
    <t xml:space="preserve">Montáž ostatních atypických zámečnických konstrukcí  hmotnosti do 50 kg</t>
  </si>
  <si>
    <t>34,40 Kč/kg, váha 2 m segmentu 28,86 kg, tj. 14,43 kg/m, tj. 496,39 Kč/m</t>
  </si>
  <si>
    <t>trubka ocelová bezešvá 60,3x2,9 mm, 169 Kč/m, 3,2 m/bm, tj. 540,80 Kč/m</t>
  </si>
  <si>
    <t>pozinkování 25 Kč/kg, váha 2 m segmentu 28,86 kg, tj. 14,43 kg/m, tj. 360,75 Kč/m</t>
  </si>
  <si>
    <t>cena celkem za 1 m = 1397,95 Kč</t>
  </si>
  <si>
    <t>80,5</t>
  </si>
  <si>
    <t>7</t>
  </si>
  <si>
    <t>7679951R3</t>
  </si>
  <si>
    <t>1198780783</t>
  </si>
  <si>
    <t>34,40 Kč/kg, váha 2 m segmentu 37,88 kg, tj. 18,94 kg/m, tj. 651,60 Kč/m</t>
  </si>
  <si>
    <t>trubka ocelová bezešvá 60,3x2,9 mm, 169 Kč/m, 4,2 m/bm, tj. 709,80 Kč/m</t>
  </si>
  <si>
    <t>pozinkování 25 Kč/kg, váha 2 m segmentu 37,88 kg, tj. 18,94 kg/m, tj. 473,50 Kč/m</t>
  </si>
  <si>
    <t>cena celkem za 1 m = 1834,90 Kč</t>
  </si>
  <si>
    <t>9,8</t>
  </si>
  <si>
    <t>2018-092-C - Schodišťové zábradlí</t>
  </si>
  <si>
    <t>-1727180609</t>
  </si>
  <si>
    <t>31,10+8,00</t>
  </si>
  <si>
    <t>2118173045</t>
  </si>
  <si>
    <t>dodávka a montáž, kalkulace na 1 bm</t>
  </si>
  <si>
    <t>2018-092-D - Plot s drátěným pletivem</t>
  </si>
  <si>
    <t>131111333</t>
  </si>
  <si>
    <t>Vrtání jamek pro plotové sloupky ručním motorovým vrtákem průměru přes 200 do 300 mm</t>
  </si>
  <si>
    <t>1078715509</t>
  </si>
  <si>
    <t>vrtání jam pro sloupky, prům. 250 mm, hloubka 850 mm, počet 8 ks</t>
  </si>
  <si>
    <t>8*0,85</t>
  </si>
  <si>
    <t>1168814557</t>
  </si>
  <si>
    <t>zárubnice pro uložení sloupku, 8 ks á min. 500 mm</t>
  </si>
  <si>
    <t>8*0,5</t>
  </si>
  <si>
    <t>338171123</t>
  </si>
  <si>
    <t xml:space="preserve">Osazování sloupků a vzpěr plotových ocelových  trubkových nebo profilovaných výšky do 2,60 m se zabetonováním (tř. C 25/30) do 0,08 m3 do připravených jamek</t>
  </si>
  <si>
    <t>kus</t>
  </si>
  <si>
    <t>1277026518</t>
  </si>
  <si>
    <t>55342263</t>
  </si>
  <si>
    <t>sloupek plotový koncový Pz a komaxitový 2500/48x1,5mm</t>
  </si>
  <si>
    <t>522027153</t>
  </si>
  <si>
    <t>55342255</t>
  </si>
  <si>
    <t>sloupek plotový průběžný Pz a komaxitový 2500/38x1,5mm</t>
  </si>
  <si>
    <t>235144257</t>
  </si>
  <si>
    <t>55342274</t>
  </si>
  <si>
    <t>vzpěra plotová 38x1,5mm včetně krytky s uchem 2500mm</t>
  </si>
  <si>
    <t>-2071468902</t>
  </si>
  <si>
    <t>348101220</t>
  </si>
  <si>
    <t>Montáž vrat a vrátek k oplocení na sloupky ocelové, plochy jednotlivě přes 2 do 4 m2</t>
  </si>
  <si>
    <t>344040853</t>
  </si>
  <si>
    <t>348401130</t>
  </si>
  <si>
    <t>Osazení oplocení ze strojového pletiva s napínacími dráty do 15° sklonu svahu, výšky přes 1,6 do 2,0 m</t>
  </si>
  <si>
    <t>-1807898805</t>
  </si>
  <si>
    <t>31327514</t>
  </si>
  <si>
    <t>pletivo drátěné plastifikované se čtvercovými oky 55 mm/2,5 mm, 175 cm</t>
  </si>
  <si>
    <t>-1888856190</t>
  </si>
  <si>
    <t>10</t>
  </si>
  <si>
    <t>15619100</t>
  </si>
  <si>
    <t>drát poplastovaný kruhový napínací 2,5/3,5mm</t>
  </si>
  <si>
    <t>1534827699</t>
  </si>
  <si>
    <t xml:space="preserve"> vedení - horní, střední, dolní</t>
  </si>
  <si>
    <t>3*9,0</t>
  </si>
  <si>
    <t>11</t>
  </si>
  <si>
    <t>15619200</t>
  </si>
  <si>
    <t>drát poplastovaný kruhový vázací 1,1/1,5mm</t>
  </si>
  <si>
    <t>923625442</t>
  </si>
  <si>
    <t>12</t>
  </si>
  <si>
    <t>15619210</t>
  </si>
  <si>
    <t>krytka plastová D 38/48mm</t>
  </si>
  <si>
    <t>900293242</t>
  </si>
  <si>
    <t>13</t>
  </si>
  <si>
    <t>55342320R</t>
  </si>
  <si>
    <t>branka vchodová kovová</t>
  </si>
  <si>
    <t>-2058107524</t>
  </si>
  <si>
    <t>branka jednokřídlá 1250x1800 mm, výplet svařované pletivo, ochraa PVC, vč. montáže</t>
  </si>
  <si>
    <t>2018-092-E - Bezpečnostní řetěz</t>
  </si>
  <si>
    <t>520851829</t>
  </si>
  <si>
    <t>vrtání jam pro sloupky, prům. 250 mm, hloubka 600 mm, počet 14 ks</t>
  </si>
  <si>
    <t>14*0,6</t>
  </si>
  <si>
    <t>1445389736</t>
  </si>
  <si>
    <t>338171113</t>
  </si>
  <si>
    <t xml:space="preserve">Osazování sloupků a vzpěr plotových ocelových  trubkových nebo profilovaných výšky do 2,00 m se zabetonováním (tř. C 25/30) do 0,08 m3 do připravených jamek</t>
  </si>
  <si>
    <t>-1221772797</t>
  </si>
  <si>
    <t>592310R0</t>
  </si>
  <si>
    <t>sloupek ocel, žárově zinkováno</t>
  </si>
  <si>
    <t>-1760884722</t>
  </si>
  <si>
    <t>sloupek řetězu, vč. oka dle přílohy D.4</t>
  </si>
  <si>
    <t>14</t>
  </si>
  <si>
    <t>1666727594</t>
  </si>
  <si>
    <t>58,0</t>
  </si>
  <si>
    <t>2018-092-F - Individuální jistící prvky</t>
  </si>
  <si>
    <t>155213311</t>
  </si>
  <si>
    <t>Trny z oceli prováděné horolezeckou technikou s okem z betonářské oceli pro uchycení lana při montáži sítí a sloupků záchytného plotu zainjektované cementovou maltou délky do 3 m, průměru přes 16 do 20 mm</t>
  </si>
  <si>
    <t>787960963</t>
  </si>
  <si>
    <t>plaketa s dříkem v povrchové úpravě pozinkování</t>
  </si>
  <si>
    <t>76788116R</t>
  </si>
  <si>
    <t>Montáž kotvícího vedení</t>
  </si>
  <si>
    <t>-181147397</t>
  </si>
  <si>
    <t>Montáž jistících prvků (vrtání a upevnění), montáž lana</t>
  </si>
  <si>
    <t>31452114</t>
  </si>
  <si>
    <t xml:space="preserve">lano ocelové šestipramenné Pz+PVC 6x19 drátů  D 14,0/16,0mm</t>
  </si>
  <si>
    <t>2137343376</t>
  </si>
  <si>
    <t>31452184</t>
  </si>
  <si>
    <t>lanová svorka Pz DIN 741 D 16mm</t>
  </si>
  <si>
    <t>-825439159</t>
  </si>
  <si>
    <t>2018-092-G - Výstražné bóje</t>
  </si>
  <si>
    <t xml:space="preserve">    2 - Zakládání</t>
  </si>
  <si>
    <t xml:space="preserve">    4 - Vodorovné konstrukce</t>
  </si>
  <si>
    <t>122201101</t>
  </si>
  <si>
    <t xml:space="preserve">Odkopávky a prokopávky nezapažené  s přehozením výkopku na vzdálenost do 3 m nebo s naložením na dopravní prostředek v hornině tř. 3 do 100 m3</t>
  </si>
  <si>
    <t>m3</t>
  </si>
  <si>
    <t>1040394221</t>
  </si>
  <si>
    <t>kotvící body, 2 ks</t>
  </si>
  <si>
    <t>2*(1,30*1,30*0,60)</t>
  </si>
  <si>
    <t>Zakládání</t>
  </si>
  <si>
    <t>274315413</t>
  </si>
  <si>
    <t>Základové konstrukce z betonu pasy prostého se zvýšenými nároky na prostředí tř. C 30/37</t>
  </si>
  <si>
    <t>2057506634</t>
  </si>
  <si>
    <t>betonové bloky, 2 ks</t>
  </si>
  <si>
    <t>2*((0,45*0,45+0,30*0,3)/2*0,65)</t>
  </si>
  <si>
    <t>321351010</t>
  </si>
  <si>
    <t xml:space="preserve">Bednění konstrukcí z betonu prostého nebo železového vodních staveb  přehrad, jezů a plavebních komor, spodní stavby vodních elektráren, jader přehrad, odběrných věží a výpustných zařízení, opěrných zdí, šachet, šachtic a ostatních konstrukcí zřízení ploch rovinných</t>
  </si>
  <si>
    <t>m2</t>
  </si>
  <si>
    <t>122189814</t>
  </si>
  <si>
    <t>2*4*(0,3+0,45)*0,65/2</t>
  </si>
  <si>
    <t>321352010</t>
  </si>
  <si>
    <t xml:space="preserve">Bednění konstrukcí z betonu prostého nebo železového vodních staveb  přehrad, jezů a plavebních komor, spodní stavby vodních elektráren, jader přehrad, odběrných věží a výpustných zařízení, opěrných zdí, šachet, šachtic a ostatních konstrukcí odstranění ploch rovinných</t>
  </si>
  <si>
    <t>508037671</t>
  </si>
  <si>
    <t>Vodorovné konstrukce</t>
  </si>
  <si>
    <t>451313511</t>
  </si>
  <si>
    <t>Podkladní vrstva z betonu prostého pod dlažbu se zvýšenými nároky na prostředí tl. do 100 mm</t>
  </si>
  <si>
    <t>-1329290288</t>
  </si>
  <si>
    <t>opevnění zajišťovacích bodů, 2 ks</t>
  </si>
  <si>
    <t>2*1,30*1,30</t>
  </si>
  <si>
    <t>465511312</t>
  </si>
  <si>
    <t>Dlažba z lomového kamene upraveného vodorovná nebo plocha ve sklonu do 1:2 s dodáním hmot na sucho, se zalitím spár maltou MC 10 v ploše do 20 m2, tl. 250 mm</t>
  </si>
  <si>
    <t>1091632254</t>
  </si>
  <si>
    <t>76788111R</t>
  </si>
  <si>
    <t>Montáž záchytného systému proti pádu sloupků samostatných nebo v systému s poddajným kotvícím vedením do železobetonu expanzní kotvou, samořeznými vruty, sevřením</t>
  </si>
  <si>
    <t>99109155</t>
  </si>
  <si>
    <t>osazení jistících montážních ok do zajišťovacích bloků, vč. dodávky</t>
  </si>
  <si>
    <t>767881161</t>
  </si>
  <si>
    <t>Montáž záchytného systému proti pádu nástavců určených k upevnění na sloupky nebo body v systému poddajného kotvícího vedení montáž lana uchycení lana k nástavcům</t>
  </si>
  <si>
    <t>1453822884</t>
  </si>
  <si>
    <t>31452182</t>
  </si>
  <si>
    <t>lanová svorka Pz DIN 741 D 10mm</t>
  </si>
  <si>
    <t>1352985686</t>
  </si>
  <si>
    <t>67543120</t>
  </si>
  <si>
    <t>lano pracovní bílé z PA vláken D 11mm</t>
  </si>
  <si>
    <t>1437227207</t>
  </si>
  <si>
    <t>M002</t>
  </si>
  <si>
    <t>značkovací bóje žluté barvy</t>
  </si>
  <si>
    <t>-1685901234</t>
  </si>
  <si>
    <t>vzdálenost mezi bójemi 3,0 m</t>
  </si>
  <si>
    <t>25</t>
  </si>
  <si>
    <t>2018-092-H - Vjezdová brána</t>
  </si>
  <si>
    <t>348172214</t>
  </si>
  <si>
    <t>Montáž vjezdových bran samonosných posuvných dvoukřídlových plochy přes 5 do 10 m2</t>
  </si>
  <si>
    <t>363718038</t>
  </si>
  <si>
    <t>5534234R</t>
  </si>
  <si>
    <t>brána kovová dvoukřídlová, křídlo 1800x1750 mm, pozinkovaná</t>
  </si>
  <si>
    <t>-530551561</t>
  </si>
  <si>
    <t>1*2 'Přepočtené koeficientem množství</t>
  </si>
  <si>
    <t>5534232R</t>
  </si>
  <si>
    <t>sloupek pro bránu 150x150mm v 1,8 m včetně patek a závěsů, pozinkovaný</t>
  </si>
  <si>
    <t>-666907855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</si>
  <si>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</si>
  <si>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</si>
  <si>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</si>
  <si>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</si>
  <si>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Trebuchet MS"/>
        <charset val="238"/>
        <i val="1"/>
        <color auto="1"/>
        <sz val="9"/>
        <scheme val="none"/>
      </rPr>
      <t xml:space="preserve">Rekapitulace stavby </t>
    </r>
    <r>
      <rPr>
        <rFont val="Trebuchet MS"/>
        <charset val="238"/>
        <color auto="1"/>
        <sz val="9"/>
        <scheme val="none"/>
      </rPr>
      <t>obsahuje sestavu Rekapitulace stavby a Rekapitulace objektů stavby a soupisů prací.</t>
    </r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</si>
  <si>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stavby</t>
    </r>
    <r>
      <rPr>
        <rFont val="Trebuchet MS"/>
        <charset val="238"/>
        <color auto="1"/>
        <sz val="9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</si>
  <si>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</si>
  <si>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objektů stavby a soupisů prací</t>
    </r>
    <r>
      <rPr>
        <rFont val="Trebuchet MS"/>
        <charset val="238"/>
        <color auto="1"/>
        <sz val="9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</si>
  <si>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</si>
  <si>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</si>
  <si>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</si>
  <si>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</si>
  <si>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</si>
  <si>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</si>
  <si>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</si>
  <si>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</si>
  <si>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</si>
  <si>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</si>
  <si>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</si>
  <si>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</si>
  <si>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</si>
  <si>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Trebuchet MS"/>
        <charset val="238"/>
        <i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</si>
  <si>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</si>
  <si>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rFont val="Trebuchet MS"/>
        <charset val="238"/>
        <b val="1"/>
        <color auto="1"/>
        <sz val="9"/>
        <scheme val="none"/>
      </rPr>
      <t>Krycí list soupisu</t>
    </r>
    <r>
      <rPr>
        <rFont val="Trebuchet MS"/>
        <charset val="238"/>
        <color auto="1"/>
        <sz val="9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</si>
  <si>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</si>
  <si>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Trebuchet MS"/>
        <charset val="238"/>
        <b val="1"/>
        <color auto="1"/>
        <sz val="9"/>
        <scheme val="none"/>
      </rPr>
      <t>Rekapitulace členění soupisu prací</t>
    </r>
    <r>
      <rPr>
        <rFont val="Trebuchet MS"/>
        <charset val="238"/>
        <color auto="1"/>
        <sz val="9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</si>
  <si>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</si>
  <si>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Trebuchet MS"/>
        <charset val="238"/>
        <b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</si>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</sst>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4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800080"/>
      <name val="Trebuchet MS"/>
    </font>
    <font>
      <sz val="8"/>
      <color rgb="FF505050"/>
      <name val="Trebuchet MS"/>
    </font>
    <font>
      <sz val="8"/>
      <name val="Trebuchet MS"/>
      <family val="0"/>
      <charset val="238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i/>
      <sz val="8"/>
      <color rgb="FF0000FF"/>
      <name val="Trebuchet MS"/>
    </font>
    <font>
      <sz val="7"/>
      <color rgb="FF969696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right style="thin">
        <color rgb="FF000000"/>
      </right>
      <top style="hair">
        <color rgb="FF969696"/>
      </top>
    </border>
    <border>
      <right style="thin">
        <color rgb="FF000000"/>
      </right>
      <top style="hair">
        <color rgb="FF000000"/>
      </top>
      <bottom style="hair">
        <color rgb="FF000000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3" fillId="0" borderId="0" applyNumberFormat="0" applyFill="0" applyBorder="0" applyAlignment="0" applyProtection="0"/>
  </cellStyleXfs>
  <cellXfs count="352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0" fillId="0" borderId="0" xfId="0" applyAlignment="1">
      <alignment horizontal="center" vertical="center"/>
      <protection locked="0"/>
    </xf>
    <xf numFmtId="0" fontId="11" fillId="2" borderId="0" xfId="0" applyFont="1" applyFill="1" applyAlignment="1" applyProtection="1">
      <alignment horizontal="left" vertical="center"/>
    </xf>
    <xf numFmtId="0" fontId="12" fillId="2" borderId="0" xfId="0" applyFont="1" applyFill="1" applyAlignment="1" applyProtection="1">
      <alignment vertical="center"/>
    </xf>
    <xf numFmtId="0" fontId="13" fillId="2" borderId="0" xfId="0" applyFont="1" applyFill="1" applyAlignment="1" applyProtection="1">
      <alignment horizontal="left" vertical="center"/>
    </xf>
    <xf numFmtId="0" fontId="14" fillId="2" borderId="0" xfId="1" applyFont="1" applyFill="1" applyAlignment="1" applyProtection="1">
      <alignment vertical="center"/>
    </xf>
    <xf numFmtId="0" fontId="43" fillId="2" borderId="0" xfId="1" applyFill="1"/>
    <xf numFmtId="0" fontId="0" fillId="2" borderId="0" xfId="0" applyFill="1"/>
    <xf numFmtId="0" fontId="11" fillId="2" borderId="0" xfId="0" applyFont="1" applyFill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15" fillId="0" borderId="0" xfId="0" applyFont="1" applyBorder="1" applyAlignment="1" applyProtection="1">
      <alignment horizontal="left" vertical="center"/>
    </xf>
    <xf numFmtId="0" fontId="0" fillId="0" borderId="6" xfId="0" applyBorder="1" applyProtection="1"/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19" fillId="0" borderId="0" xfId="0" applyFont="1" applyAlignment="1">
      <alignment horizontal="left" vertical="top" wrapText="1"/>
    </xf>
    <xf numFmtId="0" fontId="3" fillId="0" borderId="0" xfId="0" applyFont="1" applyBorder="1" applyAlignment="1" applyProtection="1">
      <alignment horizontal="left" vertical="top"/>
    </xf>
    <xf numFmtId="0" fontId="3" fillId="0" borderId="0" xfId="0" applyFont="1" applyBorder="1" applyAlignment="1" applyProtection="1">
      <alignment horizontal="left" vertical="top" wrapText="1"/>
    </xf>
    <xf numFmtId="0" fontId="19" fillId="0" borderId="0" xfId="0" applyFont="1" applyAlignment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2" fillId="3" borderId="0" xfId="0" applyFont="1" applyFill="1" applyBorder="1" applyAlignment="1" applyProtection="1">
      <alignment horizontal="left" vertical="center"/>
      <protection locked="0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0" fontId="0" fillId="0" borderId="7" xfId="0" applyBorder="1" applyProtection="1"/>
    <xf numFmtId="0" fontId="0" fillId="0" borderId="5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20" fillId="0" borderId="8" xfId="0" applyFont="1" applyBorder="1" applyAlignment="1" applyProtection="1">
      <alignment horizontal="left" vertical="center"/>
    </xf>
    <xf numFmtId="0" fontId="0" fillId="0" borderId="8" xfId="0" applyFont="1" applyBorder="1" applyAlignment="1" applyProtection="1">
      <alignment vertical="center"/>
    </xf>
    <xf numFmtId="4" fontId="20" fillId="0" borderId="8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164" fontId="1" fillId="0" borderId="0" xfId="0" applyNumberFormat="1" applyFont="1" applyBorder="1" applyAlignment="1" applyProtection="1">
      <alignment horizontal="center" vertical="center"/>
    </xf>
    <xf numFmtId="4" fontId="19" fillId="0" borderId="0" xfId="0" applyNumberFormat="1" applyFont="1" applyBorder="1" applyAlignment="1" applyProtection="1">
      <alignment vertical="center"/>
    </xf>
    <xf numFmtId="0" fontId="1" fillId="0" borderId="6" xfId="0" applyFont="1" applyBorder="1" applyAlignment="1" applyProtection="1">
      <alignment vertical="center"/>
    </xf>
    <xf numFmtId="0" fontId="0" fillId="4" borderId="0" xfId="0" applyFont="1" applyFill="1" applyBorder="1" applyAlignment="1" applyProtection="1">
      <alignment vertical="center"/>
    </xf>
    <xf numFmtId="0" fontId="3" fillId="4" borderId="9" xfId="0" applyFont="1" applyFill="1" applyBorder="1" applyAlignment="1" applyProtection="1">
      <alignment horizontal="left" vertical="center"/>
    </xf>
    <xf numFmtId="0" fontId="0" fillId="4" borderId="10" xfId="0" applyFont="1" applyFill="1" applyBorder="1" applyAlignment="1" applyProtection="1">
      <alignment vertical="center"/>
    </xf>
    <xf numFmtId="0" fontId="3" fillId="4" borderId="10" xfId="0" applyFont="1" applyFill="1" applyBorder="1" applyAlignment="1" applyProtection="1">
      <alignment horizontal="center" vertical="center"/>
    </xf>
    <xf numFmtId="0" fontId="3" fillId="4" borderId="10" xfId="0" applyFont="1" applyFill="1" applyBorder="1" applyAlignment="1" applyProtection="1">
      <alignment horizontal="left" vertical="center"/>
    </xf>
    <xf numFmtId="4" fontId="3" fillId="4" borderId="10" xfId="0" applyNumberFormat="1" applyFont="1" applyFill="1" applyBorder="1" applyAlignment="1" applyProtection="1">
      <alignment vertical="center"/>
    </xf>
    <xf numFmtId="0" fontId="0" fillId="4" borderId="11" xfId="0" applyFont="1" applyFill="1" applyBorder="1" applyAlignment="1" applyProtection="1">
      <alignment vertical="center"/>
    </xf>
    <xf numFmtId="0" fontId="0" fillId="4" borderId="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5" xfId="0" applyFont="1" applyBorder="1" applyAlignment="1">
      <alignment vertical="center"/>
    </xf>
    <xf numFmtId="0" fontId="15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18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5" xfId="0" applyFont="1" applyBorder="1" applyAlignment="1">
      <alignment vertical="center"/>
    </xf>
    <xf numFmtId="0" fontId="21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2" fillId="0" borderId="15" xfId="0" applyFont="1" applyBorder="1" applyAlignment="1">
      <alignment horizontal="center" vertical="center"/>
    </xf>
    <xf numFmtId="0" fontId="22" fillId="0" borderId="16" xfId="0" applyFont="1" applyBorder="1" applyAlignment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1" fillId="0" borderId="18" xfId="0" applyFont="1" applyBorder="1" applyAlignment="1" applyProtection="1">
      <alignment horizontal="left" vertical="center"/>
    </xf>
    <xf numFmtId="0" fontId="0" fillId="0" borderId="19" xfId="0" applyFont="1" applyBorder="1" applyAlignment="1" applyProtection="1">
      <alignment vertical="center"/>
    </xf>
    <xf numFmtId="0" fontId="2" fillId="5" borderId="9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left" vertical="center"/>
    </xf>
    <xf numFmtId="0" fontId="0" fillId="5" borderId="10" xfId="0" applyFont="1" applyFill="1" applyBorder="1" applyAlignment="1" applyProtection="1">
      <alignment vertical="center"/>
    </xf>
    <xf numFmtId="0" fontId="2" fillId="5" borderId="10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right" vertical="center"/>
    </xf>
    <xf numFmtId="0" fontId="2" fillId="5" borderId="11" xfId="0" applyFont="1" applyFill="1" applyBorder="1" applyAlignment="1" applyProtection="1">
      <alignment horizontal="center" vertical="center"/>
    </xf>
    <xf numFmtId="0" fontId="18" fillId="0" borderId="20" xfId="0" applyFont="1" applyBorder="1" applyAlignment="1" applyProtection="1">
      <alignment horizontal="center" vertical="center" wrapText="1"/>
    </xf>
    <xf numFmtId="0" fontId="18" fillId="0" borderId="21" xfId="0" applyFont="1" applyBorder="1" applyAlignment="1" applyProtection="1">
      <alignment horizontal="center" vertical="center" wrapText="1"/>
    </xf>
    <xf numFmtId="0" fontId="18" fillId="0" borderId="22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0" borderId="17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2" fillId="0" borderId="18" xfId="0" applyNumberFormat="1" applyFont="1" applyBorder="1" applyAlignment="1" applyProtection="1">
      <alignment vertical="center"/>
    </xf>
    <xf numFmtId="4" fontId="22" fillId="0" borderId="0" xfId="0" applyNumberFormat="1" applyFont="1" applyBorder="1" applyAlignment="1" applyProtection="1">
      <alignment vertical="center"/>
    </xf>
    <xf numFmtId="166" fontId="22" fillId="0" borderId="0" xfId="0" applyNumberFormat="1" applyFont="1" applyBorder="1" applyAlignment="1" applyProtection="1">
      <alignment vertical="center"/>
    </xf>
    <xf numFmtId="4" fontId="22" fillId="0" borderId="19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4" fillId="0" borderId="5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28" fillId="0" borderId="0" xfId="0" applyFont="1" applyAlignment="1" applyProtection="1">
      <alignment horizontal="center" vertical="center"/>
    </xf>
    <xf numFmtId="0" fontId="4" fillId="0" borderId="5" xfId="0" applyFont="1" applyBorder="1" applyAlignment="1">
      <alignment vertical="center"/>
    </xf>
    <xf numFmtId="4" fontId="29" fillId="0" borderId="18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9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4" fontId="29" fillId="0" borderId="23" xfId="0" applyNumberFormat="1" applyFont="1" applyBorder="1" applyAlignment="1" applyProtection="1">
      <alignment vertical="center"/>
    </xf>
    <xf numFmtId="4" fontId="29" fillId="0" borderId="24" xfId="0" applyNumberFormat="1" applyFont="1" applyBorder="1" applyAlignment="1" applyProtection="1">
      <alignment vertical="center"/>
    </xf>
    <xf numFmtId="166" fontId="29" fillId="0" borderId="24" xfId="0" applyNumberFormat="1" applyFont="1" applyBorder="1" applyAlignment="1" applyProtection="1">
      <alignment vertical="center"/>
    </xf>
    <xf numFmtId="4" fontId="29" fillId="0" borderId="25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12" fillId="2" borderId="0" xfId="0" applyFont="1" applyFill="1" applyAlignment="1">
      <alignment vertical="center"/>
    </xf>
    <xf numFmtId="0" fontId="13" fillId="2" borderId="0" xfId="0" applyFont="1" applyFill="1" applyAlignment="1">
      <alignment horizontal="left" vertical="center"/>
    </xf>
    <xf numFmtId="0" fontId="30" fillId="2" borderId="0" xfId="1" applyFont="1" applyFill="1" applyAlignment="1">
      <alignment vertical="center"/>
    </xf>
    <xf numFmtId="0" fontId="12" fillId="2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18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left" vertical="center" wrapText="1"/>
    </xf>
    <xf numFmtId="0" fontId="18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 applyProtection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 applyProtection="1">
      <alignment vertical="center"/>
    </xf>
    <xf numFmtId="0" fontId="20" fillId="0" borderId="0" xfId="0" applyFont="1" applyBorder="1" applyAlignment="1" applyProtection="1">
      <alignment horizontal="left" vertical="center"/>
    </xf>
    <xf numFmtId="4" fontId="23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5" borderId="0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3" fillId="5" borderId="10" xfId="0" applyFont="1" applyFill="1" applyBorder="1" applyAlignment="1" applyProtection="1">
      <alignment horizontal="right" vertical="center"/>
    </xf>
    <xf numFmtId="0" fontId="3" fillId="5" borderId="10" xfId="0" applyFont="1" applyFill="1" applyBorder="1" applyAlignment="1" applyProtection="1">
      <alignment horizontal="center" vertical="center"/>
    </xf>
    <xf numFmtId="0" fontId="0" fillId="5" borderId="10" xfId="0" applyFont="1" applyFill="1" applyBorder="1" applyAlignment="1" applyProtection="1">
      <alignment vertical="center"/>
      <protection locked="0"/>
    </xf>
    <xf numFmtId="4" fontId="3" fillId="5" borderId="10" xfId="0" applyNumberFormat="1" applyFont="1" applyFill="1" applyBorder="1" applyAlignment="1" applyProtection="1">
      <alignment vertical="center"/>
    </xf>
    <xf numFmtId="0" fontId="0" fillId="5" borderId="27" xfId="0" applyFont="1" applyFill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0" fillId="0" borderId="0" xfId="0" applyFont="1" applyBorder="1" applyAlignment="1" applyProtection="1">
      <alignment horizontal="left" vertical="center"/>
    </xf>
    <xf numFmtId="0" fontId="2" fillId="5" borderId="0" xfId="0" applyFont="1" applyFill="1" applyBorder="1" applyAlignment="1" applyProtection="1">
      <alignment horizontal="left" vertical="center"/>
    </xf>
    <xf numFmtId="0" fontId="0" fillId="5" borderId="0" xfId="0" applyFont="1" applyFill="1" applyBorder="1" applyAlignment="1" applyProtection="1">
      <alignment vertical="center"/>
      <protection locked="0"/>
    </xf>
    <xf numFmtId="0" fontId="2" fillId="5" borderId="0" xfId="0" applyFont="1" applyFill="1" applyBorder="1" applyAlignment="1" applyProtection="1">
      <alignment horizontal="right" vertical="center"/>
    </xf>
    <xf numFmtId="0" fontId="0" fillId="5" borderId="6" xfId="0" applyFont="1" applyFill="1" applyBorder="1" applyAlignment="1" applyProtection="1">
      <alignment vertical="center"/>
    </xf>
    <xf numFmtId="0" fontId="31" fillId="0" borderId="0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vertical="center"/>
      <protection locked="0"/>
    </xf>
    <xf numFmtId="4" fontId="5" fillId="0" borderId="24" xfId="0" applyNumberFormat="1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18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center" vertical="center" wrapText="1"/>
    </xf>
    <xf numFmtId="0" fontId="2" fillId="5" borderId="20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  <protection locked="0"/>
    </xf>
    <xf numFmtId="0" fontId="2" fillId="5" borderId="22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23" fillId="0" borderId="0" xfId="0" applyNumberFormat="1" applyFont="1" applyAlignment="1" applyProtection="1"/>
    <xf numFmtId="166" fontId="32" fillId="0" borderId="16" xfId="0" applyNumberFormat="1" applyFont="1" applyBorder="1" applyAlignment="1" applyProtection="1"/>
    <xf numFmtId="166" fontId="32" fillId="0" borderId="17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7" fillId="0" borderId="5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5" xfId="0" applyFont="1" applyBorder="1" applyAlignment="1"/>
    <xf numFmtId="0" fontId="7" fillId="0" borderId="18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9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34" fillId="0" borderId="28" xfId="0" applyFont="1" applyBorder="1" applyAlignment="1" applyProtection="1">
      <alignment horizontal="center" vertical="center"/>
    </xf>
    <xf numFmtId="49" fontId="34" fillId="0" borderId="28" xfId="0" applyNumberFormat="1" applyFont="1" applyBorder="1" applyAlignment="1" applyProtection="1">
      <alignment horizontal="left" vertical="center" wrapText="1"/>
    </xf>
    <xf numFmtId="0" fontId="34" fillId="0" borderId="28" xfId="0" applyFont="1" applyBorder="1" applyAlignment="1" applyProtection="1">
      <alignment horizontal="left" vertical="center" wrapText="1"/>
    </xf>
    <xf numFmtId="0" fontId="34" fillId="0" borderId="28" xfId="0" applyFont="1" applyBorder="1" applyAlignment="1" applyProtection="1">
      <alignment horizontal="center" vertical="center" wrapText="1"/>
    </xf>
    <xf numFmtId="167" fontId="34" fillId="0" borderId="28" xfId="0" applyNumberFormat="1" applyFont="1" applyBorder="1" applyAlignment="1" applyProtection="1">
      <alignment vertical="center"/>
    </xf>
    <xf numFmtId="4" fontId="34" fillId="3" borderId="28" xfId="0" applyNumberFormat="1" applyFont="1" applyFill="1" applyBorder="1" applyAlignment="1" applyProtection="1">
      <alignment vertical="center"/>
      <protection locked="0"/>
    </xf>
    <xf numFmtId="4" fontId="34" fillId="0" borderId="28" xfId="0" applyNumberFormat="1" applyFont="1" applyBorder="1" applyAlignment="1" applyProtection="1">
      <alignment vertical="center"/>
    </xf>
    <xf numFmtId="0" fontId="34" fillId="0" borderId="5" xfId="0" applyFont="1" applyBorder="1" applyAlignment="1">
      <alignment vertical="center"/>
    </xf>
    <xf numFmtId="0" fontId="34" fillId="3" borderId="28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9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8" fillId="0" borderId="5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0" fontId="8" fillId="0" borderId="0" xfId="0" applyFont="1" applyAlignment="1" applyProtection="1">
      <alignment vertical="center"/>
      <protection locked="0"/>
    </xf>
    <xf numFmtId="0" fontId="8" fillId="0" borderId="5" xfId="0" applyFont="1" applyBorder="1" applyAlignment="1">
      <alignment vertical="center"/>
    </xf>
    <xf numFmtId="0" fontId="8" fillId="0" borderId="18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9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5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5" xfId="0" applyFont="1" applyBorder="1" applyAlignment="1">
      <alignment vertical="center"/>
    </xf>
    <xf numFmtId="0" fontId="9" fillId="0" borderId="18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0" fillId="0" borderId="28" xfId="0" applyFont="1" applyBorder="1" applyAlignment="1" applyProtection="1">
      <alignment horizontal="center" vertical="center"/>
    </xf>
    <xf numFmtId="49" fontId="0" fillId="0" borderId="28" xfId="0" applyNumberFormat="1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center" vertical="center" wrapText="1"/>
    </xf>
    <xf numFmtId="167" fontId="0" fillId="0" borderId="28" xfId="0" applyNumberFormat="1" applyFont="1" applyBorder="1" applyAlignment="1" applyProtection="1">
      <alignment vertical="center"/>
    </xf>
    <xf numFmtId="4" fontId="0" fillId="3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</xf>
    <xf numFmtId="0" fontId="1" fillId="3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0" fontId="9" fillId="0" borderId="23" xfId="0" applyFont="1" applyBorder="1" applyAlignment="1" applyProtection="1">
      <alignment vertical="center"/>
    </xf>
    <xf numFmtId="0" fontId="9" fillId="0" borderId="24" xfId="0" applyFont="1" applyBorder="1" applyAlignment="1" applyProtection="1">
      <alignment vertical="center"/>
    </xf>
    <xf numFmtId="0" fontId="9" fillId="0" borderId="25" xfId="0" applyFont="1" applyBorder="1" applyAlignment="1" applyProtection="1">
      <alignment vertical="center"/>
    </xf>
    <xf numFmtId="0" fontId="34" fillId="0" borderId="24" xfId="0" applyFont="1" applyBorder="1" applyAlignment="1" applyProtection="1">
      <alignment horizontal="center" vertical="center"/>
    </xf>
    <xf numFmtId="0" fontId="0" fillId="0" borderId="24" xfId="0" applyFont="1" applyBorder="1" applyAlignment="1" applyProtection="1">
      <alignment vertical="center"/>
    </xf>
    <xf numFmtId="166" fontId="1" fillId="0" borderId="24" xfId="0" applyNumberFormat="1" applyFont="1" applyBorder="1" applyAlignment="1" applyProtection="1">
      <alignment vertical="center"/>
    </xf>
    <xf numFmtId="166" fontId="1" fillId="0" borderId="25" xfId="0" applyNumberFormat="1" applyFont="1" applyBorder="1" applyAlignment="1" applyProtection="1">
      <alignment vertical="center"/>
    </xf>
    <xf numFmtId="0" fontId="0" fillId="0" borderId="0" xfId="0" applyAlignment="1">
      <alignment vertical="top"/>
      <protection locked="0"/>
    </xf>
    <xf numFmtId="0" fontId="36" fillId="0" borderId="29" xfId="0" applyFont="1" applyBorder="1" applyAlignment="1">
      <alignment vertical="center" wrapText="1"/>
      <protection locked="0"/>
    </xf>
    <xf numFmtId="0" fontId="36" fillId="0" borderId="30" xfId="0" applyFont="1" applyBorder="1" applyAlignment="1">
      <alignment vertical="center" wrapText="1"/>
      <protection locked="0"/>
    </xf>
    <xf numFmtId="0" fontId="36" fillId="0" borderId="31" xfId="0" applyFont="1" applyBorder="1" applyAlignment="1">
      <alignment vertical="center" wrapText="1"/>
      <protection locked="0"/>
    </xf>
    <xf numFmtId="0" fontId="36" fillId="0" borderId="32" xfId="0" applyFont="1" applyBorder="1" applyAlignment="1">
      <alignment horizontal="center" vertical="center" wrapText="1"/>
      <protection locked="0"/>
    </xf>
    <xf numFmtId="0" fontId="37" fillId="0" borderId="1" xfId="0" applyFont="1" applyBorder="1" applyAlignment="1">
      <alignment horizontal="center" vertical="center" wrapText="1"/>
      <protection locked="0"/>
    </xf>
    <xf numFmtId="0" fontId="36" fillId="0" borderId="33" xfId="0" applyFont="1" applyBorder="1" applyAlignment="1">
      <alignment horizontal="center" vertical="center" wrapText="1"/>
      <protection locked="0"/>
    </xf>
    <xf numFmtId="0" fontId="36" fillId="0" borderId="32" xfId="0" applyFont="1" applyBorder="1" applyAlignment="1">
      <alignment vertical="center" wrapText="1"/>
      <protection locked="0"/>
    </xf>
    <xf numFmtId="0" fontId="38" fillId="0" borderId="34" xfId="0" applyFont="1" applyBorder="1" applyAlignment="1">
      <alignment horizontal="left" wrapText="1"/>
      <protection locked="0"/>
    </xf>
    <xf numFmtId="0" fontId="36" fillId="0" borderId="33" xfId="0" applyFont="1" applyBorder="1" applyAlignment="1">
      <alignment vertical="center" wrapText="1"/>
      <protection locked="0"/>
    </xf>
    <xf numFmtId="0" fontId="38" fillId="0" borderId="1" xfId="0" applyFont="1" applyBorder="1" applyAlignment="1">
      <alignment horizontal="left" vertical="center" wrapText="1"/>
      <protection locked="0"/>
    </xf>
    <xf numFmtId="0" fontId="39" fillId="0" borderId="1" xfId="0" applyFont="1" applyBorder="1" applyAlignment="1">
      <alignment horizontal="left" vertical="center" wrapText="1"/>
      <protection locked="0"/>
    </xf>
    <xf numFmtId="0" fontId="39" fillId="0" borderId="32" xfId="0" applyFont="1" applyBorder="1" applyAlignment="1">
      <alignment vertical="center" wrapText="1"/>
      <protection locked="0"/>
    </xf>
    <xf numFmtId="0" fontId="39" fillId="0" borderId="1" xfId="0" applyFont="1" applyBorder="1" applyAlignment="1">
      <alignment vertical="center" wrapText="1"/>
      <protection locked="0"/>
    </xf>
    <xf numFmtId="0" fontId="39" fillId="0" borderId="1" xfId="0" applyFont="1" applyBorder="1" applyAlignment="1">
      <alignment vertical="center"/>
      <protection locked="0"/>
    </xf>
    <xf numFmtId="0" fontId="39" fillId="0" borderId="1" xfId="0" applyFont="1" applyBorder="1" applyAlignment="1">
      <alignment horizontal="left" vertical="center"/>
      <protection locked="0"/>
    </xf>
    <xf numFmtId="49" fontId="39" fillId="0" borderId="1" xfId="0" applyNumberFormat="1" applyFont="1" applyBorder="1" applyAlignment="1">
      <alignment horizontal="left" vertical="center" wrapText="1"/>
      <protection locked="0"/>
    </xf>
    <xf numFmtId="49" fontId="39" fillId="0" borderId="1" xfId="0" applyNumberFormat="1" applyFont="1" applyBorder="1" applyAlignment="1">
      <alignment vertical="center" wrapText="1"/>
      <protection locked="0"/>
    </xf>
    <xf numFmtId="0" fontId="36" fillId="0" borderId="35" xfId="0" applyFont="1" applyBorder="1" applyAlignment="1">
      <alignment vertical="center" wrapText="1"/>
      <protection locked="0"/>
    </xf>
    <xf numFmtId="0" fontId="40" fillId="0" borderId="34" xfId="0" applyFont="1" applyBorder="1" applyAlignment="1">
      <alignment vertical="center" wrapText="1"/>
      <protection locked="0"/>
    </xf>
    <xf numFmtId="0" fontId="36" fillId="0" borderId="36" xfId="0" applyFont="1" applyBorder="1" applyAlignment="1">
      <alignment vertical="center" wrapText="1"/>
      <protection locked="0"/>
    </xf>
    <xf numFmtId="0" fontId="36" fillId="0" borderId="1" xfId="0" applyFont="1" applyBorder="1" applyAlignment="1">
      <alignment vertical="top"/>
      <protection locked="0"/>
    </xf>
    <xf numFmtId="0" fontId="36" fillId="0" borderId="0" xfId="0" applyFont="1" applyAlignment="1">
      <alignment vertical="top"/>
      <protection locked="0"/>
    </xf>
    <xf numFmtId="0" fontId="36" fillId="0" borderId="29" xfId="0" applyFont="1" applyBorder="1" applyAlignment="1">
      <alignment horizontal="left" vertical="center"/>
      <protection locked="0"/>
    </xf>
    <xf numFmtId="0" fontId="36" fillId="0" borderId="30" xfId="0" applyFont="1" applyBorder="1" applyAlignment="1">
      <alignment horizontal="left" vertical="center"/>
      <protection locked="0"/>
    </xf>
    <xf numFmtId="0" fontId="36" fillId="0" borderId="31" xfId="0" applyFont="1" applyBorder="1" applyAlignment="1">
      <alignment horizontal="left" vertical="center"/>
      <protection locked="0"/>
    </xf>
    <xf numFmtId="0" fontId="36" fillId="0" borderId="32" xfId="0" applyFont="1" applyBorder="1" applyAlignment="1">
      <alignment horizontal="left" vertical="center"/>
      <protection locked="0"/>
    </xf>
    <xf numFmtId="0" fontId="37" fillId="0" borderId="1" xfId="0" applyFont="1" applyBorder="1" applyAlignment="1">
      <alignment horizontal="center" vertical="center"/>
      <protection locked="0"/>
    </xf>
    <xf numFmtId="0" fontId="36" fillId="0" borderId="33" xfId="0" applyFont="1" applyBorder="1" applyAlignment="1">
      <alignment horizontal="left" vertical="center"/>
      <protection locked="0"/>
    </xf>
    <xf numFmtId="0" fontId="38" fillId="0" borderId="1" xfId="0" applyFont="1" applyBorder="1" applyAlignment="1">
      <alignment horizontal="left" vertical="center"/>
      <protection locked="0"/>
    </xf>
    <xf numFmtId="0" fontId="41" fillId="0" borderId="0" xfId="0" applyFont="1" applyAlignment="1">
      <alignment horizontal="left" vertical="center"/>
      <protection locked="0"/>
    </xf>
    <xf numFmtId="0" fontId="38" fillId="0" borderId="34" xfId="0" applyFont="1" applyBorder="1" applyAlignment="1">
      <alignment horizontal="left" vertical="center"/>
      <protection locked="0"/>
    </xf>
    <xf numFmtId="0" fontId="38" fillId="0" borderId="34" xfId="0" applyFont="1" applyBorder="1" applyAlignment="1">
      <alignment horizontal="center" vertical="center"/>
      <protection locked="0"/>
    </xf>
    <xf numFmtId="0" fontId="41" fillId="0" borderId="34" xfId="0" applyFont="1" applyBorder="1" applyAlignment="1">
      <alignment horizontal="left" vertical="center"/>
      <protection locked="0"/>
    </xf>
    <xf numFmtId="0" fontId="42" fillId="0" borderId="1" xfId="0" applyFont="1" applyBorder="1" applyAlignment="1">
      <alignment horizontal="left" vertical="center"/>
      <protection locked="0"/>
    </xf>
    <xf numFmtId="0" fontId="39" fillId="0" borderId="0" xfId="0" applyFont="1" applyAlignment="1">
      <alignment horizontal="left" vertical="center"/>
      <protection locked="0"/>
    </xf>
    <xf numFmtId="0" fontId="39" fillId="0" borderId="1" xfId="0" applyFont="1" applyBorder="1" applyAlignment="1">
      <alignment horizontal="center" vertical="center"/>
      <protection locked="0"/>
    </xf>
    <xf numFmtId="0" fontId="39" fillId="0" borderId="32" xfId="0" applyFont="1" applyBorder="1" applyAlignment="1">
      <alignment horizontal="left" vertical="center"/>
      <protection locked="0"/>
    </xf>
    <xf numFmtId="0" fontId="39" fillId="0" borderId="1" xfId="0" applyFont="1" applyFill="1" applyBorder="1" applyAlignment="1">
      <alignment horizontal="left" vertical="center"/>
      <protection locked="0"/>
    </xf>
    <xf numFmtId="0" fontId="39" fillId="0" borderId="1" xfId="0" applyFont="1" applyFill="1" applyBorder="1" applyAlignment="1">
      <alignment horizontal="center" vertical="center"/>
      <protection locked="0"/>
    </xf>
    <xf numFmtId="0" fontId="36" fillId="0" borderId="35" xfId="0" applyFont="1" applyBorder="1" applyAlignment="1">
      <alignment horizontal="left" vertical="center"/>
      <protection locked="0"/>
    </xf>
    <xf numFmtId="0" fontId="40" fillId="0" borderId="34" xfId="0" applyFont="1" applyBorder="1" applyAlignment="1">
      <alignment horizontal="left" vertical="center"/>
      <protection locked="0"/>
    </xf>
    <xf numFmtId="0" fontId="36" fillId="0" borderId="36" xfId="0" applyFont="1" applyBorder="1" applyAlignment="1">
      <alignment horizontal="left" vertical="center"/>
      <protection locked="0"/>
    </xf>
    <xf numFmtId="0" fontId="36" fillId="0" borderId="1" xfId="0" applyFont="1" applyBorder="1" applyAlignment="1">
      <alignment horizontal="left" vertical="center"/>
      <protection locked="0"/>
    </xf>
    <xf numFmtId="0" fontId="40" fillId="0" borderId="1" xfId="0" applyFont="1" applyBorder="1" applyAlignment="1">
      <alignment horizontal="left" vertical="center"/>
      <protection locked="0"/>
    </xf>
    <xf numFmtId="0" fontId="41" fillId="0" borderId="1" xfId="0" applyFont="1" applyBorder="1" applyAlignment="1">
      <alignment horizontal="left" vertical="center"/>
      <protection locked="0"/>
    </xf>
    <xf numFmtId="0" fontId="39" fillId="0" borderId="34" xfId="0" applyFont="1" applyBorder="1" applyAlignment="1">
      <alignment horizontal="left" vertical="center"/>
      <protection locked="0"/>
    </xf>
    <xf numFmtId="0" fontId="36" fillId="0" borderId="1" xfId="0" applyFont="1" applyBorder="1" applyAlignment="1">
      <alignment horizontal="left" vertical="center" wrapText="1"/>
      <protection locked="0"/>
    </xf>
    <xf numFmtId="0" fontId="39" fillId="0" borderId="1" xfId="0" applyFont="1" applyBorder="1" applyAlignment="1">
      <alignment horizontal="center" vertical="center" wrapText="1"/>
      <protection locked="0"/>
    </xf>
    <xf numFmtId="0" fontId="36" fillId="0" borderId="29" xfId="0" applyFont="1" applyBorder="1" applyAlignment="1">
      <alignment horizontal="left" vertical="center" wrapText="1"/>
      <protection locked="0"/>
    </xf>
    <xf numFmtId="0" fontId="36" fillId="0" borderId="30" xfId="0" applyFont="1" applyBorder="1" applyAlignment="1">
      <alignment horizontal="left" vertical="center" wrapText="1"/>
      <protection locked="0"/>
    </xf>
    <xf numFmtId="0" fontId="36" fillId="0" borderId="31" xfId="0" applyFont="1" applyBorder="1" applyAlignment="1">
      <alignment horizontal="left" vertical="center" wrapText="1"/>
      <protection locked="0"/>
    </xf>
    <xf numFmtId="0" fontId="36" fillId="0" borderId="32" xfId="0" applyFont="1" applyBorder="1" applyAlignment="1">
      <alignment horizontal="left" vertical="center" wrapText="1"/>
      <protection locked="0"/>
    </xf>
    <xf numFmtId="0" fontId="36" fillId="0" borderId="33" xfId="0" applyFont="1" applyBorder="1" applyAlignment="1">
      <alignment horizontal="left" vertical="center" wrapText="1"/>
      <protection locked="0"/>
    </xf>
    <xf numFmtId="0" fontId="41" fillId="0" borderId="32" xfId="0" applyFont="1" applyBorder="1" applyAlignment="1">
      <alignment horizontal="left" vertical="center" wrapText="1"/>
      <protection locked="0"/>
    </xf>
    <xf numFmtId="0" fontId="41" fillId="0" borderId="33" xfId="0" applyFont="1" applyBorder="1" applyAlignment="1">
      <alignment horizontal="left" vertical="center" wrapText="1"/>
      <protection locked="0"/>
    </xf>
    <xf numFmtId="0" fontId="39" fillId="0" borderId="32" xfId="0" applyFont="1" applyBorder="1" applyAlignment="1">
      <alignment horizontal="left" vertical="center" wrapText="1"/>
      <protection locked="0"/>
    </xf>
    <xf numFmtId="0" fontId="39" fillId="0" borderId="33" xfId="0" applyFont="1" applyBorder="1" applyAlignment="1">
      <alignment horizontal="left" vertical="center" wrapText="1"/>
      <protection locked="0"/>
    </xf>
    <xf numFmtId="0" fontId="39" fillId="0" borderId="33" xfId="0" applyFont="1" applyBorder="1" applyAlignment="1">
      <alignment horizontal="left" vertical="center"/>
      <protection locked="0"/>
    </xf>
    <xf numFmtId="0" fontId="39" fillId="0" borderId="35" xfId="0" applyFont="1" applyBorder="1" applyAlignment="1">
      <alignment horizontal="left" vertical="center" wrapText="1"/>
      <protection locked="0"/>
    </xf>
    <xf numFmtId="0" fontId="39" fillId="0" borderId="34" xfId="0" applyFont="1" applyBorder="1" applyAlignment="1">
      <alignment horizontal="left" vertical="center" wrapText="1"/>
      <protection locked="0"/>
    </xf>
    <xf numFmtId="0" fontId="39" fillId="0" borderId="36" xfId="0" applyFont="1" applyBorder="1" applyAlignment="1">
      <alignment horizontal="left" vertical="center" wrapText="1"/>
      <protection locked="0"/>
    </xf>
    <xf numFmtId="0" fontId="39" fillId="0" borderId="1" xfId="0" applyFont="1" applyBorder="1" applyAlignment="1">
      <alignment horizontal="left" vertical="top"/>
      <protection locked="0"/>
    </xf>
    <xf numFmtId="0" fontId="39" fillId="0" borderId="1" xfId="0" applyFont="1" applyBorder="1" applyAlignment="1">
      <alignment horizontal="center" vertical="top"/>
      <protection locked="0"/>
    </xf>
    <xf numFmtId="0" fontId="39" fillId="0" borderId="35" xfId="0" applyFont="1" applyBorder="1" applyAlignment="1">
      <alignment horizontal="left" vertical="center"/>
      <protection locked="0"/>
    </xf>
    <xf numFmtId="0" fontId="39" fillId="0" borderId="36" xfId="0" applyFont="1" applyBorder="1" applyAlignment="1">
      <alignment horizontal="left" vertical="center"/>
      <protection locked="0"/>
    </xf>
    <xf numFmtId="0" fontId="41" fillId="0" borderId="0" xfId="0" applyFont="1" applyAlignment="1">
      <alignment vertical="center"/>
      <protection locked="0"/>
    </xf>
    <xf numFmtId="0" fontId="38" fillId="0" borderId="1" xfId="0" applyFont="1" applyBorder="1" applyAlignment="1">
      <alignment vertical="center"/>
      <protection locked="0"/>
    </xf>
    <xf numFmtId="0" fontId="41" fillId="0" borderId="34" xfId="0" applyFont="1" applyBorder="1" applyAlignment="1">
      <alignment vertical="center"/>
      <protection locked="0"/>
    </xf>
    <xf numFmtId="0" fontId="38" fillId="0" borderId="34" xfId="0" applyFont="1" applyBorder="1" applyAlignment="1">
      <alignment vertical="center"/>
      <protection locked="0"/>
    </xf>
    <xf numFmtId="0" fontId="0" fillId="0" borderId="1" xfId="0" applyBorder="1" applyAlignment="1">
      <alignment vertical="top"/>
      <protection locked="0"/>
    </xf>
    <xf numFmtId="49" fontId="39" fillId="0" borderId="1" xfId="0" applyNumberFormat="1" applyFont="1" applyBorder="1" applyAlignment="1">
      <alignment horizontal="left" vertical="center"/>
      <protection locked="0"/>
    </xf>
    <xf numFmtId="0" fontId="0" fillId="0" borderId="34" xfId="0" applyBorder="1" applyAlignment="1">
      <alignment vertical="top"/>
      <protection locked="0"/>
    </xf>
    <xf numFmtId="0" fontId="38" fillId="0" borderId="34" xfId="0" applyFont="1" applyBorder="1" applyAlignment="1">
      <alignment horizontal="left"/>
      <protection locked="0"/>
    </xf>
    <xf numFmtId="0" fontId="41" fillId="0" borderId="34" xfId="0" applyFont="1" applyBorder="1" applyAlignment="1">
      <protection locked="0"/>
    </xf>
    <xf numFmtId="0" fontId="36" fillId="0" borderId="32" xfId="0" applyFont="1" applyBorder="1" applyAlignment="1">
      <alignment vertical="top"/>
      <protection locked="0"/>
    </xf>
    <xf numFmtId="0" fontId="36" fillId="0" borderId="33" xfId="0" applyFont="1" applyBorder="1" applyAlignment="1">
      <alignment vertical="top"/>
      <protection locked="0"/>
    </xf>
    <xf numFmtId="0" fontId="36" fillId="0" borderId="1" xfId="0" applyFont="1" applyBorder="1" applyAlignment="1">
      <alignment horizontal="center" vertical="center"/>
      <protection locked="0"/>
    </xf>
    <xf numFmtId="0" fontId="36" fillId="0" borderId="1" xfId="0" applyFont="1" applyBorder="1" applyAlignment="1">
      <alignment horizontal="left" vertical="top"/>
      <protection locked="0"/>
    </xf>
    <xf numFmtId="0" fontId="36" fillId="0" borderId="35" xfId="0" applyFont="1" applyBorder="1" applyAlignment="1">
      <alignment vertical="top"/>
      <protection locked="0"/>
    </xf>
    <xf numFmtId="0" fontId="36" fillId="0" borderId="34" xfId="0" applyFont="1" applyBorder="1" applyAlignment="1">
      <alignment vertical="top"/>
      <protection locked="0"/>
    </xf>
    <xf numFmtId="0" fontId="36" fillId="0" borderId="36" xfId="0" applyFont="1" applyBorder="1" applyAlignment="1">
      <alignment vertical="top"/>
      <protection locked="0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styles" Target="styles.xml" /><Relationship Id="rId12" Type="http://schemas.openxmlformats.org/officeDocument/2006/relationships/theme" Target="theme/theme1.xml" /><Relationship Id="rId13" Type="http://schemas.openxmlformats.org/officeDocument/2006/relationships/calcChain" Target="calcChain.xml" /><Relationship Id="rId14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2.67" customWidth="1"/>
    <col min="5" max="5" width="2.67" customWidth="1"/>
    <col min="6" max="6" width="2.67" customWidth="1"/>
    <col min="7" max="7" width="2.67" customWidth="1"/>
    <col min="8" max="8" width="2.67" customWidth="1"/>
    <col min="9" max="9" width="2.67" customWidth="1"/>
    <col min="10" max="10" width="2.67" customWidth="1"/>
    <col min="11" max="11" width="2.67" customWidth="1"/>
    <col min="12" max="12" width="2.67" customWidth="1"/>
    <col min="13" max="13" width="2.67" customWidth="1"/>
    <col min="14" max="14" width="2.67" customWidth="1"/>
    <col min="15" max="15" width="2.67" customWidth="1"/>
    <col min="16" max="16" width="2.67" customWidth="1"/>
    <col min="17" max="17" width="2.67" customWidth="1"/>
    <col min="18" max="18" width="2.67" customWidth="1"/>
    <col min="19" max="19" width="2.67" customWidth="1"/>
    <col min="20" max="20" width="2.67" customWidth="1"/>
    <col min="21" max="21" width="2.67" customWidth="1"/>
    <col min="22" max="22" width="2.67" customWidth="1"/>
    <col min="23" max="23" width="2.67" customWidth="1"/>
    <col min="24" max="24" width="2.67" customWidth="1"/>
    <col min="25" max="25" width="2.67" customWidth="1"/>
    <col min="26" max="26" width="2.67" customWidth="1"/>
    <col min="27" max="27" width="2.67" customWidth="1"/>
    <col min="28" max="28" width="2.67" customWidth="1"/>
    <col min="29" max="29" width="2.67" customWidth="1"/>
    <col min="30" max="30" width="2.67" customWidth="1"/>
    <col min="31" max="31" width="2.67" customWidth="1"/>
    <col min="32" max="32" width="2.67" customWidth="1"/>
    <col min="33" max="33" width="2.67" customWidth="1"/>
    <col min="34" max="34" width="3.33" customWidth="1"/>
    <col min="35" max="35" width="31.67" customWidth="1"/>
    <col min="36" max="36" width="2.5" customWidth="1"/>
    <col min="37" max="37" width="2.5" customWidth="1"/>
    <col min="38" max="38" width="8.33" customWidth="1"/>
    <col min="39" max="39" width="3.33" customWidth="1"/>
    <col min="40" max="40" width="13.33" customWidth="1"/>
    <col min="41" max="41" width="7.5" customWidth="1"/>
    <col min="42" max="42" width="4.17" customWidth="1"/>
    <col min="43" max="43" width="15.67" customWidth="1"/>
    <col min="44" max="44" width="13.67" customWidth="1"/>
    <col min="45" max="45" width="25.83" hidden="1" customWidth="1"/>
    <col min="46" max="46" width="25.83" hidden="1" customWidth="1"/>
    <col min="47" max="47" width="25.83" hidden="1" customWidth="1"/>
    <col min="48" max="48" width="21.67" hidden="1" customWidth="1"/>
    <col min="49" max="49" width="21.67" hidden="1" customWidth="1"/>
    <col min="50" max="50" width="21.67" hidden="1" customWidth="1"/>
    <col min="51" max="51" width="21.67" hidden="1" customWidth="1"/>
    <col min="52" max="52" width="21.67" hidden="1" customWidth="1"/>
    <col min="53" max="53" width="19.17" hidden="1" customWidth="1"/>
    <col min="54" max="54" width="25" hidden="1" customWidth="1"/>
    <col min="55" max="55" width="19.17" hidden="1" customWidth="1"/>
    <col min="56" max="56" width="19.17" hidden="1" customWidth="1"/>
    <col min="57" max="57" width="66.5" customWidth="1"/>
    <col min="71" max="71" width="9.33" hidden="1"/>
    <col min="72" max="72" width="9.33" hidden="1"/>
    <col min="73" max="73" width="9.33" hidden="1"/>
    <col min="74" max="74" width="9.33" hidden="1"/>
    <col min="75" max="75" width="9.33" hidden="1"/>
    <col min="76" max="76" width="9.33" hidden="1"/>
    <col min="77" max="77" width="9.33" hidden="1"/>
    <col min="78" max="78" width="9.33" hidden="1"/>
    <col min="79" max="79" width="9.33" hidden="1"/>
    <col min="80" max="80" width="9.33" hidden="1"/>
    <col min="81" max="81" width="9.33" hidden="1"/>
    <col min="82" max="82" width="9.33" hidden="1"/>
    <col min="83" max="83" width="9.33" hidden="1"/>
    <col min="84" max="84" width="9.33" hidden="1"/>
    <col min="85" max="85" width="9.33" hidden="1"/>
    <col min="86" max="86" width="9.33" hidden="1"/>
    <col min="87" max="87" width="9.33" hidden="1"/>
    <col min="88" max="88" width="9.33" hidden="1"/>
    <col min="89" max="89" width="9.33" hidden="1"/>
    <col min="90" max="90" width="9.33" hidden="1"/>
    <col min="91" max="91" width="9.33" hidden="1"/>
  </cols>
  <sheetData>
    <row r="1" ht="21.36" customHeight="1">
      <c r="A1" s="14" t="s">
        <v>0</v>
      </c>
      <c r="B1" s="15"/>
      <c r="C1" s="15"/>
      <c r="D1" s="16" t="s">
        <v>1</v>
      </c>
      <c r="E1" s="15"/>
      <c r="F1" s="15"/>
      <c r="G1" s="15"/>
      <c r="H1" s="15"/>
      <c r="I1" s="15"/>
      <c r="J1" s="15"/>
      <c r="K1" s="17" t="s">
        <v>2</v>
      </c>
      <c r="L1" s="17"/>
      <c r="M1" s="17"/>
      <c r="N1" s="17"/>
      <c r="O1" s="17"/>
      <c r="P1" s="17"/>
      <c r="Q1" s="17"/>
      <c r="R1" s="17"/>
      <c r="S1" s="17"/>
      <c r="T1" s="15"/>
      <c r="U1" s="15"/>
      <c r="V1" s="15"/>
      <c r="W1" s="17" t="s">
        <v>3</v>
      </c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8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20" t="s">
        <v>4</v>
      </c>
      <c r="BB1" s="20" t="s">
        <v>5</v>
      </c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  <c r="BT1" s="21" t="s">
        <v>6</v>
      </c>
      <c r="BU1" s="21" t="s">
        <v>6</v>
      </c>
      <c r="BV1" s="21" t="s">
        <v>7</v>
      </c>
    </row>
    <row r="2" ht="36.96" customHeight="1">
      <c r="AR2"/>
      <c r="BS2" s="22" t="s">
        <v>8</v>
      </c>
      <c r="BT2" s="22" t="s">
        <v>9</v>
      </c>
    </row>
    <row r="3" ht="6.96" customHeight="1">
      <c r="B3" s="23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5"/>
      <c r="BS3" s="22" t="s">
        <v>8</v>
      </c>
      <c r="BT3" s="22" t="s">
        <v>10</v>
      </c>
    </row>
    <row r="4" ht="36.96" customHeight="1">
      <c r="B4" s="26"/>
      <c r="C4" s="27"/>
      <c r="D4" s="28" t="s">
        <v>11</v>
      </c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9"/>
      <c r="AS4" s="30" t="s">
        <v>12</v>
      </c>
      <c r="BE4" s="31" t="s">
        <v>13</v>
      </c>
      <c r="BS4" s="22" t="s">
        <v>14</v>
      </c>
    </row>
    <row r="5" ht="14.4" customHeight="1">
      <c r="B5" s="26"/>
      <c r="C5" s="27"/>
      <c r="D5" s="32" t="s">
        <v>15</v>
      </c>
      <c r="E5" s="27"/>
      <c r="F5" s="27"/>
      <c r="G5" s="27"/>
      <c r="H5" s="27"/>
      <c r="I5" s="27"/>
      <c r="J5" s="27"/>
      <c r="K5" s="33" t="s">
        <v>16</v>
      </c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9"/>
      <c r="BE5" s="34" t="s">
        <v>17</v>
      </c>
      <c r="BS5" s="22" t="s">
        <v>8</v>
      </c>
    </row>
    <row r="6" ht="36.96" customHeight="1">
      <c r="B6" s="26"/>
      <c r="C6" s="27"/>
      <c r="D6" s="35" t="s">
        <v>18</v>
      </c>
      <c r="E6" s="27"/>
      <c r="F6" s="27"/>
      <c r="G6" s="27"/>
      <c r="H6" s="27"/>
      <c r="I6" s="27"/>
      <c r="J6" s="27"/>
      <c r="K6" s="36" t="s">
        <v>19</v>
      </c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9"/>
      <c r="BE6" s="37"/>
      <c r="BS6" s="22" t="s">
        <v>8</v>
      </c>
    </row>
    <row r="7" ht="14.4" customHeight="1">
      <c r="B7" s="26"/>
      <c r="C7" s="27"/>
      <c r="D7" s="38" t="s">
        <v>20</v>
      </c>
      <c r="E7" s="27"/>
      <c r="F7" s="27"/>
      <c r="G7" s="27"/>
      <c r="H7" s="27"/>
      <c r="I7" s="27"/>
      <c r="J7" s="27"/>
      <c r="K7" s="33" t="s">
        <v>21</v>
      </c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38" t="s">
        <v>22</v>
      </c>
      <c r="AL7" s="27"/>
      <c r="AM7" s="27"/>
      <c r="AN7" s="33" t="s">
        <v>21</v>
      </c>
      <c r="AO7" s="27"/>
      <c r="AP7" s="27"/>
      <c r="AQ7" s="29"/>
      <c r="BE7" s="37"/>
      <c r="BS7" s="22" t="s">
        <v>8</v>
      </c>
    </row>
    <row r="8" ht="14.4" customHeight="1">
      <c r="B8" s="26"/>
      <c r="C8" s="27"/>
      <c r="D8" s="38" t="s">
        <v>23</v>
      </c>
      <c r="E8" s="27"/>
      <c r="F8" s="27"/>
      <c r="G8" s="27"/>
      <c r="H8" s="27"/>
      <c r="I8" s="27"/>
      <c r="J8" s="27"/>
      <c r="K8" s="33" t="s">
        <v>24</v>
      </c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38" t="s">
        <v>25</v>
      </c>
      <c r="AL8" s="27"/>
      <c r="AM8" s="27"/>
      <c r="AN8" s="39" t="s">
        <v>26</v>
      </c>
      <c r="AO8" s="27"/>
      <c r="AP8" s="27"/>
      <c r="AQ8" s="29"/>
      <c r="BE8" s="37"/>
      <c r="BS8" s="22" t="s">
        <v>8</v>
      </c>
    </row>
    <row r="9" ht="14.4" customHeight="1">
      <c r="B9" s="26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9"/>
      <c r="BE9" s="37"/>
      <c r="BS9" s="22" t="s">
        <v>8</v>
      </c>
    </row>
    <row r="10" ht="14.4" customHeight="1">
      <c r="B10" s="26"/>
      <c r="C10" s="27"/>
      <c r="D10" s="38" t="s">
        <v>27</v>
      </c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38" t="s">
        <v>28</v>
      </c>
      <c r="AL10" s="27"/>
      <c r="AM10" s="27"/>
      <c r="AN10" s="33" t="s">
        <v>29</v>
      </c>
      <c r="AO10" s="27"/>
      <c r="AP10" s="27"/>
      <c r="AQ10" s="29"/>
      <c r="BE10" s="37"/>
      <c r="BS10" s="22" t="s">
        <v>8</v>
      </c>
    </row>
    <row r="11" ht="18.48" customHeight="1">
      <c r="B11" s="26"/>
      <c r="C11" s="27"/>
      <c r="D11" s="27"/>
      <c r="E11" s="33" t="s">
        <v>30</v>
      </c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38" t="s">
        <v>31</v>
      </c>
      <c r="AL11" s="27"/>
      <c r="AM11" s="27"/>
      <c r="AN11" s="33" t="s">
        <v>21</v>
      </c>
      <c r="AO11" s="27"/>
      <c r="AP11" s="27"/>
      <c r="AQ11" s="29"/>
      <c r="BE11" s="37"/>
      <c r="BS11" s="22" t="s">
        <v>8</v>
      </c>
    </row>
    <row r="12" ht="6.96" customHeight="1">
      <c r="B12" s="26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9"/>
      <c r="BE12" s="37"/>
      <c r="BS12" s="22" t="s">
        <v>8</v>
      </c>
    </row>
    <row r="13" ht="14.4" customHeight="1">
      <c r="B13" s="26"/>
      <c r="C13" s="27"/>
      <c r="D13" s="38" t="s">
        <v>32</v>
      </c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38" t="s">
        <v>28</v>
      </c>
      <c r="AL13" s="27"/>
      <c r="AM13" s="27"/>
      <c r="AN13" s="40" t="s">
        <v>33</v>
      </c>
      <c r="AO13" s="27"/>
      <c r="AP13" s="27"/>
      <c r="AQ13" s="29"/>
      <c r="BE13" s="37"/>
      <c r="BS13" s="22" t="s">
        <v>8</v>
      </c>
    </row>
    <row r="14">
      <c r="B14" s="26"/>
      <c r="C14" s="27"/>
      <c r="D14" s="27"/>
      <c r="E14" s="40" t="s">
        <v>33</v>
      </c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38" t="s">
        <v>31</v>
      </c>
      <c r="AL14" s="27"/>
      <c r="AM14" s="27"/>
      <c r="AN14" s="40" t="s">
        <v>33</v>
      </c>
      <c r="AO14" s="27"/>
      <c r="AP14" s="27"/>
      <c r="AQ14" s="29"/>
      <c r="BE14" s="37"/>
      <c r="BS14" s="22" t="s">
        <v>8</v>
      </c>
    </row>
    <row r="15" ht="6.96" customHeight="1">
      <c r="B15" s="26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9"/>
      <c r="BE15" s="37"/>
      <c r="BS15" s="22" t="s">
        <v>6</v>
      </c>
    </row>
    <row r="16" ht="14.4" customHeight="1">
      <c r="B16" s="26"/>
      <c r="C16" s="27"/>
      <c r="D16" s="38" t="s">
        <v>34</v>
      </c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38" t="s">
        <v>28</v>
      </c>
      <c r="AL16" s="27"/>
      <c r="AM16" s="27"/>
      <c r="AN16" s="33" t="s">
        <v>35</v>
      </c>
      <c r="AO16" s="27"/>
      <c r="AP16" s="27"/>
      <c r="AQ16" s="29"/>
      <c r="BE16" s="37"/>
      <c r="BS16" s="22" t="s">
        <v>6</v>
      </c>
    </row>
    <row r="17" ht="18.48" customHeight="1">
      <c r="B17" s="26"/>
      <c r="C17" s="27"/>
      <c r="D17" s="27"/>
      <c r="E17" s="33" t="s">
        <v>36</v>
      </c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38" t="s">
        <v>31</v>
      </c>
      <c r="AL17" s="27"/>
      <c r="AM17" s="27"/>
      <c r="AN17" s="33" t="s">
        <v>37</v>
      </c>
      <c r="AO17" s="27"/>
      <c r="AP17" s="27"/>
      <c r="AQ17" s="29"/>
      <c r="BE17" s="37"/>
      <c r="BS17" s="22" t="s">
        <v>38</v>
      </c>
    </row>
    <row r="18" ht="6.96" customHeight="1">
      <c r="B18" s="26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9"/>
      <c r="BE18" s="37"/>
      <c r="BS18" s="22" t="s">
        <v>8</v>
      </c>
    </row>
    <row r="19" ht="14.4" customHeight="1">
      <c r="B19" s="26"/>
      <c r="C19" s="27"/>
      <c r="D19" s="38" t="s">
        <v>39</v>
      </c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9"/>
      <c r="BE19" s="37"/>
      <c r="BS19" s="22" t="s">
        <v>8</v>
      </c>
    </row>
    <row r="20" ht="16.5" customHeight="1">
      <c r="B20" s="26"/>
      <c r="C20" s="27"/>
      <c r="D20" s="27"/>
      <c r="E20" s="42" t="s">
        <v>40</v>
      </c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27"/>
      <c r="AP20" s="27"/>
      <c r="AQ20" s="29"/>
      <c r="BE20" s="37"/>
      <c r="BS20" s="22" t="s">
        <v>6</v>
      </c>
    </row>
    <row r="21" ht="6.96" customHeight="1">
      <c r="B21" s="26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9"/>
      <c r="BE21" s="37"/>
    </row>
    <row r="22" ht="6.96" customHeight="1">
      <c r="B22" s="26"/>
      <c r="C22" s="27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43"/>
      <c r="AK22" s="43"/>
      <c r="AL22" s="43"/>
      <c r="AM22" s="43"/>
      <c r="AN22" s="43"/>
      <c r="AO22" s="43"/>
      <c r="AP22" s="27"/>
      <c r="AQ22" s="29"/>
      <c r="BE22" s="37"/>
    </row>
    <row r="23" s="1" customFormat="1" ht="25.92" customHeight="1">
      <c r="B23" s="44"/>
      <c r="C23" s="45"/>
      <c r="D23" s="46" t="s">
        <v>41</v>
      </c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7"/>
      <c r="AK23" s="48">
        <f>ROUND(AG51,2)</f>
        <v>0</v>
      </c>
      <c r="AL23" s="47"/>
      <c r="AM23" s="47"/>
      <c r="AN23" s="47"/>
      <c r="AO23" s="47"/>
      <c r="AP23" s="45"/>
      <c r="AQ23" s="49"/>
      <c r="BE23" s="37"/>
    </row>
    <row r="24" s="1" customFormat="1" ht="6.96" customHeight="1">
      <c r="B24" s="44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49"/>
      <c r="BE24" s="37"/>
    </row>
    <row r="25" s="1" customFormat="1">
      <c r="B25" s="44"/>
      <c r="C25" s="45"/>
      <c r="D25" s="45"/>
      <c r="E25" s="45"/>
      <c r="F25" s="45"/>
      <c r="G25" s="45"/>
      <c r="H25" s="45"/>
      <c r="I25" s="45"/>
      <c r="J25" s="45"/>
      <c r="K25" s="45"/>
      <c r="L25" s="50" t="s">
        <v>42</v>
      </c>
      <c r="M25" s="50"/>
      <c r="N25" s="50"/>
      <c r="O25" s="50"/>
      <c r="P25" s="45"/>
      <c r="Q25" s="45"/>
      <c r="R25" s="45"/>
      <c r="S25" s="45"/>
      <c r="T25" s="45"/>
      <c r="U25" s="45"/>
      <c r="V25" s="45"/>
      <c r="W25" s="50" t="s">
        <v>43</v>
      </c>
      <c r="X25" s="50"/>
      <c r="Y25" s="50"/>
      <c r="Z25" s="50"/>
      <c r="AA25" s="50"/>
      <c r="AB25" s="50"/>
      <c r="AC25" s="50"/>
      <c r="AD25" s="50"/>
      <c r="AE25" s="50"/>
      <c r="AF25" s="45"/>
      <c r="AG25" s="45"/>
      <c r="AH25" s="45"/>
      <c r="AI25" s="45"/>
      <c r="AJ25" s="45"/>
      <c r="AK25" s="50" t="s">
        <v>44</v>
      </c>
      <c r="AL25" s="50"/>
      <c r="AM25" s="50"/>
      <c r="AN25" s="50"/>
      <c r="AO25" s="50"/>
      <c r="AP25" s="45"/>
      <c r="AQ25" s="49"/>
      <c r="BE25" s="37"/>
    </row>
    <row r="26" s="2" customFormat="1" ht="14.4" customHeight="1">
      <c r="B26" s="51"/>
      <c r="C26" s="52"/>
      <c r="D26" s="53" t="s">
        <v>45</v>
      </c>
      <c r="E26" s="52"/>
      <c r="F26" s="53" t="s">
        <v>46</v>
      </c>
      <c r="G26" s="52"/>
      <c r="H26" s="52"/>
      <c r="I26" s="52"/>
      <c r="J26" s="52"/>
      <c r="K26" s="52"/>
      <c r="L26" s="54">
        <v>0.20999999999999999</v>
      </c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5">
        <f>ROUND(AZ51,2)</f>
        <v>0</v>
      </c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5">
        <f>ROUND(AV51,2)</f>
        <v>0</v>
      </c>
      <c r="AL26" s="52"/>
      <c r="AM26" s="52"/>
      <c r="AN26" s="52"/>
      <c r="AO26" s="52"/>
      <c r="AP26" s="52"/>
      <c r="AQ26" s="56"/>
      <c r="BE26" s="37"/>
    </row>
    <row r="27" s="2" customFormat="1" ht="14.4" customHeight="1">
      <c r="B27" s="51"/>
      <c r="C27" s="52"/>
      <c r="D27" s="52"/>
      <c r="E27" s="52"/>
      <c r="F27" s="53" t="s">
        <v>47</v>
      </c>
      <c r="G27" s="52"/>
      <c r="H27" s="52"/>
      <c r="I27" s="52"/>
      <c r="J27" s="52"/>
      <c r="K27" s="52"/>
      <c r="L27" s="54">
        <v>0.14999999999999999</v>
      </c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5">
        <f>ROUND(BA51,2)</f>
        <v>0</v>
      </c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5">
        <f>ROUND(AW51,2)</f>
        <v>0</v>
      </c>
      <c r="AL27" s="52"/>
      <c r="AM27" s="52"/>
      <c r="AN27" s="52"/>
      <c r="AO27" s="52"/>
      <c r="AP27" s="52"/>
      <c r="AQ27" s="56"/>
      <c r="BE27" s="37"/>
    </row>
    <row r="28" hidden="1" s="2" customFormat="1" ht="14.4" customHeight="1">
      <c r="B28" s="51"/>
      <c r="C28" s="52"/>
      <c r="D28" s="52"/>
      <c r="E28" s="52"/>
      <c r="F28" s="53" t="s">
        <v>48</v>
      </c>
      <c r="G28" s="52"/>
      <c r="H28" s="52"/>
      <c r="I28" s="52"/>
      <c r="J28" s="52"/>
      <c r="K28" s="52"/>
      <c r="L28" s="54">
        <v>0.20999999999999999</v>
      </c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5">
        <f>ROUND(BB51,2)</f>
        <v>0</v>
      </c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5">
        <v>0</v>
      </c>
      <c r="AL28" s="52"/>
      <c r="AM28" s="52"/>
      <c r="AN28" s="52"/>
      <c r="AO28" s="52"/>
      <c r="AP28" s="52"/>
      <c r="AQ28" s="56"/>
      <c r="BE28" s="37"/>
    </row>
    <row r="29" hidden="1" s="2" customFormat="1" ht="14.4" customHeight="1">
      <c r="B29" s="51"/>
      <c r="C29" s="52"/>
      <c r="D29" s="52"/>
      <c r="E29" s="52"/>
      <c r="F29" s="53" t="s">
        <v>49</v>
      </c>
      <c r="G29" s="52"/>
      <c r="H29" s="52"/>
      <c r="I29" s="52"/>
      <c r="J29" s="52"/>
      <c r="K29" s="52"/>
      <c r="L29" s="54">
        <v>0.14999999999999999</v>
      </c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5">
        <f>ROUND(BC51,2)</f>
        <v>0</v>
      </c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5">
        <v>0</v>
      </c>
      <c r="AL29" s="52"/>
      <c r="AM29" s="52"/>
      <c r="AN29" s="52"/>
      <c r="AO29" s="52"/>
      <c r="AP29" s="52"/>
      <c r="AQ29" s="56"/>
      <c r="BE29" s="37"/>
    </row>
    <row r="30" hidden="1" s="2" customFormat="1" ht="14.4" customHeight="1">
      <c r="B30" s="51"/>
      <c r="C30" s="52"/>
      <c r="D30" s="52"/>
      <c r="E30" s="52"/>
      <c r="F30" s="53" t="s">
        <v>50</v>
      </c>
      <c r="G30" s="52"/>
      <c r="H30" s="52"/>
      <c r="I30" s="52"/>
      <c r="J30" s="52"/>
      <c r="K30" s="52"/>
      <c r="L30" s="54">
        <v>0</v>
      </c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5">
        <f>ROUND(BD51,2)</f>
        <v>0</v>
      </c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5">
        <v>0</v>
      </c>
      <c r="AL30" s="52"/>
      <c r="AM30" s="52"/>
      <c r="AN30" s="52"/>
      <c r="AO30" s="52"/>
      <c r="AP30" s="52"/>
      <c r="AQ30" s="56"/>
      <c r="BE30" s="37"/>
    </row>
    <row r="31" s="1" customFormat="1" ht="6.96" customHeight="1">
      <c r="B31" s="44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9"/>
      <c r="BE31" s="37"/>
    </row>
    <row r="32" s="1" customFormat="1" ht="25.92" customHeight="1">
      <c r="B32" s="44"/>
      <c r="C32" s="57"/>
      <c r="D32" s="58" t="s">
        <v>51</v>
      </c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60" t="s">
        <v>52</v>
      </c>
      <c r="U32" s="59"/>
      <c r="V32" s="59"/>
      <c r="W32" s="59"/>
      <c r="X32" s="61" t="s">
        <v>53</v>
      </c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62">
        <f>SUM(AK23:AK30)</f>
        <v>0</v>
      </c>
      <c r="AL32" s="59"/>
      <c r="AM32" s="59"/>
      <c r="AN32" s="59"/>
      <c r="AO32" s="63"/>
      <c r="AP32" s="57"/>
      <c r="AQ32" s="64"/>
      <c r="BE32" s="37"/>
    </row>
    <row r="33" s="1" customFormat="1" ht="6.96" customHeight="1">
      <c r="B33" s="44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49"/>
    </row>
    <row r="34" s="1" customFormat="1" ht="6.96" customHeight="1">
      <c r="B34" s="65"/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6"/>
      <c r="AI34" s="66"/>
      <c r="AJ34" s="66"/>
      <c r="AK34" s="66"/>
      <c r="AL34" s="66"/>
      <c r="AM34" s="66"/>
      <c r="AN34" s="66"/>
      <c r="AO34" s="66"/>
      <c r="AP34" s="66"/>
      <c r="AQ34" s="67"/>
    </row>
    <row r="38" s="1" customFormat="1" ht="6.96" customHeight="1">
      <c r="B38" s="68"/>
      <c r="C38" s="69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  <c r="Z38" s="69"/>
      <c r="AA38" s="69"/>
      <c r="AB38" s="69"/>
      <c r="AC38" s="69"/>
      <c r="AD38" s="69"/>
      <c r="AE38" s="69"/>
      <c r="AF38" s="69"/>
      <c r="AG38" s="69"/>
      <c r="AH38" s="69"/>
      <c r="AI38" s="69"/>
      <c r="AJ38" s="69"/>
      <c r="AK38" s="69"/>
      <c r="AL38" s="69"/>
      <c r="AM38" s="69"/>
      <c r="AN38" s="69"/>
      <c r="AO38" s="69"/>
      <c r="AP38" s="69"/>
      <c r="AQ38" s="69"/>
      <c r="AR38" s="70"/>
    </row>
    <row r="39" s="1" customFormat="1" ht="36.96" customHeight="1">
      <c r="B39" s="44"/>
      <c r="C39" s="71" t="s">
        <v>54</v>
      </c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  <c r="AC39" s="72"/>
      <c r="AD39" s="72"/>
      <c r="AE39" s="72"/>
      <c r="AF39" s="72"/>
      <c r="AG39" s="72"/>
      <c r="AH39" s="72"/>
      <c r="AI39" s="72"/>
      <c r="AJ39" s="72"/>
      <c r="AK39" s="72"/>
      <c r="AL39" s="72"/>
      <c r="AM39" s="72"/>
      <c r="AN39" s="72"/>
      <c r="AO39" s="72"/>
      <c r="AP39" s="72"/>
      <c r="AQ39" s="72"/>
      <c r="AR39" s="70"/>
    </row>
    <row r="40" s="1" customFormat="1" ht="6.96" customHeight="1">
      <c r="B40" s="44"/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0"/>
    </row>
    <row r="41" s="3" customFormat="1" ht="14.4" customHeight="1">
      <c r="B41" s="73"/>
      <c r="C41" s="74" t="s">
        <v>15</v>
      </c>
      <c r="D41" s="75"/>
      <c r="E41" s="75"/>
      <c r="F41" s="75"/>
      <c r="G41" s="75"/>
      <c r="H41" s="75"/>
      <c r="I41" s="75"/>
      <c r="J41" s="75"/>
      <c r="K41" s="75"/>
      <c r="L41" s="75" t="str">
        <f>K5</f>
        <v>2018-092</v>
      </c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  <c r="AA41" s="75"/>
      <c r="AB41" s="75"/>
      <c r="AC41" s="75"/>
      <c r="AD41" s="75"/>
      <c r="AE41" s="75"/>
      <c r="AF41" s="75"/>
      <c r="AG41" s="75"/>
      <c r="AH41" s="75"/>
      <c r="AI41" s="75"/>
      <c r="AJ41" s="75"/>
      <c r="AK41" s="75"/>
      <c r="AL41" s="75"/>
      <c r="AM41" s="75"/>
      <c r="AN41" s="75"/>
      <c r="AO41" s="75"/>
      <c r="AP41" s="75"/>
      <c r="AQ41" s="75"/>
      <c r="AR41" s="76"/>
    </row>
    <row r="42" s="4" customFormat="1" ht="36.96" customHeight="1">
      <c r="B42" s="77"/>
      <c r="C42" s="78" t="s">
        <v>18</v>
      </c>
      <c r="D42" s="79"/>
      <c r="E42" s="79"/>
      <c r="F42" s="79"/>
      <c r="G42" s="79"/>
      <c r="H42" s="79"/>
      <c r="I42" s="79"/>
      <c r="J42" s="79"/>
      <c r="K42" s="79"/>
      <c r="L42" s="80" t="str">
        <f>K6</f>
        <v>VD Velký rybník - zřízení bezpečnostních prvků</v>
      </c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  <c r="AA42" s="79"/>
      <c r="AB42" s="79"/>
      <c r="AC42" s="79"/>
      <c r="AD42" s="79"/>
      <c r="AE42" s="79"/>
      <c r="AF42" s="79"/>
      <c r="AG42" s="79"/>
      <c r="AH42" s="79"/>
      <c r="AI42" s="79"/>
      <c r="AJ42" s="79"/>
      <c r="AK42" s="79"/>
      <c r="AL42" s="79"/>
      <c r="AM42" s="79"/>
      <c r="AN42" s="79"/>
      <c r="AO42" s="79"/>
      <c r="AP42" s="79"/>
      <c r="AQ42" s="79"/>
      <c r="AR42" s="81"/>
    </row>
    <row r="43" s="1" customFormat="1" ht="6.96" customHeight="1">
      <c r="B43" s="44"/>
      <c r="C43" s="72"/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  <c r="AA43" s="72"/>
      <c r="AB43" s="72"/>
      <c r="AC43" s="72"/>
      <c r="AD43" s="72"/>
      <c r="AE43" s="72"/>
      <c r="AF43" s="72"/>
      <c r="AG43" s="72"/>
      <c r="AH43" s="72"/>
      <c r="AI43" s="72"/>
      <c r="AJ43" s="72"/>
      <c r="AK43" s="72"/>
      <c r="AL43" s="72"/>
      <c r="AM43" s="72"/>
      <c r="AN43" s="72"/>
      <c r="AO43" s="72"/>
      <c r="AP43" s="72"/>
      <c r="AQ43" s="72"/>
      <c r="AR43" s="70"/>
    </row>
    <row r="44" s="1" customFormat="1">
      <c r="B44" s="44"/>
      <c r="C44" s="74" t="s">
        <v>23</v>
      </c>
      <c r="D44" s="72"/>
      <c r="E44" s="72"/>
      <c r="F44" s="72"/>
      <c r="G44" s="72"/>
      <c r="H44" s="72"/>
      <c r="I44" s="72"/>
      <c r="J44" s="72"/>
      <c r="K44" s="72"/>
      <c r="L44" s="82" t="str">
        <f>IF(K8="","",K8)</f>
        <v>Malešov</v>
      </c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2"/>
      <c r="AA44" s="72"/>
      <c r="AB44" s="72"/>
      <c r="AC44" s="72"/>
      <c r="AD44" s="72"/>
      <c r="AE44" s="72"/>
      <c r="AF44" s="72"/>
      <c r="AG44" s="72"/>
      <c r="AH44" s="72"/>
      <c r="AI44" s="74" t="s">
        <v>25</v>
      </c>
      <c r="AJ44" s="72"/>
      <c r="AK44" s="72"/>
      <c r="AL44" s="72"/>
      <c r="AM44" s="83" t="str">
        <f>IF(AN8= "","",AN8)</f>
        <v>14. 11. 2018</v>
      </c>
      <c r="AN44" s="83"/>
      <c r="AO44" s="72"/>
      <c r="AP44" s="72"/>
      <c r="AQ44" s="72"/>
      <c r="AR44" s="70"/>
    </row>
    <row r="45" s="1" customFormat="1" ht="6.96" customHeight="1">
      <c r="B45" s="44"/>
      <c r="C45" s="72"/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2"/>
      <c r="AC45" s="72"/>
      <c r="AD45" s="72"/>
      <c r="AE45" s="72"/>
      <c r="AF45" s="72"/>
      <c r="AG45" s="72"/>
      <c r="AH45" s="72"/>
      <c r="AI45" s="72"/>
      <c r="AJ45" s="72"/>
      <c r="AK45" s="72"/>
      <c r="AL45" s="72"/>
      <c r="AM45" s="72"/>
      <c r="AN45" s="72"/>
      <c r="AO45" s="72"/>
      <c r="AP45" s="72"/>
      <c r="AQ45" s="72"/>
      <c r="AR45" s="70"/>
    </row>
    <row r="46" s="1" customFormat="1">
      <c r="B46" s="44"/>
      <c r="C46" s="74" t="s">
        <v>27</v>
      </c>
      <c r="D46" s="72"/>
      <c r="E46" s="72"/>
      <c r="F46" s="72"/>
      <c r="G46" s="72"/>
      <c r="H46" s="72"/>
      <c r="I46" s="72"/>
      <c r="J46" s="72"/>
      <c r="K46" s="72"/>
      <c r="L46" s="75" t="str">
        <f>IF(E11= "","",E11)</f>
        <v>Povodí Labe, s.p.</v>
      </c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72"/>
      <c r="AA46" s="72"/>
      <c r="AB46" s="72"/>
      <c r="AC46" s="72"/>
      <c r="AD46" s="72"/>
      <c r="AE46" s="72"/>
      <c r="AF46" s="72"/>
      <c r="AG46" s="72"/>
      <c r="AH46" s="72"/>
      <c r="AI46" s="74" t="s">
        <v>34</v>
      </c>
      <c r="AJ46" s="72"/>
      <c r="AK46" s="72"/>
      <c r="AL46" s="72"/>
      <c r="AM46" s="75" t="str">
        <f>IF(E17="","",E17)</f>
        <v>Komplex CR s.r.o.</v>
      </c>
      <c r="AN46" s="75"/>
      <c r="AO46" s="75"/>
      <c r="AP46" s="75"/>
      <c r="AQ46" s="72"/>
      <c r="AR46" s="70"/>
      <c r="AS46" s="84" t="s">
        <v>55</v>
      </c>
      <c r="AT46" s="85"/>
      <c r="AU46" s="86"/>
      <c r="AV46" s="86"/>
      <c r="AW46" s="86"/>
      <c r="AX46" s="86"/>
      <c r="AY46" s="86"/>
      <c r="AZ46" s="86"/>
      <c r="BA46" s="86"/>
      <c r="BB46" s="86"/>
      <c r="BC46" s="86"/>
      <c r="BD46" s="87"/>
    </row>
    <row r="47" s="1" customFormat="1">
      <c r="B47" s="44"/>
      <c r="C47" s="74" t="s">
        <v>32</v>
      </c>
      <c r="D47" s="72"/>
      <c r="E47" s="72"/>
      <c r="F47" s="72"/>
      <c r="G47" s="72"/>
      <c r="H47" s="72"/>
      <c r="I47" s="72"/>
      <c r="J47" s="72"/>
      <c r="K47" s="72"/>
      <c r="L47" s="75" t="str">
        <f>IF(E14= "Vyplň údaj","",E14)</f>
        <v/>
      </c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2"/>
      <c r="AC47" s="72"/>
      <c r="AD47" s="72"/>
      <c r="AE47" s="72"/>
      <c r="AF47" s="72"/>
      <c r="AG47" s="72"/>
      <c r="AH47" s="72"/>
      <c r="AI47" s="72"/>
      <c r="AJ47" s="72"/>
      <c r="AK47" s="72"/>
      <c r="AL47" s="72"/>
      <c r="AM47" s="72"/>
      <c r="AN47" s="72"/>
      <c r="AO47" s="72"/>
      <c r="AP47" s="72"/>
      <c r="AQ47" s="72"/>
      <c r="AR47" s="70"/>
      <c r="AS47" s="88"/>
      <c r="AT47" s="89"/>
      <c r="AU47" s="90"/>
      <c r="AV47" s="90"/>
      <c r="AW47" s="90"/>
      <c r="AX47" s="90"/>
      <c r="AY47" s="90"/>
      <c r="AZ47" s="90"/>
      <c r="BA47" s="90"/>
      <c r="BB47" s="90"/>
      <c r="BC47" s="90"/>
      <c r="BD47" s="91"/>
    </row>
    <row r="48" s="1" customFormat="1" ht="10.8" customHeight="1">
      <c r="B48" s="44"/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72"/>
      <c r="AB48" s="72"/>
      <c r="AC48" s="72"/>
      <c r="AD48" s="72"/>
      <c r="AE48" s="72"/>
      <c r="AF48" s="72"/>
      <c r="AG48" s="72"/>
      <c r="AH48" s="72"/>
      <c r="AI48" s="72"/>
      <c r="AJ48" s="72"/>
      <c r="AK48" s="72"/>
      <c r="AL48" s="72"/>
      <c r="AM48" s="72"/>
      <c r="AN48" s="72"/>
      <c r="AO48" s="72"/>
      <c r="AP48" s="72"/>
      <c r="AQ48" s="72"/>
      <c r="AR48" s="70"/>
      <c r="AS48" s="92"/>
      <c r="AT48" s="53"/>
      <c r="AU48" s="45"/>
      <c r="AV48" s="45"/>
      <c r="AW48" s="45"/>
      <c r="AX48" s="45"/>
      <c r="AY48" s="45"/>
      <c r="AZ48" s="45"/>
      <c r="BA48" s="45"/>
      <c r="BB48" s="45"/>
      <c r="BC48" s="45"/>
      <c r="BD48" s="93"/>
    </row>
    <row r="49" s="1" customFormat="1" ht="29.28" customHeight="1">
      <c r="B49" s="44"/>
      <c r="C49" s="94" t="s">
        <v>56</v>
      </c>
      <c r="D49" s="95"/>
      <c r="E49" s="95"/>
      <c r="F49" s="95"/>
      <c r="G49" s="95"/>
      <c r="H49" s="96"/>
      <c r="I49" s="97" t="s">
        <v>57</v>
      </c>
      <c r="J49" s="95"/>
      <c r="K49" s="95"/>
      <c r="L49" s="95"/>
      <c r="M49" s="95"/>
      <c r="N49" s="95"/>
      <c r="O49" s="95"/>
      <c r="P49" s="95"/>
      <c r="Q49" s="95"/>
      <c r="R49" s="95"/>
      <c r="S49" s="95"/>
      <c r="T49" s="95"/>
      <c r="U49" s="95"/>
      <c r="V49" s="95"/>
      <c r="W49" s="95"/>
      <c r="X49" s="95"/>
      <c r="Y49" s="95"/>
      <c r="Z49" s="95"/>
      <c r="AA49" s="95"/>
      <c r="AB49" s="95"/>
      <c r="AC49" s="95"/>
      <c r="AD49" s="95"/>
      <c r="AE49" s="95"/>
      <c r="AF49" s="95"/>
      <c r="AG49" s="98" t="s">
        <v>58</v>
      </c>
      <c r="AH49" s="95"/>
      <c r="AI49" s="95"/>
      <c r="AJ49" s="95"/>
      <c r="AK49" s="95"/>
      <c r="AL49" s="95"/>
      <c r="AM49" s="95"/>
      <c r="AN49" s="97" t="s">
        <v>59</v>
      </c>
      <c r="AO49" s="95"/>
      <c r="AP49" s="95"/>
      <c r="AQ49" s="99" t="s">
        <v>60</v>
      </c>
      <c r="AR49" s="70"/>
      <c r="AS49" s="100" t="s">
        <v>61</v>
      </c>
      <c r="AT49" s="101" t="s">
        <v>62</v>
      </c>
      <c r="AU49" s="101" t="s">
        <v>63</v>
      </c>
      <c r="AV49" s="101" t="s">
        <v>64</v>
      </c>
      <c r="AW49" s="101" t="s">
        <v>65</v>
      </c>
      <c r="AX49" s="101" t="s">
        <v>66</v>
      </c>
      <c r="AY49" s="101" t="s">
        <v>67</v>
      </c>
      <c r="AZ49" s="101" t="s">
        <v>68</v>
      </c>
      <c r="BA49" s="101" t="s">
        <v>69</v>
      </c>
      <c r="BB49" s="101" t="s">
        <v>70</v>
      </c>
      <c r="BC49" s="101" t="s">
        <v>71</v>
      </c>
      <c r="BD49" s="102" t="s">
        <v>72</v>
      </c>
    </row>
    <row r="50" s="1" customFormat="1" ht="10.8" customHeight="1">
      <c r="B50" s="44"/>
      <c r="C50" s="72"/>
      <c r="D50" s="72"/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2"/>
      <c r="AC50" s="72"/>
      <c r="AD50" s="72"/>
      <c r="AE50" s="72"/>
      <c r="AF50" s="72"/>
      <c r="AG50" s="72"/>
      <c r="AH50" s="72"/>
      <c r="AI50" s="72"/>
      <c r="AJ50" s="72"/>
      <c r="AK50" s="72"/>
      <c r="AL50" s="72"/>
      <c r="AM50" s="72"/>
      <c r="AN50" s="72"/>
      <c r="AO50" s="72"/>
      <c r="AP50" s="72"/>
      <c r="AQ50" s="72"/>
      <c r="AR50" s="70"/>
      <c r="AS50" s="103"/>
      <c r="AT50" s="104"/>
      <c r="AU50" s="104"/>
      <c r="AV50" s="104"/>
      <c r="AW50" s="104"/>
      <c r="AX50" s="104"/>
      <c r="AY50" s="104"/>
      <c r="AZ50" s="104"/>
      <c r="BA50" s="104"/>
      <c r="BB50" s="104"/>
      <c r="BC50" s="104"/>
      <c r="BD50" s="105"/>
    </row>
    <row r="51" s="4" customFormat="1" ht="32.4" customHeight="1">
      <c r="B51" s="77"/>
      <c r="C51" s="106" t="s">
        <v>73</v>
      </c>
      <c r="D51" s="107"/>
      <c r="E51" s="107"/>
      <c r="F51" s="107"/>
      <c r="G51" s="107"/>
      <c r="H51" s="107"/>
      <c r="I51" s="107"/>
      <c r="J51" s="107"/>
      <c r="K51" s="107"/>
      <c r="L51" s="107"/>
      <c r="M51" s="107"/>
      <c r="N51" s="107"/>
      <c r="O51" s="107"/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107"/>
      <c r="AD51" s="107"/>
      <c r="AE51" s="107"/>
      <c r="AF51" s="107"/>
      <c r="AG51" s="108">
        <f>ROUND(SUM(AG52:AG59),2)</f>
        <v>0</v>
      </c>
      <c r="AH51" s="108"/>
      <c r="AI51" s="108"/>
      <c r="AJ51" s="108"/>
      <c r="AK51" s="108"/>
      <c r="AL51" s="108"/>
      <c r="AM51" s="108"/>
      <c r="AN51" s="109">
        <f>SUM(AG51,AT51)</f>
        <v>0</v>
      </c>
      <c r="AO51" s="109"/>
      <c r="AP51" s="109"/>
      <c r="AQ51" s="110" t="s">
        <v>21</v>
      </c>
      <c r="AR51" s="81"/>
      <c r="AS51" s="111">
        <f>ROUND(SUM(AS52:AS59),2)</f>
        <v>0</v>
      </c>
      <c r="AT51" s="112">
        <f>ROUND(SUM(AV51:AW51),2)</f>
        <v>0</v>
      </c>
      <c r="AU51" s="113">
        <f>ROUND(SUM(AU52:AU59),5)</f>
        <v>0</v>
      </c>
      <c r="AV51" s="112">
        <f>ROUND(AZ51*L26,2)</f>
        <v>0</v>
      </c>
      <c r="AW51" s="112">
        <f>ROUND(BA51*L27,2)</f>
        <v>0</v>
      </c>
      <c r="AX51" s="112">
        <f>ROUND(BB51*L26,2)</f>
        <v>0</v>
      </c>
      <c r="AY51" s="112">
        <f>ROUND(BC51*L27,2)</f>
        <v>0</v>
      </c>
      <c r="AZ51" s="112">
        <f>ROUND(SUM(AZ52:AZ59),2)</f>
        <v>0</v>
      </c>
      <c r="BA51" s="112">
        <f>ROUND(SUM(BA52:BA59),2)</f>
        <v>0</v>
      </c>
      <c r="BB51" s="112">
        <f>ROUND(SUM(BB52:BB59),2)</f>
        <v>0</v>
      </c>
      <c r="BC51" s="112">
        <f>ROUND(SUM(BC52:BC59),2)</f>
        <v>0</v>
      </c>
      <c r="BD51" s="114">
        <f>ROUND(SUM(BD52:BD59),2)</f>
        <v>0</v>
      </c>
      <c r="BS51" s="115" t="s">
        <v>74</v>
      </c>
      <c r="BT51" s="115" t="s">
        <v>75</v>
      </c>
      <c r="BU51" s="116" t="s">
        <v>76</v>
      </c>
      <c r="BV51" s="115" t="s">
        <v>77</v>
      </c>
      <c r="BW51" s="115" t="s">
        <v>7</v>
      </c>
      <c r="BX51" s="115" t="s">
        <v>78</v>
      </c>
      <c r="CL51" s="115" t="s">
        <v>21</v>
      </c>
    </row>
    <row r="52" s="5" customFormat="1" ht="31.5" customHeight="1">
      <c r="A52" s="117" t="s">
        <v>79</v>
      </c>
      <c r="B52" s="118"/>
      <c r="C52" s="119"/>
      <c r="D52" s="120" t="s">
        <v>80</v>
      </c>
      <c r="E52" s="120"/>
      <c r="F52" s="120"/>
      <c r="G52" s="120"/>
      <c r="H52" s="120"/>
      <c r="I52" s="121"/>
      <c r="J52" s="120" t="s">
        <v>81</v>
      </c>
      <c r="K52" s="120"/>
      <c r="L52" s="120"/>
      <c r="M52" s="120"/>
      <c r="N52" s="120"/>
      <c r="O52" s="120"/>
      <c r="P52" s="120"/>
      <c r="Q52" s="120"/>
      <c r="R52" s="120"/>
      <c r="S52" s="120"/>
      <c r="T52" s="120"/>
      <c r="U52" s="120"/>
      <c r="V52" s="120"/>
      <c r="W52" s="120"/>
      <c r="X52" s="120"/>
      <c r="Y52" s="120"/>
      <c r="Z52" s="120"/>
      <c r="AA52" s="120"/>
      <c r="AB52" s="120"/>
      <c r="AC52" s="120"/>
      <c r="AD52" s="120"/>
      <c r="AE52" s="120"/>
      <c r="AF52" s="120"/>
      <c r="AG52" s="122">
        <f>'2018-092-A - Zábradlí se ...'!J27</f>
        <v>0</v>
      </c>
      <c r="AH52" s="121"/>
      <c r="AI52" s="121"/>
      <c r="AJ52" s="121"/>
      <c r="AK52" s="121"/>
      <c r="AL52" s="121"/>
      <c r="AM52" s="121"/>
      <c r="AN52" s="122">
        <f>SUM(AG52,AT52)</f>
        <v>0</v>
      </c>
      <c r="AO52" s="121"/>
      <c r="AP52" s="121"/>
      <c r="AQ52" s="123" t="s">
        <v>82</v>
      </c>
      <c r="AR52" s="124"/>
      <c r="AS52" s="125">
        <v>0</v>
      </c>
      <c r="AT52" s="126">
        <f>ROUND(SUM(AV52:AW52),2)</f>
        <v>0</v>
      </c>
      <c r="AU52" s="127">
        <f>'2018-092-A - Zábradlí se ...'!P81</f>
        <v>0</v>
      </c>
      <c r="AV52" s="126">
        <f>'2018-092-A - Zábradlí se ...'!J30</f>
        <v>0</v>
      </c>
      <c r="AW52" s="126">
        <f>'2018-092-A - Zábradlí se ...'!J31</f>
        <v>0</v>
      </c>
      <c r="AX52" s="126">
        <f>'2018-092-A - Zábradlí se ...'!J32</f>
        <v>0</v>
      </c>
      <c r="AY52" s="126">
        <f>'2018-092-A - Zábradlí se ...'!J33</f>
        <v>0</v>
      </c>
      <c r="AZ52" s="126">
        <f>'2018-092-A - Zábradlí se ...'!F30</f>
        <v>0</v>
      </c>
      <c r="BA52" s="126">
        <f>'2018-092-A - Zábradlí se ...'!F31</f>
        <v>0</v>
      </c>
      <c r="BB52" s="126">
        <f>'2018-092-A - Zábradlí se ...'!F32</f>
        <v>0</v>
      </c>
      <c r="BC52" s="126">
        <f>'2018-092-A - Zábradlí se ...'!F33</f>
        <v>0</v>
      </c>
      <c r="BD52" s="128">
        <f>'2018-092-A - Zábradlí se ...'!F34</f>
        <v>0</v>
      </c>
      <c r="BT52" s="129" t="s">
        <v>83</v>
      </c>
      <c r="BV52" s="129" t="s">
        <v>77</v>
      </c>
      <c r="BW52" s="129" t="s">
        <v>84</v>
      </c>
      <c r="BX52" s="129" t="s">
        <v>7</v>
      </c>
      <c r="CL52" s="129" t="s">
        <v>21</v>
      </c>
      <c r="CM52" s="129" t="s">
        <v>85</v>
      </c>
    </row>
    <row r="53" s="5" customFormat="1" ht="31.5" customHeight="1">
      <c r="A53" s="117" t="s">
        <v>79</v>
      </c>
      <c r="B53" s="118"/>
      <c r="C53" s="119"/>
      <c r="D53" s="120" t="s">
        <v>86</v>
      </c>
      <c r="E53" s="120"/>
      <c r="F53" s="120"/>
      <c r="G53" s="120"/>
      <c r="H53" s="120"/>
      <c r="I53" s="121"/>
      <c r="J53" s="120" t="s">
        <v>87</v>
      </c>
      <c r="K53" s="120"/>
      <c r="L53" s="120"/>
      <c r="M53" s="120"/>
      <c r="N53" s="120"/>
      <c r="O53" s="120"/>
      <c r="P53" s="120"/>
      <c r="Q53" s="120"/>
      <c r="R53" s="120"/>
      <c r="S53" s="120"/>
      <c r="T53" s="120"/>
      <c r="U53" s="120"/>
      <c r="V53" s="120"/>
      <c r="W53" s="120"/>
      <c r="X53" s="120"/>
      <c r="Y53" s="120"/>
      <c r="Z53" s="120"/>
      <c r="AA53" s="120"/>
      <c r="AB53" s="120"/>
      <c r="AC53" s="120"/>
      <c r="AD53" s="120"/>
      <c r="AE53" s="120"/>
      <c r="AF53" s="120"/>
      <c r="AG53" s="122">
        <f>'2018-092-B - Zábradlí s v...'!J27</f>
        <v>0</v>
      </c>
      <c r="AH53" s="121"/>
      <c r="AI53" s="121"/>
      <c r="AJ53" s="121"/>
      <c r="AK53" s="121"/>
      <c r="AL53" s="121"/>
      <c r="AM53" s="121"/>
      <c r="AN53" s="122">
        <f>SUM(AG53,AT53)</f>
        <v>0</v>
      </c>
      <c r="AO53" s="121"/>
      <c r="AP53" s="121"/>
      <c r="AQ53" s="123" t="s">
        <v>82</v>
      </c>
      <c r="AR53" s="124"/>
      <c r="AS53" s="125">
        <v>0</v>
      </c>
      <c r="AT53" s="126">
        <f>ROUND(SUM(AV53:AW53),2)</f>
        <v>0</v>
      </c>
      <c r="AU53" s="127">
        <f>'2018-092-B - Zábradlí s v...'!P82</f>
        <v>0</v>
      </c>
      <c r="AV53" s="126">
        <f>'2018-092-B - Zábradlí s v...'!J30</f>
        <v>0</v>
      </c>
      <c r="AW53" s="126">
        <f>'2018-092-B - Zábradlí s v...'!J31</f>
        <v>0</v>
      </c>
      <c r="AX53" s="126">
        <f>'2018-092-B - Zábradlí s v...'!J32</f>
        <v>0</v>
      </c>
      <c r="AY53" s="126">
        <f>'2018-092-B - Zábradlí s v...'!J33</f>
        <v>0</v>
      </c>
      <c r="AZ53" s="126">
        <f>'2018-092-B - Zábradlí s v...'!F30</f>
        <v>0</v>
      </c>
      <c r="BA53" s="126">
        <f>'2018-092-B - Zábradlí s v...'!F31</f>
        <v>0</v>
      </c>
      <c r="BB53" s="126">
        <f>'2018-092-B - Zábradlí s v...'!F32</f>
        <v>0</v>
      </c>
      <c r="BC53" s="126">
        <f>'2018-092-B - Zábradlí s v...'!F33</f>
        <v>0</v>
      </c>
      <c r="BD53" s="128">
        <f>'2018-092-B - Zábradlí s v...'!F34</f>
        <v>0</v>
      </c>
      <c r="BT53" s="129" t="s">
        <v>83</v>
      </c>
      <c r="BV53" s="129" t="s">
        <v>77</v>
      </c>
      <c r="BW53" s="129" t="s">
        <v>88</v>
      </c>
      <c r="BX53" s="129" t="s">
        <v>7</v>
      </c>
      <c r="CL53" s="129" t="s">
        <v>21</v>
      </c>
      <c r="CM53" s="129" t="s">
        <v>85</v>
      </c>
    </row>
    <row r="54" s="5" customFormat="1" ht="31.5" customHeight="1">
      <c r="A54" s="117" t="s">
        <v>79</v>
      </c>
      <c r="B54" s="118"/>
      <c r="C54" s="119"/>
      <c r="D54" s="120" t="s">
        <v>89</v>
      </c>
      <c r="E54" s="120"/>
      <c r="F54" s="120"/>
      <c r="G54" s="120"/>
      <c r="H54" s="120"/>
      <c r="I54" s="121"/>
      <c r="J54" s="120" t="s">
        <v>90</v>
      </c>
      <c r="K54" s="120"/>
      <c r="L54" s="120"/>
      <c r="M54" s="120"/>
      <c r="N54" s="120"/>
      <c r="O54" s="120"/>
      <c r="P54" s="120"/>
      <c r="Q54" s="120"/>
      <c r="R54" s="120"/>
      <c r="S54" s="120"/>
      <c r="T54" s="120"/>
      <c r="U54" s="120"/>
      <c r="V54" s="120"/>
      <c r="W54" s="120"/>
      <c r="X54" s="120"/>
      <c r="Y54" s="120"/>
      <c r="Z54" s="120"/>
      <c r="AA54" s="120"/>
      <c r="AB54" s="120"/>
      <c r="AC54" s="120"/>
      <c r="AD54" s="120"/>
      <c r="AE54" s="120"/>
      <c r="AF54" s="120"/>
      <c r="AG54" s="122">
        <f>'2018-092-C - Schodišťové ...'!J27</f>
        <v>0</v>
      </c>
      <c r="AH54" s="121"/>
      <c r="AI54" s="121"/>
      <c r="AJ54" s="121"/>
      <c r="AK54" s="121"/>
      <c r="AL54" s="121"/>
      <c r="AM54" s="121"/>
      <c r="AN54" s="122">
        <f>SUM(AG54,AT54)</f>
        <v>0</v>
      </c>
      <c r="AO54" s="121"/>
      <c r="AP54" s="121"/>
      <c r="AQ54" s="123" t="s">
        <v>82</v>
      </c>
      <c r="AR54" s="124"/>
      <c r="AS54" s="125">
        <v>0</v>
      </c>
      <c r="AT54" s="126">
        <f>ROUND(SUM(AV54:AW54),2)</f>
        <v>0</v>
      </c>
      <c r="AU54" s="127">
        <f>'2018-092-C - Schodišťové ...'!P80</f>
        <v>0</v>
      </c>
      <c r="AV54" s="126">
        <f>'2018-092-C - Schodišťové ...'!J30</f>
        <v>0</v>
      </c>
      <c r="AW54" s="126">
        <f>'2018-092-C - Schodišťové ...'!J31</f>
        <v>0</v>
      </c>
      <c r="AX54" s="126">
        <f>'2018-092-C - Schodišťové ...'!J32</f>
        <v>0</v>
      </c>
      <c r="AY54" s="126">
        <f>'2018-092-C - Schodišťové ...'!J33</f>
        <v>0</v>
      </c>
      <c r="AZ54" s="126">
        <f>'2018-092-C - Schodišťové ...'!F30</f>
        <v>0</v>
      </c>
      <c r="BA54" s="126">
        <f>'2018-092-C - Schodišťové ...'!F31</f>
        <v>0</v>
      </c>
      <c r="BB54" s="126">
        <f>'2018-092-C - Schodišťové ...'!F32</f>
        <v>0</v>
      </c>
      <c r="BC54" s="126">
        <f>'2018-092-C - Schodišťové ...'!F33</f>
        <v>0</v>
      </c>
      <c r="BD54" s="128">
        <f>'2018-092-C - Schodišťové ...'!F34</f>
        <v>0</v>
      </c>
      <c r="BT54" s="129" t="s">
        <v>83</v>
      </c>
      <c r="BV54" s="129" t="s">
        <v>77</v>
      </c>
      <c r="BW54" s="129" t="s">
        <v>91</v>
      </c>
      <c r="BX54" s="129" t="s">
        <v>7</v>
      </c>
      <c r="CL54" s="129" t="s">
        <v>21</v>
      </c>
      <c r="CM54" s="129" t="s">
        <v>85</v>
      </c>
    </row>
    <row r="55" s="5" customFormat="1" ht="31.5" customHeight="1">
      <c r="A55" s="117" t="s">
        <v>79</v>
      </c>
      <c r="B55" s="118"/>
      <c r="C55" s="119"/>
      <c r="D55" s="120" t="s">
        <v>92</v>
      </c>
      <c r="E55" s="120"/>
      <c r="F55" s="120"/>
      <c r="G55" s="120"/>
      <c r="H55" s="120"/>
      <c r="I55" s="121"/>
      <c r="J55" s="120" t="s">
        <v>93</v>
      </c>
      <c r="K55" s="120"/>
      <c r="L55" s="120"/>
      <c r="M55" s="120"/>
      <c r="N55" s="120"/>
      <c r="O55" s="120"/>
      <c r="P55" s="120"/>
      <c r="Q55" s="120"/>
      <c r="R55" s="120"/>
      <c r="S55" s="120"/>
      <c r="T55" s="120"/>
      <c r="U55" s="120"/>
      <c r="V55" s="120"/>
      <c r="W55" s="120"/>
      <c r="X55" s="120"/>
      <c r="Y55" s="120"/>
      <c r="Z55" s="120"/>
      <c r="AA55" s="120"/>
      <c r="AB55" s="120"/>
      <c r="AC55" s="120"/>
      <c r="AD55" s="120"/>
      <c r="AE55" s="120"/>
      <c r="AF55" s="120"/>
      <c r="AG55" s="122">
        <f>'2018-092-D - Plot s drátě...'!J27</f>
        <v>0</v>
      </c>
      <c r="AH55" s="121"/>
      <c r="AI55" s="121"/>
      <c r="AJ55" s="121"/>
      <c r="AK55" s="121"/>
      <c r="AL55" s="121"/>
      <c r="AM55" s="121"/>
      <c r="AN55" s="122">
        <f>SUM(AG55,AT55)</f>
        <v>0</v>
      </c>
      <c r="AO55" s="121"/>
      <c r="AP55" s="121"/>
      <c r="AQ55" s="123" t="s">
        <v>82</v>
      </c>
      <c r="AR55" s="124"/>
      <c r="AS55" s="125">
        <v>0</v>
      </c>
      <c r="AT55" s="126">
        <f>ROUND(SUM(AV55:AW55),2)</f>
        <v>0</v>
      </c>
      <c r="AU55" s="127">
        <f>'2018-092-D - Plot s drátě...'!P79</f>
        <v>0</v>
      </c>
      <c r="AV55" s="126">
        <f>'2018-092-D - Plot s drátě...'!J30</f>
        <v>0</v>
      </c>
      <c r="AW55" s="126">
        <f>'2018-092-D - Plot s drátě...'!J31</f>
        <v>0</v>
      </c>
      <c r="AX55" s="126">
        <f>'2018-092-D - Plot s drátě...'!J32</f>
        <v>0</v>
      </c>
      <c r="AY55" s="126">
        <f>'2018-092-D - Plot s drátě...'!J33</f>
        <v>0</v>
      </c>
      <c r="AZ55" s="126">
        <f>'2018-092-D - Plot s drátě...'!F30</f>
        <v>0</v>
      </c>
      <c r="BA55" s="126">
        <f>'2018-092-D - Plot s drátě...'!F31</f>
        <v>0</v>
      </c>
      <c r="BB55" s="126">
        <f>'2018-092-D - Plot s drátě...'!F32</f>
        <v>0</v>
      </c>
      <c r="BC55" s="126">
        <f>'2018-092-D - Plot s drátě...'!F33</f>
        <v>0</v>
      </c>
      <c r="BD55" s="128">
        <f>'2018-092-D - Plot s drátě...'!F34</f>
        <v>0</v>
      </c>
      <c r="BT55" s="129" t="s">
        <v>83</v>
      </c>
      <c r="BV55" s="129" t="s">
        <v>77</v>
      </c>
      <c r="BW55" s="129" t="s">
        <v>94</v>
      </c>
      <c r="BX55" s="129" t="s">
        <v>7</v>
      </c>
      <c r="CL55" s="129" t="s">
        <v>21</v>
      </c>
      <c r="CM55" s="129" t="s">
        <v>85</v>
      </c>
    </row>
    <row r="56" s="5" customFormat="1" ht="31.5" customHeight="1">
      <c r="A56" s="117" t="s">
        <v>79</v>
      </c>
      <c r="B56" s="118"/>
      <c r="C56" s="119"/>
      <c r="D56" s="120" t="s">
        <v>95</v>
      </c>
      <c r="E56" s="120"/>
      <c r="F56" s="120"/>
      <c r="G56" s="120"/>
      <c r="H56" s="120"/>
      <c r="I56" s="121"/>
      <c r="J56" s="120" t="s">
        <v>96</v>
      </c>
      <c r="K56" s="120"/>
      <c r="L56" s="120"/>
      <c r="M56" s="120"/>
      <c r="N56" s="120"/>
      <c r="O56" s="120"/>
      <c r="P56" s="120"/>
      <c r="Q56" s="120"/>
      <c r="R56" s="120"/>
      <c r="S56" s="120"/>
      <c r="T56" s="120"/>
      <c r="U56" s="120"/>
      <c r="V56" s="120"/>
      <c r="W56" s="120"/>
      <c r="X56" s="120"/>
      <c r="Y56" s="120"/>
      <c r="Z56" s="120"/>
      <c r="AA56" s="120"/>
      <c r="AB56" s="120"/>
      <c r="AC56" s="120"/>
      <c r="AD56" s="120"/>
      <c r="AE56" s="120"/>
      <c r="AF56" s="120"/>
      <c r="AG56" s="122">
        <f>'2018-092-E - Bezpečnostní...'!J27</f>
        <v>0</v>
      </c>
      <c r="AH56" s="121"/>
      <c r="AI56" s="121"/>
      <c r="AJ56" s="121"/>
      <c r="AK56" s="121"/>
      <c r="AL56" s="121"/>
      <c r="AM56" s="121"/>
      <c r="AN56" s="122">
        <f>SUM(AG56,AT56)</f>
        <v>0</v>
      </c>
      <c r="AO56" s="121"/>
      <c r="AP56" s="121"/>
      <c r="AQ56" s="123" t="s">
        <v>82</v>
      </c>
      <c r="AR56" s="124"/>
      <c r="AS56" s="125">
        <v>0</v>
      </c>
      <c r="AT56" s="126">
        <f>ROUND(SUM(AV56:AW56),2)</f>
        <v>0</v>
      </c>
      <c r="AU56" s="127">
        <f>'2018-092-E - Bezpečnostní...'!P79</f>
        <v>0</v>
      </c>
      <c r="AV56" s="126">
        <f>'2018-092-E - Bezpečnostní...'!J30</f>
        <v>0</v>
      </c>
      <c r="AW56" s="126">
        <f>'2018-092-E - Bezpečnostní...'!J31</f>
        <v>0</v>
      </c>
      <c r="AX56" s="126">
        <f>'2018-092-E - Bezpečnostní...'!J32</f>
        <v>0</v>
      </c>
      <c r="AY56" s="126">
        <f>'2018-092-E - Bezpečnostní...'!J33</f>
        <v>0</v>
      </c>
      <c r="AZ56" s="126">
        <f>'2018-092-E - Bezpečnostní...'!F30</f>
        <v>0</v>
      </c>
      <c r="BA56" s="126">
        <f>'2018-092-E - Bezpečnostní...'!F31</f>
        <v>0</v>
      </c>
      <c r="BB56" s="126">
        <f>'2018-092-E - Bezpečnostní...'!F32</f>
        <v>0</v>
      </c>
      <c r="BC56" s="126">
        <f>'2018-092-E - Bezpečnostní...'!F33</f>
        <v>0</v>
      </c>
      <c r="BD56" s="128">
        <f>'2018-092-E - Bezpečnostní...'!F34</f>
        <v>0</v>
      </c>
      <c r="BT56" s="129" t="s">
        <v>83</v>
      </c>
      <c r="BV56" s="129" t="s">
        <v>77</v>
      </c>
      <c r="BW56" s="129" t="s">
        <v>97</v>
      </c>
      <c r="BX56" s="129" t="s">
        <v>7</v>
      </c>
      <c r="CL56" s="129" t="s">
        <v>21</v>
      </c>
      <c r="CM56" s="129" t="s">
        <v>85</v>
      </c>
    </row>
    <row r="57" s="5" customFormat="1" ht="31.5" customHeight="1">
      <c r="A57" s="117" t="s">
        <v>79</v>
      </c>
      <c r="B57" s="118"/>
      <c r="C57" s="119"/>
      <c r="D57" s="120" t="s">
        <v>98</v>
      </c>
      <c r="E57" s="120"/>
      <c r="F57" s="120"/>
      <c r="G57" s="120"/>
      <c r="H57" s="120"/>
      <c r="I57" s="121"/>
      <c r="J57" s="120" t="s">
        <v>99</v>
      </c>
      <c r="K57" s="120"/>
      <c r="L57" s="120"/>
      <c r="M57" s="120"/>
      <c r="N57" s="120"/>
      <c r="O57" s="120"/>
      <c r="P57" s="120"/>
      <c r="Q57" s="120"/>
      <c r="R57" s="120"/>
      <c r="S57" s="120"/>
      <c r="T57" s="120"/>
      <c r="U57" s="120"/>
      <c r="V57" s="120"/>
      <c r="W57" s="120"/>
      <c r="X57" s="120"/>
      <c r="Y57" s="120"/>
      <c r="Z57" s="120"/>
      <c r="AA57" s="120"/>
      <c r="AB57" s="120"/>
      <c r="AC57" s="120"/>
      <c r="AD57" s="120"/>
      <c r="AE57" s="120"/>
      <c r="AF57" s="120"/>
      <c r="AG57" s="122">
        <f>'2018-092-F - Individuální...'!J27</f>
        <v>0</v>
      </c>
      <c r="AH57" s="121"/>
      <c r="AI57" s="121"/>
      <c r="AJ57" s="121"/>
      <c r="AK57" s="121"/>
      <c r="AL57" s="121"/>
      <c r="AM57" s="121"/>
      <c r="AN57" s="122">
        <f>SUM(AG57,AT57)</f>
        <v>0</v>
      </c>
      <c r="AO57" s="121"/>
      <c r="AP57" s="121"/>
      <c r="AQ57" s="123" t="s">
        <v>82</v>
      </c>
      <c r="AR57" s="124"/>
      <c r="AS57" s="125">
        <v>0</v>
      </c>
      <c r="AT57" s="126">
        <f>ROUND(SUM(AV57:AW57),2)</f>
        <v>0</v>
      </c>
      <c r="AU57" s="127">
        <f>'2018-092-F - Individuální...'!P80</f>
        <v>0</v>
      </c>
      <c r="AV57" s="126">
        <f>'2018-092-F - Individuální...'!J30</f>
        <v>0</v>
      </c>
      <c r="AW57" s="126">
        <f>'2018-092-F - Individuální...'!J31</f>
        <v>0</v>
      </c>
      <c r="AX57" s="126">
        <f>'2018-092-F - Individuální...'!J32</f>
        <v>0</v>
      </c>
      <c r="AY57" s="126">
        <f>'2018-092-F - Individuální...'!J33</f>
        <v>0</v>
      </c>
      <c r="AZ57" s="126">
        <f>'2018-092-F - Individuální...'!F30</f>
        <v>0</v>
      </c>
      <c r="BA57" s="126">
        <f>'2018-092-F - Individuální...'!F31</f>
        <v>0</v>
      </c>
      <c r="BB57" s="126">
        <f>'2018-092-F - Individuální...'!F32</f>
        <v>0</v>
      </c>
      <c r="BC57" s="126">
        <f>'2018-092-F - Individuální...'!F33</f>
        <v>0</v>
      </c>
      <c r="BD57" s="128">
        <f>'2018-092-F - Individuální...'!F34</f>
        <v>0</v>
      </c>
      <c r="BT57" s="129" t="s">
        <v>83</v>
      </c>
      <c r="BV57" s="129" t="s">
        <v>77</v>
      </c>
      <c r="BW57" s="129" t="s">
        <v>100</v>
      </c>
      <c r="BX57" s="129" t="s">
        <v>7</v>
      </c>
      <c r="CL57" s="129" t="s">
        <v>21</v>
      </c>
      <c r="CM57" s="129" t="s">
        <v>85</v>
      </c>
    </row>
    <row r="58" s="5" customFormat="1" ht="31.5" customHeight="1">
      <c r="A58" s="117" t="s">
        <v>79</v>
      </c>
      <c r="B58" s="118"/>
      <c r="C58" s="119"/>
      <c r="D58" s="120" t="s">
        <v>101</v>
      </c>
      <c r="E58" s="120"/>
      <c r="F58" s="120"/>
      <c r="G58" s="120"/>
      <c r="H58" s="120"/>
      <c r="I58" s="121"/>
      <c r="J58" s="120" t="s">
        <v>102</v>
      </c>
      <c r="K58" s="120"/>
      <c r="L58" s="120"/>
      <c r="M58" s="120"/>
      <c r="N58" s="120"/>
      <c r="O58" s="120"/>
      <c r="P58" s="120"/>
      <c r="Q58" s="120"/>
      <c r="R58" s="120"/>
      <c r="S58" s="120"/>
      <c r="T58" s="120"/>
      <c r="U58" s="120"/>
      <c r="V58" s="120"/>
      <c r="W58" s="120"/>
      <c r="X58" s="120"/>
      <c r="Y58" s="120"/>
      <c r="Z58" s="120"/>
      <c r="AA58" s="120"/>
      <c r="AB58" s="120"/>
      <c r="AC58" s="120"/>
      <c r="AD58" s="120"/>
      <c r="AE58" s="120"/>
      <c r="AF58" s="120"/>
      <c r="AG58" s="122">
        <f>'2018-092-G - Výstražné bóje'!J27</f>
        <v>0</v>
      </c>
      <c r="AH58" s="121"/>
      <c r="AI58" s="121"/>
      <c r="AJ58" s="121"/>
      <c r="AK58" s="121"/>
      <c r="AL58" s="121"/>
      <c r="AM58" s="121"/>
      <c r="AN58" s="122">
        <f>SUM(AG58,AT58)</f>
        <v>0</v>
      </c>
      <c r="AO58" s="121"/>
      <c r="AP58" s="121"/>
      <c r="AQ58" s="123" t="s">
        <v>82</v>
      </c>
      <c r="AR58" s="124"/>
      <c r="AS58" s="125">
        <v>0</v>
      </c>
      <c r="AT58" s="126">
        <f>ROUND(SUM(AV58:AW58),2)</f>
        <v>0</v>
      </c>
      <c r="AU58" s="127">
        <f>'2018-092-G - Výstražné bóje'!P83</f>
        <v>0</v>
      </c>
      <c r="AV58" s="126">
        <f>'2018-092-G - Výstražné bóje'!J30</f>
        <v>0</v>
      </c>
      <c r="AW58" s="126">
        <f>'2018-092-G - Výstražné bóje'!J31</f>
        <v>0</v>
      </c>
      <c r="AX58" s="126">
        <f>'2018-092-G - Výstražné bóje'!J32</f>
        <v>0</v>
      </c>
      <c r="AY58" s="126">
        <f>'2018-092-G - Výstražné bóje'!J33</f>
        <v>0</v>
      </c>
      <c r="AZ58" s="126">
        <f>'2018-092-G - Výstražné bóje'!F30</f>
        <v>0</v>
      </c>
      <c r="BA58" s="126">
        <f>'2018-092-G - Výstražné bóje'!F31</f>
        <v>0</v>
      </c>
      <c r="BB58" s="126">
        <f>'2018-092-G - Výstražné bóje'!F32</f>
        <v>0</v>
      </c>
      <c r="BC58" s="126">
        <f>'2018-092-G - Výstražné bóje'!F33</f>
        <v>0</v>
      </c>
      <c r="BD58" s="128">
        <f>'2018-092-G - Výstražné bóje'!F34</f>
        <v>0</v>
      </c>
      <c r="BT58" s="129" t="s">
        <v>83</v>
      </c>
      <c r="BV58" s="129" t="s">
        <v>77</v>
      </c>
      <c r="BW58" s="129" t="s">
        <v>103</v>
      </c>
      <c r="BX58" s="129" t="s">
        <v>7</v>
      </c>
      <c r="CL58" s="129" t="s">
        <v>21</v>
      </c>
      <c r="CM58" s="129" t="s">
        <v>85</v>
      </c>
    </row>
    <row r="59" s="5" customFormat="1" ht="31.5" customHeight="1">
      <c r="A59" s="117" t="s">
        <v>79</v>
      </c>
      <c r="B59" s="118"/>
      <c r="C59" s="119"/>
      <c r="D59" s="120" t="s">
        <v>104</v>
      </c>
      <c r="E59" s="120"/>
      <c r="F59" s="120"/>
      <c r="G59" s="120"/>
      <c r="H59" s="120"/>
      <c r="I59" s="121"/>
      <c r="J59" s="120" t="s">
        <v>105</v>
      </c>
      <c r="K59" s="120"/>
      <c r="L59" s="120"/>
      <c r="M59" s="120"/>
      <c r="N59" s="120"/>
      <c r="O59" s="120"/>
      <c r="P59" s="120"/>
      <c r="Q59" s="120"/>
      <c r="R59" s="120"/>
      <c r="S59" s="120"/>
      <c r="T59" s="120"/>
      <c r="U59" s="120"/>
      <c r="V59" s="120"/>
      <c r="W59" s="120"/>
      <c r="X59" s="120"/>
      <c r="Y59" s="120"/>
      <c r="Z59" s="120"/>
      <c r="AA59" s="120"/>
      <c r="AB59" s="120"/>
      <c r="AC59" s="120"/>
      <c r="AD59" s="120"/>
      <c r="AE59" s="120"/>
      <c r="AF59" s="120"/>
      <c r="AG59" s="122">
        <f>'2018-092-H - Vjezdová brána'!J27</f>
        <v>0</v>
      </c>
      <c r="AH59" s="121"/>
      <c r="AI59" s="121"/>
      <c r="AJ59" s="121"/>
      <c r="AK59" s="121"/>
      <c r="AL59" s="121"/>
      <c r="AM59" s="121"/>
      <c r="AN59" s="122">
        <f>SUM(AG59,AT59)</f>
        <v>0</v>
      </c>
      <c r="AO59" s="121"/>
      <c r="AP59" s="121"/>
      <c r="AQ59" s="123" t="s">
        <v>82</v>
      </c>
      <c r="AR59" s="124"/>
      <c r="AS59" s="130">
        <v>0</v>
      </c>
      <c r="AT59" s="131">
        <f>ROUND(SUM(AV59:AW59),2)</f>
        <v>0</v>
      </c>
      <c r="AU59" s="132">
        <f>'2018-092-H - Vjezdová brána'!P78</f>
        <v>0</v>
      </c>
      <c r="AV59" s="131">
        <f>'2018-092-H - Vjezdová brána'!J30</f>
        <v>0</v>
      </c>
      <c r="AW59" s="131">
        <f>'2018-092-H - Vjezdová brána'!J31</f>
        <v>0</v>
      </c>
      <c r="AX59" s="131">
        <f>'2018-092-H - Vjezdová brána'!J32</f>
        <v>0</v>
      </c>
      <c r="AY59" s="131">
        <f>'2018-092-H - Vjezdová brána'!J33</f>
        <v>0</v>
      </c>
      <c r="AZ59" s="131">
        <f>'2018-092-H - Vjezdová brána'!F30</f>
        <v>0</v>
      </c>
      <c r="BA59" s="131">
        <f>'2018-092-H - Vjezdová brána'!F31</f>
        <v>0</v>
      </c>
      <c r="BB59" s="131">
        <f>'2018-092-H - Vjezdová brána'!F32</f>
        <v>0</v>
      </c>
      <c r="BC59" s="131">
        <f>'2018-092-H - Vjezdová brána'!F33</f>
        <v>0</v>
      </c>
      <c r="BD59" s="133">
        <f>'2018-092-H - Vjezdová brána'!F34</f>
        <v>0</v>
      </c>
      <c r="BT59" s="129" t="s">
        <v>83</v>
      </c>
      <c r="BV59" s="129" t="s">
        <v>77</v>
      </c>
      <c r="BW59" s="129" t="s">
        <v>106</v>
      </c>
      <c r="BX59" s="129" t="s">
        <v>7</v>
      </c>
      <c r="CL59" s="129" t="s">
        <v>21</v>
      </c>
      <c r="CM59" s="129" t="s">
        <v>85</v>
      </c>
    </row>
    <row r="60" s="1" customFormat="1" ht="30" customHeight="1">
      <c r="B60" s="44"/>
      <c r="C60" s="72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2"/>
      <c r="AB60" s="72"/>
      <c r="AC60" s="72"/>
      <c r="AD60" s="72"/>
      <c r="AE60" s="72"/>
      <c r="AF60" s="72"/>
      <c r="AG60" s="72"/>
      <c r="AH60" s="72"/>
      <c r="AI60" s="72"/>
      <c r="AJ60" s="72"/>
      <c r="AK60" s="72"/>
      <c r="AL60" s="72"/>
      <c r="AM60" s="72"/>
      <c r="AN60" s="72"/>
      <c r="AO60" s="72"/>
      <c r="AP60" s="72"/>
      <c r="AQ60" s="72"/>
      <c r="AR60" s="70"/>
    </row>
    <row r="61" s="1" customFormat="1" ht="6.96" customHeight="1">
      <c r="B61" s="65"/>
      <c r="C61" s="66"/>
      <c r="D61" s="66"/>
      <c r="E61" s="66"/>
      <c r="F61" s="66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66"/>
      <c r="V61" s="66"/>
      <c r="W61" s="66"/>
      <c r="X61" s="66"/>
      <c r="Y61" s="66"/>
      <c r="Z61" s="66"/>
      <c r="AA61" s="66"/>
      <c r="AB61" s="66"/>
      <c r="AC61" s="66"/>
      <c r="AD61" s="66"/>
      <c r="AE61" s="66"/>
      <c r="AF61" s="66"/>
      <c r="AG61" s="66"/>
      <c r="AH61" s="66"/>
      <c r="AI61" s="66"/>
      <c r="AJ61" s="66"/>
      <c r="AK61" s="66"/>
      <c r="AL61" s="66"/>
      <c r="AM61" s="66"/>
      <c r="AN61" s="66"/>
      <c r="AO61" s="66"/>
      <c r="AP61" s="66"/>
      <c r="AQ61" s="66"/>
      <c r="AR61" s="70"/>
    </row>
  </sheetData>
  <sheetProtection sheet="1" formatColumns="0" formatRows="0" objects="1" scenarios="1" spinCount="100000" saltValue="HYMv0eAXbZFg9cgrDOS4hAdfoCYJ1lLlI1trXrx561mUK9ZcXNWETZD3LloNMiQQmaYN+OisESZr9BSSIM8vug==" hashValue="3ylxS3iPiJRcZUwRWPF2hYePXPqPiTJtg9xd9VzQT6JQvUopa0IHPrngxUbOmWBiWnVevyZe59IHiKCfz1Jj3w==" algorithmName="SHA-512" password="CC35"/>
  <mergeCells count="69"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28:O28"/>
    <mergeCell ref="W28:AE28"/>
    <mergeCell ref="AK28:AO28"/>
    <mergeCell ref="L29:O29"/>
    <mergeCell ref="W29:AE29"/>
    <mergeCell ref="AK29:AO29"/>
    <mergeCell ref="L30:O30"/>
    <mergeCell ref="W30:AE30"/>
    <mergeCell ref="AK30:AO30"/>
    <mergeCell ref="X32:AB32"/>
    <mergeCell ref="AK32:AO32"/>
    <mergeCell ref="L42:AO42"/>
    <mergeCell ref="AM44:AN44"/>
    <mergeCell ref="AM46:AP46"/>
    <mergeCell ref="AS46:AT48"/>
    <mergeCell ref="C49:G49"/>
    <mergeCell ref="I49:AF49"/>
    <mergeCell ref="AG49:AM49"/>
    <mergeCell ref="AN49:AP49"/>
    <mergeCell ref="AN52:AP52"/>
    <mergeCell ref="AG52:AM52"/>
    <mergeCell ref="D52:H52"/>
    <mergeCell ref="J52:AF52"/>
    <mergeCell ref="AN53:AP53"/>
    <mergeCell ref="AG53:AM53"/>
    <mergeCell ref="D53:H53"/>
    <mergeCell ref="J53:AF53"/>
    <mergeCell ref="AN54:AP54"/>
    <mergeCell ref="AG54:AM54"/>
    <mergeCell ref="D54:H54"/>
    <mergeCell ref="J54:AF54"/>
    <mergeCell ref="AN55:AP55"/>
    <mergeCell ref="AG55:AM55"/>
    <mergeCell ref="D55:H55"/>
    <mergeCell ref="J55:AF55"/>
    <mergeCell ref="AN56:AP56"/>
    <mergeCell ref="AG56:AM56"/>
    <mergeCell ref="D56:H56"/>
    <mergeCell ref="J56:AF56"/>
    <mergeCell ref="AN57:AP57"/>
    <mergeCell ref="AG57:AM57"/>
    <mergeCell ref="D57:H57"/>
    <mergeCell ref="J57:AF57"/>
    <mergeCell ref="AN58:AP58"/>
    <mergeCell ref="AG58:AM58"/>
    <mergeCell ref="D58:H58"/>
    <mergeCell ref="J58:AF58"/>
    <mergeCell ref="AN59:AP59"/>
    <mergeCell ref="AG59:AM59"/>
    <mergeCell ref="D59:H59"/>
    <mergeCell ref="J59:AF59"/>
    <mergeCell ref="AG51:AM51"/>
    <mergeCell ref="AN51:AP51"/>
    <mergeCell ref="AR2:BE2"/>
  </mergeCells>
  <hyperlinks>
    <hyperlink ref="K1:S1" location="C2" display="1) Rekapitulace stavby"/>
    <hyperlink ref="W1:AI1" location="C51" display="2) Rekapitulace objektů stavby a soupisů prací"/>
    <hyperlink ref="A52" location="'2018-092-A - Zábradlí se ...'!C2" display="/"/>
    <hyperlink ref="A53" location="'2018-092-B - Zábradlí s v...'!C2" display="/"/>
    <hyperlink ref="A54" location="'2018-092-C - Schodišťové ...'!C2" display="/"/>
    <hyperlink ref="A55" location="'2018-092-D - Plot s drátě...'!C2" display="/"/>
    <hyperlink ref="A56" location="'2018-092-E - Bezpečnostní...'!C2" display="/"/>
    <hyperlink ref="A57" location="'2018-092-F - Individuální...'!C2" display="/"/>
    <hyperlink ref="A58" location="'2018-092-G - Výstražné bóje'!C2" display="/"/>
    <hyperlink ref="A59" location="'2018-092-H - Vjezdová brána'!C2" display="/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34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19"/>
      <c r="B1" s="135"/>
      <c r="C1" s="135"/>
      <c r="D1" s="136" t="s">
        <v>1</v>
      </c>
      <c r="E1" s="135"/>
      <c r="F1" s="137" t="s">
        <v>107</v>
      </c>
      <c r="G1" s="137" t="s">
        <v>108</v>
      </c>
      <c r="H1" s="137"/>
      <c r="I1" s="138"/>
      <c r="J1" s="137" t="s">
        <v>109</v>
      </c>
      <c r="K1" s="136" t="s">
        <v>110</v>
      </c>
      <c r="L1" s="137" t="s">
        <v>111</v>
      </c>
      <c r="M1" s="137"/>
      <c r="N1" s="137"/>
      <c r="O1" s="137"/>
      <c r="P1" s="137"/>
      <c r="Q1" s="137"/>
      <c r="R1" s="137"/>
      <c r="S1" s="137"/>
      <c r="T1" s="137"/>
      <c r="U1" s="18"/>
      <c r="V1" s="18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</row>
    <row r="2" ht="36.96" customHeight="1">
      <c r="L2"/>
      <c r="AT2" s="22" t="s">
        <v>84</v>
      </c>
    </row>
    <row r="3" ht="6.96" customHeight="1">
      <c r="B3" s="23"/>
      <c r="C3" s="24"/>
      <c r="D3" s="24"/>
      <c r="E3" s="24"/>
      <c r="F3" s="24"/>
      <c r="G3" s="24"/>
      <c r="H3" s="24"/>
      <c r="I3" s="139"/>
      <c r="J3" s="24"/>
      <c r="K3" s="25"/>
      <c r="AT3" s="22" t="s">
        <v>85</v>
      </c>
    </row>
    <row r="4" ht="36.96" customHeight="1">
      <c r="B4" s="26"/>
      <c r="C4" s="27"/>
      <c r="D4" s="28" t="s">
        <v>112</v>
      </c>
      <c r="E4" s="27"/>
      <c r="F4" s="27"/>
      <c r="G4" s="27"/>
      <c r="H4" s="27"/>
      <c r="I4" s="140"/>
      <c r="J4" s="27"/>
      <c r="K4" s="29"/>
      <c r="M4" s="30" t="s">
        <v>12</v>
      </c>
      <c r="AT4" s="22" t="s">
        <v>6</v>
      </c>
    </row>
    <row r="5" ht="6.96" customHeight="1">
      <c r="B5" s="26"/>
      <c r="C5" s="27"/>
      <c r="D5" s="27"/>
      <c r="E5" s="27"/>
      <c r="F5" s="27"/>
      <c r="G5" s="27"/>
      <c r="H5" s="27"/>
      <c r="I5" s="140"/>
      <c r="J5" s="27"/>
      <c r="K5" s="29"/>
    </row>
    <row r="6">
      <c r="B6" s="26"/>
      <c r="C6" s="27"/>
      <c r="D6" s="38" t="s">
        <v>18</v>
      </c>
      <c r="E6" s="27"/>
      <c r="F6" s="27"/>
      <c r="G6" s="27"/>
      <c r="H6" s="27"/>
      <c r="I6" s="140"/>
      <c r="J6" s="27"/>
      <c r="K6" s="29"/>
    </row>
    <row r="7" ht="16.5" customHeight="1">
      <c r="B7" s="26"/>
      <c r="C7" s="27"/>
      <c r="D7" s="27"/>
      <c r="E7" s="141" t="str">
        <f>'Rekapitulace stavby'!K6</f>
        <v>VD Velký rybník - zřízení bezpečnostních prvků</v>
      </c>
      <c r="F7" s="38"/>
      <c r="G7" s="38"/>
      <c r="H7" s="38"/>
      <c r="I7" s="140"/>
      <c r="J7" s="27"/>
      <c r="K7" s="29"/>
    </row>
    <row r="8" s="1" customFormat="1">
      <c r="B8" s="44"/>
      <c r="C8" s="45"/>
      <c r="D8" s="38" t="s">
        <v>113</v>
      </c>
      <c r="E8" s="45"/>
      <c r="F8" s="45"/>
      <c r="G8" s="45"/>
      <c r="H8" s="45"/>
      <c r="I8" s="142"/>
      <c r="J8" s="45"/>
      <c r="K8" s="49"/>
    </row>
    <row r="9" s="1" customFormat="1" ht="36.96" customHeight="1">
      <c r="B9" s="44"/>
      <c r="C9" s="45"/>
      <c r="D9" s="45"/>
      <c r="E9" s="143" t="s">
        <v>114</v>
      </c>
      <c r="F9" s="45"/>
      <c r="G9" s="45"/>
      <c r="H9" s="45"/>
      <c r="I9" s="142"/>
      <c r="J9" s="45"/>
      <c r="K9" s="49"/>
    </row>
    <row r="10" s="1" customFormat="1">
      <c r="B10" s="44"/>
      <c r="C10" s="45"/>
      <c r="D10" s="45"/>
      <c r="E10" s="45"/>
      <c r="F10" s="45"/>
      <c r="G10" s="45"/>
      <c r="H10" s="45"/>
      <c r="I10" s="142"/>
      <c r="J10" s="45"/>
      <c r="K10" s="49"/>
    </row>
    <row r="11" s="1" customFormat="1" ht="14.4" customHeight="1">
      <c r="B11" s="44"/>
      <c r="C11" s="45"/>
      <c r="D11" s="38" t="s">
        <v>20</v>
      </c>
      <c r="E11" s="45"/>
      <c r="F11" s="33" t="s">
        <v>21</v>
      </c>
      <c r="G11" s="45"/>
      <c r="H11" s="45"/>
      <c r="I11" s="144" t="s">
        <v>22</v>
      </c>
      <c r="J11" s="33" t="s">
        <v>21</v>
      </c>
      <c r="K11" s="49"/>
    </row>
    <row r="12" s="1" customFormat="1" ht="14.4" customHeight="1">
      <c r="B12" s="44"/>
      <c r="C12" s="45"/>
      <c r="D12" s="38" t="s">
        <v>23</v>
      </c>
      <c r="E12" s="45"/>
      <c r="F12" s="33" t="s">
        <v>24</v>
      </c>
      <c r="G12" s="45"/>
      <c r="H12" s="45"/>
      <c r="I12" s="144" t="s">
        <v>25</v>
      </c>
      <c r="J12" s="145" t="str">
        <f>'Rekapitulace stavby'!AN8</f>
        <v>14. 11. 2018</v>
      </c>
      <c r="K12" s="49"/>
    </row>
    <row r="13" s="1" customFormat="1" ht="10.8" customHeight="1">
      <c r="B13" s="44"/>
      <c r="C13" s="45"/>
      <c r="D13" s="45"/>
      <c r="E13" s="45"/>
      <c r="F13" s="45"/>
      <c r="G13" s="45"/>
      <c r="H13" s="45"/>
      <c r="I13" s="142"/>
      <c r="J13" s="45"/>
      <c r="K13" s="49"/>
    </row>
    <row r="14" s="1" customFormat="1" ht="14.4" customHeight="1">
      <c r="B14" s="44"/>
      <c r="C14" s="45"/>
      <c r="D14" s="38" t="s">
        <v>27</v>
      </c>
      <c r="E14" s="45"/>
      <c r="F14" s="45"/>
      <c r="G14" s="45"/>
      <c r="H14" s="45"/>
      <c r="I14" s="144" t="s">
        <v>28</v>
      </c>
      <c r="J14" s="33" t="s">
        <v>29</v>
      </c>
      <c r="K14" s="49"/>
    </row>
    <row r="15" s="1" customFormat="1" ht="18" customHeight="1">
      <c r="B15" s="44"/>
      <c r="C15" s="45"/>
      <c r="D15" s="45"/>
      <c r="E15" s="33" t="s">
        <v>30</v>
      </c>
      <c r="F15" s="45"/>
      <c r="G15" s="45"/>
      <c r="H15" s="45"/>
      <c r="I15" s="144" t="s">
        <v>31</v>
      </c>
      <c r="J15" s="33" t="s">
        <v>21</v>
      </c>
      <c r="K15" s="49"/>
    </row>
    <row r="16" s="1" customFormat="1" ht="6.96" customHeight="1">
      <c r="B16" s="44"/>
      <c r="C16" s="45"/>
      <c r="D16" s="45"/>
      <c r="E16" s="45"/>
      <c r="F16" s="45"/>
      <c r="G16" s="45"/>
      <c r="H16" s="45"/>
      <c r="I16" s="142"/>
      <c r="J16" s="45"/>
      <c r="K16" s="49"/>
    </row>
    <row r="17" s="1" customFormat="1" ht="14.4" customHeight="1">
      <c r="B17" s="44"/>
      <c r="C17" s="45"/>
      <c r="D17" s="38" t="s">
        <v>32</v>
      </c>
      <c r="E17" s="45"/>
      <c r="F17" s="45"/>
      <c r="G17" s="45"/>
      <c r="H17" s="45"/>
      <c r="I17" s="144" t="s">
        <v>28</v>
      </c>
      <c r="J17" s="33" t="str">
        <f>IF('Rekapitulace stavby'!AN13="Vyplň údaj","",IF('Rekapitulace stavby'!AN13="","",'Rekapitulace stavby'!AN13))</f>
        <v/>
      </c>
      <c r="K17" s="49"/>
    </row>
    <row r="18" s="1" customFormat="1" ht="18" customHeight="1">
      <c r="B18" s="44"/>
      <c r="C18" s="45"/>
      <c r="D18" s="45"/>
      <c r="E18" s="33" t="str">
        <f>IF('Rekapitulace stavby'!E14="Vyplň údaj","",IF('Rekapitulace stavby'!E14="","",'Rekapitulace stavby'!E14))</f>
        <v/>
      </c>
      <c r="F18" s="45"/>
      <c r="G18" s="45"/>
      <c r="H18" s="45"/>
      <c r="I18" s="144" t="s">
        <v>31</v>
      </c>
      <c r="J18" s="33" t="str">
        <f>IF('Rekapitulace stavby'!AN14="Vyplň údaj","",IF('Rekapitulace stavby'!AN14="","",'Rekapitulace stavby'!AN14))</f>
        <v/>
      </c>
      <c r="K18" s="49"/>
    </row>
    <row r="19" s="1" customFormat="1" ht="6.96" customHeight="1">
      <c r="B19" s="44"/>
      <c r="C19" s="45"/>
      <c r="D19" s="45"/>
      <c r="E19" s="45"/>
      <c r="F19" s="45"/>
      <c r="G19" s="45"/>
      <c r="H19" s="45"/>
      <c r="I19" s="142"/>
      <c r="J19" s="45"/>
      <c r="K19" s="49"/>
    </row>
    <row r="20" s="1" customFormat="1" ht="14.4" customHeight="1">
      <c r="B20" s="44"/>
      <c r="C20" s="45"/>
      <c r="D20" s="38" t="s">
        <v>34</v>
      </c>
      <c r="E20" s="45"/>
      <c r="F20" s="45"/>
      <c r="G20" s="45"/>
      <c r="H20" s="45"/>
      <c r="I20" s="144" t="s">
        <v>28</v>
      </c>
      <c r="J20" s="33" t="s">
        <v>35</v>
      </c>
      <c r="K20" s="49"/>
    </row>
    <row r="21" s="1" customFormat="1" ht="18" customHeight="1">
      <c r="B21" s="44"/>
      <c r="C21" s="45"/>
      <c r="D21" s="45"/>
      <c r="E21" s="33" t="s">
        <v>36</v>
      </c>
      <c r="F21" s="45"/>
      <c r="G21" s="45"/>
      <c r="H21" s="45"/>
      <c r="I21" s="144" t="s">
        <v>31</v>
      </c>
      <c r="J21" s="33" t="s">
        <v>37</v>
      </c>
      <c r="K21" s="49"/>
    </row>
    <row r="22" s="1" customFormat="1" ht="6.96" customHeight="1">
      <c r="B22" s="44"/>
      <c r="C22" s="45"/>
      <c r="D22" s="45"/>
      <c r="E22" s="45"/>
      <c r="F22" s="45"/>
      <c r="G22" s="45"/>
      <c r="H22" s="45"/>
      <c r="I22" s="142"/>
      <c r="J22" s="45"/>
      <c r="K22" s="49"/>
    </row>
    <row r="23" s="1" customFormat="1" ht="14.4" customHeight="1">
      <c r="B23" s="44"/>
      <c r="C23" s="45"/>
      <c r="D23" s="38" t="s">
        <v>39</v>
      </c>
      <c r="E23" s="45"/>
      <c r="F23" s="45"/>
      <c r="G23" s="45"/>
      <c r="H23" s="45"/>
      <c r="I23" s="142"/>
      <c r="J23" s="45"/>
      <c r="K23" s="49"/>
    </row>
    <row r="24" s="6" customFormat="1" ht="16.5" customHeight="1">
      <c r="B24" s="146"/>
      <c r="C24" s="147"/>
      <c r="D24" s="147"/>
      <c r="E24" s="42" t="s">
        <v>21</v>
      </c>
      <c r="F24" s="42"/>
      <c r="G24" s="42"/>
      <c r="H24" s="42"/>
      <c r="I24" s="148"/>
      <c r="J24" s="147"/>
      <c r="K24" s="149"/>
    </row>
    <row r="25" s="1" customFormat="1" ht="6.96" customHeight="1">
      <c r="B25" s="44"/>
      <c r="C25" s="45"/>
      <c r="D25" s="45"/>
      <c r="E25" s="45"/>
      <c r="F25" s="45"/>
      <c r="G25" s="45"/>
      <c r="H25" s="45"/>
      <c r="I25" s="142"/>
      <c r="J25" s="45"/>
      <c r="K25" s="49"/>
    </row>
    <row r="26" s="1" customFormat="1" ht="6.96" customHeight="1">
      <c r="B26" s="44"/>
      <c r="C26" s="45"/>
      <c r="D26" s="104"/>
      <c r="E26" s="104"/>
      <c r="F26" s="104"/>
      <c r="G26" s="104"/>
      <c r="H26" s="104"/>
      <c r="I26" s="150"/>
      <c r="J26" s="104"/>
      <c r="K26" s="151"/>
    </row>
    <row r="27" s="1" customFormat="1" ht="25.44" customHeight="1">
      <c r="B27" s="44"/>
      <c r="C27" s="45"/>
      <c r="D27" s="152" t="s">
        <v>41</v>
      </c>
      <c r="E27" s="45"/>
      <c r="F27" s="45"/>
      <c r="G27" s="45"/>
      <c r="H27" s="45"/>
      <c r="I27" s="142"/>
      <c r="J27" s="153">
        <f>ROUND(J81,2)</f>
        <v>0</v>
      </c>
      <c r="K27" s="49"/>
    </row>
    <row r="28" s="1" customFormat="1" ht="6.96" customHeight="1">
      <c r="B28" s="44"/>
      <c r="C28" s="45"/>
      <c r="D28" s="104"/>
      <c r="E28" s="104"/>
      <c r="F28" s="104"/>
      <c r="G28" s="104"/>
      <c r="H28" s="104"/>
      <c r="I28" s="150"/>
      <c r="J28" s="104"/>
      <c r="K28" s="151"/>
    </row>
    <row r="29" s="1" customFormat="1" ht="14.4" customHeight="1">
      <c r="B29" s="44"/>
      <c r="C29" s="45"/>
      <c r="D29" s="45"/>
      <c r="E29" s="45"/>
      <c r="F29" s="50" t="s">
        <v>43</v>
      </c>
      <c r="G29" s="45"/>
      <c r="H29" s="45"/>
      <c r="I29" s="154" t="s">
        <v>42</v>
      </c>
      <c r="J29" s="50" t="s">
        <v>44</v>
      </c>
      <c r="K29" s="49"/>
    </row>
    <row r="30" s="1" customFormat="1" ht="14.4" customHeight="1">
      <c r="B30" s="44"/>
      <c r="C30" s="45"/>
      <c r="D30" s="53" t="s">
        <v>45</v>
      </c>
      <c r="E30" s="53" t="s">
        <v>46</v>
      </c>
      <c r="F30" s="155">
        <f>ROUND(SUM(BE81:BE102), 2)</f>
        <v>0</v>
      </c>
      <c r="G30" s="45"/>
      <c r="H30" s="45"/>
      <c r="I30" s="156">
        <v>0.20999999999999999</v>
      </c>
      <c r="J30" s="155">
        <f>ROUND(ROUND((SUM(BE81:BE102)), 2)*I30, 2)</f>
        <v>0</v>
      </c>
      <c r="K30" s="49"/>
    </row>
    <row r="31" s="1" customFormat="1" ht="14.4" customHeight="1">
      <c r="B31" s="44"/>
      <c r="C31" s="45"/>
      <c r="D31" s="45"/>
      <c r="E31" s="53" t="s">
        <v>47</v>
      </c>
      <c r="F31" s="155">
        <f>ROUND(SUM(BF81:BF102), 2)</f>
        <v>0</v>
      </c>
      <c r="G31" s="45"/>
      <c r="H31" s="45"/>
      <c r="I31" s="156">
        <v>0.14999999999999999</v>
      </c>
      <c r="J31" s="155">
        <f>ROUND(ROUND((SUM(BF81:BF102)), 2)*I31, 2)</f>
        <v>0</v>
      </c>
      <c r="K31" s="49"/>
    </row>
    <row r="32" hidden="1" s="1" customFormat="1" ht="14.4" customHeight="1">
      <c r="B32" s="44"/>
      <c r="C32" s="45"/>
      <c r="D32" s="45"/>
      <c r="E32" s="53" t="s">
        <v>48</v>
      </c>
      <c r="F32" s="155">
        <f>ROUND(SUM(BG81:BG102), 2)</f>
        <v>0</v>
      </c>
      <c r="G32" s="45"/>
      <c r="H32" s="45"/>
      <c r="I32" s="156">
        <v>0.20999999999999999</v>
      </c>
      <c r="J32" s="155">
        <v>0</v>
      </c>
      <c r="K32" s="49"/>
    </row>
    <row r="33" hidden="1" s="1" customFormat="1" ht="14.4" customHeight="1">
      <c r="B33" s="44"/>
      <c r="C33" s="45"/>
      <c r="D33" s="45"/>
      <c r="E33" s="53" t="s">
        <v>49</v>
      </c>
      <c r="F33" s="155">
        <f>ROUND(SUM(BH81:BH102), 2)</f>
        <v>0</v>
      </c>
      <c r="G33" s="45"/>
      <c r="H33" s="45"/>
      <c r="I33" s="156">
        <v>0.14999999999999999</v>
      </c>
      <c r="J33" s="155">
        <v>0</v>
      </c>
      <c r="K33" s="49"/>
    </row>
    <row r="34" hidden="1" s="1" customFormat="1" ht="14.4" customHeight="1">
      <c r="B34" s="44"/>
      <c r="C34" s="45"/>
      <c r="D34" s="45"/>
      <c r="E34" s="53" t="s">
        <v>50</v>
      </c>
      <c r="F34" s="155">
        <f>ROUND(SUM(BI81:BI102), 2)</f>
        <v>0</v>
      </c>
      <c r="G34" s="45"/>
      <c r="H34" s="45"/>
      <c r="I34" s="156">
        <v>0</v>
      </c>
      <c r="J34" s="155">
        <v>0</v>
      </c>
      <c r="K34" s="49"/>
    </row>
    <row r="35" s="1" customFormat="1" ht="6.96" customHeight="1">
      <c r="B35" s="44"/>
      <c r="C35" s="45"/>
      <c r="D35" s="45"/>
      <c r="E35" s="45"/>
      <c r="F35" s="45"/>
      <c r="G35" s="45"/>
      <c r="H35" s="45"/>
      <c r="I35" s="142"/>
      <c r="J35" s="45"/>
      <c r="K35" s="49"/>
    </row>
    <row r="36" s="1" customFormat="1" ht="25.44" customHeight="1">
      <c r="B36" s="44"/>
      <c r="C36" s="157"/>
      <c r="D36" s="158" t="s">
        <v>51</v>
      </c>
      <c r="E36" s="96"/>
      <c r="F36" s="96"/>
      <c r="G36" s="159" t="s">
        <v>52</v>
      </c>
      <c r="H36" s="160" t="s">
        <v>53</v>
      </c>
      <c r="I36" s="161"/>
      <c r="J36" s="162">
        <f>SUM(J27:J34)</f>
        <v>0</v>
      </c>
      <c r="K36" s="163"/>
    </row>
    <row r="37" s="1" customFormat="1" ht="14.4" customHeight="1">
      <c r="B37" s="65"/>
      <c r="C37" s="66"/>
      <c r="D37" s="66"/>
      <c r="E37" s="66"/>
      <c r="F37" s="66"/>
      <c r="G37" s="66"/>
      <c r="H37" s="66"/>
      <c r="I37" s="164"/>
      <c r="J37" s="66"/>
      <c r="K37" s="67"/>
    </row>
    <row r="41" s="1" customFormat="1" ht="6.96" customHeight="1">
      <c r="B41" s="165"/>
      <c r="C41" s="166"/>
      <c r="D41" s="166"/>
      <c r="E41" s="166"/>
      <c r="F41" s="166"/>
      <c r="G41" s="166"/>
      <c r="H41" s="166"/>
      <c r="I41" s="167"/>
      <c r="J41" s="166"/>
      <c r="K41" s="168"/>
    </row>
    <row r="42" s="1" customFormat="1" ht="36.96" customHeight="1">
      <c r="B42" s="44"/>
      <c r="C42" s="28" t="s">
        <v>115</v>
      </c>
      <c r="D42" s="45"/>
      <c r="E42" s="45"/>
      <c r="F42" s="45"/>
      <c r="G42" s="45"/>
      <c r="H42" s="45"/>
      <c r="I42" s="142"/>
      <c r="J42" s="45"/>
      <c r="K42" s="49"/>
    </row>
    <row r="43" s="1" customFormat="1" ht="6.96" customHeight="1">
      <c r="B43" s="44"/>
      <c r="C43" s="45"/>
      <c r="D43" s="45"/>
      <c r="E43" s="45"/>
      <c r="F43" s="45"/>
      <c r="G43" s="45"/>
      <c r="H43" s="45"/>
      <c r="I43" s="142"/>
      <c r="J43" s="45"/>
      <c r="K43" s="49"/>
    </row>
    <row r="44" s="1" customFormat="1" ht="14.4" customHeight="1">
      <c r="B44" s="44"/>
      <c r="C44" s="38" t="s">
        <v>18</v>
      </c>
      <c r="D44" s="45"/>
      <c r="E44" s="45"/>
      <c r="F44" s="45"/>
      <c r="G44" s="45"/>
      <c r="H44" s="45"/>
      <c r="I44" s="142"/>
      <c r="J44" s="45"/>
      <c r="K44" s="49"/>
    </row>
    <row r="45" s="1" customFormat="1" ht="16.5" customHeight="1">
      <c r="B45" s="44"/>
      <c r="C45" s="45"/>
      <c r="D45" s="45"/>
      <c r="E45" s="141" t="str">
        <f>E7</f>
        <v>VD Velký rybník - zřízení bezpečnostních prvků</v>
      </c>
      <c r="F45" s="38"/>
      <c r="G45" s="38"/>
      <c r="H45" s="38"/>
      <c r="I45" s="142"/>
      <c r="J45" s="45"/>
      <c r="K45" s="49"/>
    </row>
    <row r="46" s="1" customFormat="1" ht="14.4" customHeight="1">
      <c r="B46" s="44"/>
      <c r="C46" s="38" t="s">
        <v>113</v>
      </c>
      <c r="D46" s="45"/>
      <c r="E46" s="45"/>
      <c r="F46" s="45"/>
      <c r="G46" s="45"/>
      <c r="H46" s="45"/>
      <c r="I46" s="142"/>
      <c r="J46" s="45"/>
      <c r="K46" s="49"/>
    </row>
    <row r="47" s="1" customFormat="1" ht="17.25" customHeight="1">
      <c r="B47" s="44"/>
      <c r="C47" s="45"/>
      <c r="D47" s="45"/>
      <c r="E47" s="143" t="str">
        <f>E9</f>
        <v>2018-092-A - Zábradlí se svislou výplní</v>
      </c>
      <c r="F47" s="45"/>
      <c r="G47" s="45"/>
      <c r="H47" s="45"/>
      <c r="I47" s="142"/>
      <c r="J47" s="45"/>
      <c r="K47" s="49"/>
    </row>
    <row r="48" s="1" customFormat="1" ht="6.96" customHeight="1">
      <c r="B48" s="44"/>
      <c r="C48" s="45"/>
      <c r="D48" s="45"/>
      <c r="E48" s="45"/>
      <c r="F48" s="45"/>
      <c r="G48" s="45"/>
      <c r="H48" s="45"/>
      <c r="I48" s="142"/>
      <c r="J48" s="45"/>
      <c r="K48" s="49"/>
    </row>
    <row r="49" s="1" customFormat="1" ht="18" customHeight="1">
      <c r="B49" s="44"/>
      <c r="C49" s="38" t="s">
        <v>23</v>
      </c>
      <c r="D49" s="45"/>
      <c r="E49" s="45"/>
      <c r="F49" s="33" t="str">
        <f>F12</f>
        <v>Malešov</v>
      </c>
      <c r="G49" s="45"/>
      <c r="H49" s="45"/>
      <c r="I49" s="144" t="s">
        <v>25</v>
      </c>
      <c r="J49" s="145" t="str">
        <f>IF(J12="","",J12)</f>
        <v>14. 11. 2018</v>
      </c>
      <c r="K49" s="49"/>
    </row>
    <row r="50" s="1" customFormat="1" ht="6.96" customHeight="1">
      <c r="B50" s="44"/>
      <c r="C50" s="45"/>
      <c r="D50" s="45"/>
      <c r="E50" s="45"/>
      <c r="F50" s="45"/>
      <c r="G50" s="45"/>
      <c r="H50" s="45"/>
      <c r="I50" s="142"/>
      <c r="J50" s="45"/>
      <c r="K50" s="49"/>
    </row>
    <row r="51" s="1" customFormat="1">
      <c r="B51" s="44"/>
      <c r="C51" s="38" t="s">
        <v>27</v>
      </c>
      <c r="D51" s="45"/>
      <c r="E51" s="45"/>
      <c r="F51" s="33" t="str">
        <f>E15</f>
        <v>Povodí Labe, s.p.</v>
      </c>
      <c r="G51" s="45"/>
      <c r="H51" s="45"/>
      <c r="I51" s="144" t="s">
        <v>34</v>
      </c>
      <c r="J51" s="42" t="str">
        <f>E21</f>
        <v>Komplex CR s.r.o.</v>
      </c>
      <c r="K51" s="49"/>
    </row>
    <row r="52" s="1" customFormat="1" ht="14.4" customHeight="1">
      <c r="B52" s="44"/>
      <c r="C52" s="38" t="s">
        <v>32</v>
      </c>
      <c r="D52" s="45"/>
      <c r="E52" s="45"/>
      <c r="F52" s="33" t="str">
        <f>IF(E18="","",E18)</f>
        <v/>
      </c>
      <c r="G52" s="45"/>
      <c r="H52" s="45"/>
      <c r="I52" s="142"/>
      <c r="J52" s="169"/>
      <c r="K52" s="49"/>
    </row>
    <row r="53" s="1" customFormat="1" ht="10.32" customHeight="1">
      <c r="B53" s="44"/>
      <c r="C53" s="45"/>
      <c r="D53" s="45"/>
      <c r="E53" s="45"/>
      <c r="F53" s="45"/>
      <c r="G53" s="45"/>
      <c r="H53" s="45"/>
      <c r="I53" s="142"/>
      <c r="J53" s="45"/>
      <c r="K53" s="49"/>
    </row>
    <row r="54" s="1" customFormat="1" ht="29.28" customHeight="1">
      <c r="B54" s="44"/>
      <c r="C54" s="170" t="s">
        <v>116</v>
      </c>
      <c r="D54" s="157"/>
      <c r="E54" s="157"/>
      <c r="F54" s="157"/>
      <c r="G54" s="157"/>
      <c r="H54" s="157"/>
      <c r="I54" s="171"/>
      <c r="J54" s="172" t="s">
        <v>117</v>
      </c>
      <c r="K54" s="173"/>
    </row>
    <row r="55" s="1" customFormat="1" ht="10.32" customHeight="1">
      <c r="B55" s="44"/>
      <c r="C55" s="45"/>
      <c r="D55" s="45"/>
      <c r="E55" s="45"/>
      <c r="F55" s="45"/>
      <c r="G55" s="45"/>
      <c r="H55" s="45"/>
      <c r="I55" s="142"/>
      <c r="J55" s="45"/>
      <c r="K55" s="49"/>
    </row>
    <row r="56" s="1" customFormat="1" ht="29.28" customHeight="1">
      <c r="B56" s="44"/>
      <c r="C56" s="174" t="s">
        <v>118</v>
      </c>
      <c r="D56" s="45"/>
      <c r="E56" s="45"/>
      <c r="F56" s="45"/>
      <c r="G56" s="45"/>
      <c r="H56" s="45"/>
      <c r="I56" s="142"/>
      <c r="J56" s="153">
        <f>J81</f>
        <v>0</v>
      </c>
      <c r="K56" s="49"/>
      <c r="AU56" s="22" t="s">
        <v>119</v>
      </c>
    </row>
    <row r="57" s="7" customFormat="1" ht="24.96" customHeight="1">
      <c r="B57" s="175"/>
      <c r="C57" s="176"/>
      <c r="D57" s="177" t="s">
        <v>120</v>
      </c>
      <c r="E57" s="178"/>
      <c r="F57" s="178"/>
      <c r="G57" s="178"/>
      <c r="H57" s="178"/>
      <c r="I57" s="179"/>
      <c r="J57" s="180">
        <f>J82</f>
        <v>0</v>
      </c>
      <c r="K57" s="181"/>
    </row>
    <row r="58" s="8" customFormat="1" ht="19.92" customHeight="1">
      <c r="B58" s="182"/>
      <c r="C58" s="183"/>
      <c r="D58" s="184" t="s">
        <v>121</v>
      </c>
      <c r="E58" s="185"/>
      <c r="F58" s="185"/>
      <c r="G58" s="185"/>
      <c r="H58" s="185"/>
      <c r="I58" s="186"/>
      <c r="J58" s="187">
        <f>J83</f>
        <v>0</v>
      </c>
      <c r="K58" s="188"/>
    </row>
    <row r="59" s="8" customFormat="1" ht="19.92" customHeight="1">
      <c r="B59" s="182"/>
      <c r="C59" s="183"/>
      <c r="D59" s="184" t="s">
        <v>122</v>
      </c>
      <c r="E59" s="185"/>
      <c r="F59" s="185"/>
      <c r="G59" s="185"/>
      <c r="H59" s="185"/>
      <c r="I59" s="186"/>
      <c r="J59" s="187">
        <f>J87</f>
        <v>0</v>
      </c>
      <c r="K59" s="188"/>
    </row>
    <row r="60" s="7" customFormat="1" ht="24.96" customHeight="1">
      <c r="B60" s="175"/>
      <c r="C60" s="176"/>
      <c r="D60" s="177" t="s">
        <v>123</v>
      </c>
      <c r="E60" s="178"/>
      <c r="F60" s="178"/>
      <c r="G60" s="178"/>
      <c r="H60" s="178"/>
      <c r="I60" s="179"/>
      <c r="J60" s="180">
        <f>J92</f>
        <v>0</v>
      </c>
      <c r="K60" s="181"/>
    </row>
    <row r="61" s="8" customFormat="1" ht="19.92" customHeight="1">
      <c r="B61" s="182"/>
      <c r="C61" s="183"/>
      <c r="D61" s="184" t="s">
        <v>124</v>
      </c>
      <c r="E61" s="185"/>
      <c r="F61" s="185"/>
      <c r="G61" s="185"/>
      <c r="H61" s="185"/>
      <c r="I61" s="186"/>
      <c r="J61" s="187">
        <f>J93</f>
        <v>0</v>
      </c>
      <c r="K61" s="188"/>
    </row>
    <row r="62" s="1" customFormat="1" ht="21.84" customHeight="1">
      <c r="B62" s="44"/>
      <c r="C62" s="45"/>
      <c r="D62" s="45"/>
      <c r="E62" s="45"/>
      <c r="F62" s="45"/>
      <c r="G62" s="45"/>
      <c r="H62" s="45"/>
      <c r="I62" s="142"/>
      <c r="J62" s="45"/>
      <c r="K62" s="49"/>
    </row>
    <row r="63" s="1" customFormat="1" ht="6.96" customHeight="1">
      <c r="B63" s="65"/>
      <c r="C63" s="66"/>
      <c r="D63" s="66"/>
      <c r="E63" s="66"/>
      <c r="F63" s="66"/>
      <c r="G63" s="66"/>
      <c r="H63" s="66"/>
      <c r="I63" s="164"/>
      <c r="J63" s="66"/>
      <c r="K63" s="67"/>
    </row>
    <row r="67" s="1" customFormat="1" ht="6.96" customHeight="1">
      <c r="B67" s="68"/>
      <c r="C67" s="69"/>
      <c r="D67" s="69"/>
      <c r="E67" s="69"/>
      <c r="F67" s="69"/>
      <c r="G67" s="69"/>
      <c r="H67" s="69"/>
      <c r="I67" s="167"/>
      <c r="J67" s="69"/>
      <c r="K67" s="69"/>
      <c r="L67" s="70"/>
    </row>
    <row r="68" s="1" customFormat="1" ht="36.96" customHeight="1">
      <c r="B68" s="44"/>
      <c r="C68" s="71" t="s">
        <v>125</v>
      </c>
      <c r="D68" s="72"/>
      <c r="E68" s="72"/>
      <c r="F68" s="72"/>
      <c r="G68" s="72"/>
      <c r="H68" s="72"/>
      <c r="I68" s="189"/>
      <c r="J68" s="72"/>
      <c r="K68" s="72"/>
      <c r="L68" s="70"/>
    </row>
    <row r="69" s="1" customFormat="1" ht="6.96" customHeight="1">
      <c r="B69" s="44"/>
      <c r="C69" s="72"/>
      <c r="D69" s="72"/>
      <c r="E69" s="72"/>
      <c r="F69" s="72"/>
      <c r="G69" s="72"/>
      <c r="H69" s="72"/>
      <c r="I69" s="189"/>
      <c r="J69" s="72"/>
      <c r="K69" s="72"/>
      <c r="L69" s="70"/>
    </row>
    <row r="70" s="1" customFormat="1" ht="14.4" customHeight="1">
      <c r="B70" s="44"/>
      <c r="C70" s="74" t="s">
        <v>18</v>
      </c>
      <c r="D70" s="72"/>
      <c r="E70" s="72"/>
      <c r="F70" s="72"/>
      <c r="G70" s="72"/>
      <c r="H70" s="72"/>
      <c r="I70" s="189"/>
      <c r="J70" s="72"/>
      <c r="K70" s="72"/>
      <c r="L70" s="70"/>
    </row>
    <row r="71" s="1" customFormat="1" ht="16.5" customHeight="1">
      <c r="B71" s="44"/>
      <c r="C71" s="72"/>
      <c r="D71" s="72"/>
      <c r="E71" s="190" t="str">
        <f>E7</f>
        <v>VD Velký rybník - zřízení bezpečnostních prvků</v>
      </c>
      <c r="F71" s="74"/>
      <c r="G71" s="74"/>
      <c r="H71" s="74"/>
      <c r="I71" s="189"/>
      <c r="J71" s="72"/>
      <c r="K71" s="72"/>
      <c r="L71" s="70"/>
    </row>
    <row r="72" s="1" customFormat="1" ht="14.4" customHeight="1">
      <c r="B72" s="44"/>
      <c r="C72" s="74" t="s">
        <v>113</v>
      </c>
      <c r="D72" s="72"/>
      <c r="E72" s="72"/>
      <c r="F72" s="72"/>
      <c r="G72" s="72"/>
      <c r="H72" s="72"/>
      <c r="I72" s="189"/>
      <c r="J72" s="72"/>
      <c r="K72" s="72"/>
      <c r="L72" s="70"/>
    </row>
    <row r="73" s="1" customFormat="1" ht="17.25" customHeight="1">
      <c r="B73" s="44"/>
      <c r="C73" s="72"/>
      <c r="D73" s="72"/>
      <c r="E73" s="80" t="str">
        <f>E9</f>
        <v>2018-092-A - Zábradlí se svislou výplní</v>
      </c>
      <c r="F73" s="72"/>
      <c r="G73" s="72"/>
      <c r="H73" s="72"/>
      <c r="I73" s="189"/>
      <c r="J73" s="72"/>
      <c r="K73" s="72"/>
      <c r="L73" s="70"/>
    </row>
    <row r="74" s="1" customFormat="1" ht="6.96" customHeight="1">
      <c r="B74" s="44"/>
      <c r="C74" s="72"/>
      <c r="D74" s="72"/>
      <c r="E74" s="72"/>
      <c r="F74" s="72"/>
      <c r="G74" s="72"/>
      <c r="H74" s="72"/>
      <c r="I74" s="189"/>
      <c r="J74" s="72"/>
      <c r="K74" s="72"/>
      <c r="L74" s="70"/>
    </row>
    <row r="75" s="1" customFormat="1" ht="18" customHeight="1">
      <c r="B75" s="44"/>
      <c r="C75" s="74" t="s">
        <v>23</v>
      </c>
      <c r="D75" s="72"/>
      <c r="E75" s="72"/>
      <c r="F75" s="191" t="str">
        <f>F12</f>
        <v>Malešov</v>
      </c>
      <c r="G75" s="72"/>
      <c r="H75" s="72"/>
      <c r="I75" s="192" t="s">
        <v>25</v>
      </c>
      <c r="J75" s="83" t="str">
        <f>IF(J12="","",J12)</f>
        <v>14. 11. 2018</v>
      </c>
      <c r="K75" s="72"/>
      <c r="L75" s="70"/>
    </row>
    <row r="76" s="1" customFormat="1" ht="6.96" customHeight="1">
      <c r="B76" s="44"/>
      <c r="C76" s="72"/>
      <c r="D76" s="72"/>
      <c r="E76" s="72"/>
      <c r="F76" s="72"/>
      <c r="G76" s="72"/>
      <c r="H76" s="72"/>
      <c r="I76" s="189"/>
      <c r="J76" s="72"/>
      <c r="K76" s="72"/>
      <c r="L76" s="70"/>
    </row>
    <row r="77" s="1" customFormat="1">
      <c r="B77" s="44"/>
      <c r="C77" s="74" t="s">
        <v>27</v>
      </c>
      <c r="D77" s="72"/>
      <c r="E77" s="72"/>
      <c r="F77" s="191" t="str">
        <f>E15</f>
        <v>Povodí Labe, s.p.</v>
      </c>
      <c r="G77" s="72"/>
      <c r="H77" s="72"/>
      <c r="I77" s="192" t="s">
        <v>34</v>
      </c>
      <c r="J77" s="191" t="str">
        <f>E21</f>
        <v>Komplex CR s.r.o.</v>
      </c>
      <c r="K77" s="72"/>
      <c r="L77" s="70"/>
    </row>
    <row r="78" s="1" customFormat="1" ht="14.4" customHeight="1">
      <c r="B78" s="44"/>
      <c r="C78" s="74" t="s">
        <v>32</v>
      </c>
      <c r="D78" s="72"/>
      <c r="E78" s="72"/>
      <c r="F78" s="191" t="str">
        <f>IF(E18="","",E18)</f>
        <v/>
      </c>
      <c r="G78" s="72"/>
      <c r="H78" s="72"/>
      <c r="I78" s="189"/>
      <c r="J78" s="72"/>
      <c r="K78" s="72"/>
      <c r="L78" s="70"/>
    </row>
    <row r="79" s="1" customFormat="1" ht="10.32" customHeight="1">
      <c r="B79" s="44"/>
      <c r="C79" s="72"/>
      <c r="D79" s="72"/>
      <c r="E79" s="72"/>
      <c r="F79" s="72"/>
      <c r="G79" s="72"/>
      <c r="H79" s="72"/>
      <c r="I79" s="189"/>
      <c r="J79" s="72"/>
      <c r="K79" s="72"/>
      <c r="L79" s="70"/>
    </row>
    <row r="80" s="9" customFormat="1" ht="29.28" customHeight="1">
      <c r="B80" s="193"/>
      <c r="C80" s="194" t="s">
        <v>126</v>
      </c>
      <c r="D80" s="195" t="s">
        <v>60</v>
      </c>
      <c r="E80" s="195" t="s">
        <v>56</v>
      </c>
      <c r="F80" s="195" t="s">
        <v>127</v>
      </c>
      <c r="G80" s="195" t="s">
        <v>128</v>
      </c>
      <c r="H80" s="195" t="s">
        <v>129</v>
      </c>
      <c r="I80" s="196" t="s">
        <v>130</v>
      </c>
      <c r="J80" s="195" t="s">
        <v>117</v>
      </c>
      <c r="K80" s="197" t="s">
        <v>131</v>
      </c>
      <c r="L80" s="198"/>
      <c r="M80" s="100" t="s">
        <v>132</v>
      </c>
      <c r="N80" s="101" t="s">
        <v>45</v>
      </c>
      <c r="O80" s="101" t="s">
        <v>133</v>
      </c>
      <c r="P80" s="101" t="s">
        <v>134</v>
      </c>
      <c r="Q80" s="101" t="s">
        <v>135</v>
      </c>
      <c r="R80" s="101" t="s">
        <v>136</v>
      </c>
      <c r="S80" s="101" t="s">
        <v>137</v>
      </c>
      <c r="T80" s="102" t="s">
        <v>138</v>
      </c>
    </row>
    <row r="81" s="1" customFormat="1" ht="29.28" customHeight="1">
      <c r="B81" s="44"/>
      <c r="C81" s="106" t="s">
        <v>118</v>
      </c>
      <c r="D81" s="72"/>
      <c r="E81" s="72"/>
      <c r="F81" s="72"/>
      <c r="G81" s="72"/>
      <c r="H81" s="72"/>
      <c r="I81" s="189"/>
      <c r="J81" s="199">
        <f>BK81</f>
        <v>0</v>
      </c>
      <c r="K81" s="72"/>
      <c r="L81" s="70"/>
      <c r="M81" s="103"/>
      <c r="N81" s="104"/>
      <c r="O81" s="104"/>
      <c r="P81" s="200">
        <f>P82+P92</f>
        <v>0</v>
      </c>
      <c r="Q81" s="104"/>
      <c r="R81" s="200">
        <f>R82+R92</f>
        <v>1.026686</v>
      </c>
      <c r="S81" s="104"/>
      <c r="T81" s="201">
        <f>T82+T92</f>
        <v>0</v>
      </c>
      <c r="AT81" s="22" t="s">
        <v>74</v>
      </c>
      <c r="AU81" s="22" t="s">
        <v>119</v>
      </c>
      <c r="BK81" s="202">
        <f>BK82+BK92</f>
        <v>0</v>
      </c>
    </row>
    <row r="82" s="10" customFormat="1" ht="37.44" customHeight="1">
      <c r="B82" s="203"/>
      <c r="C82" s="204"/>
      <c r="D82" s="205" t="s">
        <v>74</v>
      </c>
      <c r="E82" s="206" t="s">
        <v>139</v>
      </c>
      <c r="F82" s="206" t="s">
        <v>140</v>
      </c>
      <c r="G82" s="204"/>
      <c r="H82" s="204"/>
      <c r="I82" s="207"/>
      <c r="J82" s="208">
        <f>BK82</f>
        <v>0</v>
      </c>
      <c r="K82" s="204"/>
      <c r="L82" s="209"/>
      <c r="M82" s="210"/>
      <c r="N82" s="211"/>
      <c r="O82" s="211"/>
      <c r="P82" s="212">
        <f>P83+P87</f>
        <v>0</v>
      </c>
      <c r="Q82" s="211"/>
      <c r="R82" s="212">
        <f>R83+R87</f>
        <v>1.0251159999999999</v>
      </c>
      <c r="S82" s="211"/>
      <c r="T82" s="213">
        <f>T83+T87</f>
        <v>0</v>
      </c>
      <c r="AR82" s="214" t="s">
        <v>83</v>
      </c>
      <c r="AT82" s="215" t="s">
        <v>74</v>
      </c>
      <c r="AU82" s="215" t="s">
        <v>75</v>
      </c>
      <c r="AY82" s="214" t="s">
        <v>141</v>
      </c>
      <c r="BK82" s="216">
        <f>BK83+BK87</f>
        <v>0</v>
      </c>
    </row>
    <row r="83" s="10" customFormat="1" ht="19.92" customHeight="1">
      <c r="B83" s="203"/>
      <c r="C83" s="204"/>
      <c r="D83" s="205" t="s">
        <v>74</v>
      </c>
      <c r="E83" s="217" t="s">
        <v>83</v>
      </c>
      <c r="F83" s="217" t="s">
        <v>142</v>
      </c>
      <c r="G83" s="204"/>
      <c r="H83" s="204"/>
      <c r="I83" s="207"/>
      <c r="J83" s="218">
        <f>BK83</f>
        <v>0</v>
      </c>
      <c r="K83" s="204"/>
      <c r="L83" s="209"/>
      <c r="M83" s="210"/>
      <c r="N83" s="211"/>
      <c r="O83" s="211"/>
      <c r="P83" s="212">
        <f>SUM(P84:P86)</f>
        <v>0</v>
      </c>
      <c r="Q83" s="211"/>
      <c r="R83" s="212">
        <f>SUM(R84:R86)</f>
        <v>0.056979999999999996</v>
      </c>
      <c r="S83" s="211"/>
      <c r="T83" s="213">
        <f>SUM(T84:T86)</f>
        <v>0</v>
      </c>
      <c r="AR83" s="214" t="s">
        <v>83</v>
      </c>
      <c r="AT83" s="215" t="s">
        <v>74</v>
      </c>
      <c r="AU83" s="215" t="s">
        <v>83</v>
      </c>
      <c r="AY83" s="214" t="s">
        <v>141</v>
      </c>
      <c r="BK83" s="216">
        <f>SUM(BK84:BK86)</f>
        <v>0</v>
      </c>
    </row>
    <row r="84" s="1" customFormat="1" ht="16.5" customHeight="1">
      <c r="B84" s="44"/>
      <c r="C84" s="219" t="s">
        <v>83</v>
      </c>
      <c r="D84" s="219" t="s">
        <v>143</v>
      </c>
      <c r="E84" s="220" t="s">
        <v>144</v>
      </c>
      <c r="F84" s="221" t="s">
        <v>145</v>
      </c>
      <c r="G84" s="222" t="s">
        <v>146</v>
      </c>
      <c r="H84" s="223">
        <v>7</v>
      </c>
      <c r="I84" s="224"/>
      <c r="J84" s="225">
        <f>ROUND(I84*H84,2)</f>
        <v>0</v>
      </c>
      <c r="K84" s="221" t="s">
        <v>147</v>
      </c>
      <c r="L84" s="226"/>
      <c r="M84" s="227" t="s">
        <v>21</v>
      </c>
      <c r="N84" s="228" t="s">
        <v>46</v>
      </c>
      <c r="O84" s="45"/>
      <c r="P84" s="229">
        <f>O84*H84</f>
        <v>0</v>
      </c>
      <c r="Q84" s="229">
        <v>0.0081399999999999997</v>
      </c>
      <c r="R84" s="229">
        <f>Q84*H84</f>
        <v>0.056979999999999996</v>
      </c>
      <c r="S84" s="229">
        <v>0</v>
      </c>
      <c r="T84" s="230">
        <f>S84*H84</f>
        <v>0</v>
      </c>
      <c r="AR84" s="22" t="s">
        <v>148</v>
      </c>
      <c r="AT84" s="22" t="s">
        <v>143</v>
      </c>
      <c r="AU84" s="22" t="s">
        <v>85</v>
      </c>
      <c r="AY84" s="22" t="s">
        <v>141</v>
      </c>
      <c r="BE84" s="231">
        <f>IF(N84="základní",J84,0)</f>
        <v>0</v>
      </c>
      <c r="BF84" s="231">
        <f>IF(N84="snížená",J84,0)</f>
        <v>0</v>
      </c>
      <c r="BG84" s="231">
        <f>IF(N84="zákl. přenesená",J84,0)</f>
        <v>0</v>
      </c>
      <c r="BH84" s="231">
        <f>IF(N84="sníž. přenesená",J84,0)</f>
        <v>0</v>
      </c>
      <c r="BI84" s="231">
        <f>IF(N84="nulová",J84,0)</f>
        <v>0</v>
      </c>
      <c r="BJ84" s="22" t="s">
        <v>83</v>
      </c>
      <c r="BK84" s="231">
        <f>ROUND(I84*H84,2)</f>
        <v>0</v>
      </c>
      <c r="BL84" s="22" t="s">
        <v>149</v>
      </c>
      <c r="BM84" s="22" t="s">
        <v>150</v>
      </c>
    </row>
    <row r="85" s="11" customFormat="1">
      <c r="B85" s="232"/>
      <c r="C85" s="233"/>
      <c r="D85" s="234" t="s">
        <v>151</v>
      </c>
      <c r="E85" s="235" t="s">
        <v>21</v>
      </c>
      <c r="F85" s="236" t="s">
        <v>152</v>
      </c>
      <c r="G85" s="233"/>
      <c r="H85" s="235" t="s">
        <v>21</v>
      </c>
      <c r="I85" s="237"/>
      <c r="J85" s="233"/>
      <c r="K85" s="233"/>
      <c r="L85" s="238"/>
      <c r="M85" s="239"/>
      <c r="N85" s="240"/>
      <c r="O85" s="240"/>
      <c r="P85" s="240"/>
      <c r="Q85" s="240"/>
      <c r="R85" s="240"/>
      <c r="S85" s="240"/>
      <c r="T85" s="241"/>
      <c r="AT85" s="242" t="s">
        <v>151</v>
      </c>
      <c r="AU85" s="242" t="s">
        <v>85</v>
      </c>
      <c r="AV85" s="11" t="s">
        <v>83</v>
      </c>
      <c r="AW85" s="11" t="s">
        <v>38</v>
      </c>
      <c r="AX85" s="11" t="s">
        <v>75</v>
      </c>
      <c r="AY85" s="242" t="s">
        <v>141</v>
      </c>
    </row>
    <row r="86" s="12" customFormat="1">
      <c r="B86" s="243"/>
      <c r="C86" s="244"/>
      <c r="D86" s="234" t="s">
        <v>151</v>
      </c>
      <c r="E86" s="245" t="s">
        <v>21</v>
      </c>
      <c r="F86" s="246" t="s">
        <v>153</v>
      </c>
      <c r="G86" s="244"/>
      <c r="H86" s="247">
        <v>7</v>
      </c>
      <c r="I86" s="248"/>
      <c r="J86" s="244"/>
      <c r="K86" s="244"/>
      <c r="L86" s="249"/>
      <c r="M86" s="250"/>
      <c r="N86" s="251"/>
      <c r="O86" s="251"/>
      <c r="P86" s="251"/>
      <c r="Q86" s="251"/>
      <c r="R86" s="251"/>
      <c r="S86" s="251"/>
      <c r="T86" s="252"/>
      <c r="AT86" s="253" t="s">
        <v>151</v>
      </c>
      <c r="AU86" s="253" t="s">
        <v>85</v>
      </c>
      <c r="AV86" s="12" t="s">
        <v>85</v>
      </c>
      <c r="AW86" s="12" t="s">
        <v>38</v>
      </c>
      <c r="AX86" s="12" t="s">
        <v>83</v>
      </c>
      <c r="AY86" s="253" t="s">
        <v>141</v>
      </c>
    </row>
    <row r="87" s="10" customFormat="1" ht="29.88" customHeight="1">
      <c r="B87" s="203"/>
      <c r="C87" s="204"/>
      <c r="D87" s="205" t="s">
        <v>74</v>
      </c>
      <c r="E87" s="217" t="s">
        <v>154</v>
      </c>
      <c r="F87" s="217" t="s">
        <v>155</v>
      </c>
      <c r="G87" s="204"/>
      <c r="H87" s="204"/>
      <c r="I87" s="207"/>
      <c r="J87" s="218">
        <f>BK87</f>
        <v>0</v>
      </c>
      <c r="K87" s="204"/>
      <c r="L87" s="209"/>
      <c r="M87" s="210"/>
      <c r="N87" s="211"/>
      <c r="O87" s="211"/>
      <c r="P87" s="212">
        <f>SUM(P88:P91)</f>
        <v>0</v>
      </c>
      <c r="Q87" s="211"/>
      <c r="R87" s="212">
        <f>SUM(R88:R91)</f>
        <v>0.96813599999999989</v>
      </c>
      <c r="S87" s="211"/>
      <c r="T87" s="213">
        <f>SUM(T88:T91)</f>
        <v>0</v>
      </c>
      <c r="AR87" s="214" t="s">
        <v>83</v>
      </c>
      <c r="AT87" s="215" t="s">
        <v>74</v>
      </c>
      <c r="AU87" s="215" t="s">
        <v>83</v>
      </c>
      <c r="AY87" s="214" t="s">
        <v>141</v>
      </c>
      <c r="BK87" s="216">
        <f>SUM(BK88:BK91)</f>
        <v>0</v>
      </c>
    </row>
    <row r="88" s="1" customFormat="1" ht="16.5" customHeight="1">
      <c r="B88" s="44"/>
      <c r="C88" s="254" t="s">
        <v>85</v>
      </c>
      <c r="D88" s="254" t="s">
        <v>156</v>
      </c>
      <c r="E88" s="255" t="s">
        <v>157</v>
      </c>
      <c r="F88" s="256" t="s">
        <v>158</v>
      </c>
      <c r="G88" s="257" t="s">
        <v>146</v>
      </c>
      <c r="H88" s="258">
        <v>24</v>
      </c>
      <c r="I88" s="259"/>
      <c r="J88" s="260">
        <f>ROUND(I88*H88,2)</f>
        <v>0</v>
      </c>
      <c r="K88" s="256" t="s">
        <v>147</v>
      </c>
      <c r="L88" s="70"/>
      <c r="M88" s="261" t="s">
        <v>21</v>
      </c>
      <c r="N88" s="262" t="s">
        <v>46</v>
      </c>
      <c r="O88" s="45"/>
      <c r="P88" s="229">
        <f>O88*H88</f>
        <v>0</v>
      </c>
      <c r="Q88" s="229">
        <v>0.040079999999999998</v>
      </c>
      <c r="R88" s="229">
        <f>Q88*H88</f>
        <v>0.96191999999999989</v>
      </c>
      <c r="S88" s="229">
        <v>0</v>
      </c>
      <c r="T88" s="230">
        <f>S88*H88</f>
        <v>0</v>
      </c>
      <c r="AR88" s="22" t="s">
        <v>149</v>
      </c>
      <c r="AT88" s="22" t="s">
        <v>156</v>
      </c>
      <c r="AU88" s="22" t="s">
        <v>85</v>
      </c>
      <c r="AY88" s="22" t="s">
        <v>141</v>
      </c>
      <c r="BE88" s="231">
        <f>IF(N88="základní",J88,0)</f>
        <v>0</v>
      </c>
      <c r="BF88" s="231">
        <f>IF(N88="snížená",J88,0)</f>
        <v>0</v>
      </c>
      <c r="BG88" s="231">
        <f>IF(N88="zákl. přenesená",J88,0)</f>
        <v>0</v>
      </c>
      <c r="BH88" s="231">
        <f>IF(N88="sníž. přenesená",J88,0)</f>
        <v>0</v>
      </c>
      <c r="BI88" s="231">
        <f>IF(N88="nulová",J88,0)</f>
        <v>0</v>
      </c>
      <c r="BJ88" s="22" t="s">
        <v>83</v>
      </c>
      <c r="BK88" s="231">
        <f>ROUND(I88*H88,2)</f>
        <v>0</v>
      </c>
      <c r="BL88" s="22" t="s">
        <v>149</v>
      </c>
      <c r="BM88" s="22" t="s">
        <v>159</v>
      </c>
    </row>
    <row r="89" s="12" customFormat="1">
      <c r="B89" s="243"/>
      <c r="C89" s="244"/>
      <c r="D89" s="234" t="s">
        <v>151</v>
      </c>
      <c r="E89" s="245" t="s">
        <v>21</v>
      </c>
      <c r="F89" s="246" t="s">
        <v>160</v>
      </c>
      <c r="G89" s="244"/>
      <c r="H89" s="247">
        <v>24</v>
      </c>
      <c r="I89" s="248"/>
      <c r="J89" s="244"/>
      <c r="K89" s="244"/>
      <c r="L89" s="249"/>
      <c r="M89" s="250"/>
      <c r="N89" s="251"/>
      <c r="O89" s="251"/>
      <c r="P89" s="251"/>
      <c r="Q89" s="251"/>
      <c r="R89" s="251"/>
      <c r="S89" s="251"/>
      <c r="T89" s="252"/>
      <c r="AT89" s="253" t="s">
        <v>151</v>
      </c>
      <c r="AU89" s="253" t="s">
        <v>85</v>
      </c>
      <c r="AV89" s="12" t="s">
        <v>85</v>
      </c>
      <c r="AW89" s="12" t="s">
        <v>38</v>
      </c>
      <c r="AX89" s="12" t="s">
        <v>83</v>
      </c>
      <c r="AY89" s="253" t="s">
        <v>141</v>
      </c>
    </row>
    <row r="90" s="1" customFormat="1" ht="16.5" customHeight="1">
      <c r="B90" s="44"/>
      <c r="C90" s="254" t="s">
        <v>161</v>
      </c>
      <c r="D90" s="254" t="s">
        <v>156</v>
      </c>
      <c r="E90" s="255" t="s">
        <v>162</v>
      </c>
      <c r="F90" s="256" t="s">
        <v>163</v>
      </c>
      <c r="G90" s="257" t="s">
        <v>146</v>
      </c>
      <c r="H90" s="258">
        <v>7.4000000000000004</v>
      </c>
      <c r="I90" s="259"/>
      <c r="J90" s="260">
        <f>ROUND(I90*H90,2)</f>
        <v>0</v>
      </c>
      <c r="K90" s="256" t="s">
        <v>147</v>
      </c>
      <c r="L90" s="70"/>
      <c r="M90" s="261" t="s">
        <v>21</v>
      </c>
      <c r="N90" s="262" t="s">
        <v>46</v>
      </c>
      <c r="O90" s="45"/>
      <c r="P90" s="229">
        <f>O90*H90</f>
        <v>0</v>
      </c>
      <c r="Q90" s="229">
        <v>0.00084000000000000003</v>
      </c>
      <c r="R90" s="229">
        <f>Q90*H90</f>
        <v>0.0062160000000000002</v>
      </c>
      <c r="S90" s="229">
        <v>0</v>
      </c>
      <c r="T90" s="230">
        <f>S90*H90</f>
        <v>0</v>
      </c>
      <c r="AR90" s="22" t="s">
        <v>149</v>
      </c>
      <c r="AT90" s="22" t="s">
        <v>156</v>
      </c>
      <c r="AU90" s="22" t="s">
        <v>85</v>
      </c>
      <c r="AY90" s="22" t="s">
        <v>141</v>
      </c>
      <c r="BE90" s="231">
        <f>IF(N90="základní",J90,0)</f>
        <v>0</v>
      </c>
      <c r="BF90" s="231">
        <f>IF(N90="snížená",J90,0)</f>
        <v>0</v>
      </c>
      <c r="BG90" s="231">
        <f>IF(N90="zákl. přenesená",J90,0)</f>
        <v>0</v>
      </c>
      <c r="BH90" s="231">
        <f>IF(N90="sníž. přenesená",J90,0)</f>
        <v>0</v>
      </c>
      <c r="BI90" s="231">
        <f>IF(N90="nulová",J90,0)</f>
        <v>0</v>
      </c>
      <c r="BJ90" s="22" t="s">
        <v>83</v>
      </c>
      <c r="BK90" s="231">
        <f>ROUND(I90*H90,2)</f>
        <v>0</v>
      </c>
      <c r="BL90" s="22" t="s">
        <v>149</v>
      </c>
      <c r="BM90" s="22" t="s">
        <v>164</v>
      </c>
    </row>
    <row r="91" s="12" customFormat="1">
      <c r="B91" s="243"/>
      <c r="C91" s="244"/>
      <c r="D91" s="234" t="s">
        <v>151</v>
      </c>
      <c r="E91" s="245" t="s">
        <v>21</v>
      </c>
      <c r="F91" s="246" t="s">
        <v>165</v>
      </c>
      <c r="G91" s="244"/>
      <c r="H91" s="247">
        <v>7.4000000000000004</v>
      </c>
      <c r="I91" s="248"/>
      <c r="J91" s="244"/>
      <c r="K91" s="244"/>
      <c r="L91" s="249"/>
      <c r="M91" s="250"/>
      <c r="N91" s="251"/>
      <c r="O91" s="251"/>
      <c r="P91" s="251"/>
      <c r="Q91" s="251"/>
      <c r="R91" s="251"/>
      <c r="S91" s="251"/>
      <c r="T91" s="252"/>
      <c r="AT91" s="253" t="s">
        <v>151</v>
      </c>
      <c r="AU91" s="253" t="s">
        <v>85</v>
      </c>
      <c r="AV91" s="12" t="s">
        <v>85</v>
      </c>
      <c r="AW91" s="12" t="s">
        <v>38</v>
      </c>
      <c r="AX91" s="12" t="s">
        <v>83</v>
      </c>
      <c r="AY91" s="253" t="s">
        <v>141</v>
      </c>
    </row>
    <row r="92" s="10" customFormat="1" ht="37.44" customHeight="1">
      <c r="B92" s="203"/>
      <c r="C92" s="204"/>
      <c r="D92" s="205" t="s">
        <v>74</v>
      </c>
      <c r="E92" s="206" t="s">
        <v>166</v>
      </c>
      <c r="F92" s="206" t="s">
        <v>167</v>
      </c>
      <c r="G92" s="204"/>
      <c r="H92" s="204"/>
      <c r="I92" s="207"/>
      <c r="J92" s="208">
        <f>BK92</f>
        <v>0</v>
      </c>
      <c r="K92" s="204"/>
      <c r="L92" s="209"/>
      <c r="M92" s="210"/>
      <c r="N92" s="211"/>
      <c r="O92" s="211"/>
      <c r="P92" s="212">
        <f>P93</f>
        <v>0</v>
      </c>
      <c r="Q92" s="211"/>
      <c r="R92" s="212">
        <f>R93</f>
        <v>0.00157</v>
      </c>
      <c r="S92" s="211"/>
      <c r="T92" s="213">
        <f>T93</f>
        <v>0</v>
      </c>
      <c r="AR92" s="214" t="s">
        <v>85</v>
      </c>
      <c r="AT92" s="215" t="s">
        <v>74</v>
      </c>
      <c r="AU92" s="215" t="s">
        <v>75</v>
      </c>
      <c r="AY92" s="214" t="s">
        <v>141</v>
      </c>
      <c r="BK92" s="216">
        <f>BK93</f>
        <v>0</v>
      </c>
    </row>
    <row r="93" s="10" customFormat="1" ht="19.92" customHeight="1">
      <c r="B93" s="203"/>
      <c r="C93" s="204"/>
      <c r="D93" s="205" t="s">
        <v>74</v>
      </c>
      <c r="E93" s="217" t="s">
        <v>168</v>
      </c>
      <c r="F93" s="217" t="s">
        <v>169</v>
      </c>
      <c r="G93" s="204"/>
      <c r="H93" s="204"/>
      <c r="I93" s="207"/>
      <c r="J93" s="218">
        <f>BK93</f>
        <v>0</v>
      </c>
      <c r="K93" s="204"/>
      <c r="L93" s="209"/>
      <c r="M93" s="210"/>
      <c r="N93" s="211"/>
      <c r="O93" s="211"/>
      <c r="P93" s="212">
        <f>SUM(P94:P102)</f>
        <v>0</v>
      </c>
      <c r="Q93" s="211"/>
      <c r="R93" s="212">
        <f>SUM(R94:R102)</f>
        <v>0.00157</v>
      </c>
      <c r="S93" s="211"/>
      <c r="T93" s="213">
        <f>SUM(T94:T102)</f>
        <v>0</v>
      </c>
      <c r="AR93" s="214" t="s">
        <v>85</v>
      </c>
      <c r="AT93" s="215" t="s">
        <v>74</v>
      </c>
      <c r="AU93" s="215" t="s">
        <v>83</v>
      </c>
      <c r="AY93" s="214" t="s">
        <v>141</v>
      </c>
      <c r="BK93" s="216">
        <f>SUM(BK94:BK102)</f>
        <v>0</v>
      </c>
    </row>
    <row r="94" s="1" customFormat="1" ht="25.5" customHeight="1">
      <c r="B94" s="44"/>
      <c r="C94" s="254" t="s">
        <v>149</v>
      </c>
      <c r="D94" s="254" t="s">
        <v>156</v>
      </c>
      <c r="E94" s="255" t="s">
        <v>170</v>
      </c>
      <c r="F94" s="256" t="s">
        <v>171</v>
      </c>
      <c r="G94" s="257" t="s">
        <v>146</v>
      </c>
      <c r="H94" s="258">
        <v>31.399999999999999</v>
      </c>
      <c r="I94" s="259"/>
      <c r="J94" s="260">
        <f>ROUND(I94*H94,2)</f>
        <v>0</v>
      </c>
      <c r="K94" s="256" t="s">
        <v>21</v>
      </c>
      <c r="L94" s="70"/>
      <c r="M94" s="261" t="s">
        <v>21</v>
      </c>
      <c r="N94" s="262" t="s">
        <v>46</v>
      </c>
      <c r="O94" s="45"/>
      <c r="P94" s="229">
        <f>O94*H94</f>
        <v>0</v>
      </c>
      <c r="Q94" s="229">
        <v>5.0000000000000002E-05</v>
      </c>
      <c r="R94" s="229">
        <f>Q94*H94</f>
        <v>0.00157</v>
      </c>
      <c r="S94" s="229">
        <v>0</v>
      </c>
      <c r="T94" s="230">
        <f>S94*H94</f>
        <v>0</v>
      </c>
      <c r="AR94" s="22" t="s">
        <v>172</v>
      </c>
      <c r="AT94" s="22" t="s">
        <v>156</v>
      </c>
      <c r="AU94" s="22" t="s">
        <v>85</v>
      </c>
      <c r="AY94" s="22" t="s">
        <v>141</v>
      </c>
      <c r="BE94" s="231">
        <f>IF(N94="základní",J94,0)</f>
        <v>0</v>
      </c>
      <c r="BF94" s="231">
        <f>IF(N94="snížená",J94,0)</f>
        <v>0</v>
      </c>
      <c r="BG94" s="231">
        <f>IF(N94="zákl. přenesená",J94,0)</f>
        <v>0</v>
      </c>
      <c r="BH94" s="231">
        <f>IF(N94="sníž. přenesená",J94,0)</f>
        <v>0</v>
      </c>
      <c r="BI94" s="231">
        <f>IF(N94="nulová",J94,0)</f>
        <v>0</v>
      </c>
      <c r="BJ94" s="22" t="s">
        <v>83</v>
      </c>
      <c r="BK94" s="231">
        <f>ROUND(I94*H94,2)</f>
        <v>0</v>
      </c>
      <c r="BL94" s="22" t="s">
        <v>172</v>
      </c>
      <c r="BM94" s="22" t="s">
        <v>173</v>
      </c>
    </row>
    <row r="95" s="11" customFormat="1">
      <c r="B95" s="232"/>
      <c r="C95" s="233"/>
      <c r="D95" s="234" t="s">
        <v>151</v>
      </c>
      <c r="E95" s="235" t="s">
        <v>21</v>
      </c>
      <c r="F95" s="236" t="s">
        <v>174</v>
      </c>
      <c r="G95" s="233"/>
      <c r="H95" s="235" t="s">
        <v>21</v>
      </c>
      <c r="I95" s="237"/>
      <c r="J95" s="233"/>
      <c r="K95" s="233"/>
      <c r="L95" s="238"/>
      <c r="M95" s="239"/>
      <c r="N95" s="240"/>
      <c r="O95" s="240"/>
      <c r="P95" s="240"/>
      <c r="Q95" s="240"/>
      <c r="R95" s="240"/>
      <c r="S95" s="240"/>
      <c r="T95" s="241"/>
      <c r="AT95" s="242" t="s">
        <v>151</v>
      </c>
      <c r="AU95" s="242" t="s">
        <v>85</v>
      </c>
      <c r="AV95" s="11" t="s">
        <v>83</v>
      </c>
      <c r="AW95" s="11" t="s">
        <v>38</v>
      </c>
      <c r="AX95" s="11" t="s">
        <v>75</v>
      </c>
      <c r="AY95" s="242" t="s">
        <v>141</v>
      </c>
    </row>
    <row r="96" s="11" customFormat="1">
      <c r="B96" s="232"/>
      <c r="C96" s="233"/>
      <c r="D96" s="234" t="s">
        <v>151</v>
      </c>
      <c r="E96" s="235" t="s">
        <v>21</v>
      </c>
      <c r="F96" s="236" t="s">
        <v>171</v>
      </c>
      <c r="G96" s="233"/>
      <c r="H96" s="235" t="s">
        <v>21</v>
      </c>
      <c r="I96" s="237"/>
      <c r="J96" s="233"/>
      <c r="K96" s="233"/>
      <c r="L96" s="238"/>
      <c r="M96" s="239"/>
      <c r="N96" s="240"/>
      <c r="O96" s="240"/>
      <c r="P96" s="240"/>
      <c r="Q96" s="240"/>
      <c r="R96" s="240"/>
      <c r="S96" s="240"/>
      <c r="T96" s="241"/>
      <c r="AT96" s="242" t="s">
        <v>151</v>
      </c>
      <c r="AU96" s="242" t="s">
        <v>85</v>
      </c>
      <c r="AV96" s="11" t="s">
        <v>83</v>
      </c>
      <c r="AW96" s="11" t="s">
        <v>38</v>
      </c>
      <c r="AX96" s="11" t="s">
        <v>75</v>
      </c>
      <c r="AY96" s="242" t="s">
        <v>141</v>
      </c>
    </row>
    <row r="97" s="11" customFormat="1">
      <c r="B97" s="232"/>
      <c r="C97" s="233"/>
      <c r="D97" s="234" t="s">
        <v>151</v>
      </c>
      <c r="E97" s="235" t="s">
        <v>21</v>
      </c>
      <c r="F97" s="236" t="s">
        <v>175</v>
      </c>
      <c r="G97" s="233"/>
      <c r="H97" s="235" t="s">
        <v>21</v>
      </c>
      <c r="I97" s="237"/>
      <c r="J97" s="233"/>
      <c r="K97" s="233"/>
      <c r="L97" s="238"/>
      <c r="M97" s="239"/>
      <c r="N97" s="240"/>
      <c r="O97" s="240"/>
      <c r="P97" s="240"/>
      <c r="Q97" s="240"/>
      <c r="R97" s="240"/>
      <c r="S97" s="240"/>
      <c r="T97" s="241"/>
      <c r="AT97" s="242" t="s">
        <v>151</v>
      </c>
      <c r="AU97" s="242" t="s">
        <v>85</v>
      </c>
      <c r="AV97" s="11" t="s">
        <v>83</v>
      </c>
      <c r="AW97" s="11" t="s">
        <v>38</v>
      </c>
      <c r="AX97" s="11" t="s">
        <v>75</v>
      </c>
      <c r="AY97" s="242" t="s">
        <v>141</v>
      </c>
    </row>
    <row r="98" s="11" customFormat="1">
      <c r="B98" s="232"/>
      <c r="C98" s="233"/>
      <c r="D98" s="234" t="s">
        <v>151</v>
      </c>
      <c r="E98" s="235" t="s">
        <v>21</v>
      </c>
      <c r="F98" s="236" t="s">
        <v>176</v>
      </c>
      <c r="G98" s="233"/>
      <c r="H98" s="235" t="s">
        <v>21</v>
      </c>
      <c r="I98" s="237"/>
      <c r="J98" s="233"/>
      <c r="K98" s="233"/>
      <c r="L98" s="238"/>
      <c r="M98" s="239"/>
      <c r="N98" s="240"/>
      <c r="O98" s="240"/>
      <c r="P98" s="240"/>
      <c r="Q98" s="240"/>
      <c r="R98" s="240"/>
      <c r="S98" s="240"/>
      <c r="T98" s="241"/>
      <c r="AT98" s="242" t="s">
        <v>151</v>
      </c>
      <c r="AU98" s="242" t="s">
        <v>85</v>
      </c>
      <c r="AV98" s="11" t="s">
        <v>83</v>
      </c>
      <c r="AW98" s="11" t="s">
        <v>38</v>
      </c>
      <c r="AX98" s="11" t="s">
        <v>75</v>
      </c>
      <c r="AY98" s="242" t="s">
        <v>141</v>
      </c>
    </row>
    <row r="99" s="11" customFormat="1">
      <c r="B99" s="232"/>
      <c r="C99" s="233"/>
      <c r="D99" s="234" t="s">
        <v>151</v>
      </c>
      <c r="E99" s="235" t="s">
        <v>21</v>
      </c>
      <c r="F99" s="236" t="s">
        <v>177</v>
      </c>
      <c r="G99" s="233"/>
      <c r="H99" s="235" t="s">
        <v>21</v>
      </c>
      <c r="I99" s="237"/>
      <c r="J99" s="233"/>
      <c r="K99" s="233"/>
      <c r="L99" s="238"/>
      <c r="M99" s="239"/>
      <c r="N99" s="240"/>
      <c r="O99" s="240"/>
      <c r="P99" s="240"/>
      <c r="Q99" s="240"/>
      <c r="R99" s="240"/>
      <c r="S99" s="240"/>
      <c r="T99" s="241"/>
      <c r="AT99" s="242" t="s">
        <v>151</v>
      </c>
      <c r="AU99" s="242" t="s">
        <v>85</v>
      </c>
      <c r="AV99" s="11" t="s">
        <v>83</v>
      </c>
      <c r="AW99" s="11" t="s">
        <v>38</v>
      </c>
      <c r="AX99" s="11" t="s">
        <v>75</v>
      </c>
      <c r="AY99" s="242" t="s">
        <v>141</v>
      </c>
    </row>
    <row r="100" s="11" customFormat="1">
      <c r="B100" s="232"/>
      <c r="C100" s="233"/>
      <c r="D100" s="234" t="s">
        <v>151</v>
      </c>
      <c r="E100" s="235" t="s">
        <v>21</v>
      </c>
      <c r="F100" s="236" t="s">
        <v>178</v>
      </c>
      <c r="G100" s="233"/>
      <c r="H100" s="235" t="s">
        <v>21</v>
      </c>
      <c r="I100" s="237"/>
      <c r="J100" s="233"/>
      <c r="K100" s="233"/>
      <c r="L100" s="238"/>
      <c r="M100" s="239"/>
      <c r="N100" s="240"/>
      <c r="O100" s="240"/>
      <c r="P100" s="240"/>
      <c r="Q100" s="240"/>
      <c r="R100" s="240"/>
      <c r="S100" s="240"/>
      <c r="T100" s="241"/>
      <c r="AT100" s="242" t="s">
        <v>151</v>
      </c>
      <c r="AU100" s="242" t="s">
        <v>85</v>
      </c>
      <c r="AV100" s="11" t="s">
        <v>83</v>
      </c>
      <c r="AW100" s="11" t="s">
        <v>38</v>
      </c>
      <c r="AX100" s="11" t="s">
        <v>75</v>
      </c>
      <c r="AY100" s="242" t="s">
        <v>141</v>
      </c>
    </row>
    <row r="101" s="11" customFormat="1">
      <c r="B101" s="232"/>
      <c r="C101" s="233"/>
      <c r="D101" s="234" t="s">
        <v>151</v>
      </c>
      <c r="E101" s="235" t="s">
        <v>21</v>
      </c>
      <c r="F101" s="236" t="s">
        <v>179</v>
      </c>
      <c r="G101" s="233"/>
      <c r="H101" s="235" t="s">
        <v>21</v>
      </c>
      <c r="I101" s="237"/>
      <c r="J101" s="233"/>
      <c r="K101" s="233"/>
      <c r="L101" s="238"/>
      <c r="M101" s="239"/>
      <c r="N101" s="240"/>
      <c r="O101" s="240"/>
      <c r="P101" s="240"/>
      <c r="Q101" s="240"/>
      <c r="R101" s="240"/>
      <c r="S101" s="240"/>
      <c r="T101" s="241"/>
      <c r="AT101" s="242" t="s">
        <v>151</v>
      </c>
      <c r="AU101" s="242" t="s">
        <v>85</v>
      </c>
      <c r="AV101" s="11" t="s">
        <v>83</v>
      </c>
      <c r="AW101" s="11" t="s">
        <v>38</v>
      </c>
      <c r="AX101" s="11" t="s">
        <v>75</v>
      </c>
      <c r="AY101" s="242" t="s">
        <v>141</v>
      </c>
    </row>
    <row r="102" s="12" customFormat="1">
      <c r="B102" s="243"/>
      <c r="C102" s="244"/>
      <c r="D102" s="234" t="s">
        <v>151</v>
      </c>
      <c r="E102" s="245" t="s">
        <v>21</v>
      </c>
      <c r="F102" s="246" t="s">
        <v>180</v>
      </c>
      <c r="G102" s="244"/>
      <c r="H102" s="247">
        <v>31.399999999999999</v>
      </c>
      <c r="I102" s="248"/>
      <c r="J102" s="244"/>
      <c r="K102" s="244"/>
      <c r="L102" s="249"/>
      <c r="M102" s="263"/>
      <c r="N102" s="264"/>
      <c r="O102" s="264"/>
      <c r="P102" s="264"/>
      <c r="Q102" s="264"/>
      <c r="R102" s="264"/>
      <c r="S102" s="264"/>
      <c r="T102" s="265"/>
      <c r="AT102" s="253" t="s">
        <v>151</v>
      </c>
      <c r="AU102" s="253" t="s">
        <v>85</v>
      </c>
      <c r="AV102" s="12" t="s">
        <v>85</v>
      </c>
      <c r="AW102" s="12" t="s">
        <v>38</v>
      </c>
      <c r="AX102" s="12" t="s">
        <v>83</v>
      </c>
      <c r="AY102" s="253" t="s">
        <v>141</v>
      </c>
    </row>
    <row r="103" s="1" customFormat="1" ht="6.96" customHeight="1">
      <c r="B103" s="65"/>
      <c r="C103" s="66"/>
      <c r="D103" s="66"/>
      <c r="E103" s="66"/>
      <c r="F103" s="66"/>
      <c r="G103" s="66"/>
      <c r="H103" s="66"/>
      <c r="I103" s="164"/>
      <c r="J103" s="66"/>
      <c r="K103" s="66"/>
      <c r="L103" s="70"/>
    </row>
  </sheetData>
  <sheetProtection sheet="1" autoFilter="0" formatColumns="0" formatRows="0" objects="1" scenarios="1" spinCount="100000" saltValue="gFrQLDqEuIFaXGdvR8tgYYqhH/PE8SB6+6GOefGBfm0uCAkIWoEnezUfo/3UUHKhRVUFG3RAJerbDGvVdXWvpg==" hashValue="09nuYPSrQpcAFnfBjP1M78RGo8OA4N0v6hcrhzugfoqYXsDDnT0lF/SQsHFOWe6ckeBqwu2waUE5Z2tjpLeZbw==" algorithmName="SHA-512" password="CC35"/>
  <autoFilter ref="C80:K102"/>
  <mergeCells count="10">
    <mergeCell ref="E7:H7"/>
    <mergeCell ref="E9:H9"/>
    <mergeCell ref="E24:H24"/>
    <mergeCell ref="E45:H45"/>
    <mergeCell ref="E47:H47"/>
    <mergeCell ref="J51:J52"/>
    <mergeCell ref="E71:H71"/>
    <mergeCell ref="E73:H73"/>
    <mergeCell ref="G1:H1"/>
    <mergeCell ref="L2:V2"/>
  </mergeCells>
  <hyperlinks>
    <hyperlink ref="F1:G1" location="C2" display="1) Krycí list soupisu"/>
    <hyperlink ref="G1:H1" location="C54" display="2) Rekapitulace"/>
    <hyperlink ref="J1" location="C80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34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19"/>
      <c r="B1" s="135"/>
      <c r="C1" s="135"/>
      <c r="D1" s="136" t="s">
        <v>1</v>
      </c>
      <c r="E1" s="135"/>
      <c r="F1" s="137" t="s">
        <v>107</v>
      </c>
      <c r="G1" s="137" t="s">
        <v>108</v>
      </c>
      <c r="H1" s="137"/>
      <c r="I1" s="138"/>
      <c r="J1" s="137" t="s">
        <v>109</v>
      </c>
      <c r="K1" s="136" t="s">
        <v>110</v>
      </c>
      <c r="L1" s="137" t="s">
        <v>111</v>
      </c>
      <c r="M1" s="137"/>
      <c r="N1" s="137"/>
      <c r="O1" s="137"/>
      <c r="P1" s="137"/>
      <c r="Q1" s="137"/>
      <c r="R1" s="137"/>
      <c r="S1" s="137"/>
      <c r="T1" s="137"/>
      <c r="U1" s="18"/>
      <c r="V1" s="18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</row>
    <row r="2" ht="36.96" customHeight="1">
      <c r="L2"/>
      <c r="AT2" s="22" t="s">
        <v>88</v>
      </c>
    </row>
    <row r="3" ht="6.96" customHeight="1">
      <c r="B3" s="23"/>
      <c r="C3" s="24"/>
      <c r="D3" s="24"/>
      <c r="E3" s="24"/>
      <c r="F3" s="24"/>
      <c r="G3" s="24"/>
      <c r="H3" s="24"/>
      <c r="I3" s="139"/>
      <c r="J3" s="24"/>
      <c r="K3" s="25"/>
      <c r="AT3" s="22" t="s">
        <v>85</v>
      </c>
    </row>
    <row r="4" ht="36.96" customHeight="1">
      <c r="B4" s="26"/>
      <c r="C4" s="27"/>
      <c r="D4" s="28" t="s">
        <v>112</v>
      </c>
      <c r="E4" s="27"/>
      <c r="F4" s="27"/>
      <c r="G4" s="27"/>
      <c r="H4" s="27"/>
      <c r="I4" s="140"/>
      <c r="J4" s="27"/>
      <c r="K4" s="29"/>
      <c r="M4" s="30" t="s">
        <v>12</v>
      </c>
      <c r="AT4" s="22" t="s">
        <v>6</v>
      </c>
    </row>
    <row r="5" ht="6.96" customHeight="1">
      <c r="B5" s="26"/>
      <c r="C5" s="27"/>
      <c r="D5" s="27"/>
      <c r="E5" s="27"/>
      <c r="F5" s="27"/>
      <c r="G5" s="27"/>
      <c r="H5" s="27"/>
      <c r="I5" s="140"/>
      <c r="J5" s="27"/>
      <c r="K5" s="29"/>
    </row>
    <row r="6">
      <c r="B6" s="26"/>
      <c r="C6" s="27"/>
      <c r="D6" s="38" t="s">
        <v>18</v>
      </c>
      <c r="E6" s="27"/>
      <c r="F6" s="27"/>
      <c r="G6" s="27"/>
      <c r="H6" s="27"/>
      <c r="I6" s="140"/>
      <c r="J6" s="27"/>
      <c r="K6" s="29"/>
    </row>
    <row r="7" ht="16.5" customHeight="1">
      <c r="B7" s="26"/>
      <c r="C7" s="27"/>
      <c r="D7" s="27"/>
      <c r="E7" s="141" t="str">
        <f>'Rekapitulace stavby'!K6</f>
        <v>VD Velký rybník - zřízení bezpečnostních prvků</v>
      </c>
      <c r="F7" s="38"/>
      <c r="G7" s="38"/>
      <c r="H7" s="38"/>
      <c r="I7" s="140"/>
      <c r="J7" s="27"/>
      <c r="K7" s="29"/>
    </row>
    <row r="8" s="1" customFormat="1">
      <c r="B8" s="44"/>
      <c r="C8" s="45"/>
      <c r="D8" s="38" t="s">
        <v>113</v>
      </c>
      <c r="E8" s="45"/>
      <c r="F8" s="45"/>
      <c r="G8" s="45"/>
      <c r="H8" s="45"/>
      <c r="I8" s="142"/>
      <c r="J8" s="45"/>
      <c r="K8" s="49"/>
    </row>
    <row r="9" s="1" customFormat="1" ht="36.96" customHeight="1">
      <c r="B9" s="44"/>
      <c r="C9" s="45"/>
      <c r="D9" s="45"/>
      <c r="E9" s="143" t="s">
        <v>181</v>
      </c>
      <c r="F9" s="45"/>
      <c r="G9" s="45"/>
      <c r="H9" s="45"/>
      <c r="I9" s="142"/>
      <c r="J9" s="45"/>
      <c r="K9" s="49"/>
    </row>
    <row r="10" s="1" customFormat="1">
      <c r="B10" s="44"/>
      <c r="C10" s="45"/>
      <c r="D10" s="45"/>
      <c r="E10" s="45"/>
      <c r="F10" s="45"/>
      <c r="G10" s="45"/>
      <c r="H10" s="45"/>
      <c r="I10" s="142"/>
      <c r="J10" s="45"/>
      <c r="K10" s="49"/>
    </row>
    <row r="11" s="1" customFormat="1" ht="14.4" customHeight="1">
      <c r="B11" s="44"/>
      <c r="C11" s="45"/>
      <c r="D11" s="38" t="s">
        <v>20</v>
      </c>
      <c r="E11" s="45"/>
      <c r="F11" s="33" t="s">
        <v>21</v>
      </c>
      <c r="G11" s="45"/>
      <c r="H11" s="45"/>
      <c r="I11" s="144" t="s">
        <v>22</v>
      </c>
      <c r="J11" s="33" t="s">
        <v>21</v>
      </c>
      <c r="K11" s="49"/>
    </row>
    <row r="12" s="1" customFormat="1" ht="14.4" customHeight="1">
      <c r="B12" s="44"/>
      <c r="C12" s="45"/>
      <c r="D12" s="38" t="s">
        <v>23</v>
      </c>
      <c r="E12" s="45"/>
      <c r="F12" s="33" t="s">
        <v>24</v>
      </c>
      <c r="G12" s="45"/>
      <c r="H12" s="45"/>
      <c r="I12" s="144" t="s">
        <v>25</v>
      </c>
      <c r="J12" s="145" t="str">
        <f>'Rekapitulace stavby'!AN8</f>
        <v>14. 11. 2018</v>
      </c>
      <c r="K12" s="49"/>
    </row>
    <row r="13" s="1" customFormat="1" ht="10.8" customHeight="1">
      <c r="B13" s="44"/>
      <c r="C13" s="45"/>
      <c r="D13" s="45"/>
      <c r="E13" s="45"/>
      <c r="F13" s="45"/>
      <c r="G13" s="45"/>
      <c r="H13" s="45"/>
      <c r="I13" s="142"/>
      <c r="J13" s="45"/>
      <c r="K13" s="49"/>
    </row>
    <row r="14" s="1" customFormat="1" ht="14.4" customHeight="1">
      <c r="B14" s="44"/>
      <c r="C14" s="45"/>
      <c r="D14" s="38" t="s">
        <v>27</v>
      </c>
      <c r="E14" s="45"/>
      <c r="F14" s="45"/>
      <c r="G14" s="45"/>
      <c r="H14" s="45"/>
      <c r="I14" s="144" t="s">
        <v>28</v>
      </c>
      <c r="J14" s="33" t="s">
        <v>29</v>
      </c>
      <c r="K14" s="49"/>
    </row>
    <row r="15" s="1" customFormat="1" ht="18" customHeight="1">
      <c r="B15" s="44"/>
      <c r="C15" s="45"/>
      <c r="D15" s="45"/>
      <c r="E15" s="33" t="s">
        <v>30</v>
      </c>
      <c r="F15" s="45"/>
      <c r="G15" s="45"/>
      <c r="H15" s="45"/>
      <c r="I15" s="144" t="s">
        <v>31</v>
      </c>
      <c r="J15" s="33" t="s">
        <v>21</v>
      </c>
      <c r="K15" s="49"/>
    </row>
    <row r="16" s="1" customFormat="1" ht="6.96" customHeight="1">
      <c r="B16" s="44"/>
      <c r="C16" s="45"/>
      <c r="D16" s="45"/>
      <c r="E16" s="45"/>
      <c r="F16" s="45"/>
      <c r="G16" s="45"/>
      <c r="H16" s="45"/>
      <c r="I16" s="142"/>
      <c r="J16" s="45"/>
      <c r="K16" s="49"/>
    </row>
    <row r="17" s="1" customFormat="1" ht="14.4" customHeight="1">
      <c r="B17" s="44"/>
      <c r="C17" s="45"/>
      <c r="D17" s="38" t="s">
        <v>32</v>
      </c>
      <c r="E17" s="45"/>
      <c r="F17" s="45"/>
      <c r="G17" s="45"/>
      <c r="H17" s="45"/>
      <c r="I17" s="144" t="s">
        <v>28</v>
      </c>
      <c r="J17" s="33" t="str">
        <f>IF('Rekapitulace stavby'!AN13="Vyplň údaj","",IF('Rekapitulace stavby'!AN13="","",'Rekapitulace stavby'!AN13))</f>
        <v/>
      </c>
      <c r="K17" s="49"/>
    </row>
    <row r="18" s="1" customFormat="1" ht="18" customHeight="1">
      <c r="B18" s="44"/>
      <c r="C18" s="45"/>
      <c r="D18" s="45"/>
      <c r="E18" s="33" t="str">
        <f>IF('Rekapitulace stavby'!E14="Vyplň údaj","",IF('Rekapitulace stavby'!E14="","",'Rekapitulace stavby'!E14))</f>
        <v/>
      </c>
      <c r="F18" s="45"/>
      <c r="G18" s="45"/>
      <c r="H18" s="45"/>
      <c r="I18" s="144" t="s">
        <v>31</v>
      </c>
      <c r="J18" s="33" t="str">
        <f>IF('Rekapitulace stavby'!AN14="Vyplň údaj","",IF('Rekapitulace stavby'!AN14="","",'Rekapitulace stavby'!AN14))</f>
        <v/>
      </c>
      <c r="K18" s="49"/>
    </row>
    <row r="19" s="1" customFormat="1" ht="6.96" customHeight="1">
      <c r="B19" s="44"/>
      <c r="C19" s="45"/>
      <c r="D19" s="45"/>
      <c r="E19" s="45"/>
      <c r="F19" s="45"/>
      <c r="G19" s="45"/>
      <c r="H19" s="45"/>
      <c r="I19" s="142"/>
      <c r="J19" s="45"/>
      <c r="K19" s="49"/>
    </row>
    <row r="20" s="1" customFormat="1" ht="14.4" customHeight="1">
      <c r="B20" s="44"/>
      <c r="C20" s="45"/>
      <c r="D20" s="38" t="s">
        <v>34</v>
      </c>
      <c r="E20" s="45"/>
      <c r="F20" s="45"/>
      <c r="G20" s="45"/>
      <c r="H20" s="45"/>
      <c r="I20" s="144" t="s">
        <v>28</v>
      </c>
      <c r="J20" s="33" t="s">
        <v>35</v>
      </c>
      <c r="K20" s="49"/>
    </row>
    <row r="21" s="1" customFormat="1" ht="18" customHeight="1">
      <c r="B21" s="44"/>
      <c r="C21" s="45"/>
      <c r="D21" s="45"/>
      <c r="E21" s="33" t="s">
        <v>36</v>
      </c>
      <c r="F21" s="45"/>
      <c r="G21" s="45"/>
      <c r="H21" s="45"/>
      <c r="I21" s="144" t="s">
        <v>31</v>
      </c>
      <c r="J21" s="33" t="s">
        <v>37</v>
      </c>
      <c r="K21" s="49"/>
    </row>
    <row r="22" s="1" customFormat="1" ht="6.96" customHeight="1">
      <c r="B22" s="44"/>
      <c r="C22" s="45"/>
      <c r="D22" s="45"/>
      <c r="E22" s="45"/>
      <c r="F22" s="45"/>
      <c r="G22" s="45"/>
      <c r="H22" s="45"/>
      <c r="I22" s="142"/>
      <c r="J22" s="45"/>
      <c r="K22" s="49"/>
    </row>
    <row r="23" s="1" customFormat="1" ht="14.4" customHeight="1">
      <c r="B23" s="44"/>
      <c r="C23" s="45"/>
      <c r="D23" s="38" t="s">
        <v>39</v>
      </c>
      <c r="E23" s="45"/>
      <c r="F23" s="45"/>
      <c r="G23" s="45"/>
      <c r="H23" s="45"/>
      <c r="I23" s="142"/>
      <c r="J23" s="45"/>
      <c r="K23" s="49"/>
    </row>
    <row r="24" s="6" customFormat="1" ht="16.5" customHeight="1">
      <c r="B24" s="146"/>
      <c r="C24" s="147"/>
      <c r="D24" s="147"/>
      <c r="E24" s="42" t="s">
        <v>21</v>
      </c>
      <c r="F24" s="42"/>
      <c r="G24" s="42"/>
      <c r="H24" s="42"/>
      <c r="I24" s="148"/>
      <c r="J24" s="147"/>
      <c r="K24" s="149"/>
    </row>
    <row r="25" s="1" customFormat="1" ht="6.96" customHeight="1">
      <c r="B25" s="44"/>
      <c r="C25" s="45"/>
      <c r="D25" s="45"/>
      <c r="E25" s="45"/>
      <c r="F25" s="45"/>
      <c r="G25" s="45"/>
      <c r="H25" s="45"/>
      <c r="I25" s="142"/>
      <c r="J25" s="45"/>
      <c r="K25" s="49"/>
    </row>
    <row r="26" s="1" customFormat="1" ht="6.96" customHeight="1">
      <c r="B26" s="44"/>
      <c r="C26" s="45"/>
      <c r="D26" s="104"/>
      <c r="E26" s="104"/>
      <c r="F26" s="104"/>
      <c r="G26" s="104"/>
      <c r="H26" s="104"/>
      <c r="I26" s="150"/>
      <c r="J26" s="104"/>
      <c r="K26" s="151"/>
    </row>
    <row r="27" s="1" customFormat="1" ht="25.44" customHeight="1">
      <c r="B27" s="44"/>
      <c r="C27" s="45"/>
      <c r="D27" s="152" t="s">
        <v>41</v>
      </c>
      <c r="E27" s="45"/>
      <c r="F27" s="45"/>
      <c r="G27" s="45"/>
      <c r="H27" s="45"/>
      <c r="I27" s="142"/>
      <c r="J27" s="153">
        <f>ROUND(J82,2)</f>
        <v>0</v>
      </c>
      <c r="K27" s="49"/>
    </row>
    <row r="28" s="1" customFormat="1" ht="6.96" customHeight="1">
      <c r="B28" s="44"/>
      <c r="C28" s="45"/>
      <c r="D28" s="104"/>
      <c r="E28" s="104"/>
      <c r="F28" s="104"/>
      <c r="G28" s="104"/>
      <c r="H28" s="104"/>
      <c r="I28" s="150"/>
      <c r="J28" s="104"/>
      <c r="K28" s="151"/>
    </row>
    <row r="29" s="1" customFormat="1" ht="14.4" customHeight="1">
      <c r="B29" s="44"/>
      <c r="C29" s="45"/>
      <c r="D29" s="45"/>
      <c r="E29" s="45"/>
      <c r="F29" s="50" t="s">
        <v>43</v>
      </c>
      <c r="G29" s="45"/>
      <c r="H29" s="45"/>
      <c r="I29" s="154" t="s">
        <v>42</v>
      </c>
      <c r="J29" s="50" t="s">
        <v>44</v>
      </c>
      <c r="K29" s="49"/>
    </row>
    <row r="30" s="1" customFormat="1" ht="14.4" customHeight="1">
      <c r="B30" s="44"/>
      <c r="C30" s="45"/>
      <c r="D30" s="53" t="s">
        <v>45</v>
      </c>
      <c r="E30" s="53" t="s">
        <v>46</v>
      </c>
      <c r="F30" s="155">
        <f>ROUND(SUM(BE82:BE113), 2)</f>
        <v>0</v>
      </c>
      <c r="G30" s="45"/>
      <c r="H30" s="45"/>
      <c r="I30" s="156">
        <v>0.20999999999999999</v>
      </c>
      <c r="J30" s="155">
        <f>ROUND(ROUND((SUM(BE82:BE113)), 2)*I30, 2)</f>
        <v>0</v>
      </c>
      <c r="K30" s="49"/>
    </row>
    <row r="31" s="1" customFormat="1" ht="14.4" customHeight="1">
      <c r="B31" s="44"/>
      <c r="C31" s="45"/>
      <c r="D31" s="45"/>
      <c r="E31" s="53" t="s">
        <v>47</v>
      </c>
      <c r="F31" s="155">
        <f>ROUND(SUM(BF82:BF113), 2)</f>
        <v>0</v>
      </c>
      <c r="G31" s="45"/>
      <c r="H31" s="45"/>
      <c r="I31" s="156">
        <v>0.14999999999999999</v>
      </c>
      <c r="J31" s="155">
        <f>ROUND(ROUND((SUM(BF82:BF113)), 2)*I31, 2)</f>
        <v>0</v>
      </c>
      <c r="K31" s="49"/>
    </row>
    <row r="32" hidden="1" s="1" customFormat="1" ht="14.4" customHeight="1">
      <c r="B32" s="44"/>
      <c r="C32" s="45"/>
      <c r="D32" s="45"/>
      <c r="E32" s="53" t="s">
        <v>48</v>
      </c>
      <c r="F32" s="155">
        <f>ROUND(SUM(BG82:BG113), 2)</f>
        <v>0</v>
      </c>
      <c r="G32" s="45"/>
      <c r="H32" s="45"/>
      <c r="I32" s="156">
        <v>0.20999999999999999</v>
      </c>
      <c r="J32" s="155">
        <v>0</v>
      </c>
      <c r="K32" s="49"/>
    </row>
    <row r="33" hidden="1" s="1" customFormat="1" ht="14.4" customHeight="1">
      <c r="B33" s="44"/>
      <c r="C33" s="45"/>
      <c r="D33" s="45"/>
      <c r="E33" s="53" t="s">
        <v>49</v>
      </c>
      <c r="F33" s="155">
        <f>ROUND(SUM(BH82:BH113), 2)</f>
        <v>0</v>
      </c>
      <c r="G33" s="45"/>
      <c r="H33" s="45"/>
      <c r="I33" s="156">
        <v>0.14999999999999999</v>
      </c>
      <c r="J33" s="155">
        <v>0</v>
      </c>
      <c r="K33" s="49"/>
    </row>
    <row r="34" hidden="1" s="1" customFormat="1" ht="14.4" customHeight="1">
      <c r="B34" s="44"/>
      <c r="C34" s="45"/>
      <c r="D34" s="45"/>
      <c r="E34" s="53" t="s">
        <v>50</v>
      </c>
      <c r="F34" s="155">
        <f>ROUND(SUM(BI82:BI113), 2)</f>
        <v>0</v>
      </c>
      <c r="G34" s="45"/>
      <c r="H34" s="45"/>
      <c r="I34" s="156">
        <v>0</v>
      </c>
      <c r="J34" s="155">
        <v>0</v>
      </c>
      <c r="K34" s="49"/>
    </row>
    <row r="35" s="1" customFormat="1" ht="6.96" customHeight="1">
      <c r="B35" s="44"/>
      <c r="C35" s="45"/>
      <c r="D35" s="45"/>
      <c r="E35" s="45"/>
      <c r="F35" s="45"/>
      <c r="G35" s="45"/>
      <c r="H35" s="45"/>
      <c r="I35" s="142"/>
      <c r="J35" s="45"/>
      <c r="K35" s="49"/>
    </row>
    <row r="36" s="1" customFormat="1" ht="25.44" customHeight="1">
      <c r="B36" s="44"/>
      <c r="C36" s="157"/>
      <c r="D36" s="158" t="s">
        <v>51</v>
      </c>
      <c r="E36" s="96"/>
      <c r="F36" s="96"/>
      <c r="G36" s="159" t="s">
        <v>52</v>
      </c>
      <c r="H36" s="160" t="s">
        <v>53</v>
      </c>
      <c r="I36" s="161"/>
      <c r="J36" s="162">
        <f>SUM(J27:J34)</f>
        <v>0</v>
      </c>
      <c r="K36" s="163"/>
    </row>
    <row r="37" s="1" customFormat="1" ht="14.4" customHeight="1">
      <c r="B37" s="65"/>
      <c r="C37" s="66"/>
      <c r="D37" s="66"/>
      <c r="E37" s="66"/>
      <c r="F37" s="66"/>
      <c r="G37" s="66"/>
      <c r="H37" s="66"/>
      <c r="I37" s="164"/>
      <c r="J37" s="66"/>
      <c r="K37" s="67"/>
    </row>
    <row r="41" s="1" customFormat="1" ht="6.96" customHeight="1">
      <c r="B41" s="165"/>
      <c r="C41" s="166"/>
      <c r="D41" s="166"/>
      <c r="E41" s="166"/>
      <c r="F41" s="166"/>
      <c r="G41" s="166"/>
      <c r="H41" s="166"/>
      <c r="I41" s="167"/>
      <c r="J41" s="166"/>
      <c r="K41" s="168"/>
    </row>
    <row r="42" s="1" customFormat="1" ht="36.96" customHeight="1">
      <c r="B42" s="44"/>
      <c r="C42" s="28" t="s">
        <v>115</v>
      </c>
      <c r="D42" s="45"/>
      <c r="E42" s="45"/>
      <c r="F42" s="45"/>
      <c r="G42" s="45"/>
      <c r="H42" s="45"/>
      <c r="I42" s="142"/>
      <c r="J42" s="45"/>
      <c r="K42" s="49"/>
    </row>
    <row r="43" s="1" customFormat="1" ht="6.96" customHeight="1">
      <c r="B43" s="44"/>
      <c r="C43" s="45"/>
      <c r="D43" s="45"/>
      <c r="E43" s="45"/>
      <c r="F43" s="45"/>
      <c r="G43" s="45"/>
      <c r="H43" s="45"/>
      <c r="I43" s="142"/>
      <c r="J43" s="45"/>
      <c r="K43" s="49"/>
    </row>
    <row r="44" s="1" customFormat="1" ht="14.4" customHeight="1">
      <c r="B44" s="44"/>
      <c r="C44" s="38" t="s">
        <v>18</v>
      </c>
      <c r="D44" s="45"/>
      <c r="E44" s="45"/>
      <c r="F44" s="45"/>
      <c r="G44" s="45"/>
      <c r="H44" s="45"/>
      <c r="I44" s="142"/>
      <c r="J44" s="45"/>
      <c r="K44" s="49"/>
    </row>
    <row r="45" s="1" customFormat="1" ht="16.5" customHeight="1">
      <c r="B45" s="44"/>
      <c r="C45" s="45"/>
      <c r="D45" s="45"/>
      <c r="E45" s="141" t="str">
        <f>E7</f>
        <v>VD Velký rybník - zřízení bezpečnostních prvků</v>
      </c>
      <c r="F45" s="38"/>
      <c r="G45" s="38"/>
      <c r="H45" s="38"/>
      <c r="I45" s="142"/>
      <c r="J45" s="45"/>
      <c r="K45" s="49"/>
    </row>
    <row r="46" s="1" customFormat="1" ht="14.4" customHeight="1">
      <c r="B46" s="44"/>
      <c r="C46" s="38" t="s">
        <v>113</v>
      </c>
      <c r="D46" s="45"/>
      <c r="E46" s="45"/>
      <c r="F46" s="45"/>
      <c r="G46" s="45"/>
      <c r="H46" s="45"/>
      <c r="I46" s="142"/>
      <c r="J46" s="45"/>
      <c r="K46" s="49"/>
    </row>
    <row r="47" s="1" customFormat="1" ht="17.25" customHeight="1">
      <c r="B47" s="44"/>
      <c r="C47" s="45"/>
      <c r="D47" s="45"/>
      <c r="E47" s="143" t="str">
        <f>E9</f>
        <v>2018-092-B - Zábradlí s vodorovnou výplní</v>
      </c>
      <c r="F47" s="45"/>
      <c r="G47" s="45"/>
      <c r="H47" s="45"/>
      <c r="I47" s="142"/>
      <c r="J47" s="45"/>
      <c r="K47" s="49"/>
    </row>
    <row r="48" s="1" customFormat="1" ht="6.96" customHeight="1">
      <c r="B48" s="44"/>
      <c r="C48" s="45"/>
      <c r="D48" s="45"/>
      <c r="E48" s="45"/>
      <c r="F48" s="45"/>
      <c r="G48" s="45"/>
      <c r="H48" s="45"/>
      <c r="I48" s="142"/>
      <c r="J48" s="45"/>
      <c r="K48" s="49"/>
    </row>
    <row r="49" s="1" customFormat="1" ht="18" customHeight="1">
      <c r="B49" s="44"/>
      <c r="C49" s="38" t="s">
        <v>23</v>
      </c>
      <c r="D49" s="45"/>
      <c r="E49" s="45"/>
      <c r="F49" s="33" t="str">
        <f>F12</f>
        <v>Malešov</v>
      </c>
      <c r="G49" s="45"/>
      <c r="H49" s="45"/>
      <c r="I49" s="144" t="s">
        <v>25</v>
      </c>
      <c r="J49" s="145" t="str">
        <f>IF(J12="","",J12)</f>
        <v>14. 11. 2018</v>
      </c>
      <c r="K49" s="49"/>
    </row>
    <row r="50" s="1" customFormat="1" ht="6.96" customHeight="1">
      <c r="B50" s="44"/>
      <c r="C50" s="45"/>
      <c r="D50" s="45"/>
      <c r="E50" s="45"/>
      <c r="F50" s="45"/>
      <c r="G50" s="45"/>
      <c r="H50" s="45"/>
      <c r="I50" s="142"/>
      <c r="J50" s="45"/>
      <c r="K50" s="49"/>
    </row>
    <row r="51" s="1" customFormat="1">
      <c r="B51" s="44"/>
      <c r="C51" s="38" t="s">
        <v>27</v>
      </c>
      <c r="D51" s="45"/>
      <c r="E51" s="45"/>
      <c r="F51" s="33" t="str">
        <f>E15</f>
        <v>Povodí Labe, s.p.</v>
      </c>
      <c r="G51" s="45"/>
      <c r="H51" s="45"/>
      <c r="I51" s="144" t="s">
        <v>34</v>
      </c>
      <c r="J51" s="42" t="str">
        <f>E21</f>
        <v>Komplex CR s.r.o.</v>
      </c>
      <c r="K51" s="49"/>
    </row>
    <row r="52" s="1" customFormat="1" ht="14.4" customHeight="1">
      <c r="B52" s="44"/>
      <c r="C52" s="38" t="s">
        <v>32</v>
      </c>
      <c r="D52" s="45"/>
      <c r="E52" s="45"/>
      <c r="F52" s="33" t="str">
        <f>IF(E18="","",E18)</f>
        <v/>
      </c>
      <c r="G52" s="45"/>
      <c r="H52" s="45"/>
      <c r="I52" s="142"/>
      <c r="J52" s="169"/>
      <c r="K52" s="49"/>
    </row>
    <row r="53" s="1" customFormat="1" ht="10.32" customHeight="1">
      <c r="B53" s="44"/>
      <c r="C53" s="45"/>
      <c r="D53" s="45"/>
      <c r="E53" s="45"/>
      <c r="F53" s="45"/>
      <c r="G53" s="45"/>
      <c r="H53" s="45"/>
      <c r="I53" s="142"/>
      <c r="J53" s="45"/>
      <c r="K53" s="49"/>
    </row>
    <row r="54" s="1" customFormat="1" ht="29.28" customHeight="1">
      <c r="B54" s="44"/>
      <c r="C54" s="170" t="s">
        <v>116</v>
      </c>
      <c r="D54" s="157"/>
      <c r="E54" s="157"/>
      <c r="F54" s="157"/>
      <c r="G54" s="157"/>
      <c r="H54" s="157"/>
      <c r="I54" s="171"/>
      <c r="J54" s="172" t="s">
        <v>117</v>
      </c>
      <c r="K54" s="173"/>
    </row>
    <row r="55" s="1" customFormat="1" ht="10.32" customHeight="1">
      <c r="B55" s="44"/>
      <c r="C55" s="45"/>
      <c r="D55" s="45"/>
      <c r="E55" s="45"/>
      <c r="F55" s="45"/>
      <c r="G55" s="45"/>
      <c r="H55" s="45"/>
      <c r="I55" s="142"/>
      <c r="J55" s="45"/>
      <c r="K55" s="49"/>
    </row>
    <row r="56" s="1" customFormat="1" ht="29.28" customHeight="1">
      <c r="B56" s="44"/>
      <c r="C56" s="174" t="s">
        <v>118</v>
      </c>
      <c r="D56" s="45"/>
      <c r="E56" s="45"/>
      <c r="F56" s="45"/>
      <c r="G56" s="45"/>
      <c r="H56" s="45"/>
      <c r="I56" s="142"/>
      <c r="J56" s="153">
        <f>J82</f>
        <v>0</v>
      </c>
      <c r="K56" s="49"/>
      <c r="AU56" s="22" t="s">
        <v>119</v>
      </c>
    </row>
    <row r="57" s="7" customFormat="1" ht="24.96" customHeight="1">
      <c r="B57" s="175"/>
      <c r="C57" s="176"/>
      <c r="D57" s="177" t="s">
        <v>120</v>
      </c>
      <c r="E57" s="178"/>
      <c r="F57" s="178"/>
      <c r="G57" s="178"/>
      <c r="H57" s="178"/>
      <c r="I57" s="179"/>
      <c r="J57" s="180">
        <f>J83</f>
        <v>0</v>
      </c>
      <c r="K57" s="181"/>
    </row>
    <row r="58" s="8" customFormat="1" ht="19.92" customHeight="1">
      <c r="B58" s="182"/>
      <c r="C58" s="183"/>
      <c r="D58" s="184" t="s">
        <v>121</v>
      </c>
      <c r="E58" s="185"/>
      <c r="F58" s="185"/>
      <c r="G58" s="185"/>
      <c r="H58" s="185"/>
      <c r="I58" s="186"/>
      <c r="J58" s="187">
        <f>J84</f>
        <v>0</v>
      </c>
      <c r="K58" s="188"/>
    </row>
    <row r="59" s="8" customFormat="1" ht="19.92" customHeight="1">
      <c r="B59" s="182"/>
      <c r="C59" s="183"/>
      <c r="D59" s="184" t="s">
        <v>182</v>
      </c>
      <c r="E59" s="185"/>
      <c r="F59" s="185"/>
      <c r="G59" s="185"/>
      <c r="H59" s="185"/>
      <c r="I59" s="186"/>
      <c r="J59" s="187">
        <f>J88</f>
        <v>0</v>
      </c>
      <c r="K59" s="188"/>
    </row>
    <row r="60" s="8" customFormat="1" ht="19.92" customHeight="1">
      <c r="B60" s="182"/>
      <c r="C60" s="183"/>
      <c r="D60" s="184" t="s">
        <v>122</v>
      </c>
      <c r="E60" s="185"/>
      <c r="F60" s="185"/>
      <c r="G60" s="185"/>
      <c r="H60" s="185"/>
      <c r="I60" s="186"/>
      <c r="J60" s="187">
        <f>J93</f>
        <v>0</v>
      </c>
      <c r="K60" s="188"/>
    </row>
    <row r="61" s="7" customFormat="1" ht="24.96" customHeight="1">
      <c r="B61" s="175"/>
      <c r="C61" s="176"/>
      <c r="D61" s="177" t="s">
        <v>123</v>
      </c>
      <c r="E61" s="178"/>
      <c r="F61" s="178"/>
      <c r="G61" s="178"/>
      <c r="H61" s="178"/>
      <c r="I61" s="179"/>
      <c r="J61" s="180">
        <f>J96</f>
        <v>0</v>
      </c>
      <c r="K61" s="181"/>
    </row>
    <row r="62" s="8" customFormat="1" ht="19.92" customHeight="1">
      <c r="B62" s="182"/>
      <c r="C62" s="183"/>
      <c r="D62" s="184" t="s">
        <v>124</v>
      </c>
      <c r="E62" s="185"/>
      <c r="F62" s="185"/>
      <c r="G62" s="185"/>
      <c r="H62" s="185"/>
      <c r="I62" s="186"/>
      <c r="J62" s="187">
        <f>J97</f>
        <v>0</v>
      </c>
      <c r="K62" s="188"/>
    </row>
    <row r="63" s="1" customFormat="1" ht="21.84" customHeight="1">
      <c r="B63" s="44"/>
      <c r="C63" s="45"/>
      <c r="D63" s="45"/>
      <c r="E63" s="45"/>
      <c r="F63" s="45"/>
      <c r="G63" s="45"/>
      <c r="H63" s="45"/>
      <c r="I63" s="142"/>
      <c r="J63" s="45"/>
      <c r="K63" s="49"/>
    </row>
    <row r="64" s="1" customFormat="1" ht="6.96" customHeight="1">
      <c r="B64" s="65"/>
      <c r="C64" s="66"/>
      <c r="D64" s="66"/>
      <c r="E64" s="66"/>
      <c r="F64" s="66"/>
      <c r="G64" s="66"/>
      <c r="H64" s="66"/>
      <c r="I64" s="164"/>
      <c r="J64" s="66"/>
      <c r="K64" s="67"/>
    </row>
    <row r="68" s="1" customFormat="1" ht="6.96" customHeight="1">
      <c r="B68" s="68"/>
      <c r="C68" s="69"/>
      <c r="D68" s="69"/>
      <c r="E68" s="69"/>
      <c r="F68" s="69"/>
      <c r="G68" s="69"/>
      <c r="H68" s="69"/>
      <c r="I68" s="167"/>
      <c r="J68" s="69"/>
      <c r="K68" s="69"/>
      <c r="L68" s="70"/>
    </row>
    <row r="69" s="1" customFormat="1" ht="36.96" customHeight="1">
      <c r="B69" s="44"/>
      <c r="C69" s="71" t="s">
        <v>125</v>
      </c>
      <c r="D69" s="72"/>
      <c r="E69" s="72"/>
      <c r="F69" s="72"/>
      <c r="G69" s="72"/>
      <c r="H69" s="72"/>
      <c r="I69" s="189"/>
      <c r="J69" s="72"/>
      <c r="K69" s="72"/>
      <c r="L69" s="70"/>
    </row>
    <row r="70" s="1" customFormat="1" ht="6.96" customHeight="1">
      <c r="B70" s="44"/>
      <c r="C70" s="72"/>
      <c r="D70" s="72"/>
      <c r="E70" s="72"/>
      <c r="F70" s="72"/>
      <c r="G70" s="72"/>
      <c r="H70" s="72"/>
      <c r="I70" s="189"/>
      <c r="J70" s="72"/>
      <c r="K70" s="72"/>
      <c r="L70" s="70"/>
    </row>
    <row r="71" s="1" customFormat="1" ht="14.4" customHeight="1">
      <c r="B71" s="44"/>
      <c r="C71" s="74" t="s">
        <v>18</v>
      </c>
      <c r="D71" s="72"/>
      <c r="E71" s="72"/>
      <c r="F71" s="72"/>
      <c r="G71" s="72"/>
      <c r="H71" s="72"/>
      <c r="I71" s="189"/>
      <c r="J71" s="72"/>
      <c r="K71" s="72"/>
      <c r="L71" s="70"/>
    </row>
    <row r="72" s="1" customFormat="1" ht="16.5" customHeight="1">
      <c r="B72" s="44"/>
      <c r="C72" s="72"/>
      <c r="D72" s="72"/>
      <c r="E72" s="190" t="str">
        <f>E7</f>
        <v>VD Velký rybník - zřízení bezpečnostních prvků</v>
      </c>
      <c r="F72" s="74"/>
      <c r="G72" s="74"/>
      <c r="H72" s="74"/>
      <c r="I72" s="189"/>
      <c r="J72" s="72"/>
      <c r="K72" s="72"/>
      <c r="L72" s="70"/>
    </row>
    <row r="73" s="1" customFormat="1" ht="14.4" customHeight="1">
      <c r="B73" s="44"/>
      <c r="C73" s="74" t="s">
        <v>113</v>
      </c>
      <c r="D73" s="72"/>
      <c r="E73" s="72"/>
      <c r="F73" s="72"/>
      <c r="G73" s="72"/>
      <c r="H73" s="72"/>
      <c r="I73" s="189"/>
      <c r="J73" s="72"/>
      <c r="K73" s="72"/>
      <c r="L73" s="70"/>
    </row>
    <row r="74" s="1" customFormat="1" ht="17.25" customHeight="1">
      <c r="B74" s="44"/>
      <c r="C74" s="72"/>
      <c r="D74" s="72"/>
      <c r="E74" s="80" t="str">
        <f>E9</f>
        <v>2018-092-B - Zábradlí s vodorovnou výplní</v>
      </c>
      <c r="F74" s="72"/>
      <c r="G74" s="72"/>
      <c r="H74" s="72"/>
      <c r="I74" s="189"/>
      <c r="J74" s="72"/>
      <c r="K74" s="72"/>
      <c r="L74" s="70"/>
    </row>
    <row r="75" s="1" customFormat="1" ht="6.96" customHeight="1">
      <c r="B75" s="44"/>
      <c r="C75" s="72"/>
      <c r="D75" s="72"/>
      <c r="E75" s="72"/>
      <c r="F75" s="72"/>
      <c r="G75" s="72"/>
      <c r="H75" s="72"/>
      <c r="I75" s="189"/>
      <c r="J75" s="72"/>
      <c r="K75" s="72"/>
      <c r="L75" s="70"/>
    </row>
    <row r="76" s="1" customFormat="1" ht="18" customHeight="1">
      <c r="B76" s="44"/>
      <c r="C76" s="74" t="s">
        <v>23</v>
      </c>
      <c r="D76" s="72"/>
      <c r="E76" s="72"/>
      <c r="F76" s="191" t="str">
        <f>F12</f>
        <v>Malešov</v>
      </c>
      <c r="G76" s="72"/>
      <c r="H76" s="72"/>
      <c r="I76" s="192" t="s">
        <v>25</v>
      </c>
      <c r="J76" s="83" t="str">
        <f>IF(J12="","",J12)</f>
        <v>14. 11. 2018</v>
      </c>
      <c r="K76" s="72"/>
      <c r="L76" s="70"/>
    </row>
    <row r="77" s="1" customFormat="1" ht="6.96" customHeight="1">
      <c r="B77" s="44"/>
      <c r="C77" s="72"/>
      <c r="D77" s="72"/>
      <c r="E77" s="72"/>
      <c r="F77" s="72"/>
      <c r="G77" s="72"/>
      <c r="H77" s="72"/>
      <c r="I77" s="189"/>
      <c r="J77" s="72"/>
      <c r="K77" s="72"/>
      <c r="L77" s="70"/>
    </row>
    <row r="78" s="1" customFormat="1">
      <c r="B78" s="44"/>
      <c r="C78" s="74" t="s">
        <v>27</v>
      </c>
      <c r="D78" s="72"/>
      <c r="E78" s="72"/>
      <c r="F78" s="191" t="str">
        <f>E15</f>
        <v>Povodí Labe, s.p.</v>
      </c>
      <c r="G78" s="72"/>
      <c r="H78" s="72"/>
      <c r="I78" s="192" t="s">
        <v>34</v>
      </c>
      <c r="J78" s="191" t="str">
        <f>E21</f>
        <v>Komplex CR s.r.o.</v>
      </c>
      <c r="K78" s="72"/>
      <c r="L78" s="70"/>
    </row>
    <row r="79" s="1" customFormat="1" ht="14.4" customHeight="1">
      <c r="B79" s="44"/>
      <c r="C79" s="74" t="s">
        <v>32</v>
      </c>
      <c r="D79" s="72"/>
      <c r="E79" s="72"/>
      <c r="F79" s="191" t="str">
        <f>IF(E18="","",E18)</f>
        <v/>
      </c>
      <c r="G79" s="72"/>
      <c r="H79" s="72"/>
      <c r="I79" s="189"/>
      <c r="J79" s="72"/>
      <c r="K79" s="72"/>
      <c r="L79" s="70"/>
    </row>
    <row r="80" s="1" customFormat="1" ht="10.32" customHeight="1">
      <c r="B80" s="44"/>
      <c r="C80" s="72"/>
      <c r="D80" s="72"/>
      <c r="E80" s="72"/>
      <c r="F80" s="72"/>
      <c r="G80" s="72"/>
      <c r="H80" s="72"/>
      <c r="I80" s="189"/>
      <c r="J80" s="72"/>
      <c r="K80" s="72"/>
      <c r="L80" s="70"/>
    </row>
    <row r="81" s="9" customFormat="1" ht="29.28" customHeight="1">
      <c r="B81" s="193"/>
      <c r="C81" s="194" t="s">
        <v>126</v>
      </c>
      <c r="D81" s="195" t="s">
        <v>60</v>
      </c>
      <c r="E81" s="195" t="s">
        <v>56</v>
      </c>
      <c r="F81" s="195" t="s">
        <v>127</v>
      </c>
      <c r="G81" s="195" t="s">
        <v>128</v>
      </c>
      <c r="H81" s="195" t="s">
        <v>129</v>
      </c>
      <c r="I81" s="196" t="s">
        <v>130</v>
      </c>
      <c r="J81" s="195" t="s">
        <v>117</v>
      </c>
      <c r="K81" s="197" t="s">
        <v>131</v>
      </c>
      <c r="L81" s="198"/>
      <c r="M81" s="100" t="s">
        <v>132</v>
      </c>
      <c r="N81" s="101" t="s">
        <v>45</v>
      </c>
      <c r="O81" s="101" t="s">
        <v>133</v>
      </c>
      <c r="P81" s="101" t="s">
        <v>134</v>
      </c>
      <c r="Q81" s="101" t="s">
        <v>135</v>
      </c>
      <c r="R81" s="101" t="s">
        <v>136</v>
      </c>
      <c r="S81" s="101" t="s">
        <v>137</v>
      </c>
      <c r="T81" s="102" t="s">
        <v>138</v>
      </c>
    </row>
    <row r="82" s="1" customFormat="1" ht="29.28" customHeight="1">
      <c r="B82" s="44"/>
      <c r="C82" s="106" t="s">
        <v>118</v>
      </c>
      <c r="D82" s="72"/>
      <c r="E82" s="72"/>
      <c r="F82" s="72"/>
      <c r="G82" s="72"/>
      <c r="H82" s="72"/>
      <c r="I82" s="189"/>
      <c r="J82" s="199">
        <f>BK82</f>
        <v>0</v>
      </c>
      <c r="K82" s="72"/>
      <c r="L82" s="70"/>
      <c r="M82" s="103"/>
      <c r="N82" s="104"/>
      <c r="O82" s="104"/>
      <c r="P82" s="200">
        <f>P83+P96</f>
        <v>0</v>
      </c>
      <c r="Q82" s="104"/>
      <c r="R82" s="200">
        <f>R83+R96</f>
        <v>3.3979169999999996</v>
      </c>
      <c r="S82" s="104"/>
      <c r="T82" s="201">
        <f>T83+T96</f>
        <v>0</v>
      </c>
      <c r="AT82" s="22" t="s">
        <v>74</v>
      </c>
      <c r="AU82" s="22" t="s">
        <v>119</v>
      </c>
      <c r="BK82" s="202">
        <f>BK83+BK96</f>
        <v>0</v>
      </c>
    </row>
    <row r="83" s="10" customFormat="1" ht="37.44" customHeight="1">
      <c r="B83" s="203"/>
      <c r="C83" s="204"/>
      <c r="D83" s="205" t="s">
        <v>74</v>
      </c>
      <c r="E83" s="206" t="s">
        <v>139</v>
      </c>
      <c r="F83" s="206" t="s">
        <v>140</v>
      </c>
      <c r="G83" s="204"/>
      <c r="H83" s="204"/>
      <c r="I83" s="207"/>
      <c r="J83" s="208">
        <f>BK83</f>
        <v>0</v>
      </c>
      <c r="K83" s="204"/>
      <c r="L83" s="209"/>
      <c r="M83" s="210"/>
      <c r="N83" s="211"/>
      <c r="O83" s="211"/>
      <c r="P83" s="212">
        <f>P84+P88+P93</f>
        <v>0</v>
      </c>
      <c r="Q83" s="211"/>
      <c r="R83" s="212">
        <f>R84+R88+R93</f>
        <v>3.3934019999999996</v>
      </c>
      <c r="S83" s="211"/>
      <c r="T83" s="213">
        <f>T84+T88+T93</f>
        <v>0</v>
      </c>
      <c r="AR83" s="214" t="s">
        <v>83</v>
      </c>
      <c r="AT83" s="215" t="s">
        <v>74</v>
      </c>
      <c r="AU83" s="215" t="s">
        <v>75</v>
      </c>
      <c r="AY83" s="214" t="s">
        <v>141</v>
      </c>
      <c r="BK83" s="216">
        <f>BK84+BK88+BK93</f>
        <v>0</v>
      </c>
    </row>
    <row r="84" s="10" customFormat="1" ht="19.92" customHeight="1">
      <c r="B84" s="203"/>
      <c r="C84" s="204"/>
      <c r="D84" s="205" t="s">
        <v>74</v>
      </c>
      <c r="E84" s="217" t="s">
        <v>83</v>
      </c>
      <c r="F84" s="217" t="s">
        <v>142</v>
      </c>
      <c r="G84" s="204"/>
      <c r="H84" s="204"/>
      <c r="I84" s="207"/>
      <c r="J84" s="218">
        <f>BK84</f>
        <v>0</v>
      </c>
      <c r="K84" s="204"/>
      <c r="L84" s="209"/>
      <c r="M84" s="210"/>
      <c r="N84" s="211"/>
      <c r="O84" s="211"/>
      <c r="P84" s="212">
        <f>SUM(P85:P87)</f>
        <v>0</v>
      </c>
      <c r="Q84" s="211"/>
      <c r="R84" s="212">
        <f>SUM(R85:R87)</f>
        <v>0.15872999999999998</v>
      </c>
      <c r="S84" s="211"/>
      <c r="T84" s="213">
        <f>SUM(T85:T87)</f>
        <v>0</v>
      </c>
      <c r="AR84" s="214" t="s">
        <v>83</v>
      </c>
      <c r="AT84" s="215" t="s">
        <v>74</v>
      </c>
      <c r="AU84" s="215" t="s">
        <v>83</v>
      </c>
      <c r="AY84" s="214" t="s">
        <v>141</v>
      </c>
      <c r="BK84" s="216">
        <f>SUM(BK85:BK87)</f>
        <v>0</v>
      </c>
    </row>
    <row r="85" s="1" customFormat="1" ht="16.5" customHeight="1">
      <c r="B85" s="44"/>
      <c r="C85" s="219" t="s">
        <v>85</v>
      </c>
      <c r="D85" s="219" t="s">
        <v>143</v>
      </c>
      <c r="E85" s="220" t="s">
        <v>144</v>
      </c>
      <c r="F85" s="221" t="s">
        <v>145</v>
      </c>
      <c r="G85" s="222" t="s">
        <v>146</v>
      </c>
      <c r="H85" s="223">
        <v>19.5</v>
      </c>
      <c r="I85" s="224"/>
      <c r="J85" s="225">
        <f>ROUND(I85*H85,2)</f>
        <v>0</v>
      </c>
      <c r="K85" s="221" t="s">
        <v>147</v>
      </c>
      <c r="L85" s="226"/>
      <c r="M85" s="227" t="s">
        <v>21</v>
      </c>
      <c r="N85" s="228" t="s">
        <v>46</v>
      </c>
      <c r="O85" s="45"/>
      <c r="P85" s="229">
        <f>O85*H85</f>
        <v>0</v>
      </c>
      <c r="Q85" s="229">
        <v>0.0081399999999999997</v>
      </c>
      <c r="R85" s="229">
        <f>Q85*H85</f>
        <v>0.15872999999999998</v>
      </c>
      <c r="S85" s="229">
        <v>0</v>
      </c>
      <c r="T85" s="230">
        <f>S85*H85</f>
        <v>0</v>
      </c>
      <c r="AR85" s="22" t="s">
        <v>148</v>
      </c>
      <c r="AT85" s="22" t="s">
        <v>143</v>
      </c>
      <c r="AU85" s="22" t="s">
        <v>85</v>
      </c>
      <c r="AY85" s="22" t="s">
        <v>141</v>
      </c>
      <c r="BE85" s="231">
        <f>IF(N85="základní",J85,0)</f>
        <v>0</v>
      </c>
      <c r="BF85" s="231">
        <f>IF(N85="snížená",J85,0)</f>
        <v>0</v>
      </c>
      <c r="BG85" s="231">
        <f>IF(N85="zákl. přenesená",J85,0)</f>
        <v>0</v>
      </c>
      <c r="BH85" s="231">
        <f>IF(N85="sníž. přenesená",J85,0)</f>
        <v>0</v>
      </c>
      <c r="BI85" s="231">
        <f>IF(N85="nulová",J85,0)</f>
        <v>0</v>
      </c>
      <c r="BJ85" s="22" t="s">
        <v>83</v>
      </c>
      <c r="BK85" s="231">
        <f>ROUND(I85*H85,2)</f>
        <v>0</v>
      </c>
      <c r="BL85" s="22" t="s">
        <v>149</v>
      </c>
      <c r="BM85" s="22" t="s">
        <v>183</v>
      </c>
    </row>
    <row r="86" s="11" customFormat="1">
      <c r="B86" s="232"/>
      <c r="C86" s="233"/>
      <c r="D86" s="234" t="s">
        <v>151</v>
      </c>
      <c r="E86" s="235" t="s">
        <v>21</v>
      </c>
      <c r="F86" s="236" t="s">
        <v>184</v>
      </c>
      <c r="G86" s="233"/>
      <c r="H86" s="235" t="s">
        <v>21</v>
      </c>
      <c r="I86" s="237"/>
      <c r="J86" s="233"/>
      <c r="K86" s="233"/>
      <c r="L86" s="238"/>
      <c r="M86" s="239"/>
      <c r="N86" s="240"/>
      <c r="O86" s="240"/>
      <c r="P86" s="240"/>
      <c r="Q86" s="240"/>
      <c r="R86" s="240"/>
      <c r="S86" s="240"/>
      <c r="T86" s="241"/>
      <c r="AT86" s="242" t="s">
        <v>151</v>
      </c>
      <c r="AU86" s="242" t="s">
        <v>85</v>
      </c>
      <c r="AV86" s="11" t="s">
        <v>83</v>
      </c>
      <c r="AW86" s="11" t="s">
        <v>38</v>
      </c>
      <c r="AX86" s="11" t="s">
        <v>75</v>
      </c>
      <c r="AY86" s="242" t="s">
        <v>141</v>
      </c>
    </row>
    <row r="87" s="12" customFormat="1">
      <c r="B87" s="243"/>
      <c r="C87" s="244"/>
      <c r="D87" s="234" t="s">
        <v>151</v>
      </c>
      <c r="E87" s="245" t="s">
        <v>21</v>
      </c>
      <c r="F87" s="246" t="s">
        <v>185</v>
      </c>
      <c r="G87" s="244"/>
      <c r="H87" s="247">
        <v>19.5</v>
      </c>
      <c r="I87" s="248"/>
      <c r="J87" s="244"/>
      <c r="K87" s="244"/>
      <c r="L87" s="249"/>
      <c r="M87" s="250"/>
      <c r="N87" s="251"/>
      <c r="O87" s="251"/>
      <c r="P87" s="251"/>
      <c r="Q87" s="251"/>
      <c r="R87" s="251"/>
      <c r="S87" s="251"/>
      <c r="T87" s="252"/>
      <c r="AT87" s="253" t="s">
        <v>151</v>
      </c>
      <c r="AU87" s="253" t="s">
        <v>85</v>
      </c>
      <c r="AV87" s="12" t="s">
        <v>85</v>
      </c>
      <c r="AW87" s="12" t="s">
        <v>38</v>
      </c>
      <c r="AX87" s="12" t="s">
        <v>83</v>
      </c>
      <c r="AY87" s="253" t="s">
        <v>141</v>
      </c>
    </row>
    <row r="88" s="10" customFormat="1" ht="29.88" customHeight="1">
      <c r="B88" s="203"/>
      <c r="C88" s="204"/>
      <c r="D88" s="205" t="s">
        <v>74</v>
      </c>
      <c r="E88" s="217" t="s">
        <v>161</v>
      </c>
      <c r="F88" s="217" t="s">
        <v>186</v>
      </c>
      <c r="G88" s="204"/>
      <c r="H88" s="204"/>
      <c r="I88" s="207"/>
      <c r="J88" s="218">
        <f>BK88</f>
        <v>0</v>
      </c>
      <c r="K88" s="204"/>
      <c r="L88" s="209"/>
      <c r="M88" s="210"/>
      <c r="N88" s="211"/>
      <c r="O88" s="211"/>
      <c r="P88" s="212">
        <f>SUM(P89:P92)</f>
        <v>0</v>
      </c>
      <c r="Q88" s="211"/>
      <c r="R88" s="212">
        <f>SUM(R89:R92)</f>
        <v>0</v>
      </c>
      <c r="S88" s="211"/>
      <c r="T88" s="213">
        <f>SUM(T89:T92)</f>
        <v>0</v>
      </c>
      <c r="AR88" s="214" t="s">
        <v>83</v>
      </c>
      <c r="AT88" s="215" t="s">
        <v>74</v>
      </c>
      <c r="AU88" s="215" t="s">
        <v>83</v>
      </c>
      <c r="AY88" s="214" t="s">
        <v>141</v>
      </c>
      <c r="BK88" s="216">
        <f>SUM(BK89:BK92)</f>
        <v>0</v>
      </c>
    </row>
    <row r="89" s="1" customFormat="1" ht="25.5" customHeight="1">
      <c r="B89" s="44"/>
      <c r="C89" s="219" t="s">
        <v>161</v>
      </c>
      <c r="D89" s="219" t="s">
        <v>143</v>
      </c>
      <c r="E89" s="220" t="s">
        <v>187</v>
      </c>
      <c r="F89" s="221" t="s">
        <v>188</v>
      </c>
      <c r="G89" s="222" t="s">
        <v>146</v>
      </c>
      <c r="H89" s="223">
        <v>16</v>
      </c>
      <c r="I89" s="224"/>
      <c r="J89" s="225">
        <f>ROUND(I89*H89,2)</f>
        <v>0</v>
      </c>
      <c r="K89" s="221" t="s">
        <v>21</v>
      </c>
      <c r="L89" s="226"/>
      <c r="M89" s="227" t="s">
        <v>21</v>
      </c>
      <c r="N89" s="228" t="s">
        <v>46</v>
      </c>
      <c r="O89" s="45"/>
      <c r="P89" s="229">
        <f>O89*H89</f>
        <v>0</v>
      </c>
      <c r="Q89" s="229">
        <v>0</v>
      </c>
      <c r="R89" s="229">
        <f>Q89*H89</f>
        <v>0</v>
      </c>
      <c r="S89" s="229">
        <v>0</v>
      </c>
      <c r="T89" s="230">
        <f>S89*H89</f>
        <v>0</v>
      </c>
      <c r="AR89" s="22" t="s">
        <v>148</v>
      </c>
      <c r="AT89" s="22" t="s">
        <v>143</v>
      </c>
      <c r="AU89" s="22" t="s">
        <v>85</v>
      </c>
      <c r="AY89" s="22" t="s">
        <v>141</v>
      </c>
      <c r="BE89" s="231">
        <f>IF(N89="základní",J89,0)</f>
        <v>0</v>
      </c>
      <c r="BF89" s="231">
        <f>IF(N89="snížená",J89,0)</f>
        <v>0</v>
      </c>
      <c r="BG89" s="231">
        <f>IF(N89="zákl. přenesená",J89,0)</f>
        <v>0</v>
      </c>
      <c r="BH89" s="231">
        <f>IF(N89="sníž. přenesená",J89,0)</f>
        <v>0</v>
      </c>
      <c r="BI89" s="231">
        <f>IF(N89="nulová",J89,0)</f>
        <v>0</v>
      </c>
      <c r="BJ89" s="22" t="s">
        <v>83</v>
      </c>
      <c r="BK89" s="231">
        <f>ROUND(I89*H89,2)</f>
        <v>0</v>
      </c>
      <c r="BL89" s="22" t="s">
        <v>149</v>
      </c>
      <c r="BM89" s="22" t="s">
        <v>189</v>
      </c>
    </row>
    <row r="90" s="11" customFormat="1">
      <c r="B90" s="232"/>
      <c r="C90" s="233"/>
      <c r="D90" s="234" t="s">
        <v>151</v>
      </c>
      <c r="E90" s="235" t="s">
        <v>21</v>
      </c>
      <c r="F90" s="236" t="s">
        <v>190</v>
      </c>
      <c r="G90" s="233"/>
      <c r="H90" s="235" t="s">
        <v>21</v>
      </c>
      <c r="I90" s="237"/>
      <c r="J90" s="233"/>
      <c r="K90" s="233"/>
      <c r="L90" s="238"/>
      <c r="M90" s="239"/>
      <c r="N90" s="240"/>
      <c r="O90" s="240"/>
      <c r="P90" s="240"/>
      <c r="Q90" s="240"/>
      <c r="R90" s="240"/>
      <c r="S90" s="240"/>
      <c r="T90" s="241"/>
      <c r="AT90" s="242" t="s">
        <v>151</v>
      </c>
      <c r="AU90" s="242" t="s">
        <v>85</v>
      </c>
      <c r="AV90" s="11" t="s">
        <v>83</v>
      </c>
      <c r="AW90" s="11" t="s">
        <v>38</v>
      </c>
      <c r="AX90" s="11" t="s">
        <v>75</v>
      </c>
      <c r="AY90" s="242" t="s">
        <v>141</v>
      </c>
    </row>
    <row r="91" s="11" customFormat="1">
      <c r="B91" s="232"/>
      <c r="C91" s="233"/>
      <c r="D91" s="234" t="s">
        <v>151</v>
      </c>
      <c r="E91" s="235" t="s">
        <v>21</v>
      </c>
      <c r="F91" s="236" t="s">
        <v>191</v>
      </c>
      <c r="G91" s="233"/>
      <c r="H91" s="235" t="s">
        <v>21</v>
      </c>
      <c r="I91" s="237"/>
      <c r="J91" s="233"/>
      <c r="K91" s="233"/>
      <c r="L91" s="238"/>
      <c r="M91" s="239"/>
      <c r="N91" s="240"/>
      <c r="O91" s="240"/>
      <c r="P91" s="240"/>
      <c r="Q91" s="240"/>
      <c r="R91" s="240"/>
      <c r="S91" s="240"/>
      <c r="T91" s="241"/>
      <c r="AT91" s="242" t="s">
        <v>151</v>
      </c>
      <c r="AU91" s="242" t="s">
        <v>85</v>
      </c>
      <c r="AV91" s="11" t="s">
        <v>83</v>
      </c>
      <c r="AW91" s="11" t="s">
        <v>38</v>
      </c>
      <c r="AX91" s="11" t="s">
        <v>75</v>
      </c>
      <c r="AY91" s="242" t="s">
        <v>141</v>
      </c>
    </row>
    <row r="92" s="12" customFormat="1">
      <c r="B92" s="243"/>
      <c r="C92" s="244"/>
      <c r="D92" s="234" t="s">
        <v>151</v>
      </c>
      <c r="E92" s="245" t="s">
        <v>21</v>
      </c>
      <c r="F92" s="246" t="s">
        <v>192</v>
      </c>
      <c r="G92" s="244"/>
      <c r="H92" s="247">
        <v>16</v>
      </c>
      <c r="I92" s="248"/>
      <c r="J92" s="244"/>
      <c r="K92" s="244"/>
      <c r="L92" s="249"/>
      <c r="M92" s="250"/>
      <c r="N92" s="251"/>
      <c r="O92" s="251"/>
      <c r="P92" s="251"/>
      <c r="Q92" s="251"/>
      <c r="R92" s="251"/>
      <c r="S92" s="251"/>
      <c r="T92" s="252"/>
      <c r="AT92" s="253" t="s">
        <v>151</v>
      </c>
      <c r="AU92" s="253" t="s">
        <v>85</v>
      </c>
      <c r="AV92" s="12" t="s">
        <v>85</v>
      </c>
      <c r="AW92" s="12" t="s">
        <v>38</v>
      </c>
      <c r="AX92" s="12" t="s">
        <v>83</v>
      </c>
      <c r="AY92" s="253" t="s">
        <v>141</v>
      </c>
    </row>
    <row r="93" s="10" customFormat="1" ht="29.88" customHeight="1">
      <c r="B93" s="203"/>
      <c r="C93" s="204"/>
      <c r="D93" s="205" t="s">
        <v>74</v>
      </c>
      <c r="E93" s="217" t="s">
        <v>154</v>
      </c>
      <c r="F93" s="217" t="s">
        <v>155</v>
      </c>
      <c r="G93" s="204"/>
      <c r="H93" s="204"/>
      <c r="I93" s="207"/>
      <c r="J93" s="218">
        <f>BK93</f>
        <v>0</v>
      </c>
      <c r="K93" s="204"/>
      <c r="L93" s="209"/>
      <c r="M93" s="210"/>
      <c r="N93" s="211"/>
      <c r="O93" s="211"/>
      <c r="P93" s="212">
        <f>SUM(P94:P95)</f>
        <v>0</v>
      </c>
      <c r="Q93" s="211"/>
      <c r="R93" s="212">
        <f>SUM(R94:R95)</f>
        <v>3.2346719999999998</v>
      </c>
      <c r="S93" s="211"/>
      <c r="T93" s="213">
        <f>SUM(T94:T95)</f>
        <v>0</v>
      </c>
      <c r="AR93" s="214" t="s">
        <v>83</v>
      </c>
      <c r="AT93" s="215" t="s">
        <v>74</v>
      </c>
      <c r="AU93" s="215" t="s">
        <v>83</v>
      </c>
      <c r="AY93" s="214" t="s">
        <v>141</v>
      </c>
      <c r="BK93" s="216">
        <f>SUM(BK94:BK95)</f>
        <v>0</v>
      </c>
    </row>
    <row r="94" s="1" customFormat="1" ht="16.5" customHeight="1">
      <c r="B94" s="44"/>
      <c r="C94" s="254" t="s">
        <v>149</v>
      </c>
      <c r="D94" s="254" t="s">
        <v>156</v>
      </c>
      <c r="E94" s="255" t="s">
        <v>157</v>
      </c>
      <c r="F94" s="256" t="s">
        <v>158</v>
      </c>
      <c r="G94" s="257" t="s">
        <v>146</v>
      </c>
      <c r="H94" s="258">
        <v>80.5</v>
      </c>
      <c r="I94" s="259"/>
      <c r="J94" s="260">
        <f>ROUND(I94*H94,2)</f>
        <v>0</v>
      </c>
      <c r="K94" s="256" t="s">
        <v>147</v>
      </c>
      <c r="L94" s="70"/>
      <c r="M94" s="261" t="s">
        <v>21</v>
      </c>
      <c r="N94" s="262" t="s">
        <v>46</v>
      </c>
      <c r="O94" s="45"/>
      <c r="P94" s="229">
        <f>O94*H94</f>
        <v>0</v>
      </c>
      <c r="Q94" s="229">
        <v>0.040079999999999998</v>
      </c>
      <c r="R94" s="229">
        <f>Q94*H94</f>
        <v>3.2264399999999998</v>
      </c>
      <c r="S94" s="229">
        <v>0</v>
      </c>
      <c r="T94" s="230">
        <f>S94*H94</f>
        <v>0</v>
      </c>
      <c r="AR94" s="22" t="s">
        <v>149</v>
      </c>
      <c r="AT94" s="22" t="s">
        <v>156</v>
      </c>
      <c r="AU94" s="22" t="s">
        <v>85</v>
      </c>
      <c r="AY94" s="22" t="s">
        <v>141</v>
      </c>
      <c r="BE94" s="231">
        <f>IF(N94="základní",J94,0)</f>
        <v>0</v>
      </c>
      <c r="BF94" s="231">
        <f>IF(N94="snížená",J94,0)</f>
        <v>0</v>
      </c>
      <c r="BG94" s="231">
        <f>IF(N94="zákl. přenesená",J94,0)</f>
        <v>0</v>
      </c>
      <c r="BH94" s="231">
        <f>IF(N94="sníž. přenesená",J94,0)</f>
        <v>0</v>
      </c>
      <c r="BI94" s="231">
        <f>IF(N94="nulová",J94,0)</f>
        <v>0</v>
      </c>
      <c r="BJ94" s="22" t="s">
        <v>83</v>
      </c>
      <c r="BK94" s="231">
        <f>ROUND(I94*H94,2)</f>
        <v>0</v>
      </c>
      <c r="BL94" s="22" t="s">
        <v>149</v>
      </c>
      <c r="BM94" s="22" t="s">
        <v>193</v>
      </c>
    </row>
    <row r="95" s="1" customFormat="1" ht="16.5" customHeight="1">
      <c r="B95" s="44"/>
      <c r="C95" s="254" t="s">
        <v>194</v>
      </c>
      <c r="D95" s="254" t="s">
        <v>156</v>
      </c>
      <c r="E95" s="255" t="s">
        <v>162</v>
      </c>
      <c r="F95" s="256" t="s">
        <v>163</v>
      </c>
      <c r="G95" s="257" t="s">
        <v>146</v>
      </c>
      <c r="H95" s="258">
        <v>9.8000000000000007</v>
      </c>
      <c r="I95" s="259"/>
      <c r="J95" s="260">
        <f>ROUND(I95*H95,2)</f>
        <v>0</v>
      </c>
      <c r="K95" s="256" t="s">
        <v>147</v>
      </c>
      <c r="L95" s="70"/>
      <c r="M95" s="261" t="s">
        <v>21</v>
      </c>
      <c r="N95" s="262" t="s">
        <v>46</v>
      </c>
      <c r="O95" s="45"/>
      <c r="P95" s="229">
        <f>O95*H95</f>
        <v>0</v>
      </c>
      <c r="Q95" s="229">
        <v>0.00084000000000000003</v>
      </c>
      <c r="R95" s="229">
        <f>Q95*H95</f>
        <v>0.0082320000000000015</v>
      </c>
      <c r="S95" s="229">
        <v>0</v>
      </c>
      <c r="T95" s="230">
        <f>S95*H95</f>
        <v>0</v>
      </c>
      <c r="AR95" s="22" t="s">
        <v>149</v>
      </c>
      <c r="AT95" s="22" t="s">
        <v>156</v>
      </c>
      <c r="AU95" s="22" t="s">
        <v>85</v>
      </c>
      <c r="AY95" s="22" t="s">
        <v>141</v>
      </c>
      <c r="BE95" s="231">
        <f>IF(N95="základní",J95,0)</f>
        <v>0</v>
      </c>
      <c r="BF95" s="231">
        <f>IF(N95="snížená",J95,0)</f>
        <v>0</v>
      </c>
      <c r="BG95" s="231">
        <f>IF(N95="zákl. přenesená",J95,0)</f>
        <v>0</v>
      </c>
      <c r="BH95" s="231">
        <f>IF(N95="sníž. přenesená",J95,0)</f>
        <v>0</v>
      </c>
      <c r="BI95" s="231">
        <f>IF(N95="nulová",J95,0)</f>
        <v>0</v>
      </c>
      <c r="BJ95" s="22" t="s">
        <v>83</v>
      </c>
      <c r="BK95" s="231">
        <f>ROUND(I95*H95,2)</f>
        <v>0</v>
      </c>
      <c r="BL95" s="22" t="s">
        <v>149</v>
      </c>
      <c r="BM95" s="22" t="s">
        <v>195</v>
      </c>
    </row>
    <row r="96" s="10" customFormat="1" ht="37.44" customHeight="1">
      <c r="B96" s="203"/>
      <c r="C96" s="204"/>
      <c r="D96" s="205" t="s">
        <v>74</v>
      </c>
      <c r="E96" s="206" t="s">
        <v>166</v>
      </c>
      <c r="F96" s="206" t="s">
        <v>167</v>
      </c>
      <c r="G96" s="204"/>
      <c r="H96" s="204"/>
      <c r="I96" s="207"/>
      <c r="J96" s="208">
        <f>BK96</f>
        <v>0</v>
      </c>
      <c r="K96" s="204"/>
      <c r="L96" s="209"/>
      <c r="M96" s="210"/>
      <c r="N96" s="211"/>
      <c r="O96" s="211"/>
      <c r="P96" s="212">
        <f>P97</f>
        <v>0</v>
      </c>
      <c r="Q96" s="211"/>
      <c r="R96" s="212">
        <f>R97</f>
        <v>0.0045149999999999999</v>
      </c>
      <c r="S96" s="211"/>
      <c r="T96" s="213">
        <f>T97</f>
        <v>0</v>
      </c>
      <c r="AR96" s="214" t="s">
        <v>85</v>
      </c>
      <c r="AT96" s="215" t="s">
        <v>74</v>
      </c>
      <c r="AU96" s="215" t="s">
        <v>75</v>
      </c>
      <c r="AY96" s="214" t="s">
        <v>141</v>
      </c>
      <c r="BK96" s="216">
        <f>BK97</f>
        <v>0</v>
      </c>
    </row>
    <row r="97" s="10" customFormat="1" ht="19.92" customHeight="1">
      <c r="B97" s="203"/>
      <c r="C97" s="204"/>
      <c r="D97" s="205" t="s">
        <v>74</v>
      </c>
      <c r="E97" s="217" t="s">
        <v>168</v>
      </c>
      <c r="F97" s="217" t="s">
        <v>169</v>
      </c>
      <c r="G97" s="204"/>
      <c r="H97" s="204"/>
      <c r="I97" s="207"/>
      <c r="J97" s="218">
        <f>BK97</f>
        <v>0</v>
      </c>
      <c r="K97" s="204"/>
      <c r="L97" s="209"/>
      <c r="M97" s="210"/>
      <c r="N97" s="211"/>
      <c r="O97" s="211"/>
      <c r="P97" s="212">
        <f>SUM(P98:P113)</f>
        <v>0</v>
      </c>
      <c r="Q97" s="211"/>
      <c r="R97" s="212">
        <f>SUM(R98:R113)</f>
        <v>0.0045149999999999999</v>
      </c>
      <c r="S97" s="211"/>
      <c r="T97" s="213">
        <f>SUM(T98:T113)</f>
        <v>0</v>
      </c>
      <c r="AR97" s="214" t="s">
        <v>85</v>
      </c>
      <c r="AT97" s="215" t="s">
        <v>74</v>
      </c>
      <c r="AU97" s="215" t="s">
        <v>83</v>
      </c>
      <c r="AY97" s="214" t="s">
        <v>141</v>
      </c>
      <c r="BK97" s="216">
        <f>SUM(BK98:BK113)</f>
        <v>0</v>
      </c>
    </row>
    <row r="98" s="1" customFormat="1" ht="25.5" customHeight="1">
      <c r="B98" s="44"/>
      <c r="C98" s="254" t="s">
        <v>196</v>
      </c>
      <c r="D98" s="254" t="s">
        <v>156</v>
      </c>
      <c r="E98" s="255" t="s">
        <v>197</v>
      </c>
      <c r="F98" s="256" t="s">
        <v>198</v>
      </c>
      <c r="G98" s="257" t="s">
        <v>146</v>
      </c>
      <c r="H98" s="258">
        <v>80.5</v>
      </c>
      <c r="I98" s="259"/>
      <c r="J98" s="260">
        <f>ROUND(I98*H98,2)</f>
        <v>0</v>
      </c>
      <c r="K98" s="256" t="s">
        <v>21</v>
      </c>
      <c r="L98" s="70"/>
      <c r="M98" s="261" t="s">
        <v>21</v>
      </c>
      <c r="N98" s="262" t="s">
        <v>46</v>
      </c>
      <c r="O98" s="45"/>
      <c r="P98" s="229">
        <f>O98*H98</f>
        <v>0</v>
      </c>
      <c r="Q98" s="229">
        <v>5.0000000000000002E-05</v>
      </c>
      <c r="R98" s="229">
        <f>Q98*H98</f>
        <v>0.0040249999999999999</v>
      </c>
      <c r="S98" s="229">
        <v>0</v>
      </c>
      <c r="T98" s="230">
        <f>S98*H98</f>
        <v>0</v>
      </c>
      <c r="AR98" s="22" t="s">
        <v>172</v>
      </c>
      <c r="AT98" s="22" t="s">
        <v>156</v>
      </c>
      <c r="AU98" s="22" t="s">
        <v>85</v>
      </c>
      <c r="AY98" s="22" t="s">
        <v>141</v>
      </c>
      <c r="BE98" s="231">
        <f>IF(N98="základní",J98,0)</f>
        <v>0</v>
      </c>
      <c r="BF98" s="231">
        <f>IF(N98="snížená",J98,0)</f>
        <v>0</v>
      </c>
      <c r="BG98" s="231">
        <f>IF(N98="zákl. přenesená",J98,0)</f>
        <v>0</v>
      </c>
      <c r="BH98" s="231">
        <f>IF(N98="sníž. přenesená",J98,0)</f>
        <v>0</v>
      </c>
      <c r="BI98" s="231">
        <f>IF(N98="nulová",J98,0)</f>
        <v>0</v>
      </c>
      <c r="BJ98" s="22" t="s">
        <v>83</v>
      </c>
      <c r="BK98" s="231">
        <f>ROUND(I98*H98,2)</f>
        <v>0</v>
      </c>
      <c r="BL98" s="22" t="s">
        <v>172</v>
      </c>
      <c r="BM98" s="22" t="s">
        <v>199</v>
      </c>
    </row>
    <row r="99" s="11" customFormat="1">
      <c r="B99" s="232"/>
      <c r="C99" s="233"/>
      <c r="D99" s="234" t="s">
        <v>151</v>
      </c>
      <c r="E99" s="235" t="s">
        <v>21</v>
      </c>
      <c r="F99" s="236" t="s">
        <v>174</v>
      </c>
      <c r="G99" s="233"/>
      <c r="H99" s="235" t="s">
        <v>21</v>
      </c>
      <c r="I99" s="237"/>
      <c r="J99" s="233"/>
      <c r="K99" s="233"/>
      <c r="L99" s="238"/>
      <c r="M99" s="239"/>
      <c r="N99" s="240"/>
      <c r="O99" s="240"/>
      <c r="P99" s="240"/>
      <c r="Q99" s="240"/>
      <c r="R99" s="240"/>
      <c r="S99" s="240"/>
      <c r="T99" s="241"/>
      <c r="AT99" s="242" t="s">
        <v>151</v>
      </c>
      <c r="AU99" s="242" t="s">
        <v>85</v>
      </c>
      <c r="AV99" s="11" t="s">
        <v>83</v>
      </c>
      <c r="AW99" s="11" t="s">
        <v>38</v>
      </c>
      <c r="AX99" s="11" t="s">
        <v>75</v>
      </c>
      <c r="AY99" s="242" t="s">
        <v>141</v>
      </c>
    </row>
    <row r="100" s="11" customFormat="1">
      <c r="B100" s="232"/>
      <c r="C100" s="233"/>
      <c r="D100" s="234" t="s">
        <v>151</v>
      </c>
      <c r="E100" s="235" t="s">
        <v>21</v>
      </c>
      <c r="F100" s="236" t="s">
        <v>200</v>
      </c>
      <c r="G100" s="233"/>
      <c r="H100" s="235" t="s">
        <v>21</v>
      </c>
      <c r="I100" s="237"/>
      <c r="J100" s="233"/>
      <c r="K100" s="233"/>
      <c r="L100" s="238"/>
      <c r="M100" s="239"/>
      <c r="N100" s="240"/>
      <c r="O100" s="240"/>
      <c r="P100" s="240"/>
      <c r="Q100" s="240"/>
      <c r="R100" s="240"/>
      <c r="S100" s="240"/>
      <c r="T100" s="241"/>
      <c r="AT100" s="242" t="s">
        <v>151</v>
      </c>
      <c r="AU100" s="242" t="s">
        <v>85</v>
      </c>
      <c r="AV100" s="11" t="s">
        <v>83</v>
      </c>
      <c r="AW100" s="11" t="s">
        <v>38</v>
      </c>
      <c r="AX100" s="11" t="s">
        <v>75</v>
      </c>
      <c r="AY100" s="242" t="s">
        <v>141</v>
      </c>
    </row>
    <row r="101" s="11" customFormat="1">
      <c r="B101" s="232"/>
      <c r="C101" s="233"/>
      <c r="D101" s="234" t="s">
        <v>151</v>
      </c>
      <c r="E101" s="235" t="s">
        <v>21</v>
      </c>
      <c r="F101" s="236" t="s">
        <v>201</v>
      </c>
      <c r="G101" s="233"/>
      <c r="H101" s="235" t="s">
        <v>21</v>
      </c>
      <c r="I101" s="237"/>
      <c r="J101" s="233"/>
      <c r="K101" s="233"/>
      <c r="L101" s="238"/>
      <c r="M101" s="239"/>
      <c r="N101" s="240"/>
      <c r="O101" s="240"/>
      <c r="P101" s="240"/>
      <c r="Q101" s="240"/>
      <c r="R101" s="240"/>
      <c r="S101" s="240"/>
      <c r="T101" s="241"/>
      <c r="AT101" s="242" t="s">
        <v>151</v>
      </c>
      <c r="AU101" s="242" t="s">
        <v>85</v>
      </c>
      <c r="AV101" s="11" t="s">
        <v>83</v>
      </c>
      <c r="AW101" s="11" t="s">
        <v>38</v>
      </c>
      <c r="AX101" s="11" t="s">
        <v>75</v>
      </c>
      <c r="AY101" s="242" t="s">
        <v>141</v>
      </c>
    </row>
    <row r="102" s="11" customFormat="1">
      <c r="B102" s="232"/>
      <c r="C102" s="233"/>
      <c r="D102" s="234" t="s">
        <v>151</v>
      </c>
      <c r="E102" s="235" t="s">
        <v>21</v>
      </c>
      <c r="F102" s="236" t="s">
        <v>202</v>
      </c>
      <c r="G102" s="233"/>
      <c r="H102" s="235" t="s">
        <v>21</v>
      </c>
      <c r="I102" s="237"/>
      <c r="J102" s="233"/>
      <c r="K102" s="233"/>
      <c r="L102" s="238"/>
      <c r="M102" s="239"/>
      <c r="N102" s="240"/>
      <c r="O102" s="240"/>
      <c r="P102" s="240"/>
      <c r="Q102" s="240"/>
      <c r="R102" s="240"/>
      <c r="S102" s="240"/>
      <c r="T102" s="241"/>
      <c r="AT102" s="242" t="s">
        <v>151</v>
      </c>
      <c r="AU102" s="242" t="s">
        <v>85</v>
      </c>
      <c r="AV102" s="11" t="s">
        <v>83</v>
      </c>
      <c r="AW102" s="11" t="s">
        <v>38</v>
      </c>
      <c r="AX102" s="11" t="s">
        <v>75</v>
      </c>
      <c r="AY102" s="242" t="s">
        <v>141</v>
      </c>
    </row>
    <row r="103" s="11" customFormat="1">
      <c r="B103" s="232"/>
      <c r="C103" s="233"/>
      <c r="D103" s="234" t="s">
        <v>151</v>
      </c>
      <c r="E103" s="235" t="s">
        <v>21</v>
      </c>
      <c r="F103" s="236" t="s">
        <v>203</v>
      </c>
      <c r="G103" s="233"/>
      <c r="H103" s="235" t="s">
        <v>21</v>
      </c>
      <c r="I103" s="237"/>
      <c r="J103" s="233"/>
      <c r="K103" s="233"/>
      <c r="L103" s="238"/>
      <c r="M103" s="239"/>
      <c r="N103" s="240"/>
      <c r="O103" s="240"/>
      <c r="P103" s="240"/>
      <c r="Q103" s="240"/>
      <c r="R103" s="240"/>
      <c r="S103" s="240"/>
      <c r="T103" s="241"/>
      <c r="AT103" s="242" t="s">
        <v>151</v>
      </c>
      <c r="AU103" s="242" t="s">
        <v>85</v>
      </c>
      <c r="AV103" s="11" t="s">
        <v>83</v>
      </c>
      <c r="AW103" s="11" t="s">
        <v>38</v>
      </c>
      <c r="AX103" s="11" t="s">
        <v>75</v>
      </c>
      <c r="AY103" s="242" t="s">
        <v>141</v>
      </c>
    </row>
    <row r="104" s="11" customFormat="1">
      <c r="B104" s="232"/>
      <c r="C104" s="233"/>
      <c r="D104" s="234" t="s">
        <v>151</v>
      </c>
      <c r="E104" s="235" t="s">
        <v>21</v>
      </c>
      <c r="F104" s="236" t="s">
        <v>204</v>
      </c>
      <c r="G104" s="233"/>
      <c r="H104" s="235" t="s">
        <v>21</v>
      </c>
      <c r="I104" s="237"/>
      <c r="J104" s="233"/>
      <c r="K104" s="233"/>
      <c r="L104" s="238"/>
      <c r="M104" s="239"/>
      <c r="N104" s="240"/>
      <c r="O104" s="240"/>
      <c r="P104" s="240"/>
      <c r="Q104" s="240"/>
      <c r="R104" s="240"/>
      <c r="S104" s="240"/>
      <c r="T104" s="241"/>
      <c r="AT104" s="242" t="s">
        <v>151</v>
      </c>
      <c r="AU104" s="242" t="s">
        <v>85</v>
      </c>
      <c r="AV104" s="11" t="s">
        <v>83</v>
      </c>
      <c r="AW104" s="11" t="s">
        <v>38</v>
      </c>
      <c r="AX104" s="11" t="s">
        <v>75</v>
      </c>
      <c r="AY104" s="242" t="s">
        <v>141</v>
      </c>
    </row>
    <row r="105" s="12" customFormat="1">
      <c r="B105" s="243"/>
      <c r="C105" s="244"/>
      <c r="D105" s="234" t="s">
        <v>151</v>
      </c>
      <c r="E105" s="245" t="s">
        <v>21</v>
      </c>
      <c r="F105" s="246" t="s">
        <v>205</v>
      </c>
      <c r="G105" s="244"/>
      <c r="H105" s="247">
        <v>80.5</v>
      </c>
      <c r="I105" s="248"/>
      <c r="J105" s="244"/>
      <c r="K105" s="244"/>
      <c r="L105" s="249"/>
      <c r="M105" s="250"/>
      <c r="N105" s="251"/>
      <c r="O105" s="251"/>
      <c r="P105" s="251"/>
      <c r="Q105" s="251"/>
      <c r="R105" s="251"/>
      <c r="S105" s="251"/>
      <c r="T105" s="252"/>
      <c r="AT105" s="253" t="s">
        <v>151</v>
      </c>
      <c r="AU105" s="253" t="s">
        <v>85</v>
      </c>
      <c r="AV105" s="12" t="s">
        <v>85</v>
      </c>
      <c r="AW105" s="12" t="s">
        <v>38</v>
      </c>
      <c r="AX105" s="12" t="s">
        <v>83</v>
      </c>
      <c r="AY105" s="253" t="s">
        <v>141</v>
      </c>
    </row>
    <row r="106" s="1" customFormat="1" ht="25.5" customHeight="1">
      <c r="B106" s="44"/>
      <c r="C106" s="254" t="s">
        <v>206</v>
      </c>
      <c r="D106" s="254" t="s">
        <v>156</v>
      </c>
      <c r="E106" s="255" t="s">
        <v>207</v>
      </c>
      <c r="F106" s="256" t="s">
        <v>198</v>
      </c>
      <c r="G106" s="257" t="s">
        <v>146</v>
      </c>
      <c r="H106" s="258">
        <v>9.8000000000000007</v>
      </c>
      <c r="I106" s="259"/>
      <c r="J106" s="260">
        <f>ROUND(I106*H106,2)</f>
        <v>0</v>
      </c>
      <c r="K106" s="256" t="s">
        <v>21</v>
      </c>
      <c r="L106" s="70"/>
      <c r="M106" s="261" t="s">
        <v>21</v>
      </c>
      <c r="N106" s="262" t="s">
        <v>46</v>
      </c>
      <c r="O106" s="45"/>
      <c r="P106" s="229">
        <f>O106*H106</f>
        <v>0</v>
      </c>
      <c r="Q106" s="229">
        <v>5.0000000000000002E-05</v>
      </c>
      <c r="R106" s="229">
        <f>Q106*H106</f>
        <v>0.00049000000000000009</v>
      </c>
      <c r="S106" s="229">
        <v>0</v>
      </c>
      <c r="T106" s="230">
        <f>S106*H106</f>
        <v>0</v>
      </c>
      <c r="AR106" s="22" t="s">
        <v>172</v>
      </c>
      <c r="AT106" s="22" t="s">
        <v>156</v>
      </c>
      <c r="AU106" s="22" t="s">
        <v>85</v>
      </c>
      <c r="AY106" s="22" t="s">
        <v>141</v>
      </c>
      <c r="BE106" s="231">
        <f>IF(N106="základní",J106,0)</f>
        <v>0</v>
      </c>
      <c r="BF106" s="231">
        <f>IF(N106="snížená",J106,0)</f>
        <v>0</v>
      </c>
      <c r="BG106" s="231">
        <f>IF(N106="zákl. přenesená",J106,0)</f>
        <v>0</v>
      </c>
      <c r="BH106" s="231">
        <f>IF(N106="sníž. přenesená",J106,0)</f>
        <v>0</v>
      </c>
      <c r="BI106" s="231">
        <f>IF(N106="nulová",J106,0)</f>
        <v>0</v>
      </c>
      <c r="BJ106" s="22" t="s">
        <v>83</v>
      </c>
      <c r="BK106" s="231">
        <f>ROUND(I106*H106,2)</f>
        <v>0</v>
      </c>
      <c r="BL106" s="22" t="s">
        <v>172</v>
      </c>
      <c r="BM106" s="22" t="s">
        <v>208</v>
      </c>
    </row>
    <row r="107" s="11" customFormat="1">
      <c r="B107" s="232"/>
      <c r="C107" s="233"/>
      <c r="D107" s="234" t="s">
        <v>151</v>
      </c>
      <c r="E107" s="235" t="s">
        <v>21</v>
      </c>
      <c r="F107" s="236" t="s">
        <v>174</v>
      </c>
      <c r="G107" s="233"/>
      <c r="H107" s="235" t="s">
        <v>21</v>
      </c>
      <c r="I107" s="237"/>
      <c r="J107" s="233"/>
      <c r="K107" s="233"/>
      <c r="L107" s="238"/>
      <c r="M107" s="239"/>
      <c r="N107" s="240"/>
      <c r="O107" s="240"/>
      <c r="P107" s="240"/>
      <c r="Q107" s="240"/>
      <c r="R107" s="240"/>
      <c r="S107" s="240"/>
      <c r="T107" s="241"/>
      <c r="AT107" s="242" t="s">
        <v>151</v>
      </c>
      <c r="AU107" s="242" t="s">
        <v>85</v>
      </c>
      <c r="AV107" s="11" t="s">
        <v>83</v>
      </c>
      <c r="AW107" s="11" t="s">
        <v>38</v>
      </c>
      <c r="AX107" s="11" t="s">
        <v>75</v>
      </c>
      <c r="AY107" s="242" t="s">
        <v>141</v>
      </c>
    </row>
    <row r="108" s="11" customFormat="1">
      <c r="B108" s="232"/>
      <c r="C108" s="233"/>
      <c r="D108" s="234" t="s">
        <v>151</v>
      </c>
      <c r="E108" s="235" t="s">
        <v>21</v>
      </c>
      <c r="F108" s="236" t="s">
        <v>200</v>
      </c>
      <c r="G108" s="233"/>
      <c r="H108" s="235" t="s">
        <v>21</v>
      </c>
      <c r="I108" s="237"/>
      <c r="J108" s="233"/>
      <c r="K108" s="233"/>
      <c r="L108" s="238"/>
      <c r="M108" s="239"/>
      <c r="N108" s="240"/>
      <c r="O108" s="240"/>
      <c r="P108" s="240"/>
      <c r="Q108" s="240"/>
      <c r="R108" s="240"/>
      <c r="S108" s="240"/>
      <c r="T108" s="241"/>
      <c r="AT108" s="242" t="s">
        <v>151</v>
      </c>
      <c r="AU108" s="242" t="s">
        <v>85</v>
      </c>
      <c r="AV108" s="11" t="s">
        <v>83</v>
      </c>
      <c r="AW108" s="11" t="s">
        <v>38</v>
      </c>
      <c r="AX108" s="11" t="s">
        <v>75</v>
      </c>
      <c r="AY108" s="242" t="s">
        <v>141</v>
      </c>
    </row>
    <row r="109" s="11" customFormat="1">
      <c r="B109" s="232"/>
      <c r="C109" s="233"/>
      <c r="D109" s="234" t="s">
        <v>151</v>
      </c>
      <c r="E109" s="235" t="s">
        <v>21</v>
      </c>
      <c r="F109" s="236" t="s">
        <v>209</v>
      </c>
      <c r="G109" s="233"/>
      <c r="H109" s="235" t="s">
        <v>21</v>
      </c>
      <c r="I109" s="237"/>
      <c r="J109" s="233"/>
      <c r="K109" s="233"/>
      <c r="L109" s="238"/>
      <c r="M109" s="239"/>
      <c r="N109" s="240"/>
      <c r="O109" s="240"/>
      <c r="P109" s="240"/>
      <c r="Q109" s="240"/>
      <c r="R109" s="240"/>
      <c r="S109" s="240"/>
      <c r="T109" s="241"/>
      <c r="AT109" s="242" t="s">
        <v>151</v>
      </c>
      <c r="AU109" s="242" t="s">
        <v>85</v>
      </c>
      <c r="AV109" s="11" t="s">
        <v>83</v>
      </c>
      <c r="AW109" s="11" t="s">
        <v>38</v>
      </c>
      <c r="AX109" s="11" t="s">
        <v>75</v>
      </c>
      <c r="AY109" s="242" t="s">
        <v>141</v>
      </c>
    </row>
    <row r="110" s="11" customFormat="1">
      <c r="B110" s="232"/>
      <c r="C110" s="233"/>
      <c r="D110" s="234" t="s">
        <v>151</v>
      </c>
      <c r="E110" s="235" t="s">
        <v>21</v>
      </c>
      <c r="F110" s="236" t="s">
        <v>210</v>
      </c>
      <c r="G110" s="233"/>
      <c r="H110" s="235" t="s">
        <v>21</v>
      </c>
      <c r="I110" s="237"/>
      <c r="J110" s="233"/>
      <c r="K110" s="233"/>
      <c r="L110" s="238"/>
      <c r="M110" s="239"/>
      <c r="N110" s="240"/>
      <c r="O110" s="240"/>
      <c r="P110" s="240"/>
      <c r="Q110" s="240"/>
      <c r="R110" s="240"/>
      <c r="S110" s="240"/>
      <c r="T110" s="241"/>
      <c r="AT110" s="242" t="s">
        <v>151</v>
      </c>
      <c r="AU110" s="242" t="s">
        <v>85</v>
      </c>
      <c r="AV110" s="11" t="s">
        <v>83</v>
      </c>
      <c r="AW110" s="11" t="s">
        <v>38</v>
      </c>
      <c r="AX110" s="11" t="s">
        <v>75</v>
      </c>
      <c r="AY110" s="242" t="s">
        <v>141</v>
      </c>
    </row>
    <row r="111" s="11" customFormat="1">
      <c r="B111" s="232"/>
      <c r="C111" s="233"/>
      <c r="D111" s="234" t="s">
        <v>151</v>
      </c>
      <c r="E111" s="235" t="s">
        <v>21</v>
      </c>
      <c r="F111" s="236" t="s">
        <v>211</v>
      </c>
      <c r="G111" s="233"/>
      <c r="H111" s="235" t="s">
        <v>21</v>
      </c>
      <c r="I111" s="237"/>
      <c r="J111" s="233"/>
      <c r="K111" s="233"/>
      <c r="L111" s="238"/>
      <c r="M111" s="239"/>
      <c r="N111" s="240"/>
      <c r="O111" s="240"/>
      <c r="P111" s="240"/>
      <c r="Q111" s="240"/>
      <c r="R111" s="240"/>
      <c r="S111" s="240"/>
      <c r="T111" s="241"/>
      <c r="AT111" s="242" t="s">
        <v>151</v>
      </c>
      <c r="AU111" s="242" t="s">
        <v>85</v>
      </c>
      <c r="AV111" s="11" t="s">
        <v>83</v>
      </c>
      <c r="AW111" s="11" t="s">
        <v>38</v>
      </c>
      <c r="AX111" s="11" t="s">
        <v>75</v>
      </c>
      <c r="AY111" s="242" t="s">
        <v>141</v>
      </c>
    </row>
    <row r="112" s="11" customFormat="1">
      <c r="B112" s="232"/>
      <c r="C112" s="233"/>
      <c r="D112" s="234" t="s">
        <v>151</v>
      </c>
      <c r="E112" s="235" t="s">
        <v>21</v>
      </c>
      <c r="F112" s="236" t="s">
        <v>212</v>
      </c>
      <c r="G112" s="233"/>
      <c r="H112" s="235" t="s">
        <v>21</v>
      </c>
      <c r="I112" s="237"/>
      <c r="J112" s="233"/>
      <c r="K112" s="233"/>
      <c r="L112" s="238"/>
      <c r="M112" s="239"/>
      <c r="N112" s="240"/>
      <c r="O112" s="240"/>
      <c r="P112" s="240"/>
      <c r="Q112" s="240"/>
      <c r="R112" s="240"/>
      <c r="S112" s="240"/>
      <c r="T112" s="241"/>
      <c r="AT112" s="242" t="s">
        <v>151</v>
      </c>
      <c r="AU112" s="242" t="s">
        <v>85</v>
      </c>
      <c r="AV112" s="11" t="s">
        <v>83</v>
      </c>
      <c r="AW112" s="11" t="s">
        <v>38</v>
      </c>
      <c r="AX112" s="11" t="s">
        <v>75</v>
      </c>
      <c r="AY112" s="242" t="s">
        <v>141</v>
      </c>
    </row>
    <row r="113" s="12" customFormat="1">
      <c r="B113" s="243"/>
      <c r="C113" s="244"/>
      <c r="D113" s="234" t="s">
        <v>151</v>
      </c>
      <c r="E113" s="245" t="s">
        <v>21</v>
      </c>
      <c r="F113" s="246" t="s">
        <v>213</v>
      </c>
      <c r="G113" s="244"/>
      <c r="H113" s="247">
        <v>9.8000000000000007</v>
      </c>
      <c r="I113" s="248"/>
      <c r="J113" s="244"/>
      <c r="K113" s="244"/>
      <c r="L113" s="249"/>
      <c r="M113" s="263"/>
      <c r="N113" s="264"/>
      <c r="O113" s="264"/>
      <c r="P113" s="264"/>
      <c r="Q113" s="264"/>
      <c r="R113" s="264"/>
      <c r="S113" s="264"/>
      <c r="T113" s="265"/>
      <c r="AT113" s="253" t="s">
        <v>151</v>
      </c>
      <c r="AU113" s="253" t="s">
        <v>85</v>
      </c>
      <c r="AV113" s="12" t="s">
        <v>85</v>
      </c>
      <c r="AW113" s="12" t="s">
        <v>38</v>
      </c>
      <c r="AX113" s="12" t="s">
        <v>83</v>
      </c>
      <c r="AY113" s="253" t="s">
        <v>141</v>
      </c>
    </row>
    <row r="114" s="1" customFormat="1" ht="6.96" customHeight="1">
      <c r="B114" s="65"/>
      <c r="C114" s="66"/>
      <c r="D114" s="66"/>
      <c r="E114" s="66"/>
      <c r="F114" s="66"/>
      <c r="G114" s="66"/>
      <c r="H114" s="66"/>
      <c r="I114" s="164"/>
      <c r="J114" s="66"/>
      <c r="K114" s="66"/>
      <c r="L114" s="70"/>
    </row>
  </sheetData>
  <sheetProtection sheet="1" autoFilter="0" formatColumns="0" formatRows="0" objects="1" scenarios="1" spinCount="100000" saltValue="eVnzszX69VmST7Q27oawByXjNBpMA/mMeMU472aozi1fQeiJJ9U/X/C14OZBndF5x82okBroFIZUHBn8Ejs3Bw==" hashValue="E4M9bUSgtNiyQTcpcrot0dKcSPpFBLTakWbZ1Zd0mkDgk8bZPv7vhQwTjm/7xrQVOKg5n6fq2pNrzXm6eq00mg==" algorithmName="SHA-512" password="CC35"/>
  <autoFilter ref="C81:K113"/>
  <mergeCells count="10">
    <mergeCell ref="E7:H7"/>
    <mergeCell ref="E9:H9"/>
    <mergeCell ref="E24:H24"/>
    <mergeCell ref="E45:H45"/>
    <mergeCell ref="E47:H47"/>
    <mergeCell ref="J51:J52"/>
    <mergeCell ref="E72:H72"/>
    <mergeCell ref="E74:H74"/>
    <mergeCell ref="G1:H1"/>
    <mergeCell ref="L2:V2"/>
  </mergeCells>
  <hyperlinks>
    <hyperlink ref="F1:G1" location="C2" display="1) Krycí list soupisu"/>
    <hyperlink ref="G1:H1" location="C54" display="2) Rekapitulace"/>
    <hyperlink ref="J1" location="C81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34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19"/>
      <c r="B1" s="135"/>
      <c r="C1" s="135"/>
      <c r="D1" s="136" t="s">
        <v>1</v>
      </c>
      <c r="E1" s="135"/>
      <c r="F1" s="137" t="s">
        <v>107</v>
      </c>
      <c r="G1" s="137" t="s">
        <v>108</v>
      </c>
      <c r="H1" s="137"/>
      <c r="I1" s="138"/>
      <c r="J1" s="137" t="s">
        <v>109</v>
      </c>
      <c r="K1" s="136" t="s">
        <v>110</v>
      </c>
      <c r="L1" s="137" t="s">
        <v>111</v>
      </c>
      <c r="M1" s="137"/>
      <c r="N1" s="137"/>
      <c r="O1" s="137"/>
      <c r="P1" s="137"/>
      <c r="Q1" s="137"/>
      <c r="R1" s="137"/>
      <c r="S1" s="137"/>
      <c r="T1" s="137"/>
      <c r="U1" s="18"/>
      <c r="V1" s="18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</row>
    <row r="2" ht="36.96" customHeight="1">
      <c r="L2"/>
      <c r="AT2" s="22" t="s">
        <v>91</v>
      </c>
    </row>
    <row r="3" ht="6.96" customHeight="1">
      <c r="B3" s="23"/>
      <c r="C3" s="24"/>
      <c r="D3" s="24"/>
      <c r="E3" s="24"/>
      <c r="F3" s="24"/>
      <c r="G3" s="24"/>
      <c r="H3" s="24"/>
      <c r="I3" s="139"/>
      <c r="J3" s="24"/>
      <c r="K3" s="25"/>
      <c r="AT3" s="22" t="s">
        <v>85</v>
      </c>
    </row>
    <row r="4" ht="36.96" customHeight="1">
      <c r="B4" s="26"/>
      <c r="C4" s="27"/>
      <c r="D4" s="28" t="s">
        <v>112</v>
      </c>
      <c r="E4" s="27"/>
      <c r="F4" s="27"/>
      <c r="G4" s="27"/>
      <c r="H4" s="27"/>
      <c r="I4" s="140"/>
      <c r="J4" s="27"/>
      <c r="K4" s="29"/>
      <c r="M4" s="30" t="s">
        <v>12</v>
      </c>
      <c r="AT4" s="22" t="s">
        <v>6</v>
      </c>
    </row>
    <row r="5" ht="6.96" customHeight="1">
      <c r="B5" s="26"/>
      <c r="C5" s="27"/>
      <c r="D5" s="27"/>
      <c r="E5" s="27"/>
      <c r="F5" s="27"/>
      <c r="G5" s="27"/>
      <c r="H5" s="27"/>
      <c r="I5" s="140"/>
      <c r="J5" s="27"/>
      <c r="K5" s="29"/>
    </row>
    <row r="6">
      <c r="B6" s="26"/>
      <c r="C6" s="27"/>
      <c r="D6" s="38" t="s">
        <v>18</v>
      </c>
      <c r="E6" s="27"/>
      <c r="F6" s="27"/>
      <c r="G6" s="27"/>
      <c r="H6" s="27"/>
      <c r="I6" s="140"/>
      <c r="J6" s="27"/>
      <c r="K6" s="29"/>
    </row>
    <row r="7" ht="16.5" customHeight="1">
      <c r="B7" s="26"/>
      <c r="C7" s="27"/>
      <c r="D7" s="27"/>
      <c r="E7" s="141" t="str">
        <f>'Rekapitulace stavby'!K6</f>
        <v>VD Velký rybník - zřízení bezpečnostních prvků</v>
      </c>
      <c r="F7" s="38"/>
      <c r="G7" s="38"/>
      <c r="H7" s="38"/>
      <c r="I7" s="140"/>
      <c r="J7" s="27"/>
      <c r="K7" s="29"/>
    </row>
    <row r="8" s="1" customFormat="1">
      <c r="B8" s="44"/>
      <c r="C8" s="45"/>
      <c r="D8" s="38" t="s">
        <v>113</v>
      </c>
      <c r="E8" s="45"/>
      <c r="F8" s="45"/>
      <c r="G8" s="45"/>
      <c r="H8" s="45"/>
      <c r="I8" s="142"/>
      <c r="J8" s="45"/>
      <c r="K8" s="49"/>
    </row>
    <row r="9" s="1" customFormat="1" ht="36.96" customHeight="1">
      <c r="B9" s="44"/>
      <c r="C9" s="45"/>
      <c r="D9" s="45"/>
      <c r="E9" s="143" t="s">
        <v>214</v>
      </c>
      <c r="F9" s="45"/>
      <c r="G9" s="45"/>
      <c r="H9" s="45"/>
      <c r="I9" s="142"/>
      <c r="J9" s="45"/>
      <c r="K9" s="49"/>
    </row>
    <row r="10" s="1" customFormat="1">
      <c r="B10" s="44"/>
      <c r="C10" s="45"/>
      <c r="D10" s="45"/>
      <c r="E10" s="45"/>
      <c r="F10" s="45"/>
      <c r="G10" s="45"/>
      <c r="H10" s="45"/>
      <c r="I10" s="142"/>
      <c r="J10" s="45"/>
      <c r="K10" s="49"/>
    </row>
    <row r="11" s="1" customFormat="1" ht="14.4" customHeight="1">
      <c r="B11" s="44"/>
      <c r="C11" s="45"/>
      <c r="D11" s="38" t="s">
        <v>20</v>
      </c>
      <c r="E11" s="45"/>
      <c r="F11" s="33" t="s">
        <v>21</v>
      </c>
      <c r="G11" s="45"/>
      <c r="H11" s="45"/>
      <c r="I11" s="144" t="s">
        <v>22</v>
      </c>
      <c r="J11" s="33" t="s">
        <v>21</v>
      </c>
      <c r="K11" s="49"/>
    </row>
    <row r="12" s="1" customFormat="1" ht="14.4" customHeight="1">
      <c r="B12" s="44"/>
      <c r="C12" s="45"/>
      <c r="D12" s="38" t="s">
        <v>23</v>
      </c>
      <c r="E12" s="45"/>
      <c r="F12" s="33" t="s">
        <v>24</v>
      </c>
      <c r="G12" s="45"/>
      <c r="H12" s="45"/>
      <c r="I12" s="144" t="s">
        <v>25</v>
      </c>
      <c r="J12" s="145" t="str">
        <f>'Rekapitulace stavby'!AN8</f>
        <v>14. 11. 2018</v>
      </c>
      <c r="K12" s="49"/>
    </row>
    <row r="13" s="1" customFormat="1" ht="10.8" customHeight="1">
      <c r="B13" s="44"/>
      <c r="C13" s="45"/>
      <c r="D13" s="45"/>
      <c r="E13" s="45"/>
      <c r="F13" s="45"/>
      <c r="G13" s="45"/>
      <c r="H13" s="45"/>
      <c r="I13" s="142"/>
      <c r="J13" s="45"/>
      <c r="K13" s="49"/>
    </row>
    <row r="14" s="1" customFormat="1" ht="14.4" customHeight="1">
      <c r="B14" s="44"/>
      <c r="C14" s="45"/>
      <c r="D14" s="38" t="s">
        <v>27</v>
      </c>
      <c r="E14" s="45"/>
      <c r="F14" s="45"/>
      <c r="G14" s="45"/>
      <c r="H14" s="45"/>
      <c r="I14" s="144" t="s">
        <v>28</v>
      </c>
      <c r="J14" s="33" t="s">
        <v>29</v>
      </c>
      <c r="K14" s="49"/>
    </row>
    <row r="15" s="1" customFormat="1" ht="18" customHeight="1">
      <c r="B15" s="44"/>
      <c r="C15" s="45"/>
      <c r="D15" s="45"/>
      <c r="E15" s="33" t="s">
        <v>30</v>
      </c>
      <c r="F15" s="45"/>
      <c r="G15" s="45"/>
      <c r="H15" s="45"/>
      <c r="I15" s="144" t="s">
        <v>31</v>
      </c>
      <c r="J15" s="33" t="s">
        <v>21</v>
      </c>
      <c r="K15" s="49"/>
    </row>
    <row r="16" s="1" customFormat="1" ht="6.96" customHeight="1">
      <c r="B16" s="44"/>
      <c r="C16" s="45"/>
      <c r="D16" s="45"/>
      <c r="E16" s="45"/>
      <c r="F16" s="45"/>
      <c r="G16" s="45"/>
      <c r="H16" s="45"/>
      <c r="I16" s="142"/>
      <c r="J16" s="45"/>
      <c r="K16" s="49"/>
    </row>
    <row r="17" s="1" customFormat="1" ht="14.4" customHeight="1">
      <c r="B17" s="44"/>
      <c r="C17" s="45"/>
      <c r="D17" s="38" t="s">
        <v>32</v>
      </c>
      <c r="E17" s="45"/>
      <c r="F17" s="45"/>
      <c r="G17" s="45"/>
      <c r="H17" s="45"/>
      <c r="I17" s="144" t="s">
        <v>28</v>
      </c>
      <c r="J17" s="33" t="str">
        <f>IF('Rekapitulace stavby'!AN13="Vyplň údaj","",IF('Rekapitulace stavby'!AN13="","",'Rekapitulace stavby'!AN13))</f>
        <v/>
      </c>
      <c r="K17" s="49"/>
    </row>
    <row r="18" s="1" customFormat="1" ht="18" customHeight="1">
      <c r="B18" s="44"/>
      <c r="C18" s="45"/>
      <c r="D18" s="45"/>
      <c r="E18" s="33" t="str">
        <f>IF('Rekapitulace stavby'!E14="Vyplň údaj","",IF('Rekapitulace stavby'!E14="","",'Rekapitulace stavby'!E14))</f>
        <v/>
      </c>
      <c r="F18" s="45"/>
      <c r="G18" s="45"/>
      <c r="H18" s="45"/>
      <c r="I18" s="144" t="s">
        <v>31</v>
      </c>
      <c r="J18" s="33" t="str">
        <f>IF('Rekapitulace stavby'!AN14="Vyplň údaj","",IF('Rekapitulace stavby'!AN14="","",'Rekapitulace stavby'!AN14))</f>
        <v/>
      </c>
      <c r="K18" s="49"/>
    </row>
    <row r="19" s="1" customFormat="1" ht="6.96" customHeight="1">
      <c r="B19" s="44"/>
      <c r="C19" s="45"/>
      <c r="D19" s="45"/>
      <c r="E19" s="45"/>
      <c r="F19" s="45"/>
      <c r="G19" s="45"/>
      <c r="H19" s="45"/>
      <c r="I19" s="142"/>
      <c r="J19" s="45"/>
      <c r="K19" s="49"/>
    </row>
    <row r="20" s="1" customFormat="1" ht="14.4" customHeight="1">
      <c r="B20" s="44"/>
      <c r="C20" s="45"/>
      <c r="D20" s="38" t="s">
        <v>34</v>
      </c>
      <c r="E20" s="45"/>
      <c r="F20" s="45"/>
      <c r="G20" s="45"/>
      <c r="H20" s="45"/>
      <c r="I20" s="144" t="s">
        <v>28</v>
      </c>
      <c r="J20" s="33" t="s">
        <v>35</v>
      </c>
      <c r="K20" s="49"/>
    </row>
    <row r="21" s="1" customFormat="1" ht="18" customHeight="1">
      <c r="B21" s="44"/>
      <c r="C21" s="45"/>
      <c r="D21" s="45"/>
      <c r="E21" s="33" t="s">
        <v>36</v>
      </c>
      <c r="F21" s="45"/>
      <c r="G21" s="45"/>
      <c r="H21" s="45"/>
      <c r="I21" s="144" t="s">
        <v>31</v>
      </c>
      <c r="J21" s="33" t="s">
        <v>37</v>
      </c>
      <c r="K21" s="49"/>
    </row>
    <row r="22" s="1" customFormat="1" ht="6.96" customHeight="1">
      <c r="B22" s="44"/>
      <c r="C22" s="45"/>
      <c r="D22" s="45"/>
      <c r="E22" s="45"/>
      <c r="F22" s="45"/>
      <c r="G22" s="45"/>
      <c r="H22" s="45"/>
      <c r="I22" s="142"/>
      <c r="J22" s="45"/>
      <c r="K22" s="49"/>
    </row>
    <row r="23" s="1" customFormat="1" ht="14.4" customHeight="1">
      <c r="B23" s="44"/>
      <c r="C23" s="45"/>
      <c r="D23" s="38" t="s">
        <v>39</v>
      </c>
      <c r="E23" s="45"/>
      <c r="F23" s="45"/>
      <c r="G23" s="45"/>
      <c r="H23" s="45"/>
      <c r="I23" s="142"/>
      <c r="J23" s="45"/>
      <c r="K23" s="49"/>
    </row>
    <row r="24" s="6" customFormat="1" ht="16.5" customHeight="1">
      <c r="B24" s="146"/>
      <c r="C24" s="147"/>
      <c r="D24" s="147"/>
      <c r="E24" s="42" t="s">
        <v>21</v>
      </c>
      <c r="F24" s="42"/>
      <c r="G24" s="42"/>
      <c r="H24" s="42"/>
      <c r="I24" s="148"/>
      <c r="J24" s="147"/>
      <c r="K24" s="149"/>
    </row>
    <row r="25" s="1" customFormat="1" ht="6.96" customHeight="1">
      <c r="B25" s="44"/>
      <c r="C25" s="45"/>
      <c r="D25" s="45"/>
      <c r="E25" s="45"/>
      <c r="F25" s="45"/>
      <c r="G25" s="45"/>
      <c r="H25" s="45"/>
      <c r="I25" s="142"/>
      <c r="J25" s="45"/>
      <c r="K25" s="49"/>
    </row>
    <row r="26" s="1" customFormat="1" ht="6.96" customHeight="1">
      <c r="B26" s="44"/>
      <c r="C26" s="45"/>
      <c r="D26" s="104"/>
      <c r="E26" s="104"/>
      <c r="F26" s="104"/>
      <c r="G26" s="104"/>
      <c r="H26" s="104"/>
      <c r="I26" s="150"/>
      <c r="J26" s="104"/>
      <c r="K26" s="151"/>
    </row>
    <row r="27" s="1" customFormat="1" ht="25.44" customHeight="1">
      <c r="B27" s="44"/>
      <c r="C27" s="45"/>
      <c r="D27" s="152" t="s">
        <v>41</v>
      </c>
      <c r="E27" s="45"/>
      <c r="F27" s="45"/>
      <c r="G27" s="45"/>
      <c r="H27" s="45"/>
      <c r="I27" s="142"/>
      <c r="J27" s="153">
        <f>ROUND(J80,2)</f>
        <v>0</v>
      </c>
      <c r="K27" s="49"/>
    </row>
    <row r="28" s="1" customFormat="1" ht="6.96" customHeight="1">
      <c r="B28" s="44"/>
      <c r="C28" s="45"/>
      <c r="D28" s="104"/>
      <c r="E28" s="104"/>
      <c r="F28" s="104"/>
      <c r="G28" s="104"/>
      <c r="H28" s="104"/>
      <c r="I28" s="150"/>
      <c r="J28" s="104"/>
      <c r="K28" s="151"/>
    </row>
    <row r="29" s="1" customFormat="1" ht="14.4" customHeight="1">
      <c r="B29" s="44"/>
      <c r="C29" s="45"/>
      <c r="D29" s="45"/>
      <c r="E29" s="45"/>
      <c r="F29" s="50" t="s">
        <v>43</v>
      </c>
      <c r="G29" s="45"/>
      <c r="H29" s="45"/>
      <c r="I29" s="154" t="s">
        <v>42</v>
      </c>
      <c r="J29" s="50" t="s">
        <v>44</v>
      </c>
      <c r="K29" s="49"/>
    </row>
    <row r="30" s="1" customFormat="1" ht="14.4" customHeight="1">
      <c r="B30" s="44"/>
      <c r="C30" s="45"/>
      <c r="D30" s="53" t="s">
        <v>45</v>
      </c>
      <c r="E30" s="53" t="s">
        <v>46</v>
      </c>
      <c r="F30" s="155">
        <f>ROUND(SUM(BE80:BE94), 2)</f>
        <v>0</v>
      </c>
      <c r="G30" s="45"/>
      <c r="H30" s="45"/>
      <c r="I30" s="156">
        <v>0.20999999999999999</v>
      </c>
      <c r="J30" s="155">
        <f>ROUND(ROUND((SUM(BE80:BE94)), 2)*I30, 2)</f>
        <v>0</v>
      </c>
      <c r="K30" s="49"/>
    </row>
    <row r="31" s="1" customFormat="1" ht="14.4" customHeight="1">
      <c r="B31" s="44"/>
      <c r="C31" s="45"/>
      <c r="D31" s="45"/>
      <c r="E31" s="53" t="s">
        <v>47</v>
      </c>
      <c r="F31" s="155">
        <f>ROUND(SUM(BF80:BF94), 2)</f>
        <v>0</v>
      </c>
      <c r="G31" s="45"/>
      <c r="H31" s="45"/>
      <c r="I31" s="156">
        <v>0.14999999999999999</v>
      </c>
      <c r="J31" s="155">
        <f>ROUND(ROUND((SUM(BF80:BF94)), 2)*I31, 2)</f>
        <v>0</v>
      </c>
      <c r="K31" s="49"/>
    </row>
    <row r="32" hidden="1" s="1" customFormat="1" ht="14.4" customHeight="1">
      <c r="B32" s="44"/>
      <c r="C32" s="45"/>
      <c r="D32" s="45"/>
      <c r="E32" s="53" t="s">
        <v>48</v>
      </c>
      <c r="F32" s="155">
        <f>ROUND(SUM(BG80:BG94), 2)</f>
        <v>0</v>
      </c>
      <c r="G32" s="45"/>
      <c r="H32" s="45"/>
      <c r="I32" s="156">
        <v>0.20999999999999999</v>
      </c>
      <c r="J32" s="155">
        <v>0</v>
      </c>
      <c r="K32" s="49"/>
    </row>
    <row r="33" hidden="1" s="1" customFormat="1" ht="14.4" customHeight="1">
      <c r="B33" s="44"/>
      <c r="C33" s="45"/>
      <c r="D33" s="45"/>
      <c r="E33" s="53" t="s">
        <v>49</v>
      </c>
      <c r="F33" s="155">
        <f>ROUND(SUM(BH80:BH94), 2)</f>
        <v>0</v>
      </c>
      <c r="G33" s="45"/>
      <c r="H33" s="45"/>
      <c r="I33" s="156">
        <v>0.14999999999999999</v>
      </c>
      <c r="J33" s="155">
        <v>0</v>
      </c>
      <c r="K33" s="49"/>
    </row>
    <row r="34" hidden="1" s="1" customFormat="1" ht="14.4" customHeight="1">
      <c r="B34" s="44"/>
      <c r="C34" s="45"/>
      <c r="D34" s="45"/>
      <c r="E34" s="53" t="s">
        <v>50</v>
      </c>
      <c r="F34" s="155">
        <f>ROUND(SUM(BI80:BI94), 2)</f>
        <v>0</v>
      </c>
      <c r="G34" s="45"/>
      <c r="H34" s="45"/>
      <c r="I34" s="156">
        <v>0</v>
      </c>
      <c r="J34" s="155">
        <v>0</v>
      </c>
      <c r="K34" s="49"/>
    </row>
    <row r="35" s="1" customFormat="1" ht="6.96" customHeight="1">
      <c r="B35" s="44"/>
      <c r="C35" s="45"/>
      <c r="D35" s="45"/>
      <c r="E35" s="45"/>
      <c r="F35" s="45"/>
      <c r="G35" s="45"/>
      <c r="H35" s="45"/>
      <c r="I35" s="142"/>
      <c r="J35" s="45"/>
      <c r="K35" s="49"/>
    </row>
    <row r="36" s="1" customFormat="1" ht="25.44" customHeight="1">
      <c r="B36" s="44"/>
      <c r="C36" s="157"/>
      <c r="D36" s="158" t="s">
        <v>51</v>
      </c>
      <c r="E36" s="96"/>
      <c r="F36" s="96"/>
      <c r="G36" s="159" t="s">
        <v>52</v>
      </c>
      <c r="H36" s="160" t="s">
        <v>53</v>
      </c>
      <c r="I36" s="161"/>
      <c r="J36" s="162">
        <f>SUM(J27:J34)</f>
        <v>0</v>
      </c>
      <c r="K36" s="163"/>
    </row>
    <row r="37" s="1" customFormat="1" ht="14.4" customHeight="1">
      <c r="B37" s="65"/>
      <c r="C37" s="66"/>
      <c r="D37" s="66"/>
      <c r="E37" s="66"/>
      <c r="F37" s="66"/>
      <c r="G37" s="66"/>
      <c r="H37" s="66"/>
      <c r="I37" s="164"/>
      <c r="J37" s="66"/>
      <c r="K37" s="67"/>
    </row>
    <row r="41" s="1" customFormat="1" ht="6.96" customHeight="1">
      <c r="B41" s="165"/>
      <c r="C41" s="166"/>
      <c r="D41" s="166"/>
      <c r="E41" s="166"/>
      <c r="F41" s="166"/>
      <c r="G41" s="166"/>
      <c r="H41" s="166"/>
      <c r="I41" s="167"/>
      <c r="J41" s="166"/>
      <c r="K41" s="168"/>
    </row>
    <row r="42" s="1" customFormat="1" ht="36.96" customHeight="1">
      <c r="B42" s="44"/>
      <c r="C42" s="28" t="s">
        <v>115</v>
      </c>
      <c r="D42" s="45"/>
      <c r="E42" s="45"/>
      <c r="F42" s="45"/>
      <c r="G42" s="45"/>
      <c r="H42" s="45"/>
      <c r="I42" s="142"/>
      <c r="J42" s="45"/>
      <c r="K42" s="49"/>
    </row>
    <row r="43" s="1" customFormat="1" ht="6.96" customHeight="1">
      <c r="B43" s="44"/>
      <c r="C43" s="45"/>
      <c r="D43" s="45"/>
      <c r="E43" s="45"/>
      <c r="F43" s="45"/>
      <c r="G43" s="45"/>
      <c r="H43" s="45"/>
      <c r="I43" s="142"/>
      <c r="J43" s="45"/>
      <c r="K43" s="49"/>
    </row>
    <row r="44" s="1" customFormat="1" ht="14.4" customHeight="1">
      <c r="B44" s="44"/>
      <c r="C44" s="38" t="s">
        <v>18</v>
      </c>
      <c r="D44" s="45"/>
      <c r="E44" s="45"/>
      <c r="F44" s="45"/>
      <c r="G44" s="45"/>
      <c r="H44" s="45"/>
      <c r="I44" s="142"/>
      <c r="J44" s="45"/>
      <c r="K44" s="49"/>
    </row>
    <row r="45" s="1" customFormat="1" ht="16.5" customHeight="1">
      <c r="B45" s="44"/>
      <c r="C45" s="45"/>
      <c r="D45" s="45"/>
      <c r="E45" s="141" t="str">
        <f>E7</f>
        <v>VD Velký rybník - zřízení bezpečnostních prvků</v>
      </c>
      <c r="F45" s="38"/>
      <c r="G45" s="38"/>
      <c r="H45" s="38"/>
      <c r="I45" s="142"/>
      <c r="J45" s="45"/>
      <c r="K45" s="49"/>
    </row>
    <row r="46" s="1" customFormat="1" ht="14.4" customHeight="1">
      <c r="B46" s="44"/>
      <c r="C46" s="38" t="s">
        <v>113</v>
      </c>
      <c r="D46" s="45"/>
      <c r="E46" s="45"/>
      <c r="F46" s="45"/>
      <c r="G46" s="45"/>
      <c r="H46" s="45"/>
      <c r="I46" s="142"/>
      <c r="J46" s="45"/>
      <c r="K46" s="49"/>
    </row>
    <row r="47" s="1" customFormat="1" ht="17.25" customHeight="1">
      <c r="B47" s="44"/>
      <c r="C47" s="45"/>
      <c r="D47" s="45"/>
      <c r="E47" s="143" t="str">
        <f>E9</f>
        <v>2018-092-C - Schodišťové zábradlí</v>
      </c>
      <c r="F47" s="45"/>
      <c r="G47" s="45"/>
      <c r="H47" s="45"/>
      <c r="I47" s="142"/>
      <c r="J47" s="45"/>
      <c r="K47" s="49"/>
    </row>
    <row r="48" s="1" customFormat="1" ht="6.96" customHeight="1">
      <c r="B48" s="44"/>
      <c r="C48" s="45"/>
      <c r="D48" s="45"/>
      <c r="E48" s="45"/>
      <c r="F48" s="45"/>
      <c r="G48" s="45"/>
      <c r="H48" s="45"/>
      <c r="I48" s="142"/>
      <c r="J48" s="45"/>
      <c r="K48" s="49"/>
    </row>
    <row r="49" s="1" customFormat="1" ht="18" customHeight="1">
      <c r="B49" s="44"/>
      <c r="C49" s="38" t="s">
        <v>23</v>
      </c>
      <c r="D49" s="45"/>
      <c r="E49" s="45"/>
      <c r="F49" s="33" t="str">
        <f>F12</f>
        <v>Malešov</v>
      </c>
      <c r="G49" s="45"/>
      <c r="H49" s="45"/>
      <c r="I49" s="144" t="s">
        <v>25</v>
      </c>
      <c r="J49" s="145" t="str">
        <f>IF(J12="","",J12)</f>
        <v>14. 11. 2018</v>
      </c>
      <c r="K49" s="49"/>
    </row>
    <row r="50" s="1" customFormat="1" ht="6.96" customHeight="1">
      <c r="B50" s="44"/>
      <c r="C50" s="45"/>
      <c r="D50" s="45"/>
      <c r="E50" s="45"/>
      <c r="F50" s="45"/>
      <c r="G50" s="45"/>
      <c r="H50" s="45"/>
      <c r="I50" s="142"/>
      <c r="J50" s="45"/>
      <c r="K50" s="49"/>
    </row>
    <row r="51" s="1" customFormat="1">
      <c r="B51" s="44"/>
      <c r="C51" s="38" t="s">
        <v>27</v>
      </c>
      <c r="D51" s="45"/>
      <c r="E51" s="45"/>
      <c r="F51" s="33" t="str">
        <f>E15</f>
        <v>Povodí Labe, s.p.</v>
      </c>
      <c r="G51" s="45"/>
      <c r="H51" s="45"/>
      <c r="I51" s="144" t="s">
        <v>34</v>
      </c>
      <c r="J51" s="42" t="str">
        <f>E21</f>
        <v>Komplex CR s.r.o.</v>
      </c>
      <c r="K51" s="49"/>
    </row>
    <row r="52" s="1" customFormat="1" ht="14.4" customHeight="1">
      <c r="B52" s="44"/>
      <c r="C52" s="38" t="s">
        <v>32</v>
      </c>
      <c r="D52" s="45"/>
      <c r="E52" s="45"/>
      <c r="F52" s="33" t="str">
        <f>IF(E18="","",E18)</f>
        <v/>
      </c>
      <c r="G52" s="45"/>
      <c r="H52" s="45"/>
      <c r="I52" s="142"/>
      <c r="J52" s="169"/>
      <c r="K52" s="49"/>
    </row>
    <row r="53" s="1" customFormat="1" ht="10.32" customHeight="1">
      <c r="B53" s="44"/>
      <c r="C53" s="45"/>
      <c r="D53" s="45"/>
      <c r="E53" s="45"/>
      <c r="F53" s="45"/>
      <c r="G53" s="45"/>
      <c r="H53" s="45"/>
      <c r="I53" s="142"/>
      <c r="J53" s="45"/>
      <c r="K53" s="49"/>
    </row>
    <row r="54" s="1" customFormat="1" ht="29.28" customHeight="1">
      <c r="B54" s="44"/>
      <c r="C54" s="170" t="s">
        <v>116</v>
      </c>
      <c r="D54" s="157"/>
      <c r="E54" s="157"/>
      <c r="F54" s="157"/>
      <c r="G54" s="157"/>
      <c r="H54" s="157"/>
      <c r="I54" s="171"/>
      <c r="J54" s="172" t="s">
        <v>117</v>
      </c>
      <c r="K54" s="173"/>
    </row>
    <row r="55" s="1" customFormat="1" ht="10.32" customHeight="1">
      <c r="B55" s="44"/>
      <c r="C55" s="45"/>
      <c r="D55" s="45"/>
      <c r="E55" s="45"/>
      <c r="F55" s="45"/>
      <c r="G55" s="45"/>
      <c r="H55" s="45"/>
      <c r="I55" s="142"/>
      <c r="J55" s="45"/>
      <c r="K55" s="49"/>
    </row>
    <row r="56" s="1" customFormat="1" ht="29.28" customHeight="1">
      <c r="B56" s="44"/>
      <c r="C56" s="174" t="s">
        <v>118</v>
      </c>
      <c r="D56" s="45"/>
      <c r="E56" s="45"/>
      <c r="F56" s="45"/>
      <c r="G56" s="45"/>
      <c r="H56" s="45"/>
      <c r="I56" s="142"/>
      <c r="J56" s="153">
        <f>J80</f>
        <v>0</v>
      </c>
      <c r="K56" s="49"/>
      <c r="AU56" s="22" t="s">
        <v>119</v>
      </c>
    </row>
    <row r="57" s="7" customFormat="1" ht="24.96" customHeight="1">
      <c r="B57" s="175"/>
      <c r="C57" s="176"/>
      <c r="D57" s="177" t="s">
        <v>120</v>
      </c>
      <c r="E57" s="178"/>
      <c r="F57" s="178"/>
      <c r="G57" s="178"/>
      <c r="H57" s="178"/>
      <c r="I57" s="179"/>
      <c r="J57" s="180">
        <f>J81</f>
        <v>0</v>
      </c>
      <c r="K57" s="181"/>
    </row>
    <row r="58" s="8" customFormat="1" ht="19.92" customHeight="1">
      <c r="B58" s="182"/>
      <c r="C58" s="183"/>
      <c r="D58" s="184" t="s">
        <v>122</v>
      </c>
      <c r="E58" s="185"/>
      <c r="F58" s="185"/>
      <c r="G58" s="185"/>
      <c r="H58" s="185"/>
      <c r="I58" s="186"/>
      <c r="J58" s="187">
        <f>J82</f>
        <v>0</v>
      </c>
      <c r="K58" s="188"/>
    </row>
    <row r="59" s="7" customFormat="1" ht="24.96" customHeight="1">
      <c r="B59" s="175"/>
      <c r="C59" s="176"/>
      <c r="D59" s="177" t="s">
        <v>123</v>
      </c>
      <c r="E59" s="178"/>
      <c r="F59" s="178"/>
      <c r="G59" s="178"/>
      <c r="H59" s="178"/>
      <c r="I59" s="179"/>
      <c r="J59" s="180">
        <f>J85</f>
        <v>0</v>
      </c>
      <c r="K59" s="181"/>
    </row>
    <row r="60" s="8" customFormat="1" ht="19.92" customHeight="1">
      <c r="B60" s="182"/>
      <c r="C60" s="183"/>
      <c r="D60" s="184" t="s">
        <v>124</v>
      </c>
      <c r="E60" s="185"/>
      <c r="F60" s="185"/>
      <c r="G60" s="185"/>
      <c r="H60" s="185"/>
      <c r="I60" s="186"/>
      <c r="J60" s="187">
        <f>J86</f>
        <v>0</v>
      </c>
      <c r="K60" s="188"/>
    </row>
    <row r="61" s="1" customFormat="1" ht="21.84" customHeight="1">
      <c r="B61" s="44"/>
      <c r="C61" s="45"/>
      <c r="D61" s="45"/>
      <c r="E61" s="45"/>
      <c r="F61" s="45"/>
      <c r="G61" s="45"/>
      <c r="H61" s="45"/>
      <c r="I61" s="142"/>
      <c r="J61" s="45"/>
      <c r="K61" s="49"/>
    </row>
    <row r="62" s="1" customFormat="1" ht="6.96" customHeight="1">
      <c r="B62" s="65"/>
      <c r="C62" s="66"/>
      <c r="D62" s="66"/>
      <c r="E62" s="66"/>
      <c r="F62" s="66"/>
      <c r="G62" s="66"/>
      <c r="H62" s="66"/>
      <c r="I62" s="164"/>
      <c r="J62" s="66"/>
      <c r="K62" s="67"/>
    </row>
    <row r="66" s="1" customFormat="1" ht="6.96" customHeight="1">
      <c r="B66" s="68"/>
      <c r="C66" s="69"/>
      <c r="D66" s="69"/>
      <c r="E66" s="69"/>
      <c r="F66" s="69"/>
      <c r="G66" s="69"/>
      <c r="H66" s="69"/>
      <c r="I66" s="167"/>
      <c r="J66" s="69"/>
      <c r="K66" s="69"/>
      <c r="L66" s="70"/>
    </row>
    <row r="67" s="1" customFormat="1" ht="36.96" customHeight="1">
      <c r="B67" s="44"/>
      <c r="C67" s="71" t="s">
        <v>125</v>
      </c>
      <c r="D67" s="72"/>
      <c r="E67" s="72"/>
      <c r="F67" s="72"/>
      <c r="G67" s="72"/>
      <c r="H67" s="72"/>
      <c r="I67" s="189"/>
      <c r="J67" s="72"/>
      <c r="K67" s="72"/>
      <c r="L67" s="70"/>
    </row>
    <row r="68" s="1" customFormat="1" ht="6.96" customHeight="1">
      <c r="B68" s="44"/>
      <c r="C68" s="72"/>
      <c r="D68" s="72"/>
      <c r="E68" s="72"/>
      <c r="F68" s="72"/>
      <c r="G68" s="72"/>
      <c r="H68" s="72"/>
      <c r="I68" s="189"/>
      <c r="J68" s="72"/>
      <c r="K68" s="72"/>
      <c r="L68" s="70"/>
    </row>
    <row r="69" s="1" customFormat="1" ht="14.4" customHeight="1">
      <c r="B69" s="44"/>
      <c r="C69" s="74" t="s">
        <v>18</v>
      </c>
      <c r="D69" s="72"/>
      <c r="E69" s="72"/>
      <c r="F69" s="72"/>
      <c r="G69" s="72"/>
      <c r="H69" s="72"/>
      <c r="I69" s="189"/>
      <c r="J69" s="72"/>
      <c r="K69" s="72"/>
      <c r="L69" s="70"/>
    </row>
    <row r="70" s="1" customFormat="1" ht="16.5" customHeight="1">
      <c r="B70" s="44"/>
      <c r="C70" s="72"/>
      <c r="D70" s="72"/>
      <c r="E70" s="190" t="str">
        <f>E7</f>
        <v>VD Velký rybník - zřízení bezpečnostních prvků</v>
      </c>
      <c r="F70" s="74"/>
      <c r="G70" s="74"/>
      <c r="H70" s="74"/>
      <c r="I70" s="189"/>
      <c r="J70" s="72"/>
      <c r="K70" s="72"/>
      <c r="L70" s="70"/>
    </row>
    <row r="71" s="1" customFormat="1" ht="14.4" customHeight="1">
      <c r="B71" s="44"/>
      <c r="C71" s="74" t="s">
        <v>113</v>
      </c>
      <c r="D71" s="72"/>
      <c r="E71" s="72"/>
      <c r="F71" s="72"/>
      <c r="G71" s="72"/>
      <c r="H71" s="72"/>
      <c r="I71" s="189"/>
      <c r="J71" s="72"/>
      <c r="K71" s="72"/>
      <c r="L71" s="70"/>
    </row>
    <row r="72" s="1" customFormat="1" ht="17.25" customHeight="1">
      <c r="B72" s="44"/>
      <c r="C72" s="72"/>
      <c r="D72" s="72"/>
      <c r="E72" s="80" t="str">
        <f>E9</f>
        <v>2018-092-C - Schodišťové zábradlí</v>
      </c>
      <c r="F72" s="72"/>
      <c r="G72" s="72"/>
      <c r="H72" s="72"/>
      <c r="I72" s="189"/>
      <c r="J72" s="72"/>
      <c r="K72" s="72"/>
      <c r="L72" s="70"/>
    </row>
    <row r="73" s="1" customFormat="1" ht="6.96" customHeight="1">
      <c r="B73" s="44"/>
      <c r="C73" s="72"/>
      <c r="D73" s="72"/>
      <c r="E73" s="72"/>
      <c r="F73" s="72"/>
      <c r="G73" s="72"/>
      <c r="H73" s="72"/>
      <c r="I73" s="189"/>
      <c r="J73" s="72"/>
      <c r="K73" s="72"/>
      <c r="L73" s="70"/>
    </row>
    <row r="74" s="1" customFormat="1" ht="18" customHeight="1">
      <c r="B74" s="44"/>
      <c r="C74" s="74" t="s">
        <v>23</v>
      </c>
      <c r="D74" s="72"/>
      <c r="E74" s="72"/>
      <c r="F74" s="191" t="str">
        <f>F12</f>
        <v>Malešov</v>
      </c>
      <c r="G74" s="72"/>
      <c r="H74" s="72"/>
      <c r="I74" s="192" t="s">
        <v>25</v>
      </c>
      <c r="J74" s="83" t="str">
        <f>IF(J12="","",J12)</f>
        <v>14. 11. 2018</v>
      </c>
      <c r="K74" s="72"/>
      <c r="L74" s="70"/>
    </row>
    <row r="75" s="1" customFormat="1" ht="6.96" customHeight="1">
      <c r="B75" s="44"/>
      <c r="C75" s="72"/>
      <c r="D75" s="72"/>
      <c r="E75" s="72"/>
      <c r="F75" s="72"/>
      <c r="G75" s="72"/>
      <c r="H75" s="72"/>
      <c r="I75" s="189"/>
      <c r="J75" s="72"/>
      <c r="K75" s="72"/>
      <c r="L75" s="70"/>
    </row>
    <row r="76" s="1" customFormat="1">
      <c r="B76" s="44"/>
      <c r="C76" s="74" t="s">
        <v>27</v>
      </c>
      <c r="D76" s="72"/>
      <c r="E76" s="72"/>
      <c r="F76" s="191" t="str">
        <f>E15</f>
        <v>Povodí Labe, s.p.</v>
      </c>
      <c r="G76" s="72"/>
      <c r="H76" s="72"/>
      <c r="I76" s="192" t="s">
        <v>34</v>
      </c>
      <c r="J76" s="191" t="str">
        <f>E21</f>
        <v>Komplex CR s.r.o.</v>
      </c>
      <c r="K76" s="72"/>
      <c r="L76" s="70"/>
    </row>
    <row r="77" s="1" customFormat="1" ht="14.4" customHeight="1">
      <c r="B77" s="44"/>
      <c r="C77" s="74" t="s">
        <v>32</v>
      </c>
      <c r="D77" s="72"/>
      <c r="E77" s="72"/>
      <c r="F77" s="191" t="str">
        <f>IF(E18="","",E18)</f>
        <v/>
      </c>
      <c r="G77" s="72"/>
      <c r="H77" s="72"/>
      <c r="I77" s="189"/>
      <c r="J77" s="72"/>
      <c r="K77" s="72"/>
      <c r="L77" s="70"/>
    </row>
    <row r="78" s="1" customFormat="1" ht="10.32" customHeight="1">
      <c r="B78" s="44"/>
      <c r="C78" s="72"/>
      <c r="D78" s="72"/>
      <c r="E78" s="72"/>
      <c r="F78" s="72"/>
      <c r="G78" s="72"/>
      <c r="H78" s="72"/>
      <c r="I78" s="189"/>
      <c r="J78" s="72"/>
      <c r="K78" s="72"/>
      <c r="L78" s="70"/>
    </row>
    <row r="79" s="9" customFormat="1" ht="29.28" customHeight="1">
      <c r="B79" s="193"/>
      <c r="C79" s="194" t="s">
        <v>126</v>
      </c>
      <c r="D79" s="195" t="s">
        <v>60</v>
      </c>
      <c r="E79" s="195" t="s">
        <v>56</v>
      </c>
      <c r="F79" s="195" t="s">
        <v>127</v>
      </c>
      <c r="G79" s="195" t="s">
        <v>128</v>
      </c>
      <c r="H79" s="195" t="s">
        <v>129</v>
      </c>
      <c r="I79" s="196" t="s">
        <v>130</v>
      </c>
      <c r="J79" s="195" t="s">
        <v>117</v>
      </c>
      <c r="K79" s="197" t="s">
        <v>131</v>
      </c>
      <c r="L79" s="198"/>
      <c r="M79" s="100" t="s">
        <v>132</v>
      </c>
      <c r="N79" s="101" t="s">
        <v>45</v>
      </c>
      <c r="O79" s="101" t="s">
        <v>133</v>
      </c>
      <c r="P79" s="101" t="s">
        <v>134</v>
      </c>
      <c r="Q79" s="101" t="s">
        <v>135</v>
      </c>
      <c r="R79" s="101" t="s">
        <v>136</v>
      </c>
      <c r="S79" s="101" t="s">
        <v>137</v>
      </c>
      <c r="T79" s="102" t="s">
        <v>138</v>
      </c>
    </row>
    <row r="80" s="1" customFormat="1" ht="29.28" customHeight="1">
      <c r="B80" s="44"/>
      <c r="C80" s="106" t="s">
        <v>118</v>
      </c>
      <c r="D80" s="72"/>
      <c r="E80" s="72"/>
      <c r="F80" s="72"/>
      <c r="G80" s="72"/>
      <c r="H80" s="72"/>
      <c r="I80" s="189"/>
      <c r="J80" s="199">
        <f>BK80</f>
        <v>0</v>
      </c>
      <c r="K80" s="72"/>
      <c r="L80" s="70"/>
      <c r="M80" s="103"/>
      <c r="N80" s="104"/>
      <c r="O80" s="104"/>
      <c r="P80" s="200">
        <f>P81+P85</f>
        <v>0</v>
      </c>
      <c r="Q80" s="104"/>
      <c r="R80" s="200">
        <f>R81+R85</f>
        <v>0.034799000000000004</v>
      </c>
      <c r="S80" s="104"/>
      <c r="T80" s="201">
        <f>T81+T85</f>
        <v>0</v>
      </c>
      <c r="AT80" s="22" t="s">
        <v>74</v>
      </c>
      <c r="AU80" s="22" t="s">
        <v>119</v>
      </c>
      <c r="BK80" s="202">
        <f>BK81+BK85</f>
        <v>0</v>
      </c>
    </row>
    <row r="81" s="10" customFormat="1" ht="37.44" customHeight="1">
      <c r="B81" s="203"/>
      <c r="C81" s="204"/>
      <c r="D81" s="205" t="s">
        <v>74</v>
      </c>
      <c r="E81" s="206" t="s">
        <v>139</v>
      </c>
      <c r="F81" s="206" t="s">
        <v>140</v>
      </c>
      <c r="G81" s="204"/>
      <c r="H81" s="204"/>
      <c r="I81" s="207"/>
      <c r="J81" s="208">
        <f>BK81</f>
        <v>0</v>
      </c>
      <c r="K81" s="204"/>
      <c r="L81" s="209"/>
      <c r="M81" s="210"/>
      <c r="N81" s="211"/>
      <c r="O81" s="211"/>
      <c r="P81" s="212">
        <f>P82</f>
        <v>0</v>
      </c>
      <c r="Q81" s="211"/>
      <c r="R81" s="212">
        <f>R82</f>
        <v>0.032844000000000005</v>
      </c>
      <c r="S81" s="211"/>
      <c r="T81" s="213">
        <f>T82</f>
        <v>0</v>
      </c>
      <c r="AR81" s="214" t="s">
        <v>83</v>
      </c>
      <c r="AT81" s="215" t="s">
        <v>74</v>
      </c>
      <c r="AU81" s="215" t="s">
        <v>75</v>
      </c>
      <c r="AY81" s="214" t="s">
        <v>141</v>
      </c>
      <c r="BK81" s="216">
        <f>BK82</f>
        <v>0</v>
      </c>
    </row>
    <row r="82" s="10" customFormat="1" ht="19.92" customHeight="1">
      <c r="B82" s="203"/>
      <c r="C82" s="204"/>
      <c r="D82" s="205" t="s">
        <v>74</v>
      </c>
      <c r="E82" s="217" t="s">
        <v>154</v>
      </c>
      <c r="F82" s="217" t="s">
        <v>155</v>
      </c>
      <c r="G82" s="204"/>
      <c r="H82" s="204"/>
      <c r="I82" s="207"/>
      <c r="J82" s="218">
        <f>BK82</f>
        <v>0</v>
      </c>
      <c r="K82" s="204"/>
      <c r="L82" s="209"/>
      <c r="M82" s="210"/>
      <c r="N82" s="211"/>
      <c r="O82" s="211"/>
      <c r="P82" s="212">
        <f>SUM(P83:P84)</f>
        <v>0</v>
      </c>
      <c r="Q82" s="211"/>
      <c r="R82" s="212">
        <f>SUM(R83:R84)</f>
        <v>0.032844000000000005</v>
      </c>
      <c r="S82" s="211"/>
      <c r="T82" s="213">
        <f>SUM(T83:T84)</f>
        <v>0</v>
      </c>
      <c r="AR82" s="214" t="s">
        <v>83</v>
      </c>
      <c r="AT82" s="215" t="s">
        <v>74</v>
      </c>
      <c r="AU82" s="215" t="s">
        <v>83</v>
      </c>
      <c r="AY82" s="214" t="s">
        <v>141</v>
      </c>
      <c r="BK82" s="216">
        <f>SUM(BK83:BK84)</f>
        <v>0</v>
      </c>
    </row>
    <row r="83" s="1" customFormat="1" ht="16.5" customHeight="1">
      <c r="B83" s="44"/>
      <c r="C83" s="254" t="s">
        <v>83</v>
      </c>
      <c r="D83" s="254" t="s">
        <v>156</v>
      </c>
      <c r="E83" s="255" t="s">
        <v>162</v>
      </c>
      <c r="F83" s="256" t="s">
        <v>163</v>
      </c>
      <c r="G83" s="257" t="s">
        <v>146</v>
      </c>
      <c r="H83" s="258">
        <v>39.100000000000001</v>
      </c>
      <c r="I83" s="259"/>
      <c r="J83" s="260">
        <f>ROUND(I83*H83,2)</f>
        <v>0</v>
      </c>
      <c r="K83" s="256" t="s">
        <v>147</v>
      </c>
      <c r="L83" s="70"/>
      <c r="M83" s="261" t="s">
        <v>21</v>
      </c>
      <c r="N83" s="262" t="s">
        <v>46</v>
      </c>
      <c r="O83" s="45"/>
      <c r="P83" s="229">
        <f>O83*H83</f>
        <v>0</v>
      </c>
      <c r="Q83" s="229">
        <v>0.00084000000000000003</v>
      </c>
      <c r="R83" s="229">
        <f>Q83*H83</f>
        <v>0.032844000000000005</v>
      </c>
      <c r="S83" s="229">
        <v>0</v>
      </c>
      <c r="T83" s="230">
        <f>S83*H83</f>
        <v>0</v>
      </c>
      <c r="AR83" s="22" t="s">
        <v>149</v>
      </c>
      <c r="AT83" s="22" t="s">
        <v>156</v>
      </c>
      <c r="AU83" s="22" t="s">
        <v>85</v>
      </c>
      <c r="AY83" s="22" t="s">
        <v>141</v>
      </c>
      <c r="BE83" s="231">
        <f>IF(N83="základní",J83,0)</f>
        <v>0</v>
      </c>
      <c r="BF83" s="231">
        <f>IF(N83="snížená",J83,0)</f>
        <v>0</v>
      </c>
      <c r="BG83" s="231">
        <f>IF(N83="zákl. přenesená",J83,0)</f>
        <v>0</v>
      </c>
      <c r="BH83" s="231">
        <f>IF(N83="sníž. přenesená",J83,0)</f>
        <v>0</v>
      </c>
      <c r="BI83" s="231">
        <f>IF(N83="nulová",J83,0)</f>
        <v>0</v>
      </c>
      <c r="BJ83" s="22" t="s">
        <v>83</v>
      </c>
      <c r="BK83" s="231">
        <f>ROUND(I83*H83,2)</f>
        <v>0</v>
      </c>
      <c r="BL83" s="22" t="s">
        <v>149</v>
      </c>
      <c r="BM83" s="22" t="s">
        <v>215</v>
      </c>
    </row>
    <row r="84" s="12" customFormat="1">
      <c r="B84" s="243"/>
      <c r="C84" s="244"/>
      <c r="D84" s="234" t="s">
        <v>151</v>
      </c>
      <c r="E84" s="245" t="s">
        <v>21</v>
      </c>
      <c r="F84" s="246" t="s">
        <v>216</v>
      </c>
      <c r="G84" s="244"/>
      <c r="H84" s="247">
        <v>39.100000000000001</v>
      </c>
      <c r="I84" s="248"/>
      <c r="J84" s="244"/>
      <c r="K84" s="244"/>
      <c r="L84" s="249"/>
      <c r="M84" s="250"/>
      <c r="N84" s="251"/>
      <c r="O84" s="251"/>
      <c r="P84" s="251"/>
      <c r="Q84" s="251"/>
      <c r="R84" s="251"/>
      <c r="S84" s="251"/>
      <c r="T84" s="252"/>
      <c r="AT84" s="253" t="s">
        <v>151</v>
      </c>
      <c r="AU84" s="253" t="s">
        <v>85</v>
      </c>
      <c r="AV84" s="12" t="s">
        <v>85</v>
      </c>
      <c r="AW84" s="12" t="s">
        <v>38</v>
      </c>
      <c r="AX84" s="12" t="s">
        <v>83</v>
      </c>
      <c r="AY84" s="253" t="s">
        <v>141</v>
      </c>
    </row>
    <row r="85" s="10" customFormat="1" ht="37.44" customHeight="1">
      <c r="B85" s="203"/>
      <c r="C85" s="204"/>
      <c r="D85" s="205" t="s">
        <v>74</v>
      </c>
      <c r="E85" s="206" t="s">
        <v>166</v>
      </c>
      <c r="F85" s="206" t="s">
        <v>167</v>
      </c>
      <c r="G85" s="204"/>
      <c r="H85" s="204"/>
      <c r="I85" s="207"/>
      <c r="J85" s="208">
        <f>BK85</f>
        <v>0</v>
      </c>
      <c r="K85" s="204"/>
      <c r="L85" s="209"/>
      <c r="M85" s="210"/>
      <c r="N85" s="211"/>
      <c r="O85" s="211"/>
      <c r="P85" s="212">
        <f>P86</f>
        <v>0</v>
      </c>
      <c r="Q85" s="211"/>
      <c r="R85" s="212">
        <f>R86</f>
        <v>0.0019550000000000001</v>
      </c>
      <c r="S85" s="211"/>
      <c r="T85" s="213">
        <f>T86</f>
        <v>0</v>
      </c>
      <c r="AR85" s="214" t="s">
        <v>85</v>
      </c>
      <c r="AT85" s="215" t="s">
        <v>74</v>
      </c>
      <c r="AU85" s="215" t="s">
        <v>75</v>
      </c>
      <c r="AY85" s="214" t="s">
        <v>141</v>
      </c>
      <c r="BK85" s="216">
        <f>BK86</f>
        <v>0</v>
      </c>
    </row>
    <row r="86" s="10" customFormat="1" ht="19.92" customHeight="1">
      <c r="B86" s="203"/>
      <c r="C86" s="204"/>
      <c r="D86" s="205" t="s">
        <v>74</v>
      </c>
      <c r="E86" s="217" t="s">
        <v>168</v>
      </c>
      <c r="F86" s="217" t="s">
        <v>169</v>
      </c>
      <c r="G86" s="204"/>
      <c r="H86" s="204"/>
      <c r="I86" s="207"/>
      <c r="J86" s="218">
        <f>BK86</f>
        <v>0</v>
      </c>
      <c r="K86" s="204"/>
      <c r="L86" s="209"/>
      <c r="M86" s="210"/>
      <c r="N86" s="211"/>
      <c r="O86" s="211"/>
      <c r="P86" s="212">
        <f>SUM(P87:P94)</f>
        <v>0</v>
      </c>
      <c r="Q86" s="211"/>
      <c r="R86" s="212">
        <f>SUM(R87:R94)</f>
        <v>0.0019550000000000001</v>
      </c>
      <c r="S86" s="211"/>
      <c r="T86" s="213">
        <f>SUM(T87:T94)</f>
        <v>0</v>
      </c>
      <c r="AR86" s="214" t="s">
        <v>85</v>
      </c>
      <c r="AT86" s="215" t="s">
        <v>74</v>
      </c>
      <c r="AU86" s="215" t="s">
        <v>83</v>
      </c>
      <c r="AY86" s="214" t="s">
        <v>141</v>
      </c>
      <c r="BK86" s="216">
        <f>SUM(BK87:BK94)</f>
        <v>0</v>
      </c>
    </row>
    <row r="87" s="1" customFormat="1" ht="25.5" customHeight="1">
      <c r="B87" s="44"/>
      <c r="C87" s="254" t="s">
        <v>85</v>
      </c>
      <c r="D87" s="254" t="s">
        <v>156</v>
      </c>
      <c r="E87" s="255" t="s">
        <v>197</v>
      </c>
      <c r="F87" s="256" t="s">
        <v>198</v>
      </c>
      <c r="G87" s="257" t="s">
        <v>146</v>
      </c>
      <c r="H87" s="258">
        <v>39.100000000000001</v>
      </c>
      <c r="I87" s="259"/>
      <c r="J87" s="260">
        <f>ROUND(I87*H87,2)</f>
        <v>0</v>
      </c>
      <c r="K87" s="256" t="s">
        <v>21</v>
      </c>
      <c r="L87" s="70"/>
      <c r="M87" s="261" t="s">
        <v>21</v>
      </c>
      <c r="N87" s="262" t="s">
        <v>46</v>
      </c>
      <c r="O87" s="45"/>
      <c r="P87" s="229">
        <f>O87*H87</f>
        <v>0</v>
      </c>
      <c r="Q87" s="229">
        <v>5.0000000000000002E-05</v>
      </c>
      <c r="R87" s="229">
        <f>Q87*H87</f>
        <v>0.0019550000000000001</v>
      </c>
      <c r="S87" s="229">
        <v>0</v>
      </c>
      <c r="T87" s="230">
        <f>S87*H87</f>
        <v>0</v>
      </c>
      <c r="AR87" s="22" t="s">
        <v>172</v>
      </c>
      <c r="AT87" s="22" t="s">
        <v>156</v>
      </c>
      <c r="AU87" s="22" t="s">
        <v>85</v>
      </c>
      <c r="AY87" s="22" t="s">
        <v>141</v>
      </c>
      <c r="BE87" s="231">
        <f>IF(N87="základní",J87,0)</f>
        <v>0</v>
      </c>
      <c r="BF87" s="231">
        <f>IF(N87="snížená",J87,0)</f>
        <v>0</v>
      </c>
      <c r="BG87" s="231">
        <f>IF(N87="zákl. přenesená",J87,0)</f>
        <v>0</v>
      </c>
      <c r="BH87" s="231">
        <f>IF(N87="sníž. přenesená",J87,0)</f>
        <v>0</v>
      </c>
      <c r="BI87" s="231">
        <f>IF(N87="nulová",J87,0)</f>
        <v>0</v>
      </c>
      <c r="BJ87" s="22" t="s">
        <v>83</v>
      </c>
      <c r="BK87" s="231">
        <f>ROUND(I87*H87,2)</f>
        <v>0</v>
      </c>
      <c r="BL87" s="22" t="s">
        <v>172</v>
      </c>
      <c r="BM87" s="22" t="s">
        <v>217</v>
      </c>
    </row>
    <row r="88" s="11" customFormat="1">
      <c r="B88" s="232"/>
      <c r="C88" s="233"/>
      <c r="D88" s="234" t="s">
        <v>151</v>
      </c>
      <c r="E88" s="235" t="s">
        <v>21</v>
      </c>
      <c r="F88" s="236" t="s">
        <v>218</v>
      </c>
      <c r="G88" s="233"/>
      <c r="H88" s="235" t="s">
        <v>21</v>
      </c>
      <c r="I88" s="237"/>
      <c r="J88" s="233"/>
      <c r="K88" s="233"/>
      <c r="L88" s="238"/>
      <c r="M88" s="239"/>
      <c r="N88" s="240"/>
      <c r="O88" s="240"/>
      <c r="P88" s="240"/>
      <c r="Q88" s="240"/>
      <c r="R88" s="240"/>
      <c r="S88" s="240"/>
      <c r="T88" s="241"/>
      <c r="AT88" s="242" t="s">
        <v>151</v>
      </c>
      <c r="AU88" s="242" t="s">
        <v>85</v>
      </c>
      <c r="AV88" s="11" t="s">
        <v>83</v>
      </c>
      <c r="AW88" s="11" t="s">
        <v>38</v>
      </c>
      <c r="AX88" s="11" t="s">
        <v>75</v>
      </c>
      <c r="AY88" s="242" t="s">
        <v>141</v>
      </c>
    </row>
    <row r="89" s="11" customFormat="1">
      <c r="B89" s="232"/>
      <c r="C89" s="233"/>
      <c r="D89" s="234" t="s">
        <v>151</v>
      </c>
      <c r="E89" s="235" t="s">
        <v>21</v>
      </c>
      <c r="F89" s="236" t="s">
        <v>200</v>
      </c>
      <c r="G89" s="233"/>
      <c r="H89" s="235" t="s">
        <v>21</v>
      </c>
      <c r="I89" s="237"/>
      <c r="J89" s="233"/>
      <c r="K89" s="233"/>
      <c r="L89" s="238"/>
      <c r="M89" s="239"/>
      <c r="N89" s="240"/>
      <c r="O89" s="240"/>
      <c r="P89" s="240"/>
      <c r="Q89" s="240"/>
      <c r="R89" s="240"/>
      <c r="S89" s="240"/>
      <c r="T89" s="241"/>
      <c r="AT89" s="242" t="s">
        <v>151</v>
      </c>
      <c r="AU89" s="242" t="s">
        <v>85</v>
      </c>
      <c r="AV89" s="11" t="s">
        <v>83</v>
      </c>
      <c r="AW89" s="11" t="s">
        <v>38</v>
      </c>
      <c r="AX89" s="11" t="s">
        <v>75</v>
      </c>
      <c r="AY89" s="242" t="s">
        <v>141</v>
      </c>
    </row>
    <row r="90" s="11" customFormat="1">
      <c r="B90" s="232"/>
      <c r="C90" s="233"/>
      <c r="D90" s="234" t="s">
        <v>151</v>
      </c>
      <c r="E90" s="235" t="s">
        <v>21</v>
      </c>
      <c r="F90" s="236" t="s">
        <v>201</v>
      </c>
      <c r="G90" s="233"/>
      <c r="H90" s="235" t="s">
        <v>21</v>
      </c>
      <c r="I90" s="237"/>
      <c r="J90" s="233"/>
      <c r="K90" s="233"/>
      <c r="L90" s="238"/>
      <c r="M90" s="239"/>
      <c r="N90" s="240"/>
      <c r="O90" s="240"/>
      <c r="P90" s="240"/>
      <c r="Q90" s="240"/>
      <c r="R90" s="240"/>
      <c r="S90" s="240"/>
      <c r="T90" s="241"/>
      <c r="AT90" s="242" t="s">
        <v>151</v>
      </c>
      <c r="AU90" s="242" t="s">
        <v>85</v>
      </c>
      <c r="AV90" s="11" t="s">
        <v>83</v>
      </c>
      <c r="AW90" s="11" t="s">
        <v>38</v>
      </c>
      <c r="AX90" s="11" t="s">
        <v>75</v>
      </c>
      <c r="AY90" s="242" t="s">
        <v>141</v>
      </c>
    </row>
    <row r="91" s="11" customFormat="1">
      <c r="B91" s="232"/>
      <c r="C91" s="233"/>
      <c r="D91" s="234" t="s">
        <v>151</v>
      </c>
      <c r="E91" s="235" t="s">
        <v>21</v>
      </c>
      <c r="F91" s="236" t="s">
        <v>202</v>
      </c>
      <c r="G91" s="233"/>
      <c r="H91" s="235" t="s">
        <v>21</v>
      </c>
      <c r="I91" s="237"/>
      <c r="J91" s="233"/>
      <c r="K91" s="233"/>
      <c r="L91" s="238"/>
      <c r="M91" s="239"/>
      <c r="N91" s="240"/>
      <c r="O91" s="240"/>
      <c r="P91" s="240"/>
      <c r="Q91" s="240"/>
      <c r="R91" s="240"/>
      <c r="S91" s="240"/>
      <c r="T91" s="241"/>
      <c r="AT91" s="242" t="s">
        <v>151</v>
      </c>
      <c r="AU91" s="242" t="s">
        <v>85</v>
      </c>
      <c r="AV91" s="11" t="s">
        <v>83</v>
      </c>
      <c r="AW91" s="11" t="s">
        <v>38</v>
      </c>
      <c r="AX91" s="11" t="s">
        <v>75</v>
      </c>
      <c r="AY91" s="242" t="s">
        <v>141</v>
      </c>
    </row>
    <row r="92" s="11" customFormat="1">
      <c r="B92" s="232"/>
      <c r="C92" s="233"/>
      <c r="D92" s="234" t="s">
        <v>151</v>
      </c>
      <c r="E92" s="235" t="s">
        <v>21</v>
      </c>
      <c r="F92" s="236" t="s">
        <v>203</v>
      </c>
      <c r="G92" s="233"/>
      <c r="H92" s="235" t="s">
        <v>21</v>
      </c>
      <c r="I92" s="237"/>
      <c r="J92" s="233"/>
      <c r="K92" s="233"/>
      <c r="L92" s="238"/>
      <c r="M92" s="239"/>
      <c r="N92" s="240"/>
      <c r="O92" s="240"/>
      <c r="P92" s="240"/>
      <c r="Q92" s="240"/>
      <c r="R92" s="240"/>
      <c r="S92" s="240"/>
      <c r="T92" s="241"/>
      <c r="AT92" s="242" t="s">
        <v>151</v>
      </c>
      <c r="AU92" s="242" t="s">
        <v>85</v>
      </c>
      <c r="AV92" s="11" t="s">
        <v>83</v>
      </c>
      <c r="AW92" s="11" t="s">
        <v>38</v>
      </c>
      <c r="AX92" s="11" t="s">
        <v>75</v>
      </c>
      <c r="AY92" s="242" t="s">
        <v>141</v>
      </c>
    </row>
    <row r="93" s="11" customFormat="1">
      <c r="B93" s="232"/>
      <c r="C93" s="233"/>
      <c r="D93" s="234" t="s">
        <v>151</v>
      </c>
      <c r="E93" s="235" t="s">
        <v>21</v>
      </c>
      <c r="F93" s="236" t="s">
        <v>204</v>
      </c>
      <c r="G93" s="233"/>
      <c r="H93" s="235" t="s">
        <v>21</v>
      </c>
      <c r="I93" s="237"/>
      <c r="J93" s="233"/>
      <c r="K93" s="233"/>
      <c r="L93" s="238"/>
      <c r="M93" s="239"/>
      <c r="N93" s="240"/>
      <c r="O93" s="240"/>
      <c r="P93" s="240"/>
      <c r="Q93" s="240"/>
      <c r="R93" s="240"/>
      <c r="S93" s="240"/>
      <c r="T93" s="241"/>
      <c r="AT93" s="242" t="s">
        <v>151</v>
      </c>
      <c r="AU93" s="242" t="s">
        <v>85</v>
      </c>
      <c r="AV93" s="11" t="s">
        <v>83</v>
      </c>
      <c r="AW93" s="11" t="s">
        <v>38</v>
      </c>
      <c r="AX93" s="11" t="s">
        <v>75</v>
      </c>
      <c r="AY93" s="242" t="s">
        <v>141</v>
      </c>
    </row>
    <row r="94" s="12" customFormat="1">
      <c r="B94" s="243"/>
      <c r="C94" s="244"/>
      <c r="D94" s="234" t="s">
        <v>151</v>
      </c>
      <c r="E94" s="245" t="s">
        <v>21</v>
      </c>
      <c r="F94" s="246" t="s">
        <v>216</v>
      </c>
      <c r="G94" s="244"/>
      <c r="H94" s="247">
        <v>39.100000000000001</v>
      </c>
      <c r="I94" s="248"/>
      <c r="J94" s="244"/>
      <c r="K94" s="244"/>
      <c r="L94" s="249"/>
      <c r="M94" s="263"/>
      <c r="N94" s="264"/>
      <c r="O94" s="264"/>
      <c r="P94" s="264"/>
      <c r="Q94" s="264"/>
      <c r="R94" s="264"/>
      <c r="S94" s="264"/>
      <c r="T94" s="265"/>
      <c r="AT94" s="253" t="s">
        <v>151</v>
      </c>
      <c r="AU94" s="253" t="s">
        <v>85</v>
      </c>
      <c r="AV94" s="12" t="s">
        <v>85</v>
      </c>
      <c r="AW94" s="12" t="s">
        <v>38</v>
      </c>
      <c r="AX94" s="12" t="s">
        <v>83</v>
      </c>
      <c r="AY94" s="253" t="s">
        <v>141</v>
      </c>
    </row>
    <row r="95" s="1" customFormat="1" ht="6.96" customHeight="1">
      <c r="B95" s="65"/>
      <c r="C95" s="66"/>
      <c r="D95" s="66"/>
      <c r="E95" s="66"/>
      <c r="F95" s="66"/>
      <c r="G95" s="66"/>
      <c r="H95" s="66"/>
      <c r="I95" s="164"/>
      <c r="J95" s="66"/>
      <c r="K95" s="66"/>
      <c r="L95" s="70"/>
    </row>
  </sheetData>
  <sheetProtection sheet="1" autoFilter="0" formatColumns="0" formatRows="0" objects="1" scenarios="1" spinCount="100000" saltValue="LsBJnOVPx/vX0ngyQR4SJhDMl4k/3PUwO5RDZmhM192ovWVsUFyjgZ+KlgoSUVIwZ/ZJNI245pInSxhIEhrDPA==" hashValue="/+jvdYzoznio5L4TmG2RWGf+IgN1OuAe/xD54oV+6cZkW7paey7iWGu/9hdOvQ92PiSILe25i4kUtKzXKfFpTQ==" algorithmName="SHA-512" password="CC35"/>
  <autoFilter ref="C79:K94"/>
  <mergeCells count="10">
    <mergeCell ref="E7:H7"/>
    <mergeCell ref="E9:H9"/>
    <mergeCell ref="E24:H24"/>
    <mergeCell ref="E45:H45"/>
    <mergeCell ref="E47:H47"/>
    <mergeCell ref="J51:J52"/>
    <mergeCell ref="E70:H70"/>
    <mergeCell ref="E72:H72"/>
    <mergeCell ref="G1:H1"/>
    <mergeCell ref="L2:V2"/>
  </mergeCells>
  <hyperlinks>
    <hyperlink ref="F1:G1" location="C2" display="1) Krycí list soupisu"/>
    <hyperlink ref="G1:H1" location="C54" display="2) Rekapitulace"/>
    <hyperlink ref="J1" location="C79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34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19"/>
      <c r="B1" s="135"/>
      <c r="C1" s="135"/>
      <c r="D1" s="136" t="s">
        <v>1</v>
      </c>
      <c r="E1" s="135"/>
      <c r="F1" s="137" t="s">
        <v>107</v>
      </c>
      <c r="G1" s="137" t="s">
        <v>108</v>
      </c>
      <c r="H1" s="137"/>
      <c r="I1" s="138"/>
      <c r="J1" s="137" t="s">
        <v>109</v>
      </c>
      <c r="K1" s="136" t="s">
        <v>110</v>
      </c>
      <c r="L1" s="137" t="s">
        <v>111</v>
      </c>
      <c r="M1" s="137"/>
      <c r="N1" s="137"/>
      <c r="O1" s="137"/>
      <c r="P1" s="137"/>
      <c r="Q1" s="137"/>
      <c r="R1" s="137"/>
      <c r="S1" s="137"/>
      <c r="T1" s="137"/>
      <c r="U1" s="18"/>
      <c r="V1" s="18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</row>
    <row r="2" ht="36.96" customHeight="1">
      <c r="L2"/>
      <c r="AT2" s="22" t="s">
        <v>94</v>
      </c>
    </row>
    <row r="3" ht="6.96" customHeight="1">
      <c r="B3" s="23"/>
      <c r="C3" s="24"/>
      <c r="D3" s="24"/>
      <c r="E3" s="24"/>
      <c r="F3" s="24"/>
      <c r="G3" s="24"/>
      <c r="H3" s="24"/>
      <c r="I3" s="139"/>
      <c r="J3" s="24"/>
      <c r="K3" s="25"/>
      <c r="AT3" s="22" t="s">
        <v>85</v>
      </c>
    </row>
    <row r="4" ht="36.96" customHeight="1">
      <c r="B4" s="26"/>
      <c r="C4" s="27"/>
      <c r="D4" s="28" t="s">
        <v>112</v>
      </c>
      <c r="E4" s="27"/>
      <c r="F4" s="27"/>
      <c r="G4" s="27"/>
      <c r="H4" s="27"/>
      <c r="I4" s="140"/>
      <c r="J4" s="27"/>
      <c r="K4" s="29"/>
      <c r="M4" s="30" t="s">
        <v>12</v>
      </c>
      <c r="AT4" s="22" t="s">
        <v>6</v>
      </c>
    </row>
    <row r="5" ht="6.96" customHeight="1">
      <c r="B5" s="26"/>
      <c r="C5" s="27"/>
      <c r="D5" s="27"/>
      <c r="E5" s="27"/>
      <c r="F5" s="27"/>
      <c r="G5" s="27"/>
      <c r="H5" s="27"/>
      <c r="I5" s="140"/>
      <c r="J5" s="27"/>
      <c r="K5" s="29"/>
    </row>
    <row r="6">
      <c r="B6" s="26"/>
      <c r="C6" s="27"/>
      <c r="D6" s="38" t="s">
        <v>18</v>
      </c>
      <c r="E6" s="27"/>
      <c r="F6" s="27"/>
      <c r="G6" s="27"/>
      <c r="H6" s="27"/>
      <c r="I6" s="140"/>
      <c r="J6" s="27"/>
      <c r="K6" s="29"/>
    </row>
    <row r="7" ht="16.5" customHeight="1">
      <c r="B7" s="26"/>
      <c r="C7" s="27"/>
      <c r="D7" s="27"/>
      <c r="E7" s="141" t="str">
        <f>'Rekapitulace stavby'!K6</f>
        <v>VD Velký rybník - zřízení bezpečnostních prvků</v>
      </c>
      <c r="F7" s="38"/>
      <c r="G7" s="38"/>
      <c r="H7" s="38"/>
      <c r="I7" s="140"/>
      <c r="J7" s="27"/>
      <c r="K7" s="29"/>
    </row>
    <row r="8" s="1" customFormat="1">
      <c r="B8" s="44"/>
      <c r="C8" s="45"/>
      <c r="D8" s="38" t="s">
        <v>113</v>
      </c>
      <c r="E8" s="45"/>
      <c r="F8" s="45"/>
      <c r="G8" s="45"/>
      <c r="H8" s="45"/>
      <c r="I8" s="142"/>
      <c r="J8" s="45"/>
      <c r="K8" s="49"/>
    </row>
    <row r="9" s="1" customFormat="1" ht="36.96" customHeight="1">
      <c r="B9" s="44"/>
      <c r="C9" s="45"/>
      <c r="D9" s="45"/>
      <c r="E9" s="143" t="s">
        <v>219</v>
      </c>
      <c r="F9" s="45"/>
      <c r="G9" s="45"/>
      <c r="H9" s="45"/>
      <c r="I9" s="142"/>
      <c r="J9" s="45"/>
      <c r="K9" s="49"/>
    </row>
    <row r="10" s="1" customFormat="1">
      <c r="B10" s="44"/>
      <c r="C10" s="45"/>
      <c r="D10" s="45"/>
      <c r="E10" s="45"/>
      <c r="F10" s="45"/>
      <c r="G10" s="45"/>
      <c r="H10" s="45"/>
      <c r="I10" s="142"/>
      <c r="J10" s="45"/>
      <c r="K10" s="49"/>
    </row>
    <row r="11" s="1" customFormat="1" ht="14.4" customHeight="1">
      <c r="B11" s="44"/>
      <c r="C11" s="45"/>
      <c r="D11" s="38" t="s">
        <v>20</v>
      </c>
      <c r="E11" s="45"/>
      <c r="F11" s="33" t="s">
        <v>21</v>
      </c>
      <c r="G11" s="45"/>
      <c r="H11" s="45"/>
      <c r="I11" s="144" t="s">
        <v>22</v>
      </c>
      <c r="J11" s="33" t="s">
        <v>21</v>
      </c>
      <c r="K11" s="49"/>
    </row>
    <row r="12" s="1" customFormat="1" ht="14.4" customHeight="1">
      <c r="B12" s="44"/>
      <c r="C12" s="45"/>
      <c r="D12" s="38" t="s">
        <v>23</v>
      </c>
      <c r="E12" s="45"/>
      <c r="F12" s="33" t="s">
        <v>24</v>
      </c>
      <c r="G12" s="45"/>
      <c r="H12" s="45"/>
      <c r="I12" s="144" t="s">
        <v>25</v>
      </c>
      <c r="J12" s="145" t="str">
        <f>'Rekapitulace stavby'!AN8</f>
        <v>14. 11. 2018</v>
      </c>
      <c r="K12" s="49"/>
    </row>
    <row r="13" s="1" customFormat="1" ht="10.8" customHeight="1">
      <c r="B13" s="44"/>
      <c r="C13" s="45"/>
      <c r="D13" s="45"/>
      <c r="E13" s="45"/>
      <c r="F13" s="45"/>
      <c r="G13" s="45"/>
      <c r="H13" s="45"/>
      <c r="I13" s="142"/>
      <c r="J13" s="45"/>
      <c r="K13" s="49"/>
    </row>
    <row r="14" s="1" customFormat="1" ht="14.4" customHeight="1">
      <c r="B14" s="44"/>
      <c r="C14" s="45"/>
      <c r="D14" s="38" t="s">
        <v>27</v>
      </c>
      <c r="E14" s="45"/>
      <c r="F14" s="45"/>
      <c r="G14" s="45"/>
      <c r="H14" s="45"/>
      <c r="I14" s="144" t="s">
        <v>28</v>
      </c>
      <c r="J14" s="33" t="s">
        <v>29</v>
      </c>
      <c r="K14" s="49"/>
    </row>
    <row r="15" s="1" customFormat="1" ht="18" customHeight="1">
      <c r="B15" s="44"/>
      <c r="C15" s="45"/>
      <c r="D15" s="45"/>
      <c r="E15" s="33" t="s">
        <v>30</v>
      </c>
      <c r="F15" s="45"/>
      <c r="G15" s="45"/>
      <c r="H15" s="45"/>
      <c r="I15" s="144" t="s">
        <v>31</v>
      </c>
      <c r="J15" s="33" t="s">
        <v>21</v>
      </c>
      <c r="K15" s="49"/>
    </row>
    <row r="16" s="1" customFormat="1" ht="6.96" customHeight="1">
      <c r="B16" s="44"/>
      <c r="C16" s="45"/>
      <c r="D16" s="45"/>
      <c r="E16" s="45"/>
      <c r="F16" s="45"/>
      <c r="G16" s="45"/>
      <c r="H16" s="45"/>
      <c r="I16" s="142"/>
      <c r="J16" s="45"/>
      <c r="K16" s="49"/>
    </row>
    <row r="17" s="1" customFormat="1" ht="14.4" customHeight="1">
      <c r="B17" s="44"/>
      <c r="C17" s="45"/>
      <c r="D17" s="38" t="s">
        <v>32</v>
      </c>
      <c r="E17" s="45"/>
      <c r="F17" s="45"/>
      <c r="G17" s="45"/>
      <c r="H17" s="45"/>
      <c r="I17" s="144" t="s">
        <v>28</v>
      </c>
      <c r="J17" s="33" t="str">
        <f>IF('Rekapitulace stavby'!AN13="Vyplň údaj","",IF('Rekapitulace stavby'!AN13="","",'Rekapitulace stavby'!AN13))</f>
        <v/>
      </c>
      <c r="K17" s="49"/>
    </row>
    <row r="18" s="1" customFormat="1" ht="18" customHeight="1">
      <c r="B18" s="44"/>
      <c r="C18" s="45"/>
      <c r="D18" s="45"/>
      <c r="E18" s="33" t="str">
        <f>IF('Rekapitulace stavby'!E14="Vyplň údaj","",IF('Rekapitulace stavby'!E14="","",'Rekapitulace stavby'!E14))</f>
        <v/>
      </c>
      <c r="F18" s="45"/>
      <c r="G18" s="45"/>
      <c r="H18" s="45"/>
      <c r="I18" s="144" t="s">
        <v>31</v>
      </c>
      <c r="J18" s="33" t="str">
        <f>IF('Rekapitulace stavby'!AN14="Vyplň údaj","",IF('Rekapitulace stavby'!AN14="","",'Rekapitulace stavby'!AN14))</f>
        <v/>
      </c>
      <c r="K18" s="49"/>
    </row>
    <row r="19" s="1" customFormat="1" ht="6.96" customHeight="1">
      <c r="B19" s="44"/>
      <c r="C19" s="45"/>
      <c r="D19" s="45"/>
      <c r="E19" s="45"/>
      <c r="F19" s="45"/>
      <c r="G19" s="45"/>
      <c r="H19" s="45"/>
      <c r="I19" s="142"/>
      <c r="J19" s="45"/>
      <c r="K19" s="49"/>
    </row>
    <row r="20" s="1" customFormat="1" ht="14.4" customHeight="1">
      <c r="B20" s="44"/>
      <c r="C20" s="45"/>
      <c r="D20" s="38" t="s">
        <v>34</v>
      </c>
      <c r="E20" s="45"/>
      <c r="F20" s="45"/>
      <c r="G20" s="45"/>
      <c r="H20" s="45"/>
      <c r="I20" s="144" t="s">
        <v>28</v>
      </c>
      <c r="J20" s="33" t="s">
        <v>35</v>
      </c>
      <c r="K20" s="49"/>
    </row>
    <row r="21" s="1" customFormat="1" ht="18" customHeight="1">
      <c r="B21" s="44"/>
      <c r="C21" s="45"/>
      <c r="D21" s="45"/>
      <c r="E21" s="33" t="s">
        <v>36</v>
      </c>
      <c r="F21" s="45"/>
      <c r="G21" s="45"/>
      <c r="H21" s="45"/>
      <c r="I21" s="144" t="s">
        <v>31</v>
      </c>
      <c r="J21" s="33" t="s">
        <v>37</v>
      </c>
      <c r="K21" s="49"/>
    </row>
    <row r="22" s="1" customFormat="1" ht="6.96" customHeight="1">
      <c r="B22" s="44"/>
      <c r="C22" s="45"/>
      <c r="D22" s="45"/>
      <c r="E22" s="45"/>
      <c r="F22" s="45"/>
      <c r="G22" s="45"/>
      <c r="H22" s="45"/>
      <c r="I22" s="142"/>
      <c r="J22" s="45"/>
      <c r="K22" s="49"/>
    </row>
    <row r="23" s="1" customFormat="1" ht="14.4" customHeight="1">
      <c r="B23" s="44"/>
      <c r="C23" s="45"/>
      <c r="D23" s="38" t="s">
        <v>39</v>
      </c>
      <c r="E23" s="45"/>
      <c r="F23" s="45"/>
      <c r="G23" s="45"/>
      <c r="H23" s="45"/>
      <c r="I23" s="142"/>
      <c r="J23" s="45"/>
      <c r="K23" s="49"/>
    </row>
    <row r="24" s="6" customFormat="1" ht="16.5" customHeight="1">
      <c r="B24" s="146"/>
      <c r="C24" s="147"/>
      <c r="D24" s="147"/>
      <c r="E24" s="42" t="s">
        <v>21</v>
      </c>
      <c r="F24" s="42"/>
      <c r="G24" s="42"/>
      <c r="H24" s="42"/>
      <c r="I24" s="148"/>
      <c r="J24" s="147"/>
      <c r="K24" s="149"/>
    </row>
    <row r="25" s="1" customFormat="1" ht="6.96" customHeight="1">
      <c r="B25" s="44"/>
      <c r="C25" s="45"/>
      <c r="D25" s="45"/>
      <c r="E25" s="45"/>
      <c r="F25" s="45"/>
      <c r="G25" s="45"/>
      <c r="H25" s="45"/>
      <c r="I25" s="142"/>
      <c r="J25" s="45"/>
      <c r="K25" s="49"/>
    </row>
    <row r="26" s="1" customFormat="1" ht="6.96" customHeight="1">
      <c r="B26" s="44"/>
      <c r="C26" s="45"/>
      <c r="D26" s="104"/>
      <c r="E26" s="104"/>
      <c r="F26" s="104"/>
      <c r="G26" s="104"/>
      <c r="H26" s="104"/>
      <c r="I26" s="150"/>
      <c r="J26" s="104"/>
      <c r="K26" s="151"/>
    </row>
    <row r="27" s="1" customFormat="1" ht="25.44" customHeight="1">
      <c r="B27" s="44"/>
      <c r="C27" s="45"/>
      <c r="D27" s="152" t="s">
        <v>41</v>
      </c>
      <c r="E27" s="45"/>
      <c r="F27" s="45"/>
      <c r="G27" s="45"/>
      <c r="H27" s="45"/>
      <c r="I27" s="142"/>
      <c r="J27" s="153">
        <f>ROUND(J79,2)</f>
        <v>0</v>
      </c>
      <c r="K27" s="49"/>
    </row>
    <row r="28" s="1" customFormat="1" ht="6.96" customHeight="1">
      <c r="B28" s="44"/>
      <c r="C28" s="45"/>
      <c r="D28" s="104"/>
      <c r="E28" s="104"/>
      <c r="F28" s="104"/>
      <c r="G28" s="104"/>
      <c r="H28" s="104"/>
      <c r="I28" s="150"/>
      <c r="J28" s="104"/>
      <c r="K28" s="151"/>
    </row>
    <row r="29" s="1" customFormat="1" ht="14.4" customHeight="1">
      <c r="B29" s="44"/>
      <c r="C29" s="45"/>
      <c r="D29" s="45"/>
      <c r="E29" s="45"/>
      <c r="F29" s="50" t="s">
        <v>43</v>
      </c>
      <c r="G29" s="45"/>
      <c r="H29" s="45"/>
      <c r="I29" s="154" t="s">
        <v>42</v>
      </c>
      <c r="J29" s="50" t="s">
        <v>44</v>
      </c>
      <c r="K29" s="49"/>
    </row>
    <row r="30" s="1" customFormat="1" ht="14.4" customHeight="1">
      <c r="B30" s="44"/>
      <c r="C30" s="45"/>
      <c r="D30" s="53" t="s">
        <v>45</v>
      </c>
      <c r="E30" s="53" t="s">
        <v>46</v>
      </c>
      <c r="F30" s="155">
        <f>ROUND(SUM(BE79:BE103), 2)</f>
        <v>0</v>
      </c>
      <c r="G30" s="45"/>
      <c r="H30" s="45"/>
      <c r="I30" s="156">
        <v>0.20999999999999999</v>
      </c>
      <c r="J30" s="155">
        <f>ROUND(ROUND((SUM(BE79:BE103)), 2)*I30, 2)</f>
        <v>0</v>
      </c>
      <c r="K30" s="49"/>
    </row>
    <row r="31" s="1" customFormat="1" ht="14.4" customHeight="1">
      <c r="B31" s="44"/>
      <c r="C31" s="45"/>
      <c r="D31" s="45"/>
      <c r="E31" s="53" t="s">
        <v>47</v>
      </c>
      <c r="F31" s="155">
        <f>ROUND(SUM(BF79:BF103), 2)</f>
        <v>0</v>
      </c>
      <c r="G31" s="45"/>
      <c r="H31" s="45"/>
      <c r="I31" s="156">
        <v>0.14999999999999999</v>
      </c>
      <c r="J31" s="155">
        <f>ROUND(ROUND((SUM(BF79:BF103)), 2)*I31, 2)</f>
        <v>0</v>
      </c>
      <c r="K31" s="49"/>
    </row>
    <row r="32" hidden="1" s="1" customFormat="1" ht="14.4" customHeight="1">
      <c r="B32" s="44"/>
      <c r="C32" s="45"/>
      <c r="D32" s="45"/>
      <c r="E32" s="53" t="s">
        <v>48</v>
      </c>
      <c r="F32" s="155">
        <f>ROUND(SUM(BG79:BG103), 2)</f>
        <v>0</v>
      </c>
      <c r="G32" s="45"/>
      <c r="H32" s="45"/>
      <c r="I32" s="156">
        <v>0.20999999999999999</v>
      </c>
      <c r="J32" s="155">
        <v>0</v>
      </c>
      <c r="K32" s="49"/>
    </row>
    <row r="33" hidden="1" s="1" customFormat="1" ht="14.4" customHeight="1">
      <c r="B33" s="44"/>
      <c r="C33" s="45"/>
      <c r="D33" s="45"/>
      <c r="E33" s="53" t="s">
        <v>49</v>
      </c>
      <c r="F33" s="155">
        <f>ROUND(SUM(BH79:BH103), 2)</f>
        <v>0</v>
      </c>
      <c r="G33" s="45"/>
      <c r="H33" s="45"/>
      <c r="I33" s="156">
        <v>0.14999999999999999</v>
      </c>
      <c r="J33" s="155">
        <v>0</v>
      </c>
      <c r="K33" s="49"/>
    </row>
    <row r="34" hidden="1" s="1" customFormat="1" ht="14.4" customHeight="1">
      <c r="B34" s="44"/>
      <c r="C34" s="45"/>
      <c r="D34" s="45"/>
      <c r="E34" s="53" t="s">
        <v>50</v>
      </c>
      <c r="F34" s="155">
        <f>ROUND(SUM(BI79:BI103), 2)</f>
        <v>0</v>
      </c>
      <c r="G34" s="45"/>
      <c r="H34" s="45"/>
      <c r="I34" s="156">
        <v>0</v>
      </c>
      <c r="J34" s="155">
        <v>0</v>
      </c>
      <c r="K34" s="49"/>
    </row>
    <row r="35" s="1" customFormat="1" ht="6.96" customHeight="1">
      <c r="B35" s="44"/>
      <c r="C35" s="45"/>
      <c r="D35" s="45"/>
      <c r="E35" s="45"/>
      <c r="F35" s="45"/>
      <c r="G35" s="45"/>
      <c r="H35" s="45"/>
      <c r="I35" s="142"/>
      <c r="J35" s="45"/>
      <c r="K35" s="49"/>
    </row>
    <row r="36" s="1" customFormat="1" ht="25.44" customHeight="1">
      <c r="B36" s="44"/>
      <c r="C36" s="157"/>
      <c r="D36" s="158" t="s">
        <v>51</v>
      </c>
      <c r="E36" s="96"/>
      <c r="F36" s="96"/>
      <c r="G36" s="159" t="s">
        <v>52</v>
      </c>
      <c r="H36" s="160" t="s">
        <v>53</v>
      </c>
      <c r="I36" s="161"/>
      <c r="J36" s="162">
        <f>SUM(J27:J34)</f>
        <v>0</v>
      </c>
      <c r="K36" s="163"/>
    </row>
    <row r="37" s="1" customFormat="1" ht="14.4" customHeight="1">
      <c r="B37" s="65"/>
      <c r="C37" s="66"/>
      <c r="D37" s="66"/>
      <c r="E37" s="66"/>
      <c r="F37" s="66"/>
      <c r="G37" s="66"/>
      <c r="H37" s="66"/>
      <c r="I37" s="164"/>
      <c r="J37" s="66"/>
      <c r="K37" s="67"/>
    </row>
    <row r="41" s="1" customFormat="1" ht="6.96" customHeight="1">
      <c r="B41" s="165"/>
      <c r="C41" s="166"/>
      <c r="D41" s="166"/>
      <c r="E41" s="166"/>
      <c r="F41" s="166"/>
      <c r="G41" s="166"/>
      <c r="H41" s="166"/>
      <c r="I41" s="167"/>
      <c r="J41" s="166"/>
      <c r="K41" s="168"/>
    </row>
    <row r="42" s="1" customFormat="1" ht="36.96" customHeight="1">
      <c r="B42" s="44"/>
      <c r="C42" s="28" t="s">
        <v>115</v>
      </c>
      <c r="D42" s="45"/>
      <c r="E42" s="45"/>
      <c r="F42" s="45"/>
      <c r="G42" s="45"/>
      <c r="H42" s="45"/>
      <c r="I42" s="142"/>
      <c r="J42" s="45"/>
      <c r="K42" s="49"/>
    </row>
    <row r="43" s="1" customFormat="1" ht="6.96" customHeight="1">
      <c r="B43" s="44"/>
      <c r="C43" s="45"/>
      <c r="D43" s="45"/>
      <c r="E43" s="45"/>
      <c r="F43" s="45"/>
      <c r="G43" s="45"/>
      <c r="H43" s="45"/>
      <c r="I43" s="142"/>
      <c r="J43" s="45"/>
      <c r="K43" s="49"/>
    </row>
    <row r="44" s="1" customFormat="1" ht="14.4" customHeight="1">
      <c r="B44" s="44"/>
      <c r="C44" s="38" t="s">
        <v>18</v>
      </c>
      <c r="D44" s="45"/>
      <c r="E44" s="45"/>
      <c r="F44" s="45"/>
      <c r="G44" s="45"/>
      <c r="H44" s="45"/>
      <c r="I44" s="142"/>
      <c r="J44" s="45"/>
      <c r="K44" s="49"/>
    </row>
    <row r="45" s="1" customFormat="1" ht="16.5" customHeight="1">
      <c r="B45" s="44"/>
      <c r="C45" s="45"/>
      <c r="D45" s="45"/>
      <c r="E45" s="141" t="str">
        <f>E7</f>
        <v>VD Velký rybník - zřízení bezpečnostních prvků</v>
      </c>
      <c r="F45" s="38"/>
      <c r="G45" s="38"/>
      <c r="H45" s="38"/>
      <c r="I45" s="142"/>
      <c r="J45" s="45"/>
      <c r="K45" s="49"/>
    </row>
    <row r="46" s="1" customFormat="1" ht="14.4" customHeight="1">
      <c r="B46" s="44"/>
      <c r="C46" s="38" t="s">
        <v>113</v>
      </c>
      <c r="D46" s="45"/>
      <c r="E46" s="45"/>
      <c r="F46" s="45"/>
      <c r="G46" s="45"/>
      <c r="H46" s="45"/>
      <c r="I46" s="142"/>
      <c r="J46" s="45"/>
      <c r="K46" s="49"/>
    </row>
    <row r="47" s="1" customFormat="1" ht="17.25" customHeight="1">
      <c r="B47" s="44"/>
      <c r="C47" s="45"/>
      <c r="D47" s="45"/>
      <c r="E47" s="143" t="str">
        <f>E9</f>
        <v>2018-092-D - Plot s drátěným pletivem</v>
      </c>
      <c r="F47" s="45"/>
      <c r="G47" s="45"/>
      <c r="H47" s="45"/>
      <c r="I47" s="142"/>
      <c r="J47" s="45"/>
      <c r="K47" s="49"/>
    </row>
    <row r="48" s="1" customFormat="1" ht="6.96" customHeight="1">
      <c r="B48" s="44"/>
      <c r="C48" s="45"/>
      <c r="D48" s="45"/>
      <c r="E48" s="45"/>
      <c r="F48" s="45"/>
      <c r="G48" s="45"/>
      <c r="H48" s="45"/>
      <c r="I48" s="142"/>
      <c r="J48" s="45"/>
      <c r="K48" s="49"/>
    </row>
    <row r="49" s="1" customFormat="1" ht="18" customHeight="1">
      <c r="B49" s="44"/>
      <c r="C49" s="38" t="s">
        <v>23</v>
      </c>
      <c r="D49" s="45"/>
      <c r="E49" s="45"/>
      <c r="F49" s="33" t="str">
        <f>F12</f>
        <v>Malešov</v>
      </c>
      <c r="G49" s="45"/>
      <c r="H49" s="45"/>
      <c r="I49" s="144" t="s">
        <v>25</v>
      </c>
      <c r="J49" s="145" t="str">
        <f>IF(J12="","",J12)</f>
        <v>14. 11. 2018</v>
      </c>
      <c r="K49" s="49"/>
    </row>
    <row r="50" s="1" customFormat="1" ht="6.96" customHeight="1">
      <c r="B50" s="44"/>
      <c r="C50" s="45"/>
      <c r="D50" s="45"/>
      <c r="E50" s="45"/>
      <c r="F50" s="45"/>
      <c r="G50" s="45"/>
      <c r="H50" s="45"/>
      <c r="I50" s="142"/>
      <c r="J50" s="45"/>
      <c r="K50" s="49"/>
    </row>
    <row r="51" s="1" customFormat="1">
      <c r="B51" s="44"/>
      <c r="C51" s="38" t="s">
        <v>27</v>
      </c>
      <c r="D51" s="45"/>
      <c r="E51" s="45"/>
      <c r="F51" s="33" t="str">
        <f>E15</f>
        <v>Povodí Labe, s.p.</v>
      </c>
      <c r="G51" s="45"/>
      <c r="H51" s="45"/>
      <c r="I51" s="144" t="s">
        <v>34</v>
      </c>
      <c r="J51" s="42" t="str">
        <f>E21</f>
        <v>Komplex CR s.r.o.</v>
      </c>
      <c r="K51" s="49"/>
    </row>
    <row r="52" s="1" customFormat="1" ht="14.4" customHeight="1">
      <c r="B52" s="44"/>
      <c r="C52" s="38" t="s">
        <v>32</v>
      </c>
      <c r="D52" s="45"/>
      <c r="E52" s="45"/>
      <c r="F52" s="33" t="str">
        <f>IF(E18="","",E18)</f>
        <v/>
      </c>
      <c r="G52" s="45"/>
      <c r="H52" s="45"/>
      <c r="I52" s="142"/>
      <c r="J52" s="169"/>
      <c r="K52" s="49"/>
    </row>
    <row r="53" s="1" customFormat="1" ht="10.32" customHeight="1">
      <c r="B53" s="44"/>
      <c r="C53" s="45"/>
      <c r="D53" s="45"/>
      <c r="E53" s="45"/>
      <c r="F53" s="45"/>
      <c r="G53" s="45"/>
      <c r="H53" s="45"/>
      <c r="I53" s="142"/>
      <c r="J53" s="45"/>
      <c r="K53" s="49"/>
    </row>
    <row r="54" s="1" customFormat="1" ht="29.28" customHeight="1">
      <c r="B54" s="44"/>
      <c r="C54" s="170" t="s">
        <v>116</v>
      </c>
      <c r="D54" s="157"/>
      <c r="E54" s="157"/>
      <c r="F54" s="157"/>
      <c r="G54" s="157"/>
      <c r="H54" s="157"/>
      <c r="I54" s="171"/>
      <c r="J54" s="172" t="s">
        <v>117</v>
      </c>
      <c r="K54" s="173"/>
    </row>
    <row r="55" s="1" customFormat="1" ht="10.32" customHeight="1">
      <c r="B55" s="44"/>
      <c r="C55" s="45"/>
      <c r="D55" s="45"/>
      <c r="E55" s="45"/>
      <c r="F55" s="45"/>
      <c r="G55" s="45"/>
      <c r="H55" s="45"/>
      <c r="I55" s="142"/>
      <c r="J55" s="45"/>
      <c r="K55" s="49"/>
    </row>
    <row r="56" s="1" customFormat="1" ht="29.28" customHeight="1">
      <c r="B56" s="44"/>
      <c r="C56" s="174" t="s">
        <v>118</v>
      </c>
      <c r="D56" s="45"/>
      <c r="E56" s="45"/>
      <c r="F56" s="45"/>
      <c r="G56" s="45"/>
      <c r="H56" s="45"/>
      <c r="I56" s="142"/>
      <c r="J56" s="153">
        <f>J79</f>
        <v>0</v>
      </c>
      <c r="K56" s="49"/>
      <c r="AU56" s="22" t="s">
        <v>119</v>
      </c>
    </row>
    <row r="57" s="7" customFormat="1" ht="24.96" customHeight="1">
      <c r="B57" s="175"/>
      <c r="C57" s="176"/>
      <c r="D57" s="177" t="s">
        <v>120</v>
      </c>
      <c r="E57" s="178"/>
      <c r="F57" s="178"/>
      <c r="G57" s="178"/>
      <c r="H57" s="178"/>
      <c r="I57" s="179"/>
      <c r="J57" s="180">
        <f>J80</f>
        <v>0</v>
      </c>
      <c r="K57" s="181"/>
    </row>
    <row r="58" s="8" customFormat="1" ht="19.92" customHeight="1">
      <c r="B58" s="182"/>
      <c r="C58" s="183"/>
      <c r="D58" s="184" t="s">
        <v>121</v>
      </c>
      <c r="E58" s="185"/>
      <c r="F58" s="185"/>
      <c r="G58" s="185"/>
      <c r="H58" s="185"/>
      <c r="I58" s="186"/>
      <c r="J58" s="187">
        <f>J81</f>
        <v>0</v>
      </c>
      <c r="K58" s="188"/>
    </row>
    <row r="59" s="8" customFormat="1" ht="19.92" customHeight="1">
      <c r="B59" s="182"/>
      <c r="C59" s="183"/>
      <c r="D59" s="184" t="s">
        <v>182</v>
      </c>
      <c r="E59" s="185"/>
      <c r="F59" s="185"/>
      <c r="G59" s="185"/>
      <c r="H59" s="185"/>
      <c r="I59" s="186"/>
      <c r="J59" s="187">
        <f>J88</f>
        <v>0</v>
      </c>
      <c r="K59" s="188"/>
    </row>
    <row r="60" s="1" customFormat="1" ht="21.84" customHeight="1">
      <c r="B60" s="44"/>
      <c r="C60" s="45"/>
      <c r="D60" s="45"/>
      <c r="E60" s="45"/>
      <c r="F60" s="45"/>
      <c r="G60" s="45"/>
      <c r="H60" s="45"/>
      <c r="I60" s="142"/>
      <c r="J60" s="45"/>
      <c r="K60" s="49"/>
    </row>
    <row r="61" s="1" customFormat="1" ht="6.96" customHeight="1">
      <c r="B61" s="65"/>
      <c r="C61" s="66"/>
      <c r="D61" s="66"/>
      <c r="E61" s="66"/>
      <c r="F61" s="66"/>
      <c r="G61" s="66"/>
      <c r="H61" s="66"/>
      <c r="I61" s="164"/>
      <c r="J61" s="66"/>
      <c r="K61" s="67"/>
    </row>
    <row r="65" s="1" customFormat="1" ht="6.96" customHeight="1">
      <c r="B65" s="68"/>
      <c r="C65" s="69"/>
      <c r="D65" s="69"/>
      <c r="E65" s="69"/>
      <c r="F65" s="69"/>
      <c r="G65" s="69"/>
      <c r="H65" s="69"/>
      <c r="I65" s="167"/>
      <c r="J65" s="69"/>
      <c r="K65" s="69"/>
      <c r="L65" s="70"/>
    </row>
    <row r="66" s="1" customFormat="1" ht="36.96" customHeight="1">
      <c r="B66" s="44"/>
      <c r="C66" s="71" t="s">
        <v>125</v>
      </c>
      <c r="D66" s="72"/>
      <c r="E66" s="72"/>
      <c r="F66" s="72"/>
      <c r="G66" s="72"/>
      <c r="H66" s="72"/>
      <c r="I66" s="189"/>
      <c r="J66" s="72"/>
      <c r="K66" s="72"/>
      <c r="L66" s="70"/>
    </row>
    <row r="67" s="1" customFormat="1" ht="6.96" customHeight="1">
      <c r="B67" s="44"/>
      <c r="C67" s="72"/>
      <c r="D67" s="72"/>
      <c r="E67" s="72"/>
      <c r="F67" s="72"/>
      <c r="G67" s="72"/>
      <c r="H67" s="72"/>
      <c r="I67" s="189"/>
      <c r="J67" s="72"/>
      <c r="K67" s="72"/>
      <c r="L67" s="70"/>
    </row>
    <row r="68" s="1" customFormat="1" ht="14.4" customHeight="1">
      <c r="B68" s="44"/>
      <c r="C68" s="74" t="s">
        <v>18</v>
      </c>
      <c r="D68" s="72"/>
      <c r="E68" s="72"/>
      <c r="F68" s="72"/>
      <c r="G68" s="72"/>
      <c r="H68" s="72"/>
      <c r="I68" s="189"/>
      <c r="J68" s="72"/>
      <c r="K68" s="72"/>
      <c r="L68" s="70"/>
    </row>
    <row r="69" s="1" customFormat="1" ht="16.5" customHeight="1">
      <c r="B69" s="44"/>
      <c r="C69" s="72"/>
      <c r="D69" s="72"/>
      <c r="E69" s="190" t="str">
        <f>E7</f>
        <v>VD Velký rybník - zřízení bezpečnostních prvků</v>
      </c>
      <c r="F69" s="74"/>
      <c r="G69" s="74"/>
      <c r="H69" s="74"/>
      <c r="I69" s="189"/>
      <c r="J69" s="72"/>
      <c r="K69" s="72"/>
      <c r="L69" s="70"/>
    </row>
    <row r="70" s="1" customFormat="1" ht="14.4" customHeight="1">
      <c r="B70" s="44"/>
      <c r="C70" s="74" t="s">
        <v>113</v>
      </c>
      <c r="D70" s="72"/>
      <c r="E70" s="72"/>
      <c r="F70" s="72"/>
      <c r="G70" s="72"/>
      <c r="H70" s="72"/>
      <c r="I70" s="189"/>
      <c r="J70" s="72"/>
      <c r="K70" s="72"/>
      <c r="L70" s="70"/>
    </row>
    <row r="71" s="1" customFormat="1" ht="17.25" customHeight="1">
      <c r="B71" s="44"/>
      <c r="C71" s="72"/>
      <c r="D71" s="72"/>
      <c r="E71" s="80" t="str">
        <f>E9</f>
        <v>2018-092-D - Plot s drátěným pletivem</v>
      </c>
      <c r="F71" s="72"/>
      <c r="G71" s="72"/>
      <c r="H71" s="72"/>
      <c r="I71" s="189"/>
      <c r="J71" s="72"/>
      <c r="K71" s="72"/>
      <c r="L71" s="70"/>
    </row>
    <row r="72" s="1" customFormat="1" ht="6.96" customHeight="1">
      <c r="B72" s="44"/>
      <c r="C72" s="72"/>
      <c r="D72" s="72"/>
      <c r="E72" s="72"/>
      <c r="F72" s="72"/>
      <c r="G72" s="72"/>
      <c r="H72" s="72"/>
      <c r="I72" s="189"/>
      <c r="J72" s="72"/>
      <c r="K72" s="72"/>
      <c r="L72" s="70"/>
    </row>
    <row r="73" s="1" customFormat="1" ht="18" customHeight="1">
      <c r="B73" s="44"/>
      <c r="C73" s="74" t="s">
        <v>23</v>
      </c>
      <c r="D73" s="72"/>
      <c r="E73" s="72"/>
      <c r="F73" s="191" t="str">
        <f>F12</f>
        <v>Malešov</v>
      </c>
      <c r="G73" s="72"/>
      <c r="H73" s="72"/>
      <c r="I73" s="192" t="s">
        <v>25</v>
      </c>
      <c r="J73" s="83" t="str">
        <f>IF(J12="","",J12)</f>
        <v>14. 11. 2018</v>
      </c>
      <c r="K73" s="72"/>
      <c r="L73" s="70"/>
    </row>
    <row r="74" s="1" customFormat="1" ht="6.96" customHeight="1">
      <c r="B74" s="44"/>
      <c r="C74" s="72"/>
      <c r="D74" s="72"/>
      <c r="E74" s="72"/>
      <c r="F74" s="72"/>
      <c r="G74" s="72"/>
      <c r="H74" s="72"/>
      <c r="I74" s="189"/>
      <c r="J74" s="72"/>
      <c r="K74" s="72"/>
      <c r="L74" s="70"/>
    </row>
    <row r="75" s="1" customFormat="1">
      <c r="B75" s="44"/>
      <c r="C75" s="74" t="s">
        <v>27</v>
      </c>
      <c r="D75" s="72"/>
      <c r="E75" s="72"/>
      <c r="F75" s="191" t="str">
        <f>E15</f>
        <v>Povodí Labe, s.p.</v>
      </c>
      <c r="G75" s="72"/>
      <c r="H75" s="72"/>
      <c r="I75" s="192" t="s">
        <v>34</v>
      </c>
      <c r="J75" s="191" t="str">
        <f>E21</f>
        <v>Komplex CR s.r.o.</v>
      </c>
      <c r="K75" s="72"/>
      <c r="L75" s="70"/>
    </row>
    <row r="76" s="1" customFormat="1" ht="14.4" customHeight="1">
      <c r="B76" s="44"/>
      <c r="C76" s="74" t="s">
        <v>32</v>
      </c>
      <c r="D76" s="72"/>
      <c r="E76" s="72"/>
      <c r="F76" s="191" t="str">
        <f>IF(E18="","",E18)</f>
        <v/>
      </c>
      <c r="G76" s="72"/>
      <c r="H76" s="72"/>
      <c r="I76" s="189"/>
      <c r="J76" s="72"/>
      <c r="K76" s="72"/>
      <c r="L76" s="70"/>
    </row>
    <row r="77" s="1" customFormat="1" ht="10.32" customHeight="1">
      <c r="B77" s="44"/>
      <c r="C77" s="72"/>
      <c r="D77" s="72"/>
      <c r="E77" s="72"/>
      <c r="F77" s="72"/>
      <c r="G77" s="72"/>
      <c r="H77" s="72"/>
      <c r="I77" s="189"/>
      <c r="J77" s="72"/>
      <c r="K77" s="72"/>
      <c r="L77" s="70"/>
    </row>
    <row r="78" s="9" customFormat="1" ht="29.28" customHeight="1">
      <c r="B78" s="193"/>
      <c r="C78" s="194" t="s">
        <v>126</v>
      </c>
      <c r="D78" s="195" t="s">
        <v>60</v>
      </c>
      <c r="E78" s="195" t="s">
        <v>56</v>
      </c>
      <c r="F78" s="195" t="s">
        <v>127</v>
      </c>
      <c r="G78" s="195" t="s">
        <v>128</v>
      </c>
      <c r="H78" s="195" t="s">
        <v>129</v>
      </c>
      <c r="I78" s="196" t="s">
        <v>130</v>
      </c>
      <c r="J78" s="195" t="s">
        <v>117</v>
      </c>
      <c r="K78" s="197" t="s">
        <v>131</v>
      </c>
      <c r="L78" s="198"/>
      <c r="M78" s="100" t="s">
        <v>132</v>
      </c>
      <c r="N78" s="101" t="s">
        <v>45</v>
      </c>
      <c r="O78" s="101" t="s">
        <v>133</v>
      </c>
      <c r="P78" s="101" t="s">
        <v>134</v>
      </c>
      <c r="Q78" s="101" t="s">
        <v>135</v>
      </c>
      <c r="R78" s="101" t="s">
        <v>136</v>
      </c>
      <c r="S78" s="101" t="s">
        <v>137</v>
      </c>
      <c r="T78" s="102" t="s">
        <v>138</v>
      </c>
    </row>
    <row r="79" s="1" customFormat="1" ht="29.28" customHeight="1">
      <c r="B79" s="44"/>
      <c r="C79" s="106" t="s">
        <v>118</v>
      </c>
      <c r="D79" s="72"/>
      <c r="E79" s="72"/>
      <c r="F79" s="72"/>
      <c r="G79" s="72"/>
      <c r="H79" s="72"/>
      <c r="I79" s="189"/>
      <c r="J79" s="199">
        <f>BK79</f>
        <v>0</v>
      </c>
      <c r="K79" s="72"/>
      <c r="L79" s="70"/>
      <c r="M79" s="103"/>
      <c r="N79" s="104"/>
      <c r="O79" s="104"/>
      <c r="P79" s="200">
        <f>P80</f>
        <v>0</v>
      </c>
      <c r="Q79" s="104"/>
      <c r="R79" s="200">
        <f>R80</f>
        <v>1.5570599999999997</v>
      </c>
      <c r="S79" s="104"/>
      <c r="T79" s="201">
        <f>T80</f>
        <v>0</v>
      </c>
      <c r="AT79" s="22" t="s">
        <v>74</v>
      </c>
      <c r="AU79" s="22" t="s">
        <v>119</v>
      </c>
      <c r="BK79" s="202">
        <f>BK80</f>
        <v>0</v>
      </c>
    </row>
    <row r="80" s="10" customFormat="1" ht="37.44" customHeight="1">
      <c r="B80" s="203"/>
      <c r="C80" s="204"/>
      <c r="D80" s="205" t="s">
        <v>74</v>
      </c>
      <c r="E80" s="206" t="s">
        <v>139</v>
      </c>
      <c r="F80" s="206" t="s">
        <v>140</v>
      </c>
      <c r="G80" s="204"/>
      <c r="H80" s="204"/>
      <c r="I80" s="207"/>
      <c r="J80" s="208">
        <f>BK80</f>
        <v>0</v>
      </c>
      <c r="K80" s="204"/>
      <c r="L80" s="209"/>
      <c r="M80" s="210"/>
      <c r="N80" s="211"/>
      <c r="O80" s="211"/>
      <c r="P80" s="212">
        <f>P81+P88</f>
        <v>0</v>
      </c>
      <c r="Q80" s="211"/>
      <c r="R80" s="212">
        <f>R81+R88</f>
        <v>1.5570599999999997</v>
      </c>
      <c r="S80" s="211"/>
      <c r="T80" s="213">
        <f>T81+T88</f>
        <v>0</v>
      </c>
      <c r="AR80" s="214" t="s">
        <v>83</v>
      </c>
      <c r="AT80" s="215" t="s">
        <v>74</v>
      </c>
      <c r="AU80" s="215" t="s">
        <v>75</v>
      </c>
      <c r="AY80" s="214" t="s">
        <v>141</v>
      </c>
      <c r="BK80" s="216">
        <f>BK81+BK88</f>
        <v>0</v>
      </c>
    </row>
    <row r="81" s="10" customFormat="1" ht="19.92" customHeight="1">
      <c r="B81" s="203"/>
      <c r="C81" s="204"/>
      <c r="D81" s="205" t="s">
        <v>74</v>
      </c>
      <c r="E81" s="217" t="s">
        <v>83</v>
      </c>
      <c r="F81" s="217" t="s">
        <v>142</v>
      </c>
      <c r="G81" s="204"/>
      <c r="H81" s="204"/>
      <c r="I81" s="207"/>
      <c r="J81" s="218">
        <f>BK81</f>
        <v>0</v>
      </c>
      <c r="K81" s="204"/>
      <c r="L81" s="209"/>
      <c r="M81" s="210"/>
      <c r="N81" s="211"/>
      <c r="O81" s="211"/>
      <c r="P81" s="212">
        <f>SUM(P82:P87)</f>
        <v>0</v>
      </c>
      <c r="Q81" s="211"/>
      <c r="R81" s="212">
        <f>SUM(R82:R87)</f>
        <v>0.032559999999999999</v>
      </c>
      <c r="S81" s="211"/>
      <c r="T81" s="213">
        <f>SUM(T82:T87)</f>
        <v>0</v>
      </c>
      <c r="AR81" s="214" t="s">
        <v>83</v>
      </c>
      <c r="AT81" s="215" t="s">
        <v>74</v>
      </c>
      <c r="AU81" s="215" t="s">
        <v>83</v>
      </c>
      <c r="AY81" s="214" t="s">
        <v>141</v>
      </c>
      <c r="BK81" s="216">
        <f>SUM(BK82:BK87)</f>
        <v>0</v>
      </c>
    </row>
    <row r="82" s="1" customFormat="1" ht="25.5" customHeight="1">
      <c r="B82" s="44"/>
      <c r="C82" s="254" t="s">
        <v>83</v>
      </c>
      <c r="D82" s="254" t="s">
        <v>156</v>
      </c>
      <c r="E82" s="255" t="s">
        <v>220</v>
      </c>
      <c r="F82" s="256" t="s">
        <v>221</v>
      </c>
      <c r="G82" s="257" t="s">
        <v>146</v>
      </c>
      <c r="H82" s="258">
        <v>6.7999999999999998</v>
      </c>
      <c r="I82" s="259"/>
      <c r="J82" s="260">
        <f>ROUND(I82*H82,2)</f>
        <v>0</v>
      </c>
      <c r="K82" s="256" t="s">
        <v>147</v>
      </c>
      <c r="L82" s="70"/>
      <c r="M82" s="261" t="s">
        <v>21</v>
      </c>
      <c r="N82" s="262" t="s">
        <v>46</v>
      </c>
      <c r="O82" s="45"/>
      <c r="P82" s="229">
        <f>O82*H82</f>
        <v>0</v>
      </c>
      <c r="Q82" s="229">
        <v>0</v>
      </c>
      <c r="R82" s="229">
        <f>Q82*H82</f>
        <v>0</v>
      </c>
      <c r="S82" s="229">
        <v>0</v>
      </c>
      <c r="T82" s="230">
        <f>S82*H82</f>
        <v>0</v>
      </c>
      <c r="AR82" s="22" t="s">
        <v>149</v>
      </c>
      <c r="AT82" s="22" t="s">
        <v>156</v>
      </c>
      <c r="AU82" s="22" t="s">
        <v>85</v>
      </c>
      <c r="AY82" s="22" t="s">
        <v>141</v>
      </c>
      <c r="BE82" s="231">
        <f>IF(N82="základní",J82,0)</f>
        <v>0</v>
      </c>
      <c r="BF82" s="231">
        <f>IF(N82="snížená",J82,0)</f>
        <v>0</v>
      </c>
      <c r="BG82" s="231">
        <f>IF(N82="zákl. přenesená",J82,0)</f>
        <v>0</v>
      </c>
      <c r="BH82" s="231">
        <f>IF(N82="sníž. přenesená",J82,0)</f>
        <v>0</v>
      </c>
      <c r="BI82" s="231">
        <f>IF(N82="nulová",J82,0)</f>
        <v>0</v>
      </c>
      <c r="BJ82" s="22" t="s">
        <v>83</v>
      </c>
      <c r="BK82" s="231">
        <f>ROUND(I82*H82,2)</f>
        <v>0</v>
      </c>
      <c r="BL82" s="22" t="s">
        <v>149</v>
      </c>
      <c r="BM82" s="22" t="s">
        <v>222</v>
      </c>
    </row>
    <row r="83" s="11" customFormat="1">
      <c r="B83" s="232"/>
      <c r="C83" s="233"/>
      <c r="D83" s="234" t="s">
        <v>151</v>
      </c>
      <c r="E83" s="235" t="s">
        <v>21</v>
      </c>
      <c r="F83" s="236" t="s">
        <v>223</v>
      </c>
      <c r="G83" s="233"/>
      <c r="H83" s="235" t="s">
        <v>21</v>
      </c>
      <c r="I83" s="237"/>
      <c r="J83" s="233"/>
      <c r="K83" s="233"/>
      <c r="L83" s="238"/>
      <c r="M83" s="239"/>
      <c r="N83" s="240"/>
      <c r="O83" s="240"/>
      <c r="P83" s="240"/>
      <c r="Q83" s="240"/>
      <c r="R83" s="240"/>
      <c r="S83" s="240"/>
      <c r="T83" s="241"/>
      <c r="AT83" s="242" t="s">
        <v>151</v>
      </c>
      <c r="AU83" s="242" t="s">
        <v>85</v>
      </c>
      <c r="AV83" s="11" t="s">
        <v>83</v>
      </c>
      <c r="AW83" s="11" t="s">
        <v>38</v>
      </c>
      <c r="AX83" s="11" t="s">
        <v>75</v>
      </c>
      <c r="AY83" s="242" t="s">
        <v>141</v>
      </c>
    </row>
    <row r="84" s="12" customFormat="1">
      <c r="B84" s="243"/>
      <c r="C84" s="244"/>
      <c r="D84" s="234" t="s">
        <v>151</v>
      </c>
      <c r="E84" s="245" t="s">
        <v>21</v>
      </c>
      <c r="F84" s="246" t="s">
        <v>224</v>
      </c>
      <c r="G84" s="244"/>
      <c r="H84" s="247">
        <v>6.7999999999999998</v>
      </c>
      <c r="I84" s="248"/>
      <c r="J84" s="244"/>
      <c r="K84" s="244"/>
      <c r="L84" s="249"/>
      <c r="M84" s="250"/>
      <c r="N84" s="251"/>
      <c r="O84" s="251"/>
      <c r="P84" s="251"/>
      <c r="Q84" s="251"/>
      <c r="R84" s="251"/>
      <c r="S84" s="251"/>
      <c r="T84" s="252"/>
      <c r="AT84" s="253" t="s">
        <v>151</v>
      </c>
      <c r="AU84" s="253" t="s">
        <v>85</v>
      </c>
      <c r="AV84" s="12" t="s">
        <v>85</v>
      </c>
      <c r="AW84" s="12" t="s">
        <v>38</v>
      </c>
      <c r="AX84" s="12" t="s">
        <v>83</v>
      </c>
      <c r="AY84" s="253" t="s">
        <v>141</v>
      </c>
    </row>
    <row r="85" s="1" customFormat="1" ht="16.5" customHeight="1">
      <c r="B85" s="44"/>
      <c r="C85" s="219" t="s">
        <v>85</v>
      </c>
      <c r="D85" s="219" t="s">
        <v>143</v>
      </c>
      <c r="E85" s="220" t="s">
        <v>144</v>
      </c>
      <c r="F85" s="221" t="s">
        <v>145</v>
      </c>
      <c r="G85" s="222" t="s">
        <v>146</v>
      </c>
      <c r="H85" s="223">
        <v>4</v>
      </c>
      <c r="I85" s="224"/>
      <c r="J85" s="225">
        <f>ROUND(I85*H85,2)</f>
        <v>0</v>
      </c>
      <c r="K85" s="221" t="s">
        <v>147</v>
      </c>
      <c r="L85" s="226"/>
      <c r="M85" s="227" t="s">
        <v>21</v>
      </c>
      <c r="N85" s="228" t="s">
        <v>46</v>
      </c>
      <c r="O85" s="45"/>
      <c r="P85" s="229">
        <f>O85*H85</f>
        <v>0</v>
      </c>
      <c r="Q85" s="229">
        <v>0.0081399999999999997</v>
      </c>
      <c r="R85" s="229">
        <f>Q85*H85</f>
        <v>0.032559999999999999</v>
      </c>
      <c r="S85" s="229">
        <v>0</v>
      </c>
      <c r="T85" s="230">
        <f>S85*H85</f>
        <v>0</v>
      </c>
      <c r="AR85" s="22" t="s">
        <v>148</v>
      </c>
      <c r="AT85" s="22" t="s">
        <v>143</v>
      </c>
      <c r="AU85" s="22" t="s">
        <v>85</v>
      </c>
      <c r="AY85" s="22" t="s">
        <v>141</v>
      </c>
      <c r="BE85" s="231">
        <f>IF(N85="základní",J85,0)</f>
        <v>0</v>
      </c>
      <c r="BF85" s="231">
        <f>IF(N85="snížená",J85,0)</f>
        <v>0</v>
      </c>
      <c r="BG85" s="231">
        <f>IF(N85="zákl. přenesená",J85,0)</f>
        <v>0</v>
      </c>
      <c r="BH85" s="231">
        <f>IF(N85="sníž. přenesená",J85,0)</f>
        <v>0</v>
      </c>
      <c r="BI85" s="231">
        <f>IF(N85="nulová",J85,0)</f>
        <v>0</v>
      </c>
      <c r="BJ85" s="22" t="s">
        <v>83</v>
      </c>
      <c r="BK85" s="231">
        <f>ROUND(I85*H85,2)</f>
        <v>0</v>
      </c>
      <c r="BL85" s="22" t="s">
        <v>149</v>
      </c>
      <c r="BM85" s="22" t="s">
        <v>225</v>
      </c>
    </row>
    <row r="86" s="11" customFormat="1">
      <c r="B86" s="232"/>
      <c r="C86" s="233"/>
      <c r="D86" s="234" t="s">
        <v>151</v>
      </c>
      <c r="E86" s="235" t="s">
        <v>21</v>
      </c>
      <c r="F86" s="236" t="s">
        <v>226</v>
      </c>
      <c r="G86" s="233"/>
      <c r="H86" s="235" t="s">
        <v>21</v>
      </c>
      <c r="I86" s="237"/>
      <c r="J86" s="233"/>
      <c r="K86" s="233"/>
      <c r="L86" s="238"/>
      <c r="M86" s="239"/>
      <c r="N86" s="240"/>
      <c r="O86" s="240"/>
      <c r="P86" s="240"/>
      <c r="Q86" s="240"/>
      <c r="R86" s="240"/>
      <c r="S86" s="240"/>
      <c r="T86" s="241"/>
      <c r="AT86" s="242" t="s">
        <v>151</v>
      </c>
      <c r="AU86" s="242" t="s">
        <v>85</v>
      </c>
      <c r="AV86" s="11" t="s">
        <v>83</v>
      </c>
      <c r="AW86" s="11" t="s">
        <v>38</v>
      </c>
      <c r="AX86" s="11" t="s">
        <v>75</v>
      </c>
      <c r="AY86" s="242" t="s">
        <v>141</v>
      </c>
    </row>
    <row r="87" s="12" customFormat="1">
      <c r="B87" s="243"/>
      <c r="C87" s="244"/>
      <c r="D87" s="234" t="s">
        <v>151</v>
      </c>
      <c r="E87" s="245" t="s">
        <v>21</v>
      </c>
      <c r="F87" s="246" t="s">
        <v>227</v>
      </c>
      <c r="G87" s="244"/>
      <c r="H87" s="247">
        <v>4</v>
      </c>
      <c r="I87" s="248"/>
      <c r="J87" s="244"/>
      <c r="K87" s="244"/>
      <c r="L87" s="249"/>
      <c r="M87" s="250"/>
      <c r="N87" s="251"/>
      <c r="O87" s="251"/>
      <c r="P87" s="251"/>
      <c r="Q87" s="251"/>
      <c r="R87" s="251"/>
      <c r="S87" s="251"/>
      <c r="T87" s="252"/>
      <c r="AT87" s="253" t="s">
        <v>151</v>
      </c>
      <c r="AU87" s="253" t="s">
        <v>85</v>
      </c>
      <c r="AV87" s="12" t="s">
        <v>85</v>
      </c>
      <c r="AW87" s="12" t="s">
        <v>38</v>
      </c>
      <c r="AX87" s="12" t="s">
        <v>83</v>
      </c>
      <c r="AY87" s="253" t="s">
        <v>141</v>
      </c>
    </row>
    <row r="88" s="10" customFormat="1" ht="29.88" customHeight="1">
      <c r="B88" s="203"/>
      <c r="C88" s="204"/>
      <c r="D88" s="205" t="s">
        <v>74</v>
      </c>
      <c r="E88" s="217" t="s">
        <v>161</v>
      </c>
      <c r="F88" s="217" t="s">
        <v>186</v>
      </c>
      <c r="G88" s="204"/>
      <c r="H88" s="204"/>
      <c r="I88" s="207"/>
      <c r="J88" s="218">
        <f>BK88</f>
        <v>0</v>
      </c>
      <c r="K88" s="204"/>
      <c r="L88" s="209"/>
      <c r="M88" s="210"/>
      <c r="N88" s="211"/>
      <c r="O88" s="211"/>
      <c r="P88" s="212">
        <f>SUM(P89:P103)</f>
        <v>0</v>
      </c>
      <c r="Q88" s="211"/>
      <c r="R88" s="212">
        <f>SUM(R89:R103)</f>
        <v>1.5244999999999997</v>
      </c>
      <c r="S88" s="211"/>
      <c r="T88" s="213">
        <f>SUM(T89:T103)</f>
        <v>0</v>
      </c>
      <c r="AR88" s="214" t="s">
        <v>83</v>
      </c>
      <c r="AT88" s="215" t="s">
        <v>74</v>
      </c>
      <c r="AU88" s="215" t="s">
        <v>83</v>
      </c>
      <c r="AY88" s="214" t="s">
        <v>141</v>
      </c>
      <c r="BK88" s="216">
        <f>SUM(BK89:BK103)</f>
        <v>0</v>
      </c>
    </row>
    <row r="89" s="1" customFormat="1" ht="38.25" customHeight="1">
      <c r="B89" s="44"/>
      <c r="C89" s="254" t="s">
        <v>161</v>
      </c>
      <c r="D89" s="254" t="s">
        <v>156</v>
      </c>
      <c r="E89" s="255" t="s">
        <v>228</v>
      </c>
      <c r="F89" s="256" t="s">
        <v>229</v>
      </c>
      <c r="G89" s="257" t="s">
        <v>230</v>
      </c>
      <c r="H89" s="258">
        <v>8</v>
      </c>
      <c r="I89" s="259"/>
      <c r="J89" s="260">
        <f>ROUND(I89*H89,2)</f>
        <v>0</v>
      </c>
      <c r="K89" s="256" t="s">
        <v>147</v>
      </c>
      <c r="L89" s="70"/>
      <c r="M89" s="261" t="s">
        <v>21</v>
      </c>
      <c r="N89" s="262" t="s">
        <v>46</v>
      </c>
      <c r="O89" s="45"/>
      <c r="P89" s="229">
        <f>O89*H89</f>
        <v>0</v>
      </c>
      <c r="Q89" s="229">
        <v>0.17488999999999999</v>
      </c>
      <c r="R89" s="229">
        <f>Q89*H89</f>
        <v>1.3991199999999999</v>
      </c>
      <c r="S89" s="229">
        <v>0</v>
      </c>
      <c r="T89" s="230">
        <f>S89*H89</f>
        <v>0</v>
      </c>
      <c r="AR89" s="22" t="s">
        <v>149</v>
      </c>
      <c r="AT89" s="22" t="s">
        <v>156</v>
      </c>
      <c r="AU89" s="22" t="s">
        <v>85</v>
      </c>
      <c r="AY89" s="22" t="s">
        <v>141</v>
      </c>
      <c r="BE89" s="231">
        <f>IF(N89="základní",J89,0)</f>
        <v>0</v>
      </c>
      <c r="BF89" s="231">
        <f>IF(N89="snížená",J89,0)</f>
        <v>0</v>
      </c>
      <c r="BG89" s="231">
        <f>IF(N89="zákl. přenesená",J89,0)</f>
        <v>0</v>
      </c>
      <c r="BH89" s="231">
        <f>IF(N89="sníž. přenesená",J89,0)</f>
        <v>0</v>
      </c>
      <c r="BI89" s="231">
        <f>IF(N89="nulová",J89,0)</f>
        <v>0</v>
      </c>
      <c r="BJ89" s="22" t="s">
        <v>83</v>
      </c>
      <c r="BK89" s="231">
        <f>ROUND(I89*H89,2)</f>
        <v>0</v>
      </c>
      <c r="BL89" s="22" t="s">
        <v>149</v>
      </c>
      <c r="BM89" s="22" t="s">
        <v>231</v>
      </c>
    </row>
    <row r="90" s="1" customFormat="1" ht="16.5" customHeight="1">
      <c r="B90" s="44"/>
      <c r="C90" s="219" t="s">
        <v>149</v>
      </c>
      <c r="D90" s="219" t="s">
        <v>143</v>
      </c>
      <c r="E90" s="220" t="s">
        <v>232</v>
      </c>
      <c r="F90" s="221" t="s">
        <v>233</v>
      </c>
      <c r="G90" s="222" t="s">
        <v>230</v>
      </c>
      <c r="H90" s="223">
        <v>4</v>
      </c>
      <c r="I90" s="224"/>
      <c r="J90" s="225">
        <f>ROUND(I90*H90,2)</f>
        <v>0</v>
      </c>
      <c r="K90" s="221" t="s">
        <v>147</v>
      </c>
      <c r="L90" s="226"/>
      <c r="M90" s="227" t="s">
        <v>21</v>
      </c>
      <c r="N90" s="228" t="s">
        <v>46</v>
      </c>
      <c r="O90" s="45"/>
      <c r="P90" s="229">
        <f>O90*H90</f>
        <v>0</v>
      </c>
      <c r="Q90" s="229">
        <v>0.0043</v>
      </c>
      <c r="R90" s="229">
        <f>Q90*H90</f>
        <v>0.0172</v>
      </c>
      <c r="S90" s="229">
        <v>0</v>
      </c>
      <c r="T90" s="230">
        <f>S90*H90</f>
        <v>0</v>
      </c>
      <c r="AR90" s="22" t="s">
        <v>148</v>
      </c>
      <c r="AT90" s="22" t="s">
        <v>143</v>
      </c>
      <c r="AU90" s="22" t="s">
        <v>85</v>
      </c>
      <c r="AY90" s="22" t="s">
        <v>141</v>
      </c>
      <c r="BE90" s="231">
        <f>IF(N90="základní",J90,0)</f>
        <v>0</v>
      </c>
      <c r="BF90" s="231">
        <f>IF(N90="snížená",J90,0)</f>
        <v>0</v>
      </c>
      <c r="BG90" s="231">
        <f>IF(N90="zákl. přenesená",J90,0)</f>
        <v>0</v>
      </c>
      <c r="BH90" s="231">
        <f>IF(N90="sníž. přenesená",J90,0)</f>
        <v>0</v>
      </c>
      <c r="BI90" s="231">
        <f>IF(N90="nulová",J90,0)</f>
        <v>0</v>
      </c>
      <c r="BJ90" s="22" t="s">
        <v>83</v>
      </c>
      <c r="BK90" s="231">
        <f>ROUND(I90*H90,2)</f>
        <v>0</v>
      </c>
      <c r="BL90" s="22" t="s">
        <v>149</v>
      </c>
      <c r="BM90" s="22" t="s">
        <v>234</v>
      </c>
    </row>
    <row r="91" s="1" customFormat="1" ht="16.5" customHeight="1">
      <c r="B91" s="44"/>
      <c r="C91" s="219" t="s">
        <v>194</v>
      </c>
      <c r="D91" s="219" t="s">
        <v>143</v>
      </c>
      <c r="E91" s="220" t="s">
        <v>235</v>
      </c>
      <c r="F91" s="221" t="s">
        <v>236</v>
      </c>
      <c r="G91" s="222" t="s">
        <v>230</v>
      </c>
      <c r="H91" s="223">
        <v>2</v>
      </c>
      <c r="I91" s="224"/>
      <c r="J91" s="225">
        <f>ROUND(I91*H91,2)</f>
        <v>0</v>
      </c>
      <c r="K91" s="221" t="s">
        <v>147</v>
      </c>
      <c r="L91" s="226"/>
      <c r="M91" s="227" t="s">
        <v>21</v>
      </c>
      <c r="N91" s="228" t="s">
        <v>46</v>
      </c>
      <c r="O91" s="45"/>
      <c r="P91" s="229">
        <f>O91*H91</f>
        <v>0</v>
      </c>
      <c r="Q91" s="229">
        <v>0.0035000000000000001</v>
      </c>
      <c r="R91" s="229">
        <f>Q91*H91</f>
        <v>0.0070000000000000001</v>
      </c>
      <c r="S91" s="229">
        <v>0</v>
      </c>
      <c r="T91" s="230">
        <f>S91*H91</f>
        <v>0</v>
      </c>
      <c r="AR91" s="22" t="s">
        <v>148</v>
      </c>
      <c r="AT91" s="22" t="s">
        <v>143</v>
      </c>
      <c r="AU91" s="22" t="s">
        <v>85</v>
      </c>
      <c r="AY91" s="22" t="s">
        <v>141</v>
      </c>
      <c r="BE91" s="231">
        <f>IF(N91="základní",J91,0)</f>
        <v>0</v>
      </c>
      <c r="BF91" s="231">
        <f>IF(N91="snížená",J91,0)</f>
        <v>0</v>
      </c>
      <c r="BG91" s="231">
        <f>IF(N91="zákl. přenesená",J91,0)</f>
        <v>0</v>
      </c>
      <c r="BH91" s="231">
        <f>IF(N91="sníž. přenesená",J91,0)</f>
        <v>0</v>
      </c>
      <c r="BI91" s="231">
        <f>IF(N91="nulová",J91,0)</f>
        <v>0</v>
      </c>
      <c r="BJ91" s="22" t="s">
        <v>83</v>
      </c>
      <c r="BK91" s="231">
        <f>ROUND(I91*H91,2)</f>
        <v>0</v>
      </c>
      <c r="BL91" s="22" t="s">
        <v>149</v>
      </c>
      <c r="BM91" s="22" t="s">
        <v>237</v>
      </c>
    </row>
    <row r="92" s="1" customFormat="1" ht="16.5" customHeight="1">
      <c r="B92" s="44"/>
      <c r="C92" s="219" t="s">
        <v>196</v>
      </c>
      <c r="D92" s="219" t="s">
        <v>143</v>
      </c>
      <c r="E92" s="220" t="s">
        <v>238</v>
      </c>
      <c r="F92" s="221" t="s">
        <v>239</v>
      </c>
      <c r="G92" s="222" t="s">
        <v>230</v>
      </c>
      <c r="H92" s="223">
        <v>2</v>
      </c>
      <c r="I92" s="224"/>
      <c r="J92" s="225">
        <f>ROUND(I92*H92,2)</f>
        <v>0</v>
      </c>
      <c r="K92" s="221" t="s">
        <v>147</v>
      </c>
      <c r="L92" s="226"/>
      <c r="M92" s="227" t="s">
        <v>21</v>
      </c>
      <c r="N92" s="228" t="s">
        <v>46</v>
      </c>
      <c r="O92" s="45"/>
      <c r="P92" s="229">
        <f>O92*H92</f>
        <v>0</v>
      </c>
      <c r="Q92" s="229">
        <v>0.0033999999999999998</v>
      </c>
      <c r="R92" s="229">
        <f>Q92*H92</f>
        <v>0.0067999999999999996</v>
      </c>
      <c r="S92" s="229">
        <v>0</v>
      </c>
      <c r="T92" s="230">
        <f>S92*H92</f>
        <v>0</v>
      </c>
      <c r="AR92" s="22" t="s">
        <v>148</v>
      </c>
      <c r="AT92" s="22" t="s">
        <v>143</v>
      </c>
      <c r="AU92" s="22" t="s">
        <v>85</v>
      </c>
      <c r="AY92" s="22" t="s">
        <v>141</v>
      </c>
      <c r="BE92" s="231">
        <f>IF(N92="základní",J92,0)</f>
        <v>0</v>
      </c>
      <c r="BF92" s="231">
        <f>IF(N92="snížená",J92,0)</f>
        <v>0</v>
      </c>
      <c r="BG92" s="231">
        <f>IF(N92="zákl. přenesená",J92,0)</f>
        <v>0</v>
      </c>
      <c r="BH92" s="231">
        <f>IF(N92="sníž. přenesená",J92,0)</f>
        <v>0</v>
      </c>
      <c r="BI92" s="231">
        <f>IF(N92="nulová",J92,0)</f>
        <v>0</v>
      </c>
      <c r="BJ92" s="22" t="s">
        <v>83</v>
      </c>
      <c r="BK92" s="231">
        <f>ROUND(I92*H92,2)</f>
        <v>0</v>
      </c>
      <c r="BL92" s="22" t="s">
        <v>149</v>
      </c>
      <c r="BM92" s="22" t="s">
        <v>240</v>
      </c>
    </row>
    <row r="93" s="1" customFormat="1" ht="25.5" customHeight="1">
      <c r="B93" s="44"/>
      <c r="C93" s="254" t="s">
        <v>206</v>
      </c>
      <c r="D93" s="254" t="s">
        <v>156</v>
      </c>
      <c r="E93" s="255" t="s">
        <v>241</v>
      </c>
      <c r="F93" s="256" t="s">
        <v>242</v>
      </c>
      <c r="G93" s="257" t="s">
        <v>230</v>
      </c>
      <c r="H93" s="258">
        <v>1</v>
      </c>
      <c r="I93" s="259"/>
      <c r="J93" s="260">
        <f>ROUND(I93*H93,2)</f>
        <v>0</v>
      </c>
      <c r="K93" s="256" t="s">
        <v>147</v>
      </c>
      <c r="L93" s="70"/>
      <c r="M93" s="261" t="s">
        <v>21</v>
      </c>
      <c r="N93" s="262" t="s">
        <v>46</v>
      </c>
      <c r="O93" s="45"/>
      <c r="P93" s="229">
        <f>O93*H93</f>
        <v>0</v>
      </c>
      <c r="Q93" s="229">
        <v>0</v>
      </c>
      <c r="R93" s="229">
        <f>Q93*H93</f>
        <v>0</v>
      </c>
      <c r="S93" s="229">
        <v>0</v>
      </c>
      <c r="T93" s="230">
        <f>S93*H93</f>
        <v>0</v>
      </c>
      <c r="AR93" s="22" t="s">
        <v>149</v>
      </c>
      <c r="AT93" s="22" t="s">
        <v>156</v>
      </c>
      <c r="AU93" s="22" t="s">
        <v>85</v>
      </c>
      <c r="AY93" s="22" t="s">
        <v>141</v>
      </c>
      <c r="BE93" s="231">
        <f>IF(N93="základní",J93,0)</f>
        <v>0</v>
      </c>
      <c r="BF93" s="231">
        <f>IF(N93="snížená",J93,0)</f>
        <v>0</v>
      </c>
      <c r="BG93" s="231">
        <f>IF(N93="zákl. přenesená",J93,0)</f>
        <v>0</v>
      </c>
      <c r="BH93" s="231">
        <f>IF(N93="sníž. přenesená",J93,0)</f>
        <v>0</v>
      </c>
      <c r="BI93" s="231">
        <f>IF(N93="nulová",J93,0)</f>
        <v>0</v>
      </c>
      <c r="BJ93" s="22" t="s">
        <v>83</v>
      </c>
      <c r="BK93" s="231">
        <f>ROUND(I93*H93,2)</f>
        <v>0</v>
      </c>
      <c r="BL93" s="22" t="s">
        <v>149</v>
      </c>
      <c r="BM93" s="22" t="s">
        <v>243</v>
      </c>
    </row>
    <row r="94" s="1" customFormat="1" ht="25.5" customHeight="1">
      <c r="B94" s="44"/>
      <c r="C94" s="254" t="s">
        <v>148</v>
      </c>
      <c r="D94" s="254" t="s">
        <v>156</v>
      </c>
      <c r="E94" s="255" t="s">
        <v>244</v>
      </c>
      <c r="F94" s="256" t="s">
        <v>245</v>
      </c>
      <c r="G94" s="257" t="s">
        <v>146</v>
      </c>
      <c r="H94" s="258">
        <v>9</v>
      </c>
      <c r="I94" s="259"/>
      <c r="J94" s="260">
        <f>ROUND(I94*H94,2)</f>
        <v>0</v>
      </c>
      <c r="K94" s="256" t="s">
        <v>147</v>
      </c>
      <c r="L94" s="70"/>
      <c r="M94" s="261" t="s">
        <v>21</v>
      </c>
      <c r="N94" s="262" t="s">
        <v>46</v>
      </c>
      <c r="O94" s="45"/>
      <c r="P94" s="229">
        <f>O94*H94</f>
        <v>0</v>
      </c>
      <c r="Q94" s="229">
        <v>0</v>
      </c>
      <c r="R94" s="229">
        <f>Q94*H94</f>
        <v>0</v>
      </c>
      <c r="S94" s="229">
        <v>0</v>
      </c>
      <c r="T94" s="230">
        <f>S94*H94</f>
        <v>0</v>
      </c>
      <c r="AR94" s="22" t="s">
        <v>149</v>
      </c>
      <c r="AT94" s="22" t="s">
        <v>156</v>
      </c>
      <c r="AU94" s="22" t="s">
        <v>85</v>
      </c>
      <c r="AY94" s="22" t="s">
        <v>141</v>
      </c>
      <c r="BE94" s="231">
        <f>IF(N94="základní",J94,0)</f>
        <v>0</v>
      </c>
      <c r="BF94" s="231">
        <f>IF(N94="snížená",J94,0)</f>
        <v>0</v>
      </c>
      <c r="BG94" s="231">
        <f>IF(N94="zákl. přenesená",J94,0)</f>
        <v>0</v>
      </c>
      <c r="BH94" s="231">
        <f>IF(N94="sníž. přenesená",J94,0)</f>
        <v>0</v>
      </c>
      <c r="BI94" s="231">
        <f>IF(N94="nulová",J94,0)</f>
        <v>0</v>
      </c>
      <c r="BJ94" s="22" t="s">
        <v>83</v>
      </c>
      <c r="BK94" s="231">
        <f>ROUND(I94*H94,2)</f>
        <v>0</v>
      </c>
      <c r="BL94" s="22" t="s">
        <v>149</v>
      </c>
      <c r="BM94" s="22" t="s">
        <v>246</v>
      </c>
    </row>
    <row r="95" s="1" customFormat="1" ht="16.5" customHeight="1">
      <c r="B95" s="44"/>
      <c r="C95" s="219" t="s">
        <v>154</v>
      </c>
      <c r="D95" s="219" t="s">
        <v>143</v>
      </c>
      <c r="E95" s="220" t="s">
        <v>247</v>
      </c>
      <c r="F95" s="221" t="s">
        <v>248</v>
      </c>
      <c r="G95" s="222" t="s">
        <v>146</v>
      </c>
      <c r="H95" s="223">
        <v>9</v>
      </c>
      <c r="I95" s="224"/>
      <c r="J95" s="225">
        <f>ROUND(I95*H95,2)</f>
        <v>0</v>
      </c>
      <c r="K95" s="221" t="s">
        <v>147</v>
      </c>
      <c r="L95" s="226"/>
      <c r="M95" s="227" t="s">
        <v>21</v>
      </c>
      <c r="N95" s="228" t="s">
        <v>46</v>
      </c>
      <c r="O95" s="45"/>
      <c r="P95" s="229">
        <f>O95*H95</f>
        <v>0</v>
      </c>
      <c r="Q95" s="229">
        <v>0.0016000000000000001</v>
      </c>
      <c r="R95" s="229">
        <f>Q95*H95</f>
        <v>0.014400000000000001</v>
      </c>
      <c r="S95" s="229">
        <v>0</v>
      </c>
      <c r="T95" s="230">
        <f>S95*H95</f>
        <v>0</v>
      </c>
      <c r="AR95" s="22" t="s">
        <v>148</v>
      </c>
      <c r="AT95" s="22" t="s">
        <v>143</v>
      </c>
      <c r="AU95" s="22" t="s">
        <v>85</v>
      </c>
      <c r="AY95" s="22" t="s">
        <v>141</v>
      </c>
      <c r="BE95" s="231">
        <f>IF(N95="základní",J95,0)</f>
        <v>0</v>
      </c>
      <c r="BF95" s="231">
        <f>IF(N95="snížená",J95,0)</f>
        <v>0</v>
      </c>
      <c r="BG95" s="231">
        <f>IF(N95="zákl. přenesená",J95,0)</f>
        <v>0</v>
      </c>
      <c r="BH95" s="231">
        <f>IF(N95="sníž. přenesená",J95,0)</f>
        <v>0</v>
      </c>
      <c r="BI95" s="231">
        <f>IF(N95="nulová",J95,0)</f>
        <v>0</v>
      </c>
      <c r="BJ95" s="22" t="s">
        <v>83</v>
      </c>
      <c r="BK95" s="231">
        <f>ROUND(I95*H95,2)</f>
        <v>0</v>
      </c>
      <c r="BL95" s="22" t="s">
        <v>149</v>
      </c>
      <c r="BM95" s="22" t="s">
        <v>249</v>
      </c>
    </row>
    <row r="96" s="1" customFormat="1" ht="16.5" customHeight="1">
      <c r="B96" s="44"/>
      <c r="C96" s="219" t="s">
        <v>250</v>
      </c>
      <c r="D96" s="219" t="s">
        <v>143</v>
      </c>
      <c r="E96" s="220" t="s">
        <v>251</v>
      </c>
      <c r="F96" s="221" t="s">
        <v>252</v>
      </c>
      <c r="G96" s="222" t="s">
        <v>146</v>
      </c>
      <c r="H96" s="223">
        <v>27</v>
      </c>
      <c r="I96" s="224"/>
      <c r="J96" s="225">
        <f>ROUND(I96*H96,2)</f>
        <v>0</v>
      </c>
      <c r="K96" s="221" t="s">
        <v>147</v>
      </c>
      <c r="L96" s="226"/>
      <c r="M96" s="227" t="s">
        <v>21</v>
      </c>
      <c r="N96" s="228" t="s">
        <v>46</v>
      </c>
      <c r="O96" s="45"/>
      <c r="P96" s="229">
        <f>O96*H96</f>
        <v>0</v>
      </c>
      <c r="Q96" s="229">
        <v>4.0000000000000003E-05</v>
      </c>
      <c r="R96" s="229">
        <f>Q96*H96</f>
        <v>0.00108</v>
      </c>
      <c r="S96" s="229">
        <v>0</v>
      </c>
      <c r="T96" s="230">
        <f>S96*H96</f>
        <v>0</v>
      </c>
      <c r="AR96" s="22" t="s">
        <v>148</v>
      </c>
      <c r="AT96" s="22" t="s">
        <v>143</v>
      </c>
      <c r="AU96" s="22" t="s">
        <v>85</v>
      </c>
      <c r="AY96" s="22" t="s">
        <v>141</v>
      </c>
      <c r="BE96" s="231">
        <f>IF(N96="základní",J96,0)</f>
        <v>0</v>
      </c>
      <c r="BF96" s="231">
        <f>IF(N96="snížená",J96,0)</f>
        <v>0</v>
      </c>
      <c r="BG96" s="231">
        <f>IF(N96="zákl. přenesená",J96,0)</f>
        <v>0</v>
      </c>
      <c r="BH96" s="231">
        <f>IF(N96="sníž. přenesená",J96,0)</f>
        <v>0</v>
      </c>
      <c r="BI96" s="231">
        <f>IF(N96="nulová",J96,0)</f>
        <v>0</v>
      </c>
      <c r="BJ96" s="22" t="s">
        <v>83</v>
      </c>
      <c r="BK96" s="231">
        <f>ROUND(I96*H96,2)</f>
        <v>0</v>
      </c>
      <c r="BL96" s="22" t="s">
        <v>149</v>
      </c>
      <c r="BM96" s="22" t="s">
        <v>253</v>
      </c>
    </row>
    <row r="97" s="11" customFormat="1">
      <c r="B97" s="232"/>
      <c r="C97" s="233"/>
      <c r="D97" s="234" t="s">
        <v>151</v>
      </c>
      <c r="E97" s="235" t="s">
        <v>21</v>
      </c>
      <c r="F97" s="236" t="s">
        <v>254</v>
      </c>
      <c r="G97" s="233"/>
      <c r="H97" s="235" t="s">
        <v>21</v>
      </c>
      <c r="I97" s="237"/>
      <c r="J97" s="233"/>
      <c r="K97" s="233"/>
      <c r="L97" s="238"/>
      <c r="M97" s="239"/>
      <c r="N97" s="240"/>
      <c r="O97" s="240"/>
      <c r="P97" s="240"/>
      <c r="Q97" s="240"/>
      <c r="R97" s="240"/>
      <c r="S97" s="240"/>
      <c r="T97" s="241"/>
      <c r="AT97" s="242" t="s">
        <v>151</v>
      </c>
      <c r="AU97" s="242" t="s">
        <v>85</v>
      </c>
      <c r="AV97" s="11" t="s">
        <v>83</v>
      </c>
      <c r="AW97" s="11" t="s">
        <v>38</v>
      </c>
      <c r="AX97" s="11" t="s">
        <v>75</v>
      </c>
      <c r="AY97" s="242" t="s">
        <v>141</v>
      </c>
    </row>
    <row r="98" s="12" customFormat="1">
      <c r="B98" s="243"/>
      <c r="C98" s="244"/>
      <c r="D98" s="234" t="s">
        <v>151</v>
      </c>
      <c r="E98" s="245" t="s">
        <v>21</v>
      </c>
      <c r="F98" s="246" t="s">
        <v>255</v>
      </c>
      <c r="G98" s="244"/>
      <c r="H98" s="247">
        <v>27</v>
      </c>
      <c r="I98" s="248"/>
      <c r="J98" s="244"/>
      <c r="K98" s="244"/>
      <c r="L98" s="249"/>
      <c r="M98" s="250"/>
      <c r="N98" s="251"/>
      <c r="O98" s="251"/>
      <c r="P98" s="251"/>
      <c r="Q98" s="251"/>
      <c r="R98" s="251"/>
      <c r="S98" s="251"/>
      <c r="T98" s="252"/>
      <c r="AT98" s="253" t="s">
        <v>151</v>
      </c>
      <c r="AU98" s="253" t="s">
        <v>85</v>
      </c>
      <c r="AV98" s="12" t="s">
        <v>85</v>
      </c>
      <c r="AW98" s="12" t="s">
        <v>38</v>
      </c>
      <c r="AX98" s="12" t="s">
        <v>83</v>
      </c>
      <c r="AY98" s="253" t="s">
        <v>141</v>
      </c>
    </row>
    <row r="99" s="1" customFormat="1" ht="16.5" customHeight="1">
      <c r="B99" s="44"/>
      <c r="C99" s="219" t="s">
        <v>256</v>
      </c>
      <c r="D99" s="219" t="s">
        <v>143</v>
      </c>
      <c r="E99" s="220" t="s">
        <v>257</v>
      </c>
      <c r="F99" s="221" t="s">
        <v>258</v>
      </c>
      <c r="G99" s="222" t="s">
        <v>146</v>
      </c>
      <c r="H99" s="223">
        <v>2</v>
      </c>
      <c r="I99" s="224"/>
      <c r="J99" s="225">
        <f>ROUND(I99*H99,2)</f>
        <v>0</v>
      </c>
      <c r="K99" s="221" t="s">
        <v>147</v>
      </c>
      <c r="L99" s="226"/>
      <c r="M99" s="227" t="s">
        <v>21</v>
      </c>
      <c r="N99" s="228" t="s">
        <v>46</v>
      </c>
      <c r="O99" s="45"/>
      <c r="P99" s="229">
        <f>O99*H99</f>
        <v>0</v>
      </c>
      <c r="Q99" s="229">
        <v>2.0000000000000002E-05</v>
      </c>
      <c r="R99" s="229">
        <f>Q99*H99</f>
        <v>4.0000000000000003E-05</v>
      </c>
      <c r="S99" s="229">
        <v>0</v>
      </c>
      <c r="T99" s="230">
        <f>S99*H99</f>
        <v>0</v>
      </c>
      <c r="AR99" s="22" t="s">
        <v>148</v>
      </c>
      <c r="AT99" s="22" t="s">
        <v>143</v>
      </c>
      <c r="AU99" s="22" t="s">
        <v>85</v>
      </c>
      <c r="AY99" s="22" t="s">
        <v>141</v>
      </c>
      <c r="BE99" s="231">
        <f>IF(N99="základní",J99,0)</f>
        <v>0</v>
      </c>
      <c r="BF99" s="231">
        <f>IF(N99="snížená",J99,0)</f>
        <v>0</v>
      </c>
      <c r="BG99" s="231">
        <f>IF(N99="zákl. přenesená",J99,0)</f>
        <v>0</v>
      </c>
      <c r="BH99" s="231">
        <f>IF(N99="sníž. přenesená",J99,0)</f>
        <v>0</v>
      </c>
      <c r="BI99" s="231">
        <f>IF(N99="nulová",J99,0)</f>
        <v>0</v>
      </c>
      <c r="BJ99" s="22" t="s">
        <v>83</v>
      </c>
      <c r="BK99" s="231">
        <f>ROUND(I99*H99,2)</f>
        <v>0</v>
      </c>
      <c r="BL99" s="22" t="s">
        <v>149</v>
      </c>
      <c r="BM99" s="22" t="s">
        <v>259</v>
      </c>
    </row>
    <row r="100" s="1" customFormat="1" ht="16.5" customHeight="1">
      <c r="B100" s="44"/>
      <c r="C100" s="219" t="s">
        <v>260</v>
      </c>
      <c r="D100" s="219" t="s">
        <v>143</v>
      </c>
      <c r="E100" s="220" t="s">
        <v>261</v>
      </c>
      <c r="F100" s="221" t="s">
        <v>262</v>
      </c>
      <c r="G100" s="222" t="s">
        <v>230</v>
      </c>
      <c r="H100" s="223">
        <v>6</v>
      </c>
      <c r="I100" s="224"/>
      <c r="J100" s="225">
        <f>ROUND(I100*H100,2)</f>
        <v>0</v>
      </c>
      <c r="K100" s="221" t="s">
        <v>147</v>
      </c>
      <c r="L100" s="226"/>
      <c r="M100" s="227" t="s">
        <v>21</v>
      </c>
      <c r="N100" s="228" t="s">
        <v>46</v>
      </c>
      <c r="O100" s="45"/>
      <c r="P100" s="229">
        <f>O100*H100</f>
        <v>0</v>
      </c>
      <c r="Q100" s="229">
        <v>1.0000000000000001E-05</v>
      </c>
      <c r="R100" s="229">
        <f>Q100*H100</f>
        <v>6.0000000000000008E-05</v>
      </c>
      <c r="S100" s="229">
        <v>0</v>
      </c>
      <c r="T100" s="230">
        <f>S100*H100</f>
        <v>0</v>
      </c>
      <c r="AR100" s="22" t="s">
        <v>148</v>
      </c>
      <c r="AT100" s="22" t="s">
        <v>143</v>
      </c>
      <c r="AU100" s="22" t="s">
        <v>85</v>
      </c>
      <c r="AY100" s="22" t="s">
        <v>141</v>
      </c>
      <c r="BE100" s="231">
        <f>IF(N100="základní",J100,0)</f>
        <v>0</v>
      </c>
      <c r="BF100" s="231">
        <f>IF(N100="snížená",J100,0)</f>
        <v>0</v>
      </c>
      <c r="BG100" s="231">
        <f>IF(N100="zákl. přenesená",J100,0)</f>
        <v>0</v>
      </c>
      <c r="BH100" s="231">
        <f>IF(N100="sníž. přenesená",J100,0)</f>
        <v>0</v>
      </c>
      <c r="BI100" s="231">
        <f>IF(N100="nulová",J100,0)</f>
        <v>0</v>
      </c>
      <c r="BJ100" s="22" t="s">
        <v>83</v>
      </c>
      <c r="BK100" s="231">
        <f>ROUND(I100*H100,2)</f>
        <v>0</v>
      </c>
      <c r="BL100" s="22" t="s">
        <v>149</v>
      </c>
      <c r="BM100" s="22" t="s">
        <v>263</v>
      </c>
    </row>
    <row r="101" s="1" customFormat="1" ht="16.5" customHeight="1">
      <c r="B101" s="44"/>
      <c r="C101" s="219" t="s">
        <v>264</v>
      </c>
      <c r="D101" s="219" t="s">
        <v>143</v>
      </c>
      <c r="E101" s="220" t="s">
        <v>265</v>
      </c>
      <c r="F101" s="221" t="s">
        <v>266</v>
      </c>
      <c r="G101" s="222" t="s">
        <v>230</v>
      </c>
      <c r="H101" s="223">
        <v>1</v>
      </c>
      <c r="I101" s="224"/>
      <c r="J101" s="225">
        <f>ROUND(I101*H101,2)</f>
        <v>0</v>
      </c>
      <c r="K101" s="221" t="s">
        <v>21</v>
      </c>
      <c r="L101" s="226"/>
      <c r="M101" s="227" t="s">
        <v>21</v>
      </c>
      <c r="N101" s="228" t="s">
        <v>46</v>
      </c>
      <c r="O101" s="45"/>
      <c r="P101" s="229">
        <f>O101*H101</f>
        <v>0</v>
      </c>
      <c r="Q101" s="229">
        <v>0.078799999999999995</v>
      </c>
      <c r="R101" s="229">
        <f>Q101*H101</f>
        <v>0.078799999999999995</v>
      </c>
      <c r="S101" s="229">
        <v>0</v>
      </c>
      <c r="T101" s="230">
        <f>S101*H101</f>
        <v>0</v>
      </c>
      <c r="AR101" s="22" t="s">
        <v>148</v>
      </c>
      <c r="AT101" s="22" t="s">
        <v>143</v>
      </c>
      <c r="AU101" s="22" t="s">
        <v>85</v>
      </c>
      <c r="AY101" s="22" t="s">
        <v>141</v>
      </c>
      <c r="BE101" s="231">
        <f>IF(N101="základní",J101,0)</f>
        <v>0</v>
      </c>
      <c r="BF101" s="231">
        <f>IF(N101="snížená",J101,0)</f>
        <v>0</v>
      </c>
      <c r="BG101" s="231">
        <f>IF(N101="zákl. přenesená",J101,0)</f>
        <v>0</v>
      </c>
      <c r="BH101" s="231">
        <f>IF(N101="sníž. přenesená",J101,0)</f>
        <v>0</v>
      </c>
      <c r="BI101" s="231">
        <f>IF(N101="nulová",J101,0)</f>
        <v>0</v>
      </c>
      <c r="BJ101" s="22" t="s">
        <v>83</v>
      </c>
      <c r="BK101" s="231">
        <f>ROUND(I101*H101,2)</f>
        <v>0</v>
      </c>
      <c r="BL101" s="22" t="s">
        <v>149</v>
      </c>
      <c r="BM101" s="22" t="s">
        <v>267</v>
      </c>
    </row>
    <row r="102" s="11" customFormat="1">
      <c r="B102" s="232"/>
      <c r="C102" s="233"/>
      <c r="D102" s="234" t="s">
        <v>151</v>
      </c>
      <c r="E102" s="235" t="s">
        <v>21</v>
      </c>
      <c r="F102" s="236" t="s">
        <v>268</v>
      </c>
      <c r="G102" s="233"/>
      <c r="H102" s="235" t="s">
        <v>21</v>
      </c>
      <c r="I102" s="237"/>
      <c r="J102" s="233"/>
      <c r="K102" s="233"/>
      <c r="L102" s="238"/>
      <c r="M102" s="239"/>
      <c r="N102" s="240"/>
      <c r="O102" s="240"/>
      <c r="P102" s="240"/>
      <c r="Q102" s="240"/>
      <c r="R102" s="240"/>
      <c r="S102" s="240"/>
      <c r="T102" s="241"/>
      <c r="AT102" s="242" t="s">
        <v>151</v>
      </c>
      <c r="AU102" s="242" t="s">
        <v>85</v>
      </c>
      <c r="AV102" s="11" t="s">
        <v>83</v>
      </c>
      <c r="AW102" s="11" t="s">
        <v>38</v>
      </c>
      <c r="AX102" s="11" t="s">
        <v>75</v>
      </c>
      <c r="AY102" s="242" t="s">
        <v>141</v>
      </c>
    </row>
    <row r="103" s="12" customFormat="1">
      <c r="B103" s="243"/>
      <c r="C103" s="244"/>
      <c r="D103" s="234" t="s">
        <v>151</v>
      </c>
      <c r="E103" s="245" t="s">
        <v>21</v>
      </c>
      <c r="F103" s="246" t="s">
        <v>83</v>
      </c>
      <c r="G103" s="244"/>
      <c r="H103" s="247">
        <v>1</v>
      </c>
      <c r="I103" s="248"/>
      <c r="J103" s="244"/>
      <c r="K103" s="244"/>
      <c r="L103" s="249"/>
      <c r="M103" s="263"/>
      <c r="N103" s="264"/>
      <c r="O103" s="264"/>
      <c r="P103" s="264"/>
      <c r="Q103" s="264"/>
      <c r="R103" s="264"/>
      <c r="S103" s="264"/>
      <c r="T103" s="265"/>
      <c r="AT103" s="253" t="s">
        <v>151</v>
      </c>
      <c r="AU103" s="253" t="s">
        <v>85</v>
      </c>
      <c r="AV103" s="12" t="s">
        <v>85</v>
      </c>
      <c r="AW103" s="12" t="s">
        <v>38</v>
      </c>
      <c r="AX103" s="12" t="s">
        <v>83</v>
      </c>
      <c r="AY103" s="253" t="s">
        <v>141</v>
      </c>
    </row>
    <row r="104" s="1" customFormat="1" ht="6.96" customHeight="1">
      <c r="B104" s="65"/>
      <c r="C104" s="66"/>
      <c r="D104" s="66"/>
      <c r="E104" s="66"/>
      <c r="F104" s="66"/>
      <c r="G104" s="66"/>
      <c r="H104" s="66"/>
      <c r="I104" s="164"/>
      <c r="J104" s="66"/>
      <c r="K104" s="66"/>
      <c r="L104" s="70"/>
    </row>
  </sheetData>
  <sheetProtection sheet="1" autoFilter="0" formatColumns="0" formatRows="0" objects="1" scenarios="1" spinCount="100000" saltValue="QkIjRCF+ZDybUE6RaPXjJHvQJdAz3rLrzpDAmPS3AXHXqbNyyi/RLJ4PRLN0x2Nk2N8r2u1oHyYjgLdnMzSGQA==" hashValue="NVR9qy6WhoBkVTlKxRZAtuIfX2wjlFEKbPpNxdWyXvOvCnBNXM7W6fQAiIcTMMrC0N4LOulvTxtFx7lmZ1RsSw==" algorithmName="SHA-512" password="CC35"/>
  <autoFilter ref="C78:K103"/>
  <mergeCells count="10">
    <mergeCell ref="E7:H7"/>
    <mergeCell ref="E9:H9"/>
    <mergeCell ref="E24:H24"/>
    <mergeCell ref="E45:H45"/>
    <mergeCell ref="E47:H47"/>
    <mergeCell ref="J51:J52"/>
    <mergeCell ref="E69:H69"/>
    <mergeCell ref="E71:H71"/>
    <mergeCell ref="G1:H1"/>
    <mergeCell ref="L2:V2"/>
  </mergeCells>
  <hyperlinks>
    <hyperlink ref="F1:G1" location="C2" display="1) Krycí list soupisu"/>
    <hyperlink ref="G1:H1" location="C54" display="2) Rekapitulace"/>
    <hyperlink ref="J1" location="C78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34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19"/>
      <c r="B1" s="135"/>
      <c r="C1" s="135"/>
      <c r="D1" s="136" t="s">
        <v>1</v>
      </c>
      <c r="E1" s="135"/>
      <c r="F1" s="137" t="s">
        <v>107</v>
      </c>
      <c r="G1" s="137" t="s">
        <v>108</v>
      </c>
      <c r="H1" s="137"/>
      <c r="I1" s="138"/>
      <c r="J1" s="137" t="s">
        <v>109</v>
      </c>
      <c r="K1" s="136" t="s">
        <v>110</v>
      </c>
      <c r="L1" s="137" t="s">
        <v>111</v>
      </c>
      <c r="M1" s="137"/>
      <c r="N1" s="137"/>
      <c r="O1" s="137"/>
      <c r="P1" s="137"/>
      <c r="Q1" s="137"/>
      <c r="R1" s="137"/>
      <c r="S1" s="137"/>
      <c r="T1" s="137"/>
      <c r="U1" s="18"/>
      <c r="V1" s="18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</row>
    <row r="2" ht="36.96" customHeight="1">
      <c r="L2"/>
      <c r="AT2" s="22" t="s">
        <v>97</v>
      </c>
    </row>
    <row r="3" ht="6.96" customHeight="1">
      <c r="B3" s="23"/>
      <c r="C3" s="24"/>
      <c r="D3" s="24"/>
      <c r="E3" s="24"/>
      <c r="F3" s="24"/>
      <c r="G3" s="24"/>
      <c r="H3" s="24"/>
      <c r="I3" s="139"/>
      <c r="J3" s="24"/>
      <c r="K3" s="25"/>
      <c r="AT3" s="22" t="s">
        <v>85</v>
      </c>
    </row>
    <row r="4" ht="36.96" customHeight="1">
      <c r="B4" s="26"/>
      <c r="C4" s="27"/>
      <c r="D4" s="28" t="s">
        <v>112</v>
      </c>
      <c r="E4" s="27"/>
      <c r="F4" s="27"/>
      <c r="G4" s="27"/>
      <c r="H4" s="27"/>
      <c r="I4" s="140"/>
      <c r="J4" s="27"/>
      <c r="K4" s="29"/>
      <c r="M4" s="30" t="s">
        <v>12</v>
      </c>
      <c r="AT4" s="22" t="s">
        <v>6</v>
      </c>
    </row>
    <row r="5" ht="6.96" customHeight="1">
      <c r="B5" s="26"/>
      <c r="C5" s="27"/>
      <c r="D5" s="27"/>
      <c r="E5" s="27"/>
      <c r="F5" s="27"/>
      <c r="G5" s="27"/>
      <c r="H5" s="27"/>
      <c r="I5" s="140"/>
      <c r="J5" s="27"/>
      <c r="K5" s="29"/>
    </row>
    <row r="6">
      <c r="B6" s="26"/>
      <c r="C6" s="27"/>
      <c r="D6" s="38" t="s">
        <v>18</v>
      </c>
      <c r="E6" s="27"/>
      <c r="F6" s="27"/>
      <c r="G6" s="27"/>
      <c r="H6" s="27"/>
      <c r="I6" s="140"/>
      <c r="J6" s="27"/>
      <c r="K6" s="29"/>
    </row>
    <row r="7" ht="16.5" customHeight="1">
      <c r="B7" s="26"/>
      <c r="C7" s="27"/>
      <c r="D7" s="27"/>
      <c r="E7" s="141" t="str">
        <f>'Rekapitulace stavby'!K6</f>
        <v>VD Velký rybník - zřízení bezpečnostních prvků</v>
      </c>
      <c r="F7" s="38"/>
      <c r="G7" s="38"/>
      <c r="H7" s="38"/>
      <c r="I7" s="140"/>
      <c r="J7" s="27"/>
      <c r="K7" s="29"/>
    </row>
    <row r="8" s="1" customFormat="1">
      <c r="B8" s="44"/>
      <c r="C8" s="45"/>
      <c r="D8" s="38" t="s">
        <v>113</v>
      </c>
      <c r="E8" s="45"/>
      <c r="F8" s="45"/>
      <c r="G8" s="45"/>
      <c r="H8" s="45"/>
      <c r="I8" s="142"/>
      <c r="J8" s="45"/>
      <c r="K8" s="49"/>
    </row>
    <row r="9" s="1" customFormat="1" ht="36.96" customHeight="1">
      <c r="B9" s="44"/>
      <c r="C9" s="45"/>
      <c r="D9" s="45"/>
      <c r="E9" s="143" t="s">
        <v>269</v>
      </c>
      <c r="F9" s="45"/>
      <c r="G9" s="45"/>
      <c r="H9" s="45"/>
      <c r="I9" s="142"/>
      <c r="J9" s="45"/>
      <c r="K9" s="49"/>
    </row>
    <row r="10" s="1" customFormat="1">
      <c r="B10" s="44"/>
      <c r="C10" s="45"/>
      <c r="D10" s="45"/>
      <c r="E10" s="45"/>
      <c r="F10" s="45"/>
      <c r="G10" s="45"/>
      <c r="H10" s="45"/>
      <c r="I10" s="142"/>
      <c r="J10" s="45"/>
      <c r="K10" s="49"/>
    </row>
    <row r="11" s="1" customFormat="1" ht="14.4" customHeight="1">
      <c r="B11" s="44"/>
      <c r="C11" s="45"/>
      <c r="D11" s="38" t="s">
        <v>20</v>
      </c>
      <c r="E11" s="45"/>
      <c r="F11" s="33" t="s">
        <v>21</v>
      </c>
      <c r="G11" s="45"/>
      <c r="H11" s="45"/>
      <c r="I11" s="144" t="s">
        <v>22</v>
      </c>
      <c r="J11" s="33" t="s">
        <v>21</v>
      </c>
      <c r="K11" s="49"/>
    </row>
    <row r="12" s="1" customFormat="1" ht="14.4" customHeight="1">
      <c r="B12" s="44"/>
      <c r="C12" s="45"/>
      <c r="D12" s="38" t="s">
        <v>23</v>
      </c>
      <c r="E12" s="45"/>
      <c r="F12" s="33" t="s">
        <v>24</v>
      </c>
      <c r="G12" s="45"/>
      <c r="H12" s="45"/>
      <c r="I12" s="144" t="s">
        <v>25</v>
      </c>
      <c r="J12" s="145" t="str">
        <f>'Rekapitulace stavby'!AN8</f>
        <v>14. 11. 2018</v>
      </c>
      <c r="K12" s="49"/>
    </row>
    <row r="13" s="1" customFormat="1" ht="10.8" customHeight="1">
      <c r="B13" s="44"/>
      <c r="C13" s="45"/>
      <c r="D13" s="45"/>
      <c r="E13" s="45"/>
      <c r="F13" s="45"/>
      <c r="G13" s="45"/>
      <c r="H13" s="45"/>
      <c r="I13" s="142"/>
      <c r="J13" s="45"/>
      <c r="K13" s="49"/>
    </row>
    <row r="14" s="1" customFormat="1" ht="14.4" customHeight="1">
      <c r="B14" s="44"/>
      <c r="C14" s="45"/>
      <c r="D14" s="38" t="s">
        <v>27</v>
      </c>
      <c r="E14" s="45"/>
      <c r="F14" s="45"/>
      <c r="G14" s="45"/>
      <c r="H14" s="45"/>
      <c r="I14" s="144" t="s">
        <v>28</v>
      </c>
      <c r="J14" s="33" t="s">
        <v>29</v>
      </c>
      <c r="K14" s="49"/>
    </row>
    <row r="15" s="1" customFormat="1" ht="18" customHeight="1">
      <c r="B15" s="44"/>
      <c r="C15" s="45"/>
      <c r="D15" s="45"/>
      <c r="E15" s="33" t="s">
        <v>30</v>
      </c>
      <c r="F15" s="45"/>
      <c r="G15" s="45"/>
      <c r="H15" s="45"/>
      <c r="I15" s="144" t="s">
        <v>31</v>
      </c>
      <c r="J15" s="33" t="s">
        <v>21</v>
      </c>
      <c r="K15" s="49"/>
    </row>
    <row r="16" s="1" customFormat="1" ht="6.96" customHeight="1">
      <c r="B16" s="44"/>
      <c r="C16" s="45"/>
      <c r="D16" s="45"/>
      <c r="E16" s="45"/>
      <c r="F16" s="45"/>
      <c r="G16" s="45"/>
      <c r="H16" s="45"/>
      <c r="I16" s="142"/>
      <c r="J16" s="45"/>
      <c r="K16" s="49"/>
    </row>
    <row r="17" s="1" customFormat="1" ht="14.4" customHeight="1">
      <c r="B17" s="44"/>
      <c r="C17" s="45"/>
      <c r="D17" s="38" t="s">
        <v>32</v>
      </c>
      <c r="E17" s="45"/>
      <c r="F17" s="45"/>
      <c r="G17" s="45"/>
      <c r="H17" s="45"/>
      <c r="I17" s="144" t="s">
        <v>28</v>
      </c>
      <c r="J17" s="33" t="str">
        <f>IF('Rekapitulace stavby'!AN13="Vyplň údaj","",IF('Rekapitulace stavby'!AN13="","",'Rekapitulace stavby'!AN13))</f>
        <v/>
      </c>
      <c r="K17" s="49"/>
    </row>
    <row r="18" s="1" customFormat="1" ht="18" customHeight="1">
      <c r="B18" s="44"/>
      <c r="C18" s="45"/>
      <c r="D18" s="45"/>
      <c r="E18" s="33" t="str">
        <f>IF('Rekapitulace stavby'!E14="Vyplň údaj","",IF('Rekapitulace stavby'!E14="","",'Rekapitulace stavby'!E14))</f>
        <v/>
      </c>
      <c r="F18" s="45"/>
      <c r="G18" s="45"/>
      <c r="H18" s="45"/>
      <c r="I18" s="144" t="s">
        <v>31</v>
      </c>
      <c r="J18" s="33" t="str">
        <f>IF('Rekapitulace stavby'!AN14="Vyplň údaj","",IF('Rekapitulace stavby'!AN14="","",'Rekapitulace stavby'!AN14))</f>
        <v/>
      </c>
      <c r="K18" s="49"/>
    </row>
    <row r="19" s="1" customFormat="1" ht="6.96" customHeight="1">
      <c r="B19" s="44"/>
      <c r="C19" s="45"/>
      <c r="D19" s="45"/>
      <c r="E19" s="45"/>
      <c r="F19" s="45"/>
      <c r="G19" s="45"/>
      <c r="H19" s="45"/>
      <c r="I19" s="142"/>
      <c r="J19" s="45"/>
      <c r="K19" s="49"/>
    </row>
    <row r="20" s="1" customFormat="1" ht="14.4" customHeight="1">
      <c r="B20" s="44"/>
      <c r="C20" s="45"/>
      <c r="D20" s="38" t="s">
        <v>34</v>
      </c>
      <c r="E20" s="45"/>
      <c r="F20" s="45"/>
      <c r="G20" s="45"/>
      <c r="H20" s="45"/>
      <c r="I20" s="144" t="s">
        <v>28</v>
      </c>
      <c r="J20" s="33" t="s">
        <v>35</v>
      </c>
      <c r="K20" s="49"/>
    </row>
    <row r="21" s="1" customFormat="1" ht="18" customHeight="1">
      <c r="B21" s="44"/>
      <c r="C21" s="45"/>
      <c r="D21" s="45"/>
      <c r="E21" s="33" t="s">
        <v>36</v>
      </c>
      <c r="F21" s="45"/>
      <c r="G21" s="45"/>
      <c r="H21" s="45"/>
      <c r="I21" s="144" t="s">
        <v>31</v>
      </c>
      <c r="J21" s="33" t="s">
        <v>37</v>
      </c>
      <c r="K21" s="49"/>
    </row>
    <row r="22" s="1" customFormat="1" ht="6.96" customHeight="1">
      <c r="B22" s="44"/>
      <c r="C22" s="45"/>
      <c r="D22" s="45"/>
      <c r="E22" s="45"/>
      <c r="F22" s="45"/>
      <c r="G22" s="45"/>
      <c r="H22" s="45"/>
      <c r="I22" s="142"/>
      <c r="J22" s="45"/>
      <c r="K22" s="49"/>
    </row>
    <row r="23" s="1" customFormat="1" ht="14.4" customHeight="1">
      <c r="B23" s="44"/>
      <c r="C23" s="45"/>
      <c r="D23" s="38" t="s">
        <v>39</v>
      </c>
      <c r="E23" s="45"/>
      <c r="F23" s="45"/>
      <c r="G23" s="45"/>
      <c r="H23" s="45"/>
      <c r="I23" s="142"/>
      <c r="J23" s="45"/>
      <c r="K23" s="49"/>
    </row>
    <row r="24" s="6" customFormat="1" ht="16.5" customHeight="1">
      <c r="B24" s="146"/>
      <c r="C24" s="147"/>
      <c r="D24" s="147"/>
      <c r="E24" s="42" t="s">
        <v>21</v>
      </c>
      <c r="F24" s="42"/>
      <c r="G24" s="42"/>
      <c r="H24" s="42"/>
      <c r="I24" s="148"/>
      <c r="J24" s="147"/>
      <c r="K24" s="149"/>
    </row>
    <row r="25" s="1" customFormat="1" ht="6.96" customHeight="1">
      <c r="B25" s="44"/>
      <c r="C25" s="45"/>
      <c r="D25" s="45"/>
      <c r="E25" s="45"/>
      <c r="F25" s="45"/>
      <c r="G25" s="45"/>
      <c r="H25" s="45"/>
      <c r="I25" s="142"/>
      <c r="J25" s="45"/>
      <c r="K25" s="49"/>
    </row>
    <row r="26" s="1" customFormat="1" ht="6.96" customHeight="1">
      <c r="B26" s="44"/>
      <c r="C26" s="45"/>
      <c r="D26" s="104"/>
      <c r="E26" s="104"/>
      <c r="F26" s="104"/>
      <c r="G26" s="104"/>
      <c r="H26" s="104"/>
      <c r="I26" s="150"/>
      <c r="J26" s="104"/>
      <c r="K26" s="151"/>
    </row>
    <row r="27" s="1" customFormat="1" ht="25.44" customHeight="1">
      <c r="B27" s="44"/>
      <c r="C27" s="45"/>
      <c r="D27" s="152" t="s">
        <v>41</v>
      </c>
      <c r="E27" s="45"/>
      <c r="F27" s="45"/>
      <c r="G27" s="45"/>
      <c r="H27" s="45"/>
      <c r="I27" s="142"/>
      <c r="J27" s="153">
        <f>ROUND(J79,2)</f>
        <v>0</v>
      </c>
      <c r="K27" s="49"/>
    </row>
    <row r="28" s="1" customFormat="1" ht="6.96" customHeight="1">
      <c r="B28" s="44"/>
      <c r="C28" s="45"/>
      <c r="D28" s="104"/>
      <c r="E28" s="104"/>
      <c r="F28" s="104"/>
      <c r="G28" s="104"/>
      <c r="H28" s="104"/>
      <c r="I28" s="150"/>
      <c r="J28" s="104"/>
      <c r="K28" s="151"/>
    </row>
    <row r="29" s="1" customFormat="1" ht="14.4" customHeight="1">
      <c r="B29" s="44"/>
      <c r="C29" s="45"/>
      <c r="D29" s="45"/>
      <c r="E29" s="45"/>
      <c r="F29" s="50" t="s">
        <v>43</v>
      </c>
      <c r="G29" s="45"/>
      <c r="H29" s="45"/>
      <c r="I29" s="154" t="s">
        <v>42</v>
      </c>
      <c r="J29" s="50" t="s">
        <v>44</v>
      </c>
      <c r="K29" s="49"/>
    </row>
    <row r="30" s="1" customFormat="1" ht="14.4" customHeight="1">
      <c r="B30" s="44"/>
      <c r="C30" s="45"/>
      <c r="D30" s="53" t="s">
        <v>45</v>
      </c>
      <c r="E30" s="53" t="s">
        <v>46</v>
      </c>
      <c r="F30" s="155">
        <f>ROUND(SUM(BE79:BE95), 2)</f>
        <v>0</v>
      </c>
      <c r="G30" s="45"/>
      <c r="H30" s="45"/>
      <c r="I30" s="156">
        <v>0.20999999999999999</v>
      </c>
      <c r="J30" s="155">
        <f>ROUND(ROUND((SUM(BE79:BE95)), 2)*I30, 2)</f>
        <v>0</v>
      </c>
      <c r="K30" s="49"/>
    </row>
    <row r="31" s="1" customFormat="1" ht="14.4" customHeight="1">
      <c r="B31" s="44"/>
      <c r="C31" s="45"/>
      <c r="D31" s="45"/>
      <c r="E31" s="53" t="s">
        <v>47</v>
      </c>
      <c r="F31" s="155">
        <f>ROUND(SUM(BF79:BF95), 2)</f>
        <v>0</v>
      </c>
      <c r="G31" s="45"/>
      <c r="H31" s="45"/>
      <c r="I31" s="156">
        <v>0.14999999999999999</v>
      </c>
      <c r="J31" s="155">
        <f>ROUND(ROUND((SUM(BF79:BF95)), 2)*I31, 2)</f>
        <v>0</v>
      </c>
      <c r="K31" s="49"/>
    </row>
    <row r="32" hidden="1" s="1" customFormat="1" ht="14.4" customHeight="1">
      <c r="B32" s="44"/>
      <c r="C32" s="45"/>
      <c r="D32" s="45"/>
      <c r="E32" s="53" t="s">
        <v>48</v>
      </c>
      <c r="F32" s="155">
        <f>ROUND(SUM(BG79:BG95), 2)</f>
        <v>0</v>
      </c>
      <c r="G32" s="45"/>
      <c r="H32" s="45"/>
      <c r="I32" s="156">
        <v>0.20999999999999999</v>
      </c>
      <c r="J32" s="155">
        <v>0</v>
      </c>
      <c r="K32" s="49"/>
    </row>
    <row r="33" hidden="1" s="1" customFormat="1" ht="14.4" customHeight="1">
      <c r="B33" s="44"/>
      <c r="C33" s="45"/>
      <c r="D33" s="45"/>
      <c r="E33" s="53" t="s">
        <v>49</v>
      </c>
      <c r="F33" s="155">
        <f>ROUND(SUM(BH79:BH95), 2)</f>
        <v>0</v>
      </c>
      <c r="G33" s="45"/>
      <c r="H33" s="45"/>
      <c r="I33" s="156">
        <v>0.14999999999999999</v>
      </c>
      <c r="J33" s="155">
        <v>0</v>
      </c>
      <c r="K33" s="49"/>
    </row>
    <row r="34" hidden="1" s="1" customFormat="1" ht="14.4" customHeight="1">
      <c r="B34" s="44"/>
      <c r="C34" s="45"/>
      <c r="D34" s="45"/>
      <c r="E34" s="53" t="s">
        <v>50</v>
      </c>
      <c r="F34" s="155">
        <f>ROUND(SUM(BI79:BI95), 2)</f>
        <v>0</v>
      </c>
      <c r="G34" s="45"/>
      <c r="H34" s="45"/>
      <c r="I34" s="156">
        <v>0</v>
      </c>
      <c r="J34" s="155">
        <v>0</v>
      </c>
      <c r="K34" s="49"/>
    </row>
    <row r="35" s="1" customFormat="1" ht="6.96" customHeight="1">
      <c r="B35" s="44"/>
      <c r="C35" s="45"/>
      <c r="D35" s="45"/>
      <c r="E35" s="45"/>
      <c r="F35" s="45"/>
      <c r="G35" s="45"/>
      <c r="H35" s="45"/>
      <c r="I35" s="142"/>
      <c r="J35" s="45"/>
      <c r="K35" s="49"/>
    </row>
    <row r="36" s="1" customFormat="1" ht="25.44" customHeight="1">
      <c r="B36" s="44"/>
      <c r="C36" s="157"/>
      <c r="D36" s="158" t="s">
        <v>51</v>
      </c>
      <c r="E36" s="96"/>
      <c r="F36" s="96"/>
      <c r="G36" s="159" t="s">
        <v>52</v>
      </c>
      <c r="H36" s="160" t="s">
        <v>53</v>
      </c>
      <c r="I36" s="161"/>
      <c r="J36" s="162">
        <f>SUM(J27:J34)</f>
        <v>0</v>
      </c>
      <c r="K36" s="163"/>
    </row>
    <row r="37" s="1" customFormat="1" ht="14.4" customHeight="1">
      <c r="B37" s="65"/>
      <c r="C37" s="66"/>
      <c r="D37" s="66"/>
      <c r="E37" s="66"/>
      <c r="F37" s="66"/>
      <c r="G37" s="66"/>
      <c r="H37" s="66"/>
      <c r="I37" s="164"/>
      <c r="J37" s="66"/>
      <c r="K37" s="67"/>
    </row>
    <row r="41" s="1" customFormat="1" ht="6.96" customHeight="1">
      <c r="B41" s="165"/>
      <c r="C41" s="166"/>
      <c r="D41" s="166"/>
      <c r="E41" s="166"/>
      <c r="F41" s="166"/>
      <c r="G41" s="166"/>
      <c r="H41" s="166"/>
      <c r="I41" s="167"/>
      <c r="J41" s="166"/>
      <c r="K41" s="168"/>
    </row>
    <row r="42" s="1" customFormat="1" ht="36.96" customHeight="1">
      <c r="B42" s="44"/>
      <c r="C42" s="28" t="s">
        <v>115</v>
      </c>
      <c r="D42" s="45"/>
      <c r="E42" s="45"/>
      <c r="F42" s="45"/>
      <c r="G42" s="45"/>
      <c r="H42" s="45"/>
      <c r="I42" s="142"/>
      <c r="J42" s="45"/>
      <c r="K42" s="49"/>
    </row>
    <row r="43" s="1" customFormat="1" ht="6.96" customHeight="1">
      <c r="B43" s="44"/>
      <c r="C43" s="45"/>
      <c r="D43" s="45"/>
      <c r="E43" s="45"/>
      <c r="F43" s="45"/>
      <c r="G43" s="45"/>
      <c r="H43" s="45"/>
      <c r="I43" s="142"/>
      <c r="J43" s="45"/>
      <c r="K43" s="49"/>
    </row>
    <row r="44" s="1" customFormat="1" ht="14.4" customHeight="1">
      <c r="B44" s="44"/>
      <c r="C44" s="38" t="s">
        <v>18</v>
      </c>
      <c r="D44" s="45"/>
      <c r="E44" s="45"/>
      <c r="F44" s="45"/>
      <c r="G44" s="45"/>
      <c r="H44" s="45"/>
      <c r="I44" s="142"/>
      <c r="J44" s="45"/>
      <c r="K44" s="49"/>
    </row>
    <row r="45" s="1" customFormat="1" ht="16.5" customHeight="1">
      <c r="B45" s="44"/>
      <c r="C45" s="45"/>
      <c r="D45" s="45"/>
      <c r="E45" s="141" t="str">
        <f>E7</f>
        <v>VD Velký rybník - zřízení bezpečnostních prvků</v>
      </c>
      <c r="F45" s="38"/>
      <c r="G45" s="38"/>
      <c r="H45" s="38"/>
      <c r="I45" s="142"/>
      <c r="J45" s="45"/>
      <c r="K45" s="49"/>
    </row>
    <row r="46" s="1" customFormat="1" ht="14.4" customHeight="1">
      <c r="B46" s="44"/>
      <c r="C46" s="38" t="s">
        <v>113</v>
      </c>
      <c r="D46" s="45"/>
      <c r="E46" s="45"/>
      <c r="F46" s="45"/>
      <c r="G46" s="45"/>
      <c r="H46" s="45"/>
      <c r="I46" s="142"/>
      <c r="J46" s="45"/>
      <c r="K46" s="49"/>
    </row>
    <row r="47" s="1" customFormat="1" ht="17.25" customHeight="1">
      <c r="B47" s="44"/>
      <c r="C47" s="45"/>
      <c r="D47" s="45"/>
      <c r="E47" s="143" t="str">
        <f>E9</f>
        <v>2018-092-E - Bezpečnostní řetěz</v>
      </c>
      <c r="F47" s="45"/>
      <c r="G47" s="45"/>
      <c r="H47" s="45"/>
      <c r="I47" s="142"/>
      <c r="J47" s="45"/>
      <c r="K47" s="49"/>
    </row>
    <row r="48" s="1" customFormat="1" ht="6.96" customHeight="1">
      <c r="B48" s="44"/>
      <c r="C48" s="45"/>
      <c r="D48" s="45"/>
      <c r="E48" s="45"/>
      <c r="F48" s="45"/>
      <c r="G48" s="45"/>
      <c r="H48" s="45"/>
      <c r="I48" s="142"/>
      <c r="J48" s="45"/>
      <c r="K48" s="49"/>
    </row>
    <row r="49" s="1" customFormat="1" ht="18" customHeight="1">
      <c r="B49" s="44"/>
      <c r="C49" s="38" t="s">
        <v>23</v>
      </c>
      <c r="D49" s="45"/>
      <c r="E49" s="45"/>
      <c r="F49" s="33" t="str">
        <f>F12</f>
        <v>Malešov</v>
      </c>
      <c r="G49" s="45"/>
      <c r="H49" s="45"/>
      <c r="I49" s="144" t="s">
        <v>25</v>
      </c>
      <c r="J49" s="145" t="str">
        <f>IF(J12="","",J12)</f>
        <v>14. 11. 2018</v>
      </c>
      <c r="K49" s="49"/>
    </row>
    <row r="50" s="1" customFormat="1" ht="6.96" customHeight="1">
      <c r="B50" s="44"/>
      <c r="C50" s="45"/>
      <c r="D50" s="45"/>
      <c r="E50" s="45"/>
      <c r="F50" s="45"/>
      <c r="G50" s="45"/>
      <c r="H50" s="45"/>
      <c r="I50" s="142"/>
      <c r="J50" s="45"/>
      <c r="K50" s="49"/>
    </row>
    <row r="51" s="1" customFormat="1">
      <c r="B51" s="44"/>
      <c r="C51" s="38" t="s">
        <v>27</v>
      </c>
      <c r="D51" s="45"/>
      <c r="E51" s="45"/>
      <c r="F51" s="33" t="str">
        <f>E15</f>
        <v>Povodí Labe, s.p.</v>
      </c>
      <c r="G51" s="45"/>
      <c r="H51" s="45"/>
      <c r="I51" s="144" t="s">
        <v>34</v>
      </c>
      <c r="J51" s="42" t="str">
        <f>E21</f>
        <v>Komplex CR s.r.o.</v>
      </c>
      <c r="K51" s="49"/>
    </row>
    <row r="52" s="1" customFormat="1" ht="14.4" customHeight="1">
      <c r="B52" s="44"/>
      <c r="C52" s="38" t="s">
        <v>32</v>
      </c>
      <c r="D52" s="45"/>
      <c r="E52" s="45"/>
      <c r="F52" s="33" t="str">
        <f>IF(E18="","",E18)</f>
        <v/>
      </c>
      <c r="G52" s="45"/>
      <c r="H52" s="45"/>
      <c r="I52" s="142"/>
      <c r="J52" s="169"/>
      <c r="K52" s="49"/>
    </row>
    <row r="53" s="1" customFormat="1" ht="10.32" customHeight="1">
      <c r="B53" s="44"/>
      <c r="C53" s="45"/>
      <c r="D53" s="45"/>
      <c r="E53" s="45"/>
      <c r="F53" s="45"/>
      <c r="G53" s="45"/>
      <c r="H53" s="45"/>
      <c r="I53" s="142"/>
      <c r="J53" s="45"/>
      <c r="K53" s="49"/>
    </row>
    <row r="54" s="1" customFormat="1" ht="29.28" customHeight="1">
      <c r="B54" s="44"/>
      <c r="C54" s="170" t="s">
        <v>116</v>
      </c>
      <c r="D54" s="157"/>
      <c r="E54" s="157"/>
      <c r="F54" s="157"/>
      <c r="G54" s="157"/>
      <c r="H54" s="157"/>
      <c r="I54" s="171"/>
      <c r="J54" s="172" t="s">
        <v>117</v>
      </c>
      <c r="K54" s="173"/>
    </row>
    <row r="55" s="1" customFormat="1" ht="10.32" customHeight="1">
      <c r="B55" s="44"/>
      <c r="C55" s="45"/>
      <c r="D55" s="45"/>
      <c r="E55" s="45"/>
      <c r="F55" s="45"/>
      <c r="G55" s="45"/>
      <c r="H55" s="45"/>
      <c r="I55" s="142"/>
      <c r="J55" s="45"/>
      <c r="K55" s="49"/>
    </row>
    <row r="56" s="1" customFormat="1" ht="29.28" customHeight="1">
      <c r="B56" s="44"/>
      <c r="C56" s="174" t="s">
        <v>118</v>
      </c>
      <c r="D56" s="45"/>
      <c r="E56" s="45"/>
      <c r="F56" s="45"/>
      <c r="G56" s="45"/>
      <c r="H56" s="45"/>
      <c r="I56" s="142"/>
      <c r="J56" s="153">
        <f>J79</f>
        <v>0</v>
      </c>
      <c r="K56" s="49"/>
      <c r="AU56" s="22" t="s">
        <v>119</v>
      </c>
    </row>
    <row r="57" s="7" customFormat="1" ht="24.96" customHeight="1">
      <c r="B57" s="175"/>
      <c r="C57" s="176"/>
      <c r="D57" s="177" t="s">
        <v>120</v>
      </c>
      <c r="E57" s="178"/>
      <c r="F57" s="178"/>
      <c r="G57" s="178"/>
      <c r="H57" s="178"/>
      <c r="I57" s="179"/>
      <c r="J57" s="180">
        <f>J80</f>
        <v>0</v>
      </c>
      <c r="K57" s="181"/>
    </row>
    <row r="58" s="8" customFormat="1" ht="19.92" customHeight="1">
      <c r="B58" s="182"/>
      <c r="C58" s="183"/>
      <c r="D58" s="184" t="s">
        <v>121</v>
      </c>
      <c r="E58" s="185"/>
      <c r="F58" s="185"/>
      <c r="G58" s="185"/>
      <c r="H58" s="185"/>
      <c r="I58" s="186"/>
      <c r="J58" s="187">
        <f>J81</f>
        <v>0</v>
      </c>
      <c r="K58" s="188"/>
    </row>
    <row r="59" s="8" customFormat="1" ht="19.92" customHeight="1">
      <c r="B59" s="182"/>
      <c r="C59" s="183"/>
      <c r="D59" s="184" t="s">
        <v>182</v>
      </c>
      <c r="E59" s="185"/>
      <c r="F59" s="185"/>
      <c r="G59" s="185"/>
      <c r="H59" s="185"/>
      <c r="I59" s="186"/>
      <c r="J59" s="187">
        <f>J88</f>
        <v>0</v>
      </c>
      <c r="K59" s="188"/>
    </row>
    <row r="60" s="1" customFormat="1" ht="21.84" customHeight="1">
      <c r="B60" s="44"/>
      <c r="C60" s="45"/>
      <c r="D60" s="45"/>
      <c r="E60" s="45"/>
      <c r="F60" s="45"/>
      <c r="G60" s="45"/>
      <c r="H60" s="45"/>
      <c r="I60" s="142"/>
      <c r="J60" s="45"/>
      <c r="K60" s="49"/>
    </row>
    <row r="61" s="1" customFormat="1" ht="6.96" customHeight="1">
      <c r="B61" s="65"/>
      <c r="C61" s="66"/>
      <c r="D61" s="66"/>
      <c r="E61" s="66"/>
      <c r="F61" s="66"/>
      <c r="G61" s="66"/>
      <c r="H61" s="66"/>
      <c r="I61" s="164"/>
      <c r="J61" s="66"/>
      <c r="K61" s="67"/>
    </row>
    <row r="65" s="1" customFormat="1" ht="6.96" customHeight="1">
      <c r="B65" s="68"/>
      <c r="C65" s="69"/>
      <c r="D65" s="69"/>
      <c r="E65" s="69"/>
      <c r="F65" s="69"/>
      <c r="G65" s="69"/>
      <c r="H65" s="69"/>
      <c r="I65" s="167"/>
      <c r="J65" s="69"/>
      <c r="K65" s="69"/>
      <c r="L65" s="70"/>
    </row>
    <row r="66" s="1" customFormat="1" ht="36.96" customHeight="1">
      <c r="B66" s="44"/>
      <c r="C66" s="71" t="s">
        <v>125</v>
      </c>
      <c r="D66" s="72"/>
      <c r="E66" s="72"/>
      <c r="F66" s="72"/>
      <c r="G66" s="72"/>
      <c r="H66" s="72"/>
      <c r="I66" s="189"/>
      <c r="J66" s="72"/>
      <c r="K66" s="72"/>
      <c r="L66" s="70"/>
    </row>
    <row r="67" s="1" customFormat="1" ht="6.96" customHeight="1">
      <c r="B67" s="44"/>
      <c r="C67" s="72"/>
      <c r="D67" s="72"/>
      <c r="E67" s="72"/>
      <c r="F67" s="72"/>
      <c r="G67" s="72"/>
      <c r="H67" s="72"/>
      <c r="I67" s="189"/>
      <c r="J67" s="72"/>
      <c r="K67" s="72"/>
      <c r="L67" s="70"/>
    </row>
    <row r="68" s="1" customFormat="1" ht="14.4" customHeight="1">
      <c r="B68" s="44"/>
      <c r="C68" s="74" t="s">
        <v>18</v>
      </c>
      <c r="D68" s="72"/>
      <c r="E68" s="72"/>
      <c r="F68" s="72"/>
      <c r="G68" s="72"/>
      <c r="H68" s="72"/>
      <c r="I68" s="189"/>
      <c r="J68" s="72"/>
      <c r="K68" s="72"/>
      <c r="L68" s="70"/>
    </row>
    <row r="69" s="1" customFormat="1" ht="16.5" customHeight="1">
      <c r="B69" s="44"/>
      <c r="C69" s="72"/>
      <c r="D69" s="72"/>
      <c r="E69" s="190" t="str">
        <f>E7</f>
        <v>VD Velký rybník - zřízení bezpečnostních prvků</v>
      </c>
      <c r="F69" s="74"/>
      <c r="G69" s="74"/>
      <c r="H69" s="74"/>
      <c r="I69" s="189"/>
      <c r="J69" s="72"/>
      <c r="K69" s="72"/>
      <c r="L69" s="70"/>
    </row>
    <row r="70" s="1" customFormat="1" ht="14.4" customHeight="1">
      <c r="B70" s="44"/>
      <c r="C70" s="74" t="s">
        <v>113</v>
      </c>
      <c r="D70" s="72"/>
      <c r="E70" s="72"/>
      <c r="F70" s="72"/>
      <c r="G70" s="72"/>
      <c r="H70" s="72"/>
      <c r="I70" s="189"/>
      <c r="J70" s="72"/>
      <c r="K70" s="72"/>
      <c r="L70" s="70"/>
    </row>
    <row r="71" s="1" customFormat="1" ht="17.25" customHeight="1">
      <c r="B71" s="44"/>
      <c r="C71" s="72"/>
      <c r="D71" s="72"/>
      <c r="E71" s="80" t="str">
        <f>E9</f>
        <v>2018-092-E - Bezpečnostní řetěz</v>
      </c>
      <c r="F71" s="72"/>
      <c r="G71" s="72"/>
      <c r="H71" s="72"/>
      <c r="I71" s="189"/>
      <c r="J71" s="72"/>
      <c r="K71" s="72"/>
      <c r="L71" s="70"/>
    </row>
    <row r="72" s="1" customFormat="1" ht="6.96" customHeight="1">
      <c r="B72" s="44"/>
      <c r="C72" s="72"/>
      <c r="D72" s="72"/>
      <c r="E72" s="72"/>
      <c r="F72" s="72"/>
      <c r="G72" s="72"/>
      <c r="H72" s="72"/>
      <c r="I72" s="189"/>
      <c r="J72" s="72"/>
      <c r="K72" s="72"/>
      <c r="L72" s="70"/>
    </row>
    <row r="73" s="1" customFormat="1" ht="18" customHeight="1">
      <c r="B73" s="44"/>
      <c r="C73" s="74" t="s">
        <v>23</v>
      </c>
      <c r="D73" s="72"/>
      <c r="E73" s="72"/>
      <c r="F73" s="191" t="str">
        <f>F12</f>
        <v>Malešov</v>
      </c>
      <c r="G73" s="72"/>
      <c r="H73" s="72"/>
      <c r="I73" s="192" t="s">
        <v>25</v>
      </c>
      <c r="J73" s="83" t="str">
        <f>IF(J12="","",J12)</f>
        <v>14. 11. 2018</v>
      </c>
      <c r="K73" s="72"/>
      <c r="L73" s="70"/>
    </row>
    <row r="74" s="1" customFormat="1" ht="6.96" customHeight="1">
      <c r="B74" s="44"/>
      <c r="C74" s="72"/>
      <c r="D74" s="72"/>
      <c r="E74" s="72"/>
      <c r="F74" s="72"/>
      <c r="G74" s="72"/>
      <c r="H74" s="72"/>
      <c r="I74" s="189"/>
      <c r="J74" s="72"/>
      <c r="K74" s="72"/>
      <c r="L74" s="70"/>
    </row>
    <row r="75" s="1" customFormat="1">
      <c r="B75" s="44"/>
      <c r="C75" s="74" t="s">
        <v>27</v>
      </c>
      <c r="D75" s="72"/>
      <c r="E75" s="72"/>
      <c r="F75" s="191" t="str">
        <f>E15</f>
        <v>Povodí Labe, s.p.</v>
      </c>
      <c r="G75" s="72"/>
      <c r="H75" s="72"/>
      <c r="I75" s="192" t="s">
        <v>34</v>
      </c>
      <c r="J75" s="191" t="str">
        <f>E21</f>
        <v>Komplex CR s.r.o.</v>
      </c>
      <c r="K75" s="72"/>
      <c r="L75" s="70"/>
    </row>
    <row r="76" s="1" customFormat="1" ht="14.4" customHeight="1">
      <c r="B76" s="44"/>
      <c r="C76" s="74" t="s">
        <v>32</v>
      </c>
      <c r="D76" s="72"/>
      <c r="E76" s="72"/>
      <c r="F76" s="191" t="str">
        <f>IF(E18="","",E18)</f>
        <v/>
      </c>
      <c r="G76" s="72"/>
      <c r="H76" s="72"/>
      <c r="I76" s="189"/>
      <c r="J76" s="72"/>
      <c r="K76" s="72"/>
      <c r="L76" s="70"/>
    </row>
    <row r="77" s="1" customFormat="1" ht="10.32" customHeight="1">
      <c r="B77" s="44"/>
      <c r="C77" s="72"/>
      <c r="D77" s="72"/>
      <c r="E77" s="72"/>
      <c r="F77" s="72"/>
      <c r="G77" s="72"/>
      <c r="H77" s="72"/>
      <c r="I77" s="189"/>
      <c r="J77" s="72"/>
      <c r="K77" s="72"/>
      <c r="L77" s="70"/>
    </row>
    <row r="78" s="9" customFormat="1" ht="29.28" customHeight="1">
      <c r="B78" s="193"/>
      <c r="C78" s="194" t="s">
        <v>126</v>
      </c>
      <c r="D78" s="195" t="s">
        <v>60</v>
      </c>
      <c r="E78" s="195" t="s">
        <v>56</v>
      </c>
      <c r="F78" s="195" t="s">
        <v>127</v>
      </c>
      <c r="G78" s="195" t="s">
        <v>128</v>
      </c>
      <c r="H78" s="195" t="s">
        <v>129</v>
      </c>
      <c r="I78" s="196" t="s">
        <v>130</v>
      </c>
      <c r="J78" s="195" t="s">
        <v>117</v>
      </c>
      <c r="K78" s="197" t="s">
        <v>131</v>
      </c>
      <c r="L78" s="198"/>
      <c r="M78" s="100" t="s">
        <v>132</v>
      </c>
      <c r="N78" s="101" t="s">
        <v>45</v>
      </c>
      <c r="O78" s="101" t="s">
        <v>133</v>
      </c>
      <c r="P78" s="101" t="s">
        <v>134</v>
      </c>
      <c r="Q78" s="101" t="s">
        <v>135</v>
      </c>
      <c r="R78" s="101" t="s">
        <v>136</v>
      </c>
      <c r="S78" s="101" t="s">
        <v>137</v>
      </c>
      <c r="T78" s="102" t="s">
        <v>138</v>
      </c>
    </row>
    <row r="79" s="1" customFormat="1" ht="29.28" customHeight="1">
      <c r="B79" s="44"/>
      <c r="C79" s="106" t="s">
        <v>118</v>
      </c>
      <c r="D79" s="72"/>
      <c r="E79" s="72"/>
      <c r="F79" s="72"/>
      <c r="G79" s="72"/>
      <c r="H79" s="72"/>
      <c r="I79" s="189"/>
      <c r="J79" s="199">
        <f>BK79</f>
        <v>0</v>
      </c>
      <c r="K79" s="72"/>
      <c r="L79" s="70"/>
      <c r="M79" s="103"/>
      <c r="N79" s="104"/>
      <c r="O79" s="104"/>
      <c r="P79" s="200">
        <f>P80</f>
        <v>0</v>
      </c>
      <c r="Q79" s="104"/>
      <c r="R79" s="200">
        <f>R80</f>
        <v>5.1794400000000005</v>
      </c>
      <c r="S79" s="104"/>
      <c r="T79" s="201">
        <f>T80</f>
        <v>0</v>
      </c>
      <c r="AT79" s="22" t="s">
        <v>74</v>
      </c>
      <c r="AU79" s="22" t="s">
        <v>119</v>
      </c>
      <c r="BK79" s="202">
        <f>BK80</f>
        <v>0</v>
      </c>
    </row>
    <row r="80" s="10" customFormat="1" ht="37.44" customHeight="1">
      <c r="B80" s="203"/>
      <c r="C80" s="204"/>
      <c r="D80" s="205" t="s">
        <v>74</v>
      </c>
      <c r="E80" s="206" t="s">
        <v>139</v>
      </c>
      <c r="F80" s="206" t="s">
        <v>140</v>
      </c>
      <c r="G80" s="204"/>
      <c r="H80" s="204"/>
      <c r="I80" s="207"/>
      <c r="J80" s="208">
        <f>BK80</f>
        <v>0</v>
      </c>
      <c r="K80" s="204"/>
      <c r="L80" s="209"/>
      <c r="M80" s="210"/>
      <c r="N80" s="211"/>
      <c r="O80" s="211"/>
      <c r="P80" s="212">
        <f>P81+P88</f>
        <v>0</v>
      </c>
      <c r="Q80" s="211"/>
      <c r="R80" s="212">
        <f>R81+R88</f>
        <v>5.1794400000000005</v>
      </c>
      <c r="S80" s="211"/>
      <c r="T80" s="213">
        <f>T81+T88</f>
        <v>0</v>
      </c>
      <c r="AR80" s="214" t="s">
        <v>83</v>
      </c>
      <c r="AT80" s="215" t="s">
        <v>74</v>
      </c>
      <c r="AU80" s="215" t="s">
        <v>75</v>
      </c>
      <c r="AY80" s="214" t="s">
        <v>141</v>
      </c>
      <c r="BK80" s="216">
        <f>BK81+BK88</f>
        <v>0</v>
      </c>
    </row>
    <row r="81" s="10" customFormat="1" ht="19.92" customHeight="1">
      <c r="B81" s="203"/>
      <c r="C81" s="204"/>
      <c r="D81" s="205" t="s">
        <v>74</v>
      </c>
      <c r="E81" s="217" t="s">
        <v>83</v>
      </c>
      <c r="F81" s="217" t="s">
        <v>142</v>
      </c>
      <c r="G81" s="204"/>
      <c r="H81" s="204"/>
      <c r="I81" s="207"/>
      <c r="J81" s="218">
        <f>BK81</f>
        <v>0</v>
      </c>
      <c r="K81" s="204"/>
      <c r="L81" s="209"/>
      <c r="M81" s="210"/>
      <c r="N81" s="211"/>
      <c r="O81" s="211"/>
      <c r="P81" s="212">
        <f>SUM(P82:P87)</f>
        <v>0</v>
      </c>
      <c r="Q81" s="211"/>
      <c r="R81" s="212">
        <f>SUM(R82:R87)</f>
        <v>0.056979999999999996</v>
      </c>
      <c r="S81" s="211"/>
      <c r="T81" s="213">
        <f>SUM(T82:T87)</f>
        <v>0</v>
      </c>
      <c r="AR81" s="214" t="s">
        <v>83</v>
      </c>
      <c r="AT81" s="215" t="s">
        <v>74</v>
      </c>
      <c r="AU81" s="215" t="s">
        <v>83</v>
      </c>
      <c r="AY81" s="214" t="s">
        <v>141</v>
      </c>
      <c r="BK81" s="216">
        <f>SUM(BK82:BK87)</f>
        <v>0</v>
      </c>
    </row>
    <row r="82" s="1" customFormat="1" ht="25.5" customHeight="1">
      <c r="B82" s="44"/>
      <c r="C82" s="254" t="s">
        <v>83</v>
      </c>
      <c r="D82" s="254" t="s">
        <v>156</v>
      </c>
      <c r="E82" s="255" t="s">
        <v>220</v>
      </c>
      <c r="F82" s="256" t="s">
        <v>221</v>
      </c>
      <c r="G82" s="257" t="s">
        <v>146</v>
      </c>
      <c r="H82" s="258">
        <v>8.4000000000000004</v>
      </c>
      <c r="I82" s="259"/>
      <c r="J82" s="260">
        <f>ROUND(I82*H82,2)</f>
        <v>0</v>
      </c>
      <c r="K82" s="256" t="s">
        <v>147</v>
      </c>
      <c r="L82" s="70"/>
      <c r="M82" s="261" t="s">
        <v>21</v>
      </c>
      <c r="N82" s="262" t="s">
        <v>46</v>
      </c>
      <c r="O82" s="45"/>
      <c r="P82" s="229">
        <f>O82*H82</f>
        <v>0</v>
      </c>
      <c r="Q82" s="229">
        <v>0</v>
      </c>
      <c r="R82" s="229">
        <f>Q82*H82</f>
        <v>0</v>
      </c>
      <c r="S82" s="229">
        <v>0</v>
      </c>
      <c r="T82" s="230">
        <f>S82*H82</f>
        <v>0</v>
      </c>
      <c r="AR82" s="22" t="s">
        <v>149</v>
      </c>
      <c r="AT82" s="22" t="s">
        <v>156</v>
      </c>
      <c r="AU82" s="22" t="s">
        <v>85</v>
      </c>
      <c r="AY82" s="22" t="s">
        <v>141</v>
      </c>
      <c r="BE82" s="231">
        <f>IF(N82="základní",J82,0)</f>
        <v>0</v>
      </c>
      <c r="BF82" s="231">
        <f>IF(N82="snížená",J82,0)</f>
        <v>0</v>
      </c>
      <c r="BG82" s="231">
        <f>IF(N82="zákl. přenesená",J82,0)</f>
        <v>0</v>
      </c>
      <c r="BH82" s="231">
        <f>IF(N82="sníž. přenesená",J82,0)</f>
        <v>0</v>
      </c>
      <c r="BI82" s="231">
        <f>IF(N82="nulová",J82,0)</f>
        <v>0</v>
      </c>
      <c r="BJ82" s="22" t="s">
        <v>83</v>
      </c>
      <c r="BK82" s="231">
        <f>ROUND(I82*H82,2)</f>
        <v>0</v>
      </c>
      <c r="BL82" s="22" t="s">
        <v>149</v>
      </c>
      <c r="BM82" s="22" t="s">
        <v>270</v>
      </c>
    </row>
    <row r="83" s="11" customFormat="1">
      <c r="B83" s="232"/>
      <c r="C83" s="233"/>
      <c r="D83" s="234" t="s">
        <v>151</v>
      </c>
      <c r="E83" s="235" t="s">
        <v>21</v>
      </c>
      <c r="F83" s="236" t="s">
        <v>271</v>
      </c>
      <c r="G83" s="233"/>
      <c r="H83" s="235" t="s">
        <v>21</v>
      </c>
      <c r="I83" s="237"/>
      <c r="J83" s="233"/>
      <c r="K83" s="233"/>
      <c r="L83" s="238"/>
      <c r="M83" s="239"/>
      <c r="N83" s="240"/>
      <c r="O83" s="240"/>
      <c r="P83" s="240"/>
      <c r="Q83" s="240"/>
      <c r="R83" s="240"/>
      <c r="S83" s="240"/>
      <c r="T83" s="241"/>
      <c r="AT83" s="242" t="s">
        <v>151</v>
      </c>
      <c r="AU83" s="242" t="s">
        <v>85</v>
      </c>
      <c r="AV83" s="11" t="s">
        <v>83</v>
      </c>
      <c r="AW83" s="11" t="s">
        <v>38</v>
      </c>
      <c r="AX83" s="11" t="s">
        <v>75</v>
      </c>
      <c r="AY83" s="242" t="s">
        <v>141</v>
      </c>
    </row>
    <row r="84" s="12" customFormat="1">
      <c r="B84" s="243"/>
      <c r="C84" s="244"/>
      <c r="D84" s="234" t="s">
        <v>151</v>
      </c>
      <c r="E84" s="245" t="s">
        <v>21</v>
      </c>
      <c r="F84" s="246" t="s">
        <v>272</v>
      </c>
      <c r="G84" s="244"/>
      <c r="H84" s="247">
        <v>8.4000000000000004</v>
      </c>
      <c r="I84" s="248"/>
      <c r="J84" s="244"/>
      <c r="K84" s="244"/>
      <c r="L84" s="249"/>
      <c r="M84" s="250"/>
      <c r="N84" s="251"/>
      <c r="O84" s="251"/>
      <c r="P84" s="251"/>
      <c r="Q84" s="251"/>
      <c r="R84" s="251"/>
      <c r="S84" s="251"/>
      <c r="T84" s="252"/>
      <c r="AT84" s="253" t="s">
        <v>151</v>
      </c>
      <c r="AU84" s="253" t="s">
        <v>85</v>
      </c>
      <c r="AV84" s="12" t="s">
        <v>85</v>
      </c>
      <c r="AW84" s="12" t="s">
        <v>38</v>
      </c>
      <c r="AX84" s="12" t="s">
        <v>83</v>
      </c>
      <c r="AY84" s="253" t="s">
        <v>141</v>
      </c>
    </row>
    <row r="85" s="1" customFormat="1" ht="16.5" customHeight="1">
      <c r="B85" s="44"/>
      <c r="C85" s="219" t="s">
        <v>85</v>
      </c>
      <c r="D85" s="219" t="s">
        <v>143</v>
      </c>
      <c r="E85" s="220" t="s">
        <v>144</v>
      </c>
      <c r="F85" s="221" t="s">
        <v>145</v>
      </c>
      <c r="G85" s="222" t="s">
        <v>146</v>
      </c>
      <c r="H85" s="223">
        <v>7</v>
      </c>
      <c r="I85" s="224"/>
      <c r="J85" s="225">
        <f>ROUND(I85*H85,2)</f>
        <v>0</v>
      </c>
      <c r="K85" s="221" t="s">
        <v>147</v>
      </c>
      <c r="L85" s="226"/>
      <c r="M85" s="227" t="s">
        <v>21</v>
      </c>
      <c r="N85" s="228" t="s">
        <v>46</v>
      </c>
      <c r="O85" s="45"/>
      <c r="P85" s="229">
        <f>O85*H85</f>
        <v>0</v>
      </c>
      <c r="Q85" s="229">
        <v>0.0081399999999999997</v>
      </c>
      <c r="R85" s="229">
        <f>Q85*H85</f>
        <v>0.056979999999999996</v>
      </c>
      <c r="S85" s="229">
        <v>0</v>
      </c>
      <c r="T85" s="230">
        <f>S85*H85</f>
        <v>0</v>
      </c>
      <c r="AR85" s="22" t="s">
        <v>148</v>
      </c>
      <c r="AT85" s="22" t="s">
        <v>143</v>
      </c>
      <c r="AU85" s="22" t="s">
        <v>85</v>
      </c>
      <c r="AY85" s="22" t="s">
        <v>141</v>
      </c>
      <c r="BE85" s="231">
        <f>IF(N85="základní",J85,0)</f>
        <v>0</v>
      </c>
      <c r="BF85" s="231">
        <f>IF(N85="snížená",J85,0)</f>
        <v>0</v>
      </c>
      <c r="BG85" s="231">
        <f>IF(N85="zákl. přenesená",J85,0)</f>
        <v>0</v>
      </c>
      <c r="BH85" s="231">
        <f>IF(N85="sníž. přenesená",J85,0)</f>
        <v>0</v>
      </c>
      <c r="BI85" s="231">
        <f>IF(N85="nulová",J85,0)</f>
        <v>0</v>
      </c>
      <c r="BJ85" s="22" t="s">
        <v>83</v>
      </c>
      <c r="BK85" s="231">
        <f>ROUND(I85*H85,2)</f>
        <v>0</v>
      </c>
      <c r="BL85" s="22" t="s">
        <v>149</v>
      </c>
      <c r="BM85" s="22" t="s">
        <v>273</v>
      </c>
    </row>
    <row r="86" s="11" customFormat="1">
      <c r="B86" s="232"/>
      <c r="C86" s="233"/>
      <c r="D86" s="234" t="s">
        <v>151</v>
      </c>
      <c r="E86" s="235" t="s">
        <v>21</v>
      </c>
      <c r="F86" s="236" t="s">
        <v>152</v>
      </c>
      <c r="G86" s="233"/>
      <c r="H86" s="235" t="s">
        <v>21</v>
      </c>
      <c r="I86" s="237"/>
      <c r="J86" s="233"/>
      <c r="K86" s="233"/>
      <c r="L86" s="238"/>
      <c r="M86" s="239"/>
      <c r="N86" s="240"/>
      <c r="O86" s="240"/>
      <c r="P86" s="240"/>
      <c r="Q86" s="240"/>
      <c r="R86" s="240"/>
      <c r="S86" s="240"/>
      <c r="T86" s="241"/>
      <c r="AT86" s="242" t="s">
        <v>151</v>
      </c>
      <c r="AU86" s="242" t="s">
        <v>85</v>
      </c>
      <c r="AV86" s="11" t="s">
        <v>83</v>
      </c>
      <c r="AW86" s="11" t="s">
        <v>38</v>
      </c>
      <c r="AX86" s="11" t="s">
        <v>75</v>
      </c>
      <c r="AY86" s="242" t="s">
        <v>141</v>
      </c>
    </row>
    <row r="87" s="12" customFormat="1">
      <c r="B87" s="243"/>
      <c r="C87" s="244"/>
      <c r="D87" s="234" t="s">
        <v>151</v>
      </c>
      <c r="E87" s="245" t="s">
        <v>21</v>
      </c>
      <c r="F87" s="246" t="s">
        <v>153</v>
      </c>
      <c r="G87" s="244"/>
      <c r="H87" s="247">
        <v>7</v>
      </c>
      <c r="I87" s="248"/>
      <c r="J87" s="244"/>
      <c r="K87" s="244"/>
      <c r="L87" s="249"/>
      <c r="M87" s="250"/>
      <c r="N87" s="251"/>
      <c r="O87" s="251"/>
      <c r="P87" s="251"/>
      <c r="Q87" s="251"/>
      <c r="R87" s="251"/>
      <c r="S87" s="251"/>
      <c r="T87" s="252"/>
      <c r="AT87" s="253" t="s">
        <v>151</v>
      </c>
      <c r="AU87" s="253" t="s">
        <v>85</v>
      </c>
      <c r="AV87" s="12" t="s">
        <v>85</v>
      </c>
      <c r="AW87" s="12" t="s">
        <v>38</v>
      </c>
      <c r="AX87" s="12" t="s">
        <v>83</v>
      </c>
      <c r="AY87" s="253" t="s">
        <v>141</v>
      </c>
    </row>
    <row r="88" s="10" customFormat="1" ht="29.88" customHeight="1">
      <c r="B88" s="203"/>
      <c r="C88" s="204"/>
      <c r="D88" s="205" t="s">
        <v>74</v>
      </c>
      <c r="E88" s="217" t="s">
        <v>161</v>
      </c>
      <c r="F88" s="217" t="s">
        <v>186</v>
      </c>
      <c r="G88" s="204"/>
      <c r="H88" s="204"/>
      <c r="I88" s="207"/>
      <c r="J88" s="218">
        <f>BK88</f>
        <v>0</v>
      </c>
      <c r="K88" s="204"/>
      <c r="L88" s="209"/>
      <c r="M88" s="210"/>
      <c r="N88" s="211"/>
      <c r="O88" s="211"/>
      <c r="P88" s="212">
        <f>SUM(P89:P95)</f>
        <v>0</v>
      </c>
      <c r="Q88" s="211"/>
      <c r="R88" s="212">
        <f>SUM(R89:R95)</f>
        <v>5.1224600000000002</v>
      </c>
      <c r="S88" s="211"/>
      <c r="T88" s="213">
        <f>SUM(T89:T95)</f>
        <v>0</v>
      </c>
      <c r="AR88" s="214" t="s">
        <v>83</v>
      </c>
      <c r="AT88" s="215" t="s">
        <v>74</v>
      </c>
      <c r="AU88" s="215" t="s">
        <v>83</v>
      </c>
      <c r="AY88" s="214" t="s">
        <v>141</v>
      </c>
      <c r="BK88" s="216">
        <f>SUM(BK89:BK95)</f>
        <v>0</v>
      </c>
    </row>
    <row r="89" s="1" customFormat="1" ht="38.25" customHeight="1">
      <c r="B89" s="44"/>
      <c r="C89" s="254" t="s">
        <v>161</v>
      </c>
      <c r="D89" s="254" t="s">
        <v>156</v>
      </c>
      <c r="E89" s="255" t="s">
        <v>274</v>
      </c>
      <c r="F89" s="256" t="s">
        <v>275</v>
      </c>
      <c r="G89" s="257" t="s">
        <v>230</v>
      </c>
      <c r="H89" s="258">
        <v>14</v>
      </c>
      <c r="I89" s="259"/>
      <c r="J89" s="260">
        <f>ROUND(I89*H89,2)</f>
        <v>0</v>
      </c>
      <c r="K89" s="256" t="s">
        <v>147</v>
      </c>
      <c r="L89" s="70"/>
      <c r="M89" s="261" t="s">
        <v>21</v>
      </c>
      <c r="N89" s="262" t="s">
        <v>46</v>
      </c>
      <c r="O89" s="45"/>
      <c r="P89" s="229">
        <f>O89*H89</f>
        <v>0</v>
      </c>
      <c r="Q89" s="229">
        <v>0.17488999999999999</v>
      </c>
      <c r="R89" s="229">
        <f>Q89*H89</f>
        <v>2.4484599999999999</v>
      </c>
      <c r="S89" s="229">
        <v>0</v>
      </c>
      <c r="T89" s="230">
        <f>S89*H89</f>
        <v>0</v>
      </c>
      <c r="AR89" s="22" t="s">
        <v>149</v>
      </c>
      <c r="AT89" s="22" t="s">
        <v>156</v>
      </c>
      <c r="AU89" s="22" t="s">
        <v>85</v>
      </c>
      <c r="AY89" s="22" t="s">
        <v>141</v>
      </c>
      <c r="BE89" s="231">
        <f>IF(N89="základní",J89,0)</f>
        <v>0</v>
      </c>
      <c r="BF89" s="231">
        <f>IF(N89="snížená",J89,0)</f>
        <v>0</v>
      </c>
      <c r="BG89" s="231">
        <f>IF(N89="zákl. přenesená",J89,0)</f>
        <v>0</v>
      </c>
      <c r="BH89" s="231">
        <f>IF(N89="sníž. přenesená",J89,0)</f>
        <v>0</v>
      </c>
      <c r="BI89" s="231">
        <f>IF(N89="nulová",J89,0)</f>
        <v>0</v>
      </c>
      <c r="BJ89" s="22" t="s">
        <v>83</v>
      </c>
      <c r="BK89" s="231">
        <f>ROUND(I89*H89,2)</f>
        <v>0</v>
      </c>
      <c r="BL89" s="22" t="s">
        <v>149</v>
      </c>
      <c r="BM89" s="22" t="s">
        <v>276</v>
      </c>
    </row>
    <row r="90" s="1" customFormat="1" ht="16.5" customHeight="1">
      <c r="B90" s="44"/>
      <c r="C90" s="219" t="s">
        <v>149</v>
      </c>
      <c r="D90" s="219" t="s">
        <v>143</v>
      </c>
      <c r="E90" s="220" t="s">
        <v>277</v>
      </c>
      <c r="F90" s="221" t="s">
        <v>278</v>
      </c>
      <c r="G90" s="222" t="s">
        <v>230</v>
      </c>
      <c r="H90" s="223">
        <v>14</v>
      </c>
      <c r="I90" s="224"/>
      <c r="J90" s="225">
        <f>ROUND(I90*H90,2)</f>
        <v>0</v>
      </c>
      <c r="K90" s="221" t="s">
        <v>21</v>
      </c>
      <c r="L90" s="226"/>
      <c r="M90" s="227" t="s">
        <v>21</v>
      </c>
      <c r="N90" s="228" t="s">
        <v>46</v>
      </c>
      <c r="O90" s="45"/>
      <c r="P90" s="229">
        <f>O90*H90</f>
        <v>0</v>
      </c>
      <c r="Q90" s="229">
        <v>0.191</v>
      </c>
      <c r="R90" s="229">
        <f>Q90*H90</f>
        <v>2.6739999999999999</v>
      </c>
      <c r="S90" s="229">
        <v>0</v>
      </c>
      <c r="T90" s="230">
        <f>S90*H90</f>
        <v>0</v>
      </c>
      <c r="AR90" s="22" t="s">
        <v>148</v>
      </c>
      <c r="AT90" s="22" t="s">
        <v>143</v>
      </c>
      <c r="AU90" s="22" t="s">
        <v>85</v>
      </c>
      <c r="AY90" s="22" t="s">
        <v>141</v>
      </c>
      <c r="BE90" s="231">
        <f>IF(N90="základní",J90,0)</f>
        <v>0</v>
      </c>
      <c r="BF90" s="231">
        <f>IF(N90="snížená",J90,0)</f>
        <v>0</v>
      </c>
      <c r="BG90" s="231">
        <f>IF(N90="zákl. přenesená",J90,0)</f>
        <v>0</v>
      </c>
      <c r="BH90" s="231">
        <f>IF(N90="sníž. přenesená",J90,0)</f>
        <v>0</v>
      </c>
      <c r="BI90" s="231">
        <f>IF(N90="nulová",J90,0)</f>
        <v>0</v>
      </c>
      <c r="BJ90" s="22" t="s">
        <v>83</v>
      </c>
      <c r="BK90" s="231">
        <f>ROUND(I90*H90,2)</f>
        <v>0</v>
      </c>
      <c r="BL90" s="22" t="s">
        <v>149</v>
      </c>
      <c r="BM90" s="22" t="s">
        <v>279</v>
      </c>
    </row>
    <row r="91" s="11" customFormat="1">
      <c r="B91" s="232"/>
      <c r="C91" s="233"/>
      <c r="D91" s="234" t="s">
        <v>151</v>
      </c>
      <c r="E91" s="235" t="s">
        <v>21</v>
      </c>
      <c r="F91" s="236" t="s">
        <v>280</v>
      </c>
      <c r="G91" s="233"/>
      <c r="H91" s="235" t="s">
        <v>21</v>
      </c>
      <c r="I91" s="237"/>
      <c r="J91" s="233"/>
      <c r="K91" s="233"/>
      <c r="L91" s="238"/>
      <c r="M91" s="239"/>
      <c r="N91" s="240"/>
      <c r="O91" s="240"/>
      <c r="P91" s="240"/>
      <c r="Q91" s="240"/>
      <c r="R91" s="240"/>
      <c r="S91" s="240"/>
      <c r="T91" s="241"/>
      <c r="AT91" s="242" t="s">
        <v>151</v>
      </c>
      <c r="AU91" s="242" t="s">
        <v>85</v>
      </c>
      <c r="AV91" s="11" t="s">
        <v>83</v>
      </c>
      <c r="AW91" s="11" t="s">
        <v>38</v>
      </c>
      <c r="AX91" s="11" t="s">
        <v>75</v>
      </c>
      <c r="AY91" s="242" t="s">
        <v>141</v>
      </c>
    </row>
    <row r="92" s="12" customFormat="1">
      <c r="B92" s="243"/>
      <c r="C92" s="244"/>
      <c r="D92" s="234" t="s">
        <v>151</v>
      </c>
      <c r="E92" s="245" t="s">
        <v>21</v>
      </c>
      <c r="F92" s="246" t="s">
        <v>281</v>
      </c>
      <c r="G92" s="244"/>
      <c r="H92" s="247">
        <v>14</v>
      </c>
      <c r="I92" s="248"/>
      <c r="J92" s="244"/>
      <c r="K92" s="244"/>
      <c r="L92" s="249"/>
      <c r="M92" s="250"/>
      <c r="N92" s="251"/>
      <c r="O92" s="251"/>
      <c r="P92" s="251"/>
      <c r="Q92" s="251"/>
      <c r="R92" s="251"/>
      <c r="S92" s="251"/>
      <c r="T92" s="252"/>
      <c r="AT92" s="253" t="s">
        <v>151</v>
      </c>
      <c r="AU92" s="253" t="s">
        <v>85</v>
      </c>
      <c r="AV92" s="12" t="s">
        <v>85</v>
      </c>
      <c r="AW92" s="12" t="s">
        <v>38</v>
      </c>
      <c r="AX92" s="12" t="s">
        <v>83</v>
      </c>
      <c r="AY92" s="253" t="s">
        <v>141</v>
      </c>
    </row>
    <row r="93" s="1" customFormat="1" ht="25.5" customHeight="1">
      <c r="B93" s="44"/>
      <c r="C93" s="219" t="s">
        <v>194</v>
      </c>
      <c r="D93" s="219" t="s">
        <v>143</v>
      </c>
      <c r="E93" s="220" t="s">
        <v>187</v>
      </c>
      <c r="F93" s="221" t="s">
        <v>188</v>
      </c>
      <c r="G93" s="222" t="s">
        <v>146</v>
      </c>
      <c r="H93" s="223">
        <v>58</v>
      </c>
      <c r="I93" s="224"/>
      <c r="J93" s="225">
        <f>ROUND(I93*H93,2)</f>
        <v>0</v>
      </c>
      <c r="K93" s="221" t="s">
        <v>21</v>
      </c>
      <c r="L93" s="226"/>
      <c r="M93" s="227" t="s">
        <v>21</v>
      </c>
      <c r="N93" s="228" t="s">
        <v>46</v>
      </c>
      <c r="O93" s="45"/>
      <c r="P93" s="229">
        <f>O93*H93</f>
        <v>0</v>
      </c>
      <c r="Q93" s="229">
        <v>0</v>
      </c>
      <c r="R93" s="229">
        <f>Q93*H93</f>
        <v>0</v>
      </c>
      <c r="S93" s="229">
        <v>0</v>
      </c>
      <c r="T93" s="230">
        <f>S93*H93</f>
        <v>0</v>
      </c>
      <c r="AR93" s="22" t="s">
        <v>148</v>
      </c>
      <c r="AT93" s="22" t="s">
        <v>143</v>
      </c>
      <c r="AU93" s="22" t="s">
        <v>85</v>
      </c>
      <c r="AY93" s="22" t="s">
        <v>141</v>
      </c>
      <c r="BE93" s="231">
        <f>IF(N93="základní",J93,0)</f>
        <v>0</v>
      </c>
      <c r="BF93" s="231">
        <f>IF(N93="snížená",J93,0)</f>
        <v>0</v>
      </c>
      <c r="BG93" s="231">
        <f>IF(N93="zákl. přenesená",J93,0)</f>
        <v>0</v>
      </c>
      <c r="BH93" s="231">
        <f>IF(N93="sníž. přenesená",J93,0)</f>
        <v>0</v>
      </c>
      <c r="BI93" s="231">
        <f>IF(N93="nulová",J93,0)</f>
        <v>0</v>
      </c>
      <c r="BJ93" s="22" t="s">
        <v>83</v>
      </c>
      <c r="BK93" s="231">
        <f>ROUND(I93*H93,2)</f>
        <v>0</v>
      </c>
      <c r="BL93" s="22" t="s">
        <v>149</v>
      </c>
      <c r="BM93" s="22" t="s">
        <v>282</v>
      </c>
    </row>
    <row r="94" s="11" customFormat="1">
      <c r="B94" s="232"/>
      <c r="C94" s="233"/>
      <c r="D94" s="234" t="s">
        <v>151</v>
      </c>
      <c r="E94" s="235" t="s">
        <v>21</v>
      </c>
      <c r="F94" s="236" t="s">
        <v>190</v>
      </c>
      <c r="G94" s="233"/>
      <c r="H94" s="235" t="s">
        <v>21</v>
      </c>
      <c r="I94" s="237"/>
      <c r="J94" s="233"/>
      <c r="K94" s="233"/>
      <c r="L94" s="238"/>
      <c r="M94" s="239"/>
      <c r="N94" s="240"/>
      <c r="O94" s="240"/>
      <c r="P94" s="240"/>
      <c r="Q94" s="240"/>
      <c r="R94" s="240"/>
      <c r="S94" s="240"/>
      <c r="T94" s="241"/>
      <c r="AT94" s="242" t="s">
        <v>151</v>
      </c>
      <c r="AU94" s="242" t="s">
        <v>85</v>
      </c>
      <c r="AV94" s="11" t="s">
        <v>83</v>
      </c>
      <c r="AW94" s="11" t="s">
        <v>38</v>
      </c>
      <c r="AX94" s="11" t="s">
        <v>75</v>
      </c>
      <c r="AY94" s="242" t="s">
        <v>141</v>
      </c>
    </row>
    <row r="95" s="12" customFormat="1">
      <c r="B95" s="243"/>
      <c r="C95" s="244"/>
      <c r="D95" s="234" t="s">
        <v>151</v>
      </c>
      <c r="E95" s="245" t="s">
        <v>21</v>
      </c>
      <c r="F95" s="246" t="s">
        <v>283</v>
      </c>
      <c r="G95" s="244"/>
      <c r="H95" s="247">
        <v>58</v>
      </c>
      <c r="I95" s="248"/>
      <c r="J95" s="244"/>
      <c r="K95" s="244"/>
      <c r="L95" s="249"/>
      <c r="M95" s="263"/>
      <c r="N95" s="264"/>
      <c r="O95" s="264"/>
      <c r="P95" s="264"/>
      <c r="Q95" s="264"/>
      <c r="R95" s="264"/>
      <c r="S95" s="264"/>
      <c r="T95" s="265"/>
      <c r="AT95" s="253" t="s">
        <v>151</v>
      </c>
      <c r="AU95" s="253" t="s">
        <v>85</v>
      </c>
      <c r="AV95" s="12" t="s">
        <v>85</v>
      </c>
      <c r="AW95" s="12" t="s">
        <v>38</v>
      </c>
      <c r="AX95" s="12" t="s">
        <v>83</v>
      </c>
      <c r="AY95" s="253" t="s">
        <v>141</v>
      </c>
    </row>
    <row r="96" s="1" customFormat="1" ht="6.96" customHeight="1">
      <c r="B96" s="65"/>
      <c r="C96" s="66"/>
      <c r="D96" s="66"/>
      <c r="E96" s="66"/>
      <c r="F96" s="66"/>
      <c r="G96" s="66"/>
      <c r="H96" s="66"/>
      <c r="I96" s="164"/>
      <c r="J96" s="66"/>
      <c r="K96" s="66"/>
      <c r="L96" s="70"/>
    </row>
  </sheetData>
  <sheetProtection sheet="1" autoFilter="0" formatColumns="0" formatRows="0" objects="1" scenarios="1" spinCount="100000" saltValue="XitgYF5SZ4Lwyw1dM6/juh/WJe56K6SqCiWlPpWFRqOwe6VLeJ4g8x9NMxFwYwPm3jXCDlc6R8gIuU2EuT8ZQA==" hashValue="gmt/sW07rN6jNJGCHkf1+3sj+brQGpN0gA0yUmASuyzy+UUzObQX+bkwFSTkSoDWrVl35pquW49QqEOKZ549Tw==" algorithmName="SHA-512" password="CC35"/>
  <autoFilter ref="C78:K95"/>
  <mergeCells count="10">
    <mergeCell ref="E7:H7"/>
    <mergeCell ref="E9:H9"/>
    <mergeCell ref="E24:H24"/>
    <mergeCell ref="E45:H45"/>
    <mergeCell ref="E47:H47"/>
    <mergeCell ref="J51:J52"/>
    <mergeCell ref="E69:H69"/>
    <mergeCell ref="E71:H71"/>
    <mergeCell ref="G1:H1"/>
    <mergeCell ref="L2:V2"/>
  </mergeCells>
  <hyperlinks>
    <hyperlink ref="F1:G1" location="C2" display="1) Krycí list soupisu"/>
    <hyperlink ref="G1:H1" location="C54" display="2) Rekapitulace"/>
    <hyperlink ref="J1" location="C78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34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19"/>
      <c r="B1" s="135"/>
      <c r="C1" s="135"/>
      <c r="D1" s="136" t="s">
        <v>1</v>
      </c>
      <c r="E1" s="135"/>
      <c r="F1" s="137" t="s">
        <v>107</v>
      </c>
      <c r="G1" s="137" t="s">
        <v>108</v>
      </c>
      <c r="H1" s="137"/>
      <c r="I1" s="138"/>
      <c r="J1" s="137" t="s">
        <v>109</v>
      </c>
      <c r="K1" s="136" t="s">
        <v>110</v>
      </c>
      <c r="L1" s="137" t="s">
        <v>111</v>
      </c>
      <c r="M1" s="137"/>
      <c r="N1" s="137"/>
      <c r="O1" s="137"/>
      <c r="P1" s="137"/>
      <c r="Q1" s="137"/>
      <c r="R1" s="137"/>
      <c r="S1" s="137"/>
      <c r="T1" s="137"/>
      <c r="U1" s="18"/>
      <c r="V1" s="18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</row>
    <row r="2" ht="36.96" customHeight="1">
      <c r="L2"/>
      <c r="AT2" s="22" t="s">
        <v>100</v>
      </c>
    </row>
    <row r="3" ht="6.96" customHeight="1">
      <c r="B3" s="23"/>
      <c r="C3" s="24"/>
      <c r="D3" s="24"/>
      <c r="E3" s="24"/>
      <c r="F3" s="24"/>
      <c r="G3" s="24"/>
      <c r="H3" s="24"/>
      <c r="I3" s="139"/>
      <c r="J3" s="24"/>
      <c r="K3" s="25"/>
      <c r="AT3" s="22" t="s">
        <v>85</v>
      </c>
    </row>
    <row r="4" ht="36.96" customHeight="1">
      <c r="B4" s="26"/>
      <c r="C4" s="27"/>
      <c r="D4" s="28" t="s">
        <v>112</v>
      </c>
      <c r="E4" s="27"/>
      <c r="F4" s="27"/>
      <c r="G4" s="27"/>
      <c r="H4" s="27"/>
      <c r="I4" s="140"/>
      <c r="J4" s="27"/>
      <c r="K4" s="29"/>
      <c r="M4" s="30" t="s">
        <v>12</v>
      </c>
      <c r="AT4" s="22" t="s">
        <v>6</v>
      </c>
    </row>
    <row r="5" ht="6.96" customHeight="1">
      <c r="B5" s="26"/>
      <c r="C5" s="27"/>
      <c r="D5" s="27"/>
      <c r="E5" s="27"/>
      <c r="F5" s="27"/>
      <c r="G5" s="27"/>
      <c r="H5" s="27"/>
      <c r="I5" s="140"/>
      <c r="J5" s="27"/>
      <c r="K5" s="29"/>
    </row>
    <row r="6">
      <c r="B6" s="26"/>
      <c r="C6" s="27"/>
      <c r="D6" s="38" t="s">
        <v>18</v>
      </c>
      <c r="E6" s="27"/>
      <c r="F6" s="27"/>
      <c r="G6" s="27"/>
      <c r="H6" s="27"/>
      <c r="I6" s="140"/>
      <c r="J6" s="27"/>
      <c r="K6" s="29"/>
    </row>
    <row r="7" ht="16.5" customHeight="1">
      <c r="B7" s="26"/>
      <c r="C7" s="27"/>
      <c r="D7" s="27"/>
      <c r="E7" s="141" t="str">
        <f>'Rekapitulace stavby'!K6</f>
        <v>VD Velký rybník - zřízení bezpečnostních prvků</v>
      </c>
      <c r="F7" s="38"/>
      <c r="G7" s="38"/>
      <c r="H7" s="38"/>
      <c r="I7" s="140"/>
      <c r="J7" s="27"/>
      <c r="K7" s="29"/>
    </row>
    <row r="8" s="1" customFormat="1">
      <c r="B8" s="44"/>
      <c r="C8" s="45"/>
      <c r="D8" s="38" t="s">
        <v>113</v>
      </c>
      <c r="E8" s="45"/>
      <c r="F8" s="45"/>
      <c r="G8" s="45"/>
      <c r="H8" s="45"/>
      <c r="I8" s="142"/>
      <c r="J8" s="45"/>
      <c r="K8" s="49"/>
    </row>
    <row r="9" s="1" customFormat="1" ht="36.96" customHeight="1">
      <c r="B9" s="44"/>
      <c r="C9" s="45"/>
      <c r="D9" s="45"/>
      <c r="E9" s="143" t="s">
        <v>284</v>
      </c>
      <c r="F9" s="45"/>
      <c r="G9" s="45"/>
      <c r="H9" s="45"/>
      <c r="I9" s="142"/>
      <c r="J9" s="45"/>
      <c r="K9" s="49"/>
    </row>
    <row r="10" s="1" customFormat="1">
      <c r="B10" s="44"/>
      <c r="C10" s="45"/>
      <c r="D10" s="45"/>
      <c r="E10" s="45"/>
      <c r="F10" s="45"/>
      <c r="G10" s="45"/>
      <c r="H10" s="45"/>
      <c r="I10" s="142"/>
      <c r="J10" s="45"/>
      <c r="K10" s="49"/>
    </row>
    <row r="11" s="1" customFormat="1" ht="14.4" customHeight="1">
      <c r="B11" s="44"/>
      <c r="C11" s="45"/>
      <c r="D11" s="38" t="s">
        <v>20</v>
      </c>
      <c r="E11" s="45"/>
      <c r="F11" s="33" t="s">
        <v>21</v>
      </c>
      <c r="G11" s="45"/>
      <c r="H11" s="45"/>
      <c r="I11" s="144" t="s">
        <v>22</v>
      </c>
      <c r="J11" s="33" t="s">
        <v>21</v>
      </c>
      <c r="K11" s="49"/>
    </row>
    <row r="12" s="1" customFormat="1" ht="14.4" customHeight="1">
      <c r="B12" s="44"/>
      <c r="C12" s="45"/>
      <c r="D12" s="38" t="s">
        <v>23</v>
      </c>
      <c r="E12" s="45"/>
      <c r="F12" s="33" t="s">
        <v>24</v>
      </c>
      <c r="G12" s="45"/>
      <c r="H12" s="45"/>
      <c r="I12" s="144" t="s">
        <v>25</v>
      </c>
      <c r="J12" s="145" t="str">
        <f>'Rekapitulace stavby'!AN8</f>
        <v>14. 11. 2018</v>
      </c>
      <c r="K12" s="49"/>
    </row>
    <row r="13" s="1" customFormat="1" ht="10.8" customHeight="1">
      <c r="B13" s="44"/>
      <c r="C13" s="45"/>
      <c r="D13" s="45"/>
      <c r="E13" s="45"/>
      <c r="F13" s="45"/>
      <c r="G13" s="45"/>
      <c r="H13" s="45"/>
      <c r="I13" s="142"/>
      <c r="J13" s="45"/>
      <c r="K13" s="49"/>
    </row>
    <row r="14" s="1" customFormat="1" ht="14.4" customHeight="1">
      <c r="B14" s="44"/>
      <c r="C14" s="45"/>
      <c r="D14" s="38" t="s">
        <v>27</v>
      </c>
      <c r="E14" s="45"/>
      <c r="F14" s="45"/>
      <c r="G14" s="45"/>
      <c r="H14" s="45"/>
      <c r="I14" s="144" t="s">
        <v>28</v>
      </c>
      <c r="J14" s="33" t="s">
        <v>29</v>
      </c>
      <c r="K14" s="49"/>
    </row>
    <row r="15" s="1" customFormat="1" ht="18" customHeight="1">
      <c r="B15" s="44"/>
      <c r="C15" s="45"/>
      <c r="D15" s="45"/>
      <c r="E15" s="33" t="s">
        <v>30</v>
      </c>
      <c r="F15" s="45"/>
      <c r="G15" s="45"/>
      <c r="H15" s="45"/>
      <c r="I15" s="144" t="s">
        <v>31</v>
      </c>
      <c r="J15" s="33" t="s">
        <v>21</v>
      </c>
      <c r="K15" s="49"/>
    </row>
    <row r="16" s="1" customFormat="1" ht="6.96" customHeight="1">
      <c r="B16" s="44"/>
      <c r="C16" s="45"/>
      <c r="D16" s="45"/>
      <c r="E16" s="45"/>
      <c r="F16" s="45"/>
      <c r="G16" s="45"/>
      <c r="H16" s="45"/>
      <c r="I16" s="142"/>
      <c r="J16" s="45"/>
      <c r="K16" s="49"/>
    </row>
    <row r="17" s="1" customFormat="1" ht="14.4" customHeight="1">
      <c r="B17" s="44"/>
      <c r="C17" s="45"/>
      <c r="D17" s="38" t="s">
        <v>32</v>
      </c>
      <c r="E17" s="45"/>
      <c r="F17" s="45"/>
      <c r="G17" s="45"/>
      <c r="H17" s="45"/>
      <c r="I17" s="144" t="s">
        <v>28</v>
      </c>
      <c r="J17" s="33" t="str">
        <f>IF('Rekapitulace stavby'!AN13="Vyplň údaj","",IF('Rekapitulace stavby'!AN13="","",'Rekapitulace stavby'!AN13))</f>
        <v/>
      </c>
      <c r="K17" s="49"/>
    </row>
    <row r="18" s="1" customFormat="1" ht="18" customHeight="1">
      <c r="B18" s="44"/>
      <c r="C18" s="45"/>
      <c r="D18" s="45"/>
      <c r="E18" s="33" t="str">
        <f>IF('Rekapitulace stavby'!E14="Vyplň údaj","",IF('Rekapitulace stavby'!E14="","",'Rekapitulace stavby'!E14))</f>
        <v/>
      </c>
      <c r="F18" s="45"/>
      <c r="G18" s="45"/>
      <c r="H18" s="45"/>
      <c r="I18" s="144" t="s">
        <v>31</v>
      </c>
      <c r="J18" s="33" t="str">
        <f>IF('Rekapitulace stavby'!AN14="Vyplň údaj","",IF('Rekapitulace stavby'!AN14="","",'Rekapitulace stavby'!AN14))</f>
        <v/>
      </c>
      <c r="K18" s="49"/>
    </row>
    <row r="19" s="1" customFormat="1" ht="6.96" customHeight="1">
      <c r="B19" s="44"/>
      <c r="C19" s="45"/>
      <c r="D19" s="45"/>
      <c r="E19" s="45"/>
      <c r="F19" s="45"/>
      <c r="G19" s="45"/>
      <c r="H19" s="45"/>
      <c r="I19" s="142"/>
      <c r="J19" s="45"/>
      <c r="K19" s="49"/>
    </row>
    <row r="20" s="1" customFormat="1" ht="14.4" customHeight="1">
      <c r="B20" s="44"/>
      <c r="C20" s="45"/>
      <c r="D20" s="38" t="s">
        <v>34</v>
      </c>
      <c r="E20" s="45"/>
      <c r="F20" s="45"/>
      <c r="G20" s="45"/>
      <c r="H20" s="45"/>
      <c r="I20" s="144" t="s">
        <v>28</v>
      </c>
      <c r="J20" s="33" t="s">
        <v>35</v>
      </c>
      <c r="K20" s="49"/>
    </row>
    <row r="21" s="1" customFormat="1" ht="18" customHeight="1">
      <c r="B21" s="44"/>
      <c r="C21" s="45"/>
      <c r="D21" s="45"/>
      <c r="E21" s="33" t="s">
        <v>36</v>
      </c>
      <c r="F21" s="45"/>
      <c r="G21" s="45"/>
      <c r="H21" s="45"/>
      <c r="I21" s="144" t="s">
        <v>31</v>
      </c>
      <c r="J21" s="33" t="s">
        <v>37</v>
      </c>
      <c r="K21" s="49"/>
    </row>
    <row r="22" s="1" customFormat="1" ht="6.96" customHeight="1">
      <c r="B22" s="44"/>
      <c r="C22" s="45"/>
      <c r="D22" s="45"/>
      <c r="E22" s="45"/>
      <c r="F22" s="45"/>
      <c r="G22" s="45"/>
      <c r="H22" s="45"/>
      <c r="I22" s="142"/>
      <c r="J22" s="45"/>
      <c r="K22" s="49"/>
    </row>
    <row r="23" s="1" customFormat="1" ht="14.4" customHeight="1">
      <c r="B23" s="44"/>
      <c r="C23" s="45"/>
      <c r="D23" s="38" t="s">
        <v>39</v>
      </c>
      <c r="E23" s="45"/>
      <c r="F23" s="45"/>
      <c r="G23" s="45"/>
      <c r="H23" s="45"/>
      <c r="I23" s="142"/>
      <c r="J23" s="45"/>
      <c r="K23" s="49"/>
    </row>
    <row r="24" s="6" customFormat="1" ht="16.5" customHeight="1">
      <c r="B24" s="146"/>
      <c r="C24" s="147"/>
      <c r="D24" s="147"/>
      <c r="E24" s="42" t="s">
        <v>21</v>
      </c>
      <c r="F24" s="42"/>
      <c r="G24" s="42"/>
      <c r="H24" s="42"/>
      <c r="I24" s="148"/>
      <c r="J24" s="147"/>
      <c r="K24" s="149"/>
    </row>
    <row r="25" s="1" customFormat="1" ht="6.96" customHeight="1">
      <c r="B25" s="44"/>
      <c r="C25" s="45"/>
      <c r="D25" s="45"/>
      <c r="E25" s="45"/>
      <c r="F25" s="45"/>
      <c r="G25" s="45"/>
      <c r="H25" s="45"/>
      <c r="I25" s="142"/>
      <c r="J25" s="45"/>
      <c r="K25" s="49"/>
    </row>
    <row r="26" s="1" customFormat="1" ht="6.96" customHeight="1">
      <c r="B26" s="44"/>
      <c r="C26" s="45"/>
      <c r="D26" s="104"/>
      <c r="E26" s="104"/>
      <c r="F26" s="104"/>
      <c r="G26" s="104"/>
      <c r="H26" s="104"/>
      <c r="I26" s="150"/>
      <c r="J26" s="104"/>
      <c r="K26" s="151"/>
    </row>
    <row r="27" s="1" customFormat="1" ht="25.44" customHeight="1">
      <c r="B27" s="44"/>
      <c r="C27" s="45"/>
      <c r="D27" s="152" t="s">
        <v>41</v>
      </c>
      <c r="E27" s="45"/>
      <c r="F27" s="45"/>
      <c r="G27" s="45"/>
      <c r="H27" s="45"/>
      <c r="I27" s="142"/>
      <c r="J27" s="153">
        <f>ROUND(J80,2)</f>
        <v>0</v>
      </c>
      <c r="K27" s="49"/>
    </row>
    <row r="28" s="1" customFormat="1" ht="6.96" customHeight="1">
      <c r="B28" s="44"/>
      <c r="C28" s="45"/>
      <c r="D28" s="104"/>
      <c r="E28" s="104"/>
      <c r="F28" s="104"/>
      <c r="G28" s="104"/>
      <c r="H28" s="104"/>
      <c r="I28" s="150"/>
      <c r="J28" s="104"/>
      <c r="K28" s="151"/>
    </row>
    <row r="29" s="1" customFormat="1" ht="14.4" customHeight="1">
      <c r="B29" s="44"/>
      <c r="C29" s="45"/>
      <c r="D29" s="45"/>
      <c r="E29" s="45"/>
      <c r="F29" s="50" t="s">
        <v>43</v>
      </c>
      <c r="G29" s="45"/>
      <c r="H29" s="45"/>
      <c r="I29" s="154" t="s">
        <v>42</v>
      </c>
      <c r="J29" s="50" t="s">
        <v>44</v>
      </c>
      <c r="K29" s="49"/>
    </row>
    <row r="30" s="1" customFormat="1" ht="14.4" customHeight="1">
      <c r="B30" s="44"/>
      <c r="C30" s="45"/>
      <c r="D30" s="53" t="s">
        <v>45</v>
      </c>
      <c r="E30" s="53" t="s">
        <v>46</v>
      </c>
      <c r="F30" s="155">
        <f>ROUND(SUM(BE80:BE92), 2)</f>
        <v>0</v>
      </c>
      <c r="G30" s="45"/>
      <c r="H30" s="45"/>
      <c r="I30" s="156">
        <v>0.20999999999999999</v>
      </c>
      <c r="J30" s="155">
        <f>ROUND(ROUND((SUM(BE80:BE92)), 2)*I30, 2)</f>
        <v>0</v>
      </c>
      <c r="K30" s="49"/>
    </row>
    <row r="31" s="1" customFormat="1" ht="14.4" customHeight="1">
      <c r="B31" s="44"/>
      <c r="C31" s="45"/>
      <c r="D31" s="45"/>
      <c r="E31" s="53" t="s">
        <v>47</v>
      </c>
      <c r="F31" s="155">
        <f>ROUND(SUM(BF80:BF92), 2)</f>
        <v>0</v>
      </c>
      <c r="G31" s="45"/>
      <c r="H31" s="45"/>
      <c r="I31" s="156">
        <v>0.14999999999999999</v>
      </c>
      <c r="J31" s="155">
        <f>ROUND(ROUND((SUM(BF80:BF92)), 2)*I31, 2)</f>
        <v>0</v>
      </c>
      <c r="K31" s="49"/>
    </row>
    <row r="32" hidden="1" s="1" customFormat="1" ht="14.4" customHeight="1">
      <c r="B32" s="44"/>
      <c r="C32" s="45"/>
      <c r="D32" s="45"/>
      <c r="E32" s="53" t="s">
        <v>48</v>
      </c>
      <c r="F32" s="155">
        <f>ROUND(SUM(BG80:BG92), 2)</f>
        <v>0</v>
      </c>
      <c r="G32" s="45"/>
      <c r="H32" s="45"/>
      <c r="I32" s="156">
        <v>0.20999999999999999</v>
      </c>
      <c r="J32" s="155">
        <v>0</v>
      </c>
      <c r="K32" s="49"/>
    </row>
    <row r="33" hidden="1" s="1" customFormat="1" ht="14.4" customHeight="1">
      <c r="B33" s="44"/>
      <c r="C33" s="45"/>
      <c r="D33" s="45"/>
      <c r="E33" s="53" t="s">
        <v>49</v>
      </c>
      <c r="F33" s="155">
        <f>ROUND(SUM(BH80:BH92), 2)</f>
        <v>0</v>
      </c>
      <c r="G33" s="45"/>
      <c r="H33" s="45"/>
      <c r="I33" s="156">
        <v>0.14999999999999999</v>
      </c>
      <c r="J33" s="155">
        <v>0</v>
      </c>
      <c r="K33" s="49"/>
    </row>
    <row r="34" hidden="1" s="1" customFormat="1" ht="14.4" customHeight="1">
      <c r="B34" s="44"/>
      <c r="C34" s="45"/>
      <c r="D34" s="45"/>
      <c r="E34" s="53" t="s">
        <v>50</v>
      </c>
      <c r="F34" s="155">
        <f>ROUND(SUM(BI80:BI92), 2)</f>
        <v>0</v>
      </c>
      <c r="G34" s="45"/>
      <c r="H34" s="45"/>
      <c r="I34" s="156">
        <v>0</v>
      </c>
      <c r="J34" s="155">
        <v>0</v>
      </c>
      <c r="K34" s="49"/>
    </row>
    <row r="35" s="1" customFormat="1" ht="6.96" customHeight="1">
      <c r="B35" s="44"/>
      <c r="C35" s="45"/>
      <c r="D35" s="45"/>
      <c r="E35" s="45"/>
      <c r="F35" s="45"/>
      <c r="G35" s="45"/>
      <c r="H35" s="45"/>
      <c r="I35" s="142"/>
      <c r="J35" s="45"/>
      <c r="K35" s="49"/>
    </row>
    <row r="36" s="1" customFormat="1" ht="25.44" customHeight="1">
      <c r="B36" s="44"/>
      <c r="C36" s="157"/>
      <c r="D36" s="158" t="s">
        <v>51</v>
      </c>
      <c r="E36" s="96"/>
      <c r="F36" s="96"/>
      <c r="G36" s="159" t="s">
        <v>52</v>
      </c>
      <c r="H36" s="160" t="s">
        <v>53</v>
      </c>
      <c r="I36" s="161"/>
      <c r="J36" s="162">
        <f>SUM(J27:J34)</f>
        <v>0</v>
      </c>
      <c r="K36" s="163"/>
    </row>
    <row r="37" s="1" customFormat="1" ht="14.4" customHeight="1">
      <c r="B37" s="65"/>
      <c r="C37" s="66"/>
      <c r="D37" s="66"/>
      <c r="E37" s="66"/>
      <c r="F37" s="66"/>
      <c r="G37" s="66"/>
      <c r="H37" s="66"/>
      <c r="I37" s="164"/>
      <c r="J37" s="66"/>
      <c r="K37" s="67"/>
    </row>
    <row r="41" s="1" customFormat="1" ht="6.96" customHeight="1">
      <c r="B41" s="165"/>
      <c r="C41" s="166"/>
      <c r="D41" s="166"/>
      <c r="E41" s="166"/>
      <c r="F41" s="166"/>
      <c r="G41" s="166"/>
      <c r="H41" s="166"/>
      <c r="I41" s="167"/>
      <c r="J41" s="166"/>
      <c r="K41" s="168"/>
    </row>
    <row r="42" s="1" customFormat="1" ht="36.96" customHeight="1">
      <c r="B42" s="44"/>
      <c r="C42" s="28" t="s">
        <v>115</v>
      </c>
      <c r="D42" s="45"/>
      <c r="E42" s="45"/>
      <c r="F42" s="45"/>
      <c r="G42" s="45"/>
      <c r="H42" s="45"/>
      <c r="I42" s="142"/>
      <c r="J42" s="45"/>
      <c r="K42" s="49"/>
    </row>
    <row r="43" s="1" customFormat="1" ht="6.96" customHeight="1">
      <c r="B43" s="44"/>
      <c r="C43" s="45"/>
      <c r="D43" s="45"/>
      <c r="E43" s="45"/>
      <c r="F43" s="45"/>
      <c r="G43" s="45"/>
      <c r="H43" s="45"/>
      <c r="I43" s="142"/>
      <c r="J43" s="45"/>
      <c r="K43" s="49"/>
    </row>
    <row r="44" s="1" customFormat="1" ht="14.4" customHeight="1">
      <c r="B44" s="44"/>
      <c r="C44" s="38" t="s">
        <v>18</v>
      </c>
      <c r="D44" s="45"/>
      <c r="E44" s="45"/>
      <c r="F44" s="45"/>
      <c r="G44" s="45"/>
      <c r="H44" s="45"/>
      <c r="I44" s="142"/>
      <c r="J44" s="45"/>
      <c r="K44" s="49"/>
    </row>
    <row r="45" s="1" customFormat="1" ht="16.5" customHeight="1">
      <c r="B45" s="44"/>
      <c r="C45" s="45"/>
      <c r="D45" s="45"/>
      <c r="E45" s="141" t="str">
        <f>E7</f>
        <v>VD Velký rybník - zřízení bezpečnostních prvků</v>
      </c>
      <c r="F45" s="38"/>
      <c r="G45" s="38"/>
      <c r="H45" s="38"/>
      <c r="I45" s="142"/>
      <c r="J45" s="45"/>
      <c r="K45" s="49"/>
    </row>
    <row r="46" s="1" customFormat="1" ht="14.4" customHeight="1">
      <c r="B46" s="44"/>
      <c r="C46" s="38" t="s">
        <v>113</v>
      </c>
      <c r="D46" s="45"/>
      <c r="E46" s="45"/>
      <c r="F46" s="45"/>
      <c r="G46" s="45"/>
      <c r="H46" s="45"/>
      <c r="I46" s="142"/>
      <c r="J46" s="45"/>
      <c r="K46" s="49"/>
    </row>
    <row r="47" s="1" customFormat="1" ht="17.25" customHeight="1">
      <c r="B47" s="44"/>
      <c r="C47" s="45"/>
      <c r="D47" s="45"/>
      <c r="E47" s="143" t="str">
        <f>E9</f>
        <v>2018-092-F - Individuální jistící prvky</v>
      </c>
      <c r="F47" s="45"/>
      <c r="G47" s="45"/>
      <c r="H47" s="45"/>
      <c r="I47" s="142"/>
      <c r="J47" s="45"/>
      <c r="K47" s="49"/>
    </row>
    <row r="48" s="1" customFormat="1" ht="6.96" customHeight="1">
      <c r="B48" s="44"/>
      <c r="C48" s="45"/>
      <c r="D48" s="45"/>
      <c r="E48" s="45"/>
      <c r="F48" s="45"/>
      <c r="G48" s="45"/>
      <c r="H48" s="45"/>
      <c r="I48" s="142"/>
      <c r="J48" s="45"/>
      <c r="K48" s="49"/>
    </row>
    <row r="49" s="1" customFormat="1" ht="18" customHeight="1">
      <c r="B49" s="44"/>
      <c r="C49" s="38" t="s">
        <v>23</v>
      </c>
      <c r="D49" s="45"/>
      <c r="E49" s="45"/>
      <c r="F49" s="33" t="str">
        <f>F12</f>
        <v>Malešov</v>
      </c>
      <c r="G49" s="45"/>
      <c r="H49" s="45"/>
      <c r="I49" s="144" t="s">
        <v>25</v>
      </c>
      <c r="J49" s="145" t="str">
        <f>IF(J12="","",J12)</f>
        <v>14. 11. 2018</v>
      </c>
      <c r="K49" s="49"/>
    </row>
    <row r="50" s="1" customFormat="1" ht="6.96" customHeight="1">
      <c r="B50" s="44"/>
      <c r="C50" s="45"/>
      <c r="D50" s="45"/>
      <c r="E50" s="45"/>
      <c r="F50" s="45"/>
      <c r="G50" s="45"/>
      <c r="H50" s="45"/>
      <c r="I50" s="142"/>
      <c r="J50" s="45"/>
      <c r="K50" s="49"/>
    </row>
    <row r="51" s="1" customFormat="1">
      <c r="B51" s="44"/>
      <c r="C51" s="38" t="s">
        <v>27</v>
      </c>
      <c r="D51" s="45"/>
      <c r="E51" s="45"/>
      <c r="F51" s="33" t="str">
        <f>E15</f>
        <v>Povodí Labe, s.p.</v>
      </c>
      <c r="G51" s="45"/>
      <c r="H51" s="45"/>
      <c r="I51" s="144" t="s">
        <v>34</v>
      </c>
      <c r="J51" s="42" t="str">
        <f>E21</f>
        <v>Komplex CR s.r.o.</v>
      </c>
      <c r="K51" s="49"/>
    </row>
    <row r="52" s="1" customFormat="1" ht="14.4" customHeight="1">
      <c r="B52" s="44"/>
      <c r="C52" s="38" t="s">
        <v>32</v>
      </c>
      <c r="D52" s="45"/>
      <c r="E52" s="45"/>
      <c r="F52" s="33" t="str">
        <f>IF(E18="","",E18)</f>
        <v/>
      </c>
      <c r="G52" s="45"/>
      <c r="H52" s="45"/>
      <c r="I52" s="142"/>
      <c r="J52" s="169"/>
      <c r="K52" s="49"/>
    </row>
    <row r="53" s="1" customFormat="1" ht="10.32" customHeight="1">
      <c r="B53" s="44"/>
      <c r="C53" s="45"/>
      <c r="D53" s="45"/>
      <c r="E53" s="45"/>
      <c r="F53" s="45"/>
      <c r="G53" s="45"/>
      <c r="H53" s="45"/>
      <c r="I53" s="142"/>
      <c r="J53" s="45"/>
      <c r="K53" s="49"/>
    </row>
    <row r="54" s="1" customFormat="1" ht="29.28" customHeight="1">
      <c r="B54" s="44"/>
      <c r="C54" s="170" t="s">
        <v>116</v>
      </c>
      <c r="D54" s="157"/>
      <c r="E54" s="157"/>
      <c r="F54" s="157"/>
      <c r="G54" s="157"/>
      <c r="H54" s="157"/>
      <c r="I54" s="171"/>
      <c r="J54" s="172" t="s">
        <v>117</v>
      </c>
      <c r="K54" s="173"/>
    </row>
    <row r="55" s="1" customFormat="1" ht="10.32" customHeight="1">
      <c r="B55" s="44"/>
      <c r="C55" s="45"/>
      <c r="D55" s="45"/>
      <c r="E55" s="45"/>
      <c r="F55" s="45"/>
      <c r="G55" s="45"/>
      <c r="H55" s="45"/>
      <c r="I55" s="142"/>
      <c r="J55" s="45"/>
      <c r="K55" s="49"/>
    </row>
    <row r="56" s="1" customFormat="1" ht="29.28" customHeight="1">
      <c r="B56" s="44"/>
      <c r="C56" s="174" t="s">
        <v>118</v>
      </c>
      <c r="D56" s="45"/>
      <c r="E56" s="45"/>
      <c r="F56" s="45"/>
      <c r="G56" s="45"/>
      <c r="H56" s="45"/>
      <c r="I56" s="142"/>
      <c r="J56" s="153">
        <f>J80</f>
        <v>0</v>
      </c>
      <c r="K56" s="49"/>
      <c r="AU56" s="22" t="s">
        <v>119</v>
      </c>
    </row>
    <row r="57" s="7" customFormat="1" ht="24.96" customHeight="1">
      <c r="B57" s="175"/>
      <c r="C57" s="176"/>
      <c r="D57" s="177" t="s">
        <v>120</v>
      </c>
      <c r="E57" s="178"/>
      <c r="F57" s="178"/>
      <c r="G57" s="178"/>
      <c r="H57" s="178"/>
      <c r="I57" s="179"/>
      <c r="J57" s="180">
        <f>J81</f>
        <v>0</v>
      </c>
      <c r="K57" s="181"/>
    </row>
    <row r="58" s="8" customFormat="1" ht="19.92" customHeight="1">
      <c r="B58" s="182"/>
      <c r="C58" s="183"/>
      <c r="D58" s="184" t="s">
        <v>121</v>
      </c>
      <c r="E58" s="185"/>
      <c r="F58" s="185"/>
      <c r="G58" s="185"/>
      <c r="H58" s="185"/>
      <c r="I58" s="186"/>
      <c r="J58" s="187">
        <f>J82</f>
        <v>0</v>
      </c>
      <c r="K58" s="188"/>
    </row>
    <row r="59" s="7" customFormat="1" ht="24.96" customHeight="1">
      <c r="B59" s="175"/>
      <c r="C59" s="176"/>
      <c r="D59" s="177" t="s">
        <v>123</v>
      </c>
      <c r="E59" s="178"/>
      <c r="F59" s="178"/>
      <c r="G59" s="178"/>
      <c r="H59" s="178"/>
      <c r="I59" s="179"/>
      <c r="J59" s="180">
        <f>J86</f>
        <v>0</v>
      </c>
      <c r="K59" s="181"/>
    </row>
    <row r="60" s="8" customFormat="1" ht="19.92" customHeight="1">
      <c r="B60" s="182"/>
      <c r="C60" s="183"/>
      <c r="D60" s="184" t="s">
        <v>124</v>
      </c>
      <c r="E60" s="185"/>
      <c r="F60" s="185"/>
      <c r="G60" s="185"/>
      <c r="H60" s="185"/>
      <c r="I60" s="186"/>
      <c r="J60" s="187">
        <f>J87</f>
        <v>0</v>
      </c>
      <c r="K60" s="188"/>
    </row>
    <row r="61" s="1" customFormat="1" ht="21.84" customHeight="1">
      <c r="B61" s="44"/>
      <c r="C61" s="45"/>
      <c r="D61" s="45"/>
      <c r="E61" s="45"/>
      <c r="F61" s="45"/>
      <c r="G61" s="45"/>
      <c r="H61" s="45"/>
      <c r="I61" s="142"/>
      <c r="J61" s="45"/>
      <c r="K61" s="49"/>
    </row>
    <row r="62" s="1" customFormat="1" ht="6.96" customHeight="1">
      <c r="B62" s="65"/>
      <c r="C62" s="66"/>
      <c r="D62" s="66"/>
      <c r="E62" s="66"/>
      <c r="F62" s="66"/>
      <c r="G62" s="66"/>
      <c r="H62" s="66"/>
      <c r="I62" s="164"/>
      <c r="J62" s="66"/>
      <c r="K62" s="67"/>
    </row>
    <row r="66" s="1" customFormat="1" ht="6.96" customHeight="1">
      <c r="B66" s="68"/>
      <c r="C66" s="69"/>
      <c r="D66" s="69"/>
      <c r="E66" s="69"/>
      <c r="F66" s="69"/>
      <c r="G66" s="69"/>
      <c r="H66" s="69"/>
      <c r="I66" s="167"/>
      <c r="J66" s="69"/>
      <c r="K66" s="69"/>
      <c r="L66" s="70"/>
    </row>
    <row r="67" s="1" customFormat="1" ht="36.96" customHeight="1">
      <c r="B67" s="44"/>
      <c r="C67" s="71" t="s">
        <v>125</v>
      </c>
      <c r="D67" s="72"/>
      <c r="E67" s="72"/>
      <c r="F67" s="72"/>
      <c r="G67" s="72"/>
      <c r="H67" s="72"/>
      <c r="I67" s="189"/>
      <c r="J67" s="72"/>
      <c r="K67" s="72"/>
      <c r="L67" s="70"/>
    </row>
    <row r="68" s="1" customFormat="1" ht="6.96" customHeight="1">
      <c r="B68" s="44"/>
      <c r="C68" s="72"/>
      <c r="D68" s="72"/>
      <c r="E68" s="72"/>
      <c r="F68" s="72"/>
      <c r="G68" s="72"/>
      <c r="H68" s="72"/>
      <c r="I68" s="189"/>
      <c r="J68" s="72"/>
      <c r="K68" s="72"/>
      <c r="L68" s="70"/>
    </row>
    <row r="69" s="1" customFormat="1" ht="14.4" customHeight="1">
      <c r="B69" s="44"/>
      <c r="C69" s="74" t="s">
        <v>18</v>
      </c>
      <c r="D69" s="72"/>
      <c r="E69" s="72"/>
      <c r="F69" s="72"/>
      <c r="G69" s="72"/>
      <c r="H69" s="72"/>
      <c r="I69" s="189"/>
      <c r="J69" s="72"/>
      <c r="K69" s="72"/>
      <c r="L69" s="70"/>
    </row>
    <row r="70" s="1" customFormat="1" ht="16.5" customHeight="1">
      <c r="B70" s="44"/>
      <c r="C70" s="72"/>
      <c r="D70" s="72"/>
      <c r="E70" s="190" t="str">
        <f>E7</f>
        <v>VD Velký rybník - zřízení bezpečnostních prvků</v>
      </c>
      <c r="F70" s="74"/>
      <c r="G70" s="74"/>
      <c r="H70" s="74"/>
      <c r="I70" s="189"/>
      <c r="J70" s="72"/>
      <c r="K70" s="72"/>
      <c r="L70" s="70"/>
    </row>
    <row r="71" s="1" customFormat="1" ht="14.4" customHeight="1">
      <c r="B71" s="44"/>
      <c r="C71" s="74" t="s">
        <v>113</v>
      </c>
      <c r="D71" s="72"/>
      <c r="E71" s="72"/>
      <c r="F71" s="72"/>
      <c r="G71" s="72"/>
      <c r="H71" s="72"/>
      <c r="I71" s="189"/>
      <c r="J71" s="72"/>
      <c r="K71" s="72"/>
      <c r="L71" s="70"/>
    </row>
    <row r="72" s="1" customFormat="1" ht="17.25" customHeight="1">
      <c r="B72" s="44"/>
      <c r="C72" s="72"/>
      <c r="D72" s="72"/>
      <c r="E72" s="80" t="str">
        <f>E9</f>
        <v>2018-092-F - Individuální jistící prvky</v>
      </c>
      <c r="F72" s="72"/>
      <c r="G72" s="72"/>
      <c r="H72" s="72"/>
      <c r="I72" s="189"/>
      <c r="J72" s="72"/>
      <c r="K72" s="72"/>
      <c r="L72" s="70"/>
    </row>
    <row r="73" s="1" customFormat="1" ht="6.96" customHeight="1">
      <c r="B73" s="44"/>
      <c r="C73" s="72"/>
      <c r="D73" s="72"/>
      <c r="E73" s="72"/>
      <c r="F73" s="72"/>
      <c r="G73" s="72"/>
      <c r="H73" s="72"/>
      <c r="I73" s="189"/>
      <c r="J73" s="72"/>
      <c r="K73" s="72"/>
      <c r="L73" s="70"/>
    </row>
    <row r="74" s="1" customFormat="1" ht="18" customHeight="1">
      <c r="B74" s="44"/>
      <c r="C74" s="74" t="s">
        <v>23</v>
      </c>
      <c r="D74" s="72"/>
      <c r="E74" s="72"/>
      <c r="F74" s="191" t="str">
        <f>F12</f>
        <v>Malešov</v>
      </c>
      <c r="G74" s="72"/>
      <c r="H74" s="72"/>
      <c r="I74" s="192" t="s">
        <v>25</v>
      </c>
      <c r="J74" s="83" t="str">
        <f>IF(J12="","",J12)</f>
        <v>14. 11. 2018</v>
      </c>
      <c r="K74" s="72"/>
      <c r="L74" s="70"/>
    </row>
    <row r="75" s="1" customFormat="1" ht="6.96" customHeight="1">
      <c r="B75" s="44"/>
      <c r="C75" s="72"/>
      <c r="D75" s="72"/>
      <c r="E75" s="72"/>
      <c r="F75" s="72"/>
      <c r="G75" s="72"/>
      <c r="H75" s="72"/>
      <c r="I75" s="189"/>
      <c r="J75" s="72"/>
      <c r="K75" s="72"/>
      <c r="L75" s="70"/>
    </row>
    <row r="76" s="1" customFormat="1">
      <c r="B76" s="44"/>
      <c r="C76" s="74" t="s">
        <v>27</v>
      </c>
      <c r="D76" s="72"/>
      <c r="E76" s="72"/>
      <c r="F76" s="191" t="str">
        <f>E15</f>
        <v>Povodí Labe, s.p.</v>
      </c>
      <c r="G76" s="72"/>
      <c r="H76" s="72"/>
      <c r="I76" s="192" t="s">
        <v>34</v>
      </c>
      <c r="J76" s="191" t="str">
        <f>E21</f>
        <v>Komplex CR s.r.o.</v>
      </c>
      <c r="K76" s="72"/>
      <c r="L76" s="70"/>
    </row>
    <row r="77" s="1" customFormat="1" ht="14.4" customHeight="1">
      <c r="B77" s="44"/>
      <c r="C77" s="74" t="s">
        <v>32</v>
      </c>
      <c r="D77" s="72"/>
      <c r="E77" s="72"/>
      <c r="F77" s="191" t="str">
        <f>IF(E18="","",E18)</f>
        <v/>
      </c>
      <c r="G77" s="72"/>
      <c r="H77" s="72"/>
      <c r="I77" s="189"/>
      <c r="J77" s="72"/>
      <c r="K77" s="72"/>
      <c r="L77" s="70"/>
    </row>
    <row r="78" s="1" customFormat="1" ht="10.32" customHeight="1">
      <c r="B78" s="44"/>
      <c r="C78" s="72"/>
      <c r="D78" s="72"/>
      <c r="E78" s="72"/>
      <c r="F78" s="72"/>
      <c r="G78" s="72"/>
      <c r="H78" s="72"/>
      <c r="I78" s="189"/>
      <c r="J78" s="72"/>
      <c r="K78" s="72"/>
      <c r="L78" s="70"/>
    </row>
    <row r="79" s="9" customFormat="1" ht="29.28" customHeight="1">
      <c r="B79" s="193"/>
      <c r="C79" s="194" t="s">
        <v>126</v>
      </c>
      <c r="D79" s="195" t="s">
        <v>60</v>
      </c>
      <c r="E79" s="195" t="s">
        <v>56</v>
      </c>
      <c r="F79" s="195" t="s">
        <v>127</v>
      </c>
      <c r="G79" s="195" t="s">
        <v>128</v>
      </c>
      <c r="H79" s="195" t="s">
        <v>129</v>
      </c>
      <c r="I79" s="196" t="s">
        <v>130</v>
      </c>
      <c r="J79" s="195" t="s">
        <v>117</v>
      </c>
      <c r="K79" s="197" t="s">
        <v>131</v>
      </c>
      <c r="L79" s="198"/>
      <c r="M79" s="100" t="s">
        <v>132</v>
      </c>
      <c r="N79" s="101" t="s">
        <v>45</v>
      </c>
      <c r="O79" s="101" t="s">
        <v>133</v>
      </c>
      <c r="P79" s="101" t="s">
        <v>134</v>
      </c>
      <c r="Q79" s="101" t="s">
        <v>135</v>
      </c>
      <c r="R79" s="101" t="s">
        <v>136</v>
      </c>
      <c r="S79" s="101" t="s">
        <v>137</v>
      </c>
      <c r="T79" s="102" t="s">
        <v>138</v>
      </c>
    </row>
    <row r="80" s="1" customFormat="1" ht="29.28" customHeight="1">
      <c r="B80" s="44"/>
      <c r="C80" s="106" t="s">
        <v>118</v>
      </c>
      <c r="D80" s="72"/>
      <c r="E80" s="72"/>
      <c r="F80" s="72"/>
      <c r="G80" s="72"/>
      <c r="H80" s="72"/>
      <c r="I80" s="189"/>
      <c r="J80" s="199">
        <f>BK80</f>
        <v>0</v>
      </c>
      <c r="K80" s="72"/>
      <c r="L80" s="70"/>
      <c r="M80" s="103"/>
      <c r="N80" s="104"/>
      <c r="O80" s="104"/>
      <c r="P80" s="200">
        <f>P81+P86</f>
        <v>0</v>
      </c>
      <c r="Q80" s="104"/>
      <c r="R80" s="200">
        <f>R81+R86</f>
        <v>0.042020000000000002</v>
      </c>
      <c r="S80" s="104"/>
      <c r="T80" s="201">
        <f>T81+T86</f>
        <v>0</v>
      </c>
      <c r="AT80" s="22" t="s">
        <v>74</v>
      </c>
      <c r="AU80" s="22" t="s">
        <v>119</v>
      </c>
      <c r="BK80" s="202">
        <f>BK81+BK86</f>
        <v>0</v>
      </c>
    </row>
    <row r="81" s="10" customFormat="1" ht="37.44" customHeight="1">
      <c r="B81" s="203"/>
      <c r="C81" s="204"/>
      <c r="D81" s="205" t="s">
        <v>74</v>
      </c>
      <c r="E81" s="206" t="s">
        <v>139</v>
      </c>
      <c r="F81" s="206" t="s">
        <v>140</v>
      </c>
      <c r="G81" s="204"/>
      <c r="H81" s="204"/>
      <c r="I81" s="207"/>
      <c r="J81" s="208">
        <f>BK81</f>
        <v>0</v>
      </c>
      <c r="K81" s="204"/>
      <c r="L81" s="209"/>
      <c r="M81" s="210"/>
      <c r="N81" s="211"/>
      <c r="O81" s="211"/>
      <c r="P81" s="212">
        <f>P82</f>
        <v>0</v>
      </c>
      <c r="Q81" s="211"/>
      <c r="R81" s="212">
        <f>R82</f>
        <v>0.036999999999999998</v>
      </c>
      <c r="S81" s="211"/>
      <c r="T81" s="213">
        <f>T82</f>
        <v>0</v>
      </c>
      <c r="AR81" s="214" t="s">
        <v>83</v>
      </c>
      <c r="AT81" s="215" t="s">
        <v>74</v>
      </c>
      <c r="AU81" s="215" t="s">
        <v>75</v>
      </c>
      <c r="AY81" s="214" t="s">
        <v>141</v>
      </c>
      <c r="BK81" s="216">
        <f>BK82</f>
        <v>0</v>
      </c>
    </row>
    <row r="82" s="10" customFormat="1" ht="19.92" customHeight="1">
      <c r="B82" s="203"/>
      <c r="C82" s="204"/>
      <c r="D82" s="205" t="s">
        <v>74</v>
      </c>
      <c r="E82" s="217" t="s">
        <v>83</v>
      </c>
      <c r="F82" s="217" t="s">
        <v>142</v>
      </c>
      <c r="G82" s="204"/>
      <c r="H82" s="204"/>
      <c r="I82" s="207"/>
      <c r="J82" s="218">
        <f>BK82</f>
        <v>0</v>
      </c>
      <c r="K82" s="204"/>
      <c r="L82" s="209"/>
      <c r="M82" s="210"/>
      <c r="N82" s="211"/>
      <c r="O82" s="211"/>
      <c r="P82" s="212">
        <f>SUM(P83:P85)</f>
        <v>0</v>
      </c>
      <c r="Q82" s="211"/>
      <c r="R82" s="212">
        <f>SUM(R83:R85)</f>
        <v>0.036999999999999998</v>
      </c>
      <c r="S82" s="211"/>
      <c r="T82" s="213">
        <f>SUM(T83:T85)</f>
        <v>0</v>
      </c>
      <c r="AR82" s="214" t="s">
        <v>83</v>
      </c>
      <c r="AT82" s="215" t="s">
        <v>74</v>
      </c>
      <c r="AU82" s="215" t="s">
        <v>83</v>
      </c>
      <c r="AY82" s="214" t="s">
        <v>141</v>
      </c>
      <c r="BK82" s="216">
        <f>SUM(BK83:BK85)</f>
        <v>0</v>
      </c>
    </row>
    <row r="83" s="1" customFormat="1" ht="38.25" customHeight="1">
      <c r="B83" s="44"/>
      <c r="C83" s="254" t="s">
        <v>83</v>
      </c>
      <c r="D83" s="254" t="s">
        <v>156</v>
      </c>
      <c r="E83" s="255" t="s">
        <v>285</v>
      </c>
      <c r="F83" s="256" t="s">
        <v>286</v>
      </c>
      <c r="G83" s="257" t="s">
        <v>230</v>
      </c>
      <c r="H83" s="258">
        <v>2</v>
      </c>
      <c r="I83" s="259"/>
      <c r="J83" s="260">
        <f>ROUND(I83*H83,2)</f>
        <v>0</v>
      </c>
      <c r="K83" s="256" t="s">
        <v>147</v>
      </c>
      <c r="L83" s="70"/>
      <c r="M83" s="261" t="s">
        <v>21</v>
      </c>
      <c r="N83" s="262" t="s">
        <v>46</v>
      </c>
      <c r="O83" s="45"/>
      <c r="P83" s="229">
        <f>O83*H83</f>
        <v>0</v>
      </c>
      <c r="Q83" s="229">
        <v>0.018499999999999999</v>
      </c>
      <c r="R83" s="229">
        <f>Q83*H83</f>
        <v>0.036999999999999998</v>
      </c>
      <c r="S83" s="229">
        <v>0</v>
      </c>
      <c r="T83" s="230">
        <f>S83*H83</f>
        <v>0</v>
      </c>
      <c r="AR83" s="22" t="s">
        <v>149</v>
      </c>
      <c r="AT83" s="22" t="s">
        <v>156</v>
      </c>
      <c r="AU83" s="22" t="s">
        <v>85</v>
      </c>
      <c r="AY83" s="22" t="s">
        <v>141</v>
      </c>
      <c r="BE83" s="231">
        <f>IF(N83="základní",J83,0)</f>
        <v>0</v>
      </c>
      <c r="BF83" s="231">
        <f>IF(N83="snížená",J83,0)</f>
        <v>0</v>
      </c>
      <c r="BG83" s="231">
        <f>IF(N83="zákl. přenesená",J83,0)</f>
        <v>0</v>
      </c>
      <c r="BH83" s="231">
        <f>IF(N83="sníž. přenesená",J83,0)</f>
        <v>0</v>
      </c>
      <c r="BI83" s="231">
        <f>IF(N83="nulová",J83,0)</f>
        <v>0</v>
      </c>
      <c r="BJ83" s="22" t="s">
        <v>83</v>
      </c>
      <c r="BK83" s="231">
        <f>ROUND(I83*H83,2)</f>
        <v>0</v>
      </c>
      <c r="BL83" s="22" t="s">
        <v>149</v>
      </c>
      <c r="BM83" s="22" t="s">
        <v>287</v>
      </c>
    </row>
    <row r="84" s="11" customFormat="1">
      <c r="B84" s="232"/>
      <c r="C84" s="233"/>
      <c r="D84" s="234" t="s">
        <v>151</v>
      </c>
      <c r="E84" s="235" t="s">
        <v>21</v>
      </c>
      <c r="F84" s="236" t="s">
        <v>288</v>
      </c>
      <c r="G84" s="233"/>
      <c r="H84" s="235" t="s">
        <v>21</v>
      </c>
      <c r="I84" s="237"/>
      <c r="J84" s="233"/>
      <c r="K84" s="233"/>
      <c r="L84" s="238"/>
      <c r="M84" s="239"/>
      <c r="N84" s="240"/>
      <c r="O84" s="240"/>
      <c r="P84" s="240"/>
      <c r="Q84" s="240"/>
      <c r="R84" s="240"/>
      <c r="S84" s="240"/>
      <c r="T84" s="241"/>
      <c r="AT84" s="242" t="s">
        <v>151</v>
      </c>
      <c r="AU84" s="242" t="s">
        <v>85</v>
      </c>
      <c r="AV84" s="11" t="s">
        <v>83</v>
      </c>
      <c r="AW84" s="11" t="s">
        <v>38</v>
      </c>
      <c r="AX84" s="11" t="s">
        <v>75</v>
      </c>
      <c r="AY84" s="242" t="s">
        <v>141</v>
      </c>
    </row>
    <row r="85" s="12" customFormat="1">
      <c r="B85" s="243"/>
      <c r="C85" s="244"/>
      <c r="D85" s="234" t="s">
        <v>151</v>
      </c>
      <c r="E85" s="245" t="s">
        <v>21</v>
      </c>
      <c r="F85" s="246" t="s">
        <v>85</v>
      </c>
      <c r="G85" s="244"/>
      <c r="H85" s="247">
        <v>2</v>
      </c>
      <c r="I85" s="248"/>
      <c r="J85" s="244"/>
      <c r="K85" s="244"/>
      <c r="L85" s="249"/>
      <c r="M85" s="250"/>
      <c r="N85" s="251"/>
      <c r="O85" s="251"/>
      <c r="P85" s="251"/>
      <c r="Q85" s="251"/>
      <c r="R85" s="251"/>
      <c r="S85" s="251"/>
      <c r="T85" s="252"/>
      <c r="AT85" s="253" t="s">
        <v>151</v>
      </c>
      <c r="AU85" s="253" t="s">
        <v>85</v>
      </c>
      <c r="AV85" s="12" t="s">
        <v>85</v>
      </c>
      <c r="AW85" s="12" t="s">
        <v>38</v>
      </c>
      <c r="AX85" s="12" t="s">
        <v>83</v>
      </c>
      <c r="AY85" s="253" t="s">
        <v>141</v>
      </c>
    </row>
    <row r="86" s="10" customFormat="1" ht="37.44" customHeight="1">
      <c r="B86" s="203"/>
      <c r="C86" s="204"/>
      <c r="D86" s="205" t="s">
        <v>74</v>
      </c>
      <c r="E86" s="206" t="s">
        <v>166</v>
      </c>
      <c r="F86" s="206" t="s">
        <v>167</v>
      </c>
      <c r="G86" s="204"/>
      <c r="H86" s="204"/>
      <c r="I86" s="207"/>
      <c r="J86" s="208">
        <f>BK86</f>
        <v>0</v>
      </c>
      <c r="K86" s="204"/>
      <c r="L86" s="209"/>
      <c r="M86" s="210"/>
      <c r="N86" s="211"/>
      <c r="O86" s="211"/>
      <c r="P86" s="212">
        <f>P87</f>
        <v>0</v>
      </c>
      <c r="Q86" s="211"/>
      <c r="R86" s="212">
        <f>R87</f>
        <v>0.0050200000000000002</v>
      </c>
      <c r="S86" s="211"/>
      <c r="T86" s="213">
        <f>T87</f>
        <v>0</v>
      </c>
      <c r="AR86" s="214" t="s">
        <v>85</v>
      </c>
      <c r="AT86" s="215" t="s">
        <v>74</v>
      </c>
      <c r="AU86" s="215" t="s">
        <v>75</v>
      </c>
      <c r="AY86" s="214" t="s">
        <v>141</v>
      </c>
      <c r="BK86" s="216">
        <f>BK87</f>
        <v>0</v>
      </c>
    </row>
    <row r="87" s="10" customFormat="1" ht="19.92" customHeight="1">
      <c r="B87" s="203"/>
      <c r="C87" s="204"/>
      <c r="D87" s="205" t="s">
        <v>74</v>
      </c>
      <c r="E87" s="217" t="s">
        <v>168</v>
      </c>
      <c r="F87" s="217" t="s">
        <v>169</v>
      </c>
      <c r="G87" s="204"/>
      <c r="H87" s="204"/>
      <c r="I87" s="207"/>
      <c r="J87" s="218">
        <f>BK87</f>
        <v>0</v>
      </c>
      <c r="K87" s="204"/>
      <c r="L87" s="209"/>
      <c r="M87" s="210"/>
      <c r="N87" s="211"/>
      <c r="O87" s="211"/>
      <c r="P87" s="212">
        <f>SUM(P88:P92)</f>
        <v>0</v>
      </c>
      <c r="Q87" s="211"/>
      <c r="R87" s="212">
        <f>SUM(R88:R92)</f>
        <v>0.0050200000000000002</v>
      </c>
      <c r="S87" s="211"/>
      <c r="T87" s="213">
        <f>SUM(T88:T92)</f>
        <v>0</v>
      </c>
      <c r="AR87" s="214" t="s">
        <v>85</v>
      </c>
      <c r="AT87" s="215" t="s">
        <v>74</v>
      </c>
      <c r="AU87" s="215" t="s">
        <v>83</v>
      </c>
      <c r="AY87" s="214" t="s">
        <v>141</v>
      </c>
      <c r="BK87" s="216">
        <f>SUM(BK88:BK92)</f>
        <v>0</v>
      </c>
    </row>
    <row r="88" s="1" customFormat="1" ht="16.5" customHeight="1">
      <c r="B88" s="44"/>
      <c r="C88" s="254" t="s">
        <v>85</v>
      </c>
      <c r="D88" s="254" t="s">
        <v>156</v>
      </c>
      <c r="E88" s="255" t="s">
        <v>289</v>
      </c>
      <c r="F88" s="256" t="s">
        <v>290</v>
      </c>
      <c r="G88" s="257" t="s">
        <v>230</v>
      </c>
      <c r="H88" s="258">
        <v>2</v>
      </c>
      <c r="I88" s="259"/>
      <c r="J88" s="260">
        <f>ROUND(I88*H88,2)</f>
        <v>0</v>
      </c>
      <c r="K88" s="256" t="s">
        <v>21</v>
      </c>
      <c r="L88" s="70"/>
      <c r="M88" s="261" t="s">
        <v>21</v>
      </c>
      <c r="N88" s="262" t="s">
        <v>46</v>
      </c>
      <c r="O88" s="45"/>
      <c r="P88" s="229">
        <f>O88*H88</f>
        <v>0</v>
      </c>
      <c r="Q88" s="229">
        <v>0</v>
      </c>
      <c r="R88" s="229">
        <f>Q88*H88</f>
        <v>0</v>
      </c>
      <c r="S88" s="229">
        <v>0</v>
      </c>
      <c r="T88" s="230">
        <f>S88*H88</f>
        <v>0</v>
      </c>
      <c r="AR88" s="22" t="s">
        <v>172</v>
      </c>
      <c r="AT88" s="22" t="s">
        <v>156</v>
      </c>
      <c r="AU88" s="22" t="s">
        <v>85</v>
      </c>
      <c r="AY88" s="22" t="s">
        <v>141</v>
      </c>
      <c r="BE88" s="231">
        <f>IF(N88="základní",J88,0)</f>
        <v>0</v>
      </c>
      <c r="BF88" s="231">
        <f>IF(N88="snížená",J88,0)</f>
        <v>0</v>
      </c>
      <c r="BG88" s="231">
        <f>IF(N88="zákl. přenesená",J88,0)</f>
        <v>0</v>
      </c>
      <c r="BH88" s="231">
        <f>IF(N88="sníž. přenesená",J88,0)</f>
        <v>0</v>
      </c>
      <c r="BI88" s="231">
        <f>IF(N88="nulová",J88,0)</f>
        <v>0</v>
      </c>
      <c r="BJ88" s="22" t="s">
        <v>83</v>
      </c>
      <c r="BK88" s="231">
        <f>ROUND(I88*H88,2)</f>
        <v>0</v>
      </c>
      <c r="BL88" s="22" t="s">
        <v>172</v>
      </c>
      <c r="BM88" s="22" t="s">
        <v>291</v>
      </c>
    </row>
    <row r="89" s="11" customFormat="1">
      <c r="B89" s="232"/>
      <c r="C89" s="233"/>
      <c r="D89" s="234" t="s">
        <v>151</v>
      </c>
      <c r="E89" s="235" t="s">
        <v>21</v>
      </c>
      <c r="F89" s="236" t="s">
        <v>292</v>
      </c>
      <c r="G89" s="233"/>
      <c r="H89" s="235" t="s">
        <v>21</v>
      </c>
      <c r="I89" s="237"/>
      <c r="J89" s="233"/>
      <c r="K89" s="233"/>
      <c r="L89" s="238"/>
      <c r="M89" s="239"/>
      <c r="N89" s="240"/>
      <c r="O89" s="240"/>
      <c r="P89" s="240"/>
      <c r="Q89" s="240"/>
      <c r="R89" s="240"/>
      <c r="S89" s="240"/>
      <c r="T89" s="241"/>
      <c r="AT89" s="242" t="s">
        <v>151</v>
      </c>
      <c r="AU89" s="242" t="s">
        <v>85</v>
      </c>
      <c r="AV89" s="11" t="s">
        <v>83</v>
      </c>
      <c r="AW89" s="11" t="s">
        <v>38</v>
      </c>
      <c r="AX89" s="11" t="s">
        <v>75</v>
      </c>
      <c r="AY89" s="242" t="s">
        <v>141</v>
      </c>
    </row>
    <row r="90" s="12" customFormat="1">
      <c r="B90" s="243"/>
      <c r="C90" s="244"/>
      <c r="D90" s="234" t="s">
        <v>151</v>
      </c>
      <c r="E90" s="245" t="s">
        <v>21</v>
      </c>
      <c r="F90" s="246" t="s">
        <v>85</v>
      </c>
      <c r="G90" s="244"/>
      <c r="H90" s="247">
        <v>2</v>
      </c>
      <c r="I90" s="248"/>
      <c r="J90" s="244"/>
      <c r="K90" s="244"/>
      <c r="L90" s="249"/>
      <c r="M90" s="250"/>
      <c r="N90" s="251"/>
      <c r="O90" s="251"/>
      <c r="P90" s="251"/>
      <c r="Q90" s="251"/>
      <c r="R90" s="251"/>
      <c r="S90" s="251"/>
      <c r="T90" s="252"/>
      <c r="AT90" s="253" t="s">
        <v>151</v>
      </c>
      <c r="AU90" s="253" t="s">
        <v>85</v>
      </c>
      <c r="AV90" s="12" t="s">
        <v>85</v>
      </c>
      <c r="AW90" s="12" t="s">
        <v>38</v>
      </c>
      <c r="AX90" s="12" t="s">
        <v>83</v>
      </c>
      <c r="AY90" s="253" t="s">
        <v>141</v>
      </c>
    </row>
    <row r="91" s="1" customFormat="1" ht="16.5" customHeight="1">
      <c r="B91" s="44"/>
      <c r="C91" s="219" t="s">
        <v>161</v>
      </c>
      <c r="D91" s="219" t="s">
        <v>143</v>
      </c>
      <c r="E91" s="220" t="s">
        <v>293</v>
      </c>
      <c r="F91" s="221" t="s">
        <v>294</v>
      </c>
      <c r="G91" s="222" t="s">
        <v>146</v>
      </c>
      <c r="H91" s="223">
        <v>6</v>
      </c>
      <c r="I91" s="224"/>
      <c r="J91" s="225">
        <f>ROUND(I91*H91,2)</f>
        <v>0</v>
      </c>
      <c r="K91" s="221" t="s">
        <v>147</v>
      </c>
      <c r="L91" s="226"/>
      <c r="M91" s="227" t="s">
        <v>21</v>
      </c>
      <c r="N91" s="228" t="s">
        <v>46</v>
      </c>
      <c r="O91" s="45"/>
      <c r="P91" s="229">
        <f>O91*H91</f>
        <v>0</v>
      </c>
      <c r="Q91" s="229">
        <v>0.00076999999999999996</v>
      </c>
      <c r="R91" s="229">
        <f>Q91*H91</f>
        <v>0.00462</v>
      </c>
      <c r="S91" s="229">
        <v>0</v>
      </c>
      <c r="T91" s="230">
        <f>S91*H91</f>
        <v>0</v>
      </c>
      <c r="AR91" s="22" t="s">
        <v>148</v>
      </c>
      <c r="AT91" s="22" t="s">
        <v>143</v>
      </c>
      <c r="AU91" s="22" t="s">
        <v>85</v>
      </c>
      <c r="AY91" s="22" t="s">
        <v>141</v>
      </c>
      <c r="BE91" s="231">
        <f>IF(N91="základní",J91,0)</f>
        <v>0</v>
      </c>
      <c r="BF91" s="231">
        <f>IF(N91="snížená",J91,0)</f>
        <v>0</v>
      </c>
      <c r="BG91" s="231">
        <f>IF(N91="zákl. přenesená",J91,0)</f>
        <v>0</v>
      </c>
      <c r="BH91" s="231">
        <f>IF(N91="sníž. přenesená",J91,0)</f>
        <v>0</v>
      </c>
      <c r="BI91" s="231">
        <f>IF(N91="nulová",J91,0)</f>
        <v>0</v>
      </c>
      <c r="BJ91" s="22" t="s">
        <v>83</v>
      </c>
      <c r="BK91" s="231">
        <f>ROUND(I91*H91,2)</f>
        <v>0</v>
      </c>
      <c r="BL91" s="22" t="s">
        <v>149</v>
      </c>
      <c r="BM91" s="22" t="s">
        <v>295</v>
      </c>
    </row>
    <row r="92" s="1" customFormat="1" ht="16.5" customHeight="1">
      <c r="B92" s="44"/>
      <c r="C92" s="219" t="s">
        <v>149</v>
      </c>
      <c r="D92" s="219" t="s">
        <v>143</v>
      </c>
      <c r="E92" s="220" t="s">
        <v>296</v>
      </c>
      <c r="F92" s="221" t="s">
        <v>297</v>
      </c>
      <c r="G92" s="222" t="s">
        <v>230</v>
      </c>
      <c r="H92" s="223">
        <v>2</v>
      </c>
      <c r="I92" s="224"/>
      <c r="J92" s="225">
        <f>ROUND(I92*H92,2)</f>
        <v>0</v>
      </c>
      <c r="K92" s="221" t="s">
        <v>147</v>
      </c>
      <c r="L92" s="226"/>
      <c r="M92" s="227" t="s">
        <v>21</v>
      </c>
      <c r="N92" s="266" t="s">
        <v>46</v>
      </c>
      <c r="O92" s="267"/>
      <c r="P92" s="268">
        <f>O92*H92</f>
        <v>0</v>
      </c>
      <c r="Q92" s="268">
        <v>0.00020000000000000001</v>
      </c>
      <c r="R92" s="268">
        <f>Q92*H92</f>
        <v>0.00040000000000000002</v>
      </c>
      <c r="S92" s="268">
        <v>0</v>
      </c>
      <c r="T92" s="269">
        <f>S92*H92</f>
        <v>0</v>
      </c>
      <c r="AR92" s="22" t="s">
        <v>148</v>
      </c>
      <c r="AT92" s="22" t="s">
        <v>143</v>
      </c>
      <c r="AU92" s="22" t="s">
        <v>85</v>
      </c>
      <c r="AY92" s="22" t="s">
        <v>141</v>
      </c>
      <c r="BE92" s="231">
        <f>IF(N92="základní",J92,0)</f>
        <v>0</v>
      </c>
      <c r="BF92" s="231">
        <f>IF(N92="snížená",J92,0)</f>
        <v>0</v>
      </c>
      <c r="BG92" s="231">
        <f>IF(N92="zákl. přenesená",J92,0)</f>
        <v>0</v>
      </c>
      <c r="BH92" s="231">
        <f>IF(N92="sníž. přenesená",J92,0)</f>
        <v>0</v>
      </c>
      <c r="BI92" s="231">
        <f>IF(N92="nulová",J92,0)</f>
        <v>0</v>
      </c>
      <c r="BJ92" s="22" t="s">
        <v>83</v>
      </c>
      <c r="BK92" s="231">
        <f>ROUND(I92*H92,2)</f>
        <v>0</v>
      </c>
      <c r="BL92" s="22" t="s">
        <v>149</v>
      </c>
      <c r="BM92" s="22" t="s">
        <v>298</v>
      </c>
    </row>
    <row r="93" s="1" customFormat="1" ht="6.96" customHeight="1">
      <c r="B93" s="65"/>
      <c r="C93" s="66"/>
      <c r="D93" s="66"/>
      <c r="E93" s="66"/>
      <c r="F93" s="66"/>
      <c r="G93" s="66"/>
      <c r="H93" s="66"/>
      <c r="I93" s="164"/>
      <c r="J93" s="66"/>
      <c r="K93" s="66"/>
      <c r="L93" s="70"/>
    </row>
  </sheetData>
  <sheetProtection sheet="1" autoFilter="0" formatColumns="0" formatRows="0" objects="1" scenarios="1" spinCount="100000" saltValue="F4xqdfPGSIrDyLWcpVrvJUSbtZjY2RiiReQLFWBEWn+ZV0FiR2xQxdZopT/Rgjc2fnC9lLCYJHApoh0wCMqqvQ==" hashValue="E5Nt4f9D6YNBZyn//XveNwouH+OVaO0h0W9KpwtEwUgI4sf219MSkL8uo8ghjzI/uFHPCyDhZf0CLNd+Uizx+w==" algorithmName="SHA-512" password="CC35"/>
  <autoFilter ref="C79:K92"/>
  <mergeCells count="10">
    <mergeCell ref="E7:H7"/>
    <mergeCell ref="E9:H9"/>
    <mergeCell ref="E24:H24"/>
    <mergeCell ref="E45:H45"/>
    <mergeCell ref="E47:H47"/>
    <mergeCell ref="J51:J52"/>
    <mergeCell ref="E70:H70"/>
    <mergeCell ref="E72:H72"/>
    <mergeCell ref="G1:H1"/>
    <mergeCell ref="L2:V2"/>
  </mergeCells>
  <hyperlinks>
    <hyperlink ref="F1:G1" location="C2" display="1) Krycí list soupisu"/>
    <hyperlink ref="G1:H1" location="C54" display="2) Rekapitulace"/>
    <hyperlink ref="J1" location="C79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34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19"/>
      <c r="B1" s="135"/>
      <c r="C1" s="135"/>
      <c r="D1" s="136" t="s">
        <v>1</v>
      </c>
      <c r="E1" s="135"/>
      <c r="F1" s="137" t="s">
        <v>107</v>
      </c>
      <c r="G1" s="137" t="s">
        <v>108</v>
      </c>
      <c r="H1" s="137"/>
      <c r="I1" s="138"/>
      <c r="J1" s="137" t="s">
        <v>109</v>
      </c>
      <c r="K1" s="136" t="s">
        <v>110</v>
      </c>
      <c r="L1" s="137" t="s">
        <v>111</v>
      </c>
      <c r="M1" s="137"/>
      <c r="N1" s="137"/>
      <c r="O1" s="137"/>
      <c r="P1" s="137"/>
      <c r="Q1" s="137"/>
      <c r="R1" s="137"/>
      <c r="S1" s="137"/>
      <c r="T1" s="137"/>
      <c r="U1" s="18"/>
      <c r="V1" s="18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</row>
    <row r="2" ht="36.96" customHeight="1">
      <c r="L2"/>
      <c r="AT2" s="22" t="s">
        <v>103</v>
      </c>
    </row>
    <row r="3" ht="6.96" customHeight="1">
      <c r="B3" s="23"/>
      <c r="C3" s="24"/>
      <c r="D3" s="24"/>
      <c r="E3" s="24"/>
      <c r="F3" s="24"/>
      <c r="G3" s="24"/>
      <c r="H3" s="24"/>
      <c r="I3" s="139"/>
      <c r="J3" s="24"/>
      <c r="K3" s="25"/>
      <c r="AT3" s="22" t="s">
        <v>85</v>
      </c>
    </row>
    <row r="4" ht="36.96" customHeight="1">
      <c r="B4" s="26"/>
      <c r="C4" s="27"/>
      <c r="D4" s="28" t="s">
        <v>112</v>
      </c>
      <c r="E4" s="27"/>
      <c r="F4" s="27"/>
      <c r="G4" s="27"/>
      <c r="H4" s="27"/>
      <c r="I4" s="140"/>
      <c r="J4" s="27"/>
      <c r="K4" s="29"/>
      <c r="M4" s="30" t="s">
        <v>12</v>
      </c>
      <c r="AT4" s="22" t="s">
        <v>6</v>
      </c>
    </row>
    <row r="5" ht="6.96" customHeight="1">
      <c r="B5" s="26"/>
      <c r="C5" s="27"/>
      <c r="D5" s="27"/>
      <c r="E5" s="27"/>
      <c r="F5" s="27"/>
      <c r="G5" s="27"/>
      <c r="H5" s="27"/>
      <c r="I5" s="140"/>
      <c r="J5" s="27"/>
      <c r="K5" s="29"/>
    </row>
    <row r="6">
      <c r="B6" s="26"/>
      <c r="C6" s="27"/>
      <c r="D6" s="38" t="s">
        <v>18</v>
      </c>
      <c r="E6" s="27"/>
      <c r="F6" s="27"/>
      <c r="G6" s="27"/>
      <c r="H6" s="27"/>
      <c r="I6" s="140"/>
      <c r="J6" s="27"/>
      <c r="K6" s="29"/>
    </row>
    <row r="7" ht="16.5" customHeight="1">
      <c r="B7" s="26"/>
      <c r="C7" s="27"/>
      <c r="D7" s="27"/>
      <c r="E7" s="141" t="str">
        <f>'Rekapitulace stavby'!K6</f>
        <v>VD Velký rybník - zřízení bezpečnostních prvků</v>
      </c>
      <c r="F7" s="38"/>
      <c r="G7" s="38"/>
      <c r="H7" s="38"/>
      <c r="I7" s="140"/>
      <c r="J7" s="27"/>
      <c r="K7" s="29"/>
    </row>
    <row r="8" s="1" customFormat="1">
      <c r="B8" s="44"/>
      <c r="C8" s="45"/>
      <c r="D8" s="38" t="s">
        <v>113</v>
      </c>
      <c r="E8" s="45"/>
      <c r="F8" s="45"/>
      <c r="G8" s="45"/>
      <c r="H8" s="45"/>
      <c r="I8" s="142"/>
      <c r="J8" s="45"/>
      <c r="K8" s="49"/>
    </row>
    <row r="9" s="1" customFormat="1" ht="36.96" customHeight="1">
      <c r="B9" s="44"/>
      <c r="C9" s="45"/>
      <c r="D9" s="45"/>
      <c r="E9" s="143" t="s">
        <v>299</v>
      </c>
      <c r="F9" s="45"/>
      <c r="G9" s="45"/>
      <c r="H9" s="45"/>
      <c r="I9" s="142"/>
      <c r="J9" s="45"/>
      <c r="K9" s="49"/>
    </row>
    <row r="10" s="1" customFormat="1">
      <c r="B10" s="44"/>
      <c r="C10" s="45"/>
      <c r="D10" s="45"/>
      <c r="E10" s="45"/>
      <c r="F10" s="45"/>
      <c r="G10" s="45"/>
      <c r="H10" s="45"/>
      <c r="I10" s="142"/>
      <c r="J10" s="45"/>
      <c r="K10" s="49"/>
    </row>
    <row r="11" s="1" customFormat="1" ht="14.4" customHeight="1">
      <c r="B11" s="44"/>
      <c r="C11" s="45"/>
      <c r="D11" s="38" t="s">
        <v>20</v>
      </c>
      <c r="E11" s="45"/>
      <c r="F11" s="33" t="s">
        <v>21</v>
      </c>
      <c r="G11" s="45"/>
      <c r="H11" s="45"/>
      <c r="I11" s="144" t="s">
        <v>22</v>
      </c>
      <c r="J11" s="33" t="s">
        <v>21</v>
      </c>
      <c r="K11" s="49"/>
    </row>
    <row r="12" s="1" customFormat="1" ht="14.4" customHeight="1">
      <c r="B12" s="44"/>
      <c r="C12" s="45"/>
      <c r="D12" s="38" t="s">
        <v>23</v>
      </c>
      <c r="E12" s="45"/>
      <c r="F12" s="33" t="s">
        <v>24</v>
      </c>
      <c r="G12" s="45"/>
      <c r="H12" s="45"/>
      <c r="I12" s="144" t="s">
        <v>25</v>
      </c>
      <c r="J12" s="145" t="str">
        <f>'Rekapitulace stavby'!AN8</f>
        <v>14. 11. 2018</v>
      </c>
      <c r="K12" s="49"/>
    </row>
    <row r="13" s="1" customFormat="1" ht="10.8" customHeight="1">
      <c r="B13" s="44"/>
      <c r="C13" s="45"/>
      <c r="D13" s="45"/>
      <c r="E13" s="45"/>
      <c r="F13" s="45"/>
      <c r="G13" s="45"/>
      <c r="H13" s="45"/>
      <c r="I13" s="142"/>
      <c r="J13" s="45"/>
      <c r="K13" s="49"/>
    </row>
    <row r="14" s="1" customFormat="1" ht="14.4" customHeight="1">
      <c r="B14" s="44"/>
      <c r="C14" s="45"/>
      <c r="D14" s="38" t="s">
        <v>27</v>
      </c>
      <c r="E14" s="45"/>
      <c r="F14" s="45"/>
      <c r="G14" s="45"/>
      <c r="H14" s="45"/>
      <c r="I14" s="144" t="s">
        <v>28</v>
      </c>
      <c r="J14" s="33" t="s">
        <v>29</v>
      </c>
      <c r="K14" s="49"/>
    </row>
    <row r="15" s="1" customFormat="1" ht="18" customHeight="1">
      <c r="B15" s="44"/>
      <c r="C15" s="45"/>
      <c r="D15" s="45"/>
      <c r="E15" s="33" t="s">
        <v>30</v>
      </c>
      <c r="F15" s="45"/>
      <c r="G15" s="45"/>
      <c r="H15" s="45"/>
      <c r="I15" s="144" t="s">
        <v>31</v>
      </c>
      <c r="J15" s="33" t="s">
        <v>21</v>
      </c>
      <c r="K15" s="49"/>
    </row>
    <row r="16" s="1" customFormat="1" ht="6.96" customHeight="1">
      <c r="B16" s="44"/>
      <c r="C16" s="45"/>
      <c r="D16" s="45"/>
      <c r="E16" s="45"/>
      <c r="F16" s="45"/>
      <c r="G16" s="45"/>
      <c r="H16" s="45"/>
      <c r="I16" s="142"/>
      <c r="J16" s="45"/>
      <c r="K16" s="49"/>
    </row>
    <row r="17" s="1" customFormat="1" ht="14.4" customHeight="1">
      <c r="B17" s="44"/>
      <c r="C17" s="45"/>
      <c r="D17" s="38" t="s">
        <v>32</v>
      </c>
      <c r="E17" s="45"/>
      <c r="F17" s="45"/>
      <c r="G17" s="45"/>
      <c r="H17" s="45"/>
      <c r="I17" s="144" t="s">
        <v>28</v>
      </c>
      <c r="J17" s="33" t="str">
        <f>IF('Rekapitulace stavby'!AN13="Vyplň údaj","",IF('Rekapitulace stavby'!AN13="","",'Rekapitulace stavby'!AN13))</f>
        <v/>
      </c>
      <c r="K17" s="49"/>
    </row>
    <row r="18" s="1" customFormat="1" ht="18" customHeight="1">
      <c r="B18" s="44"/>
      <c r="C18" s="45"/>
      <c r="D18" s="45"/>
      <c r="E18" s="33" t="str">
        <f>IF('Rekapitulace stavby'!E14="Vyplň údaj","",IF('Rekapitulace stavby'!E14="","",'Rekapitulace stavby'!E14))</f>
        <v/>
      </c>
      <c r="F18" s="45"/>
      <c r="G18" s="45"/>
      <c r="H18" s="45"/>
      <c r="I18" s="144" t="s">
        <v>31</v>
      </c>
      <c r="J18" s="33" t="str">
        <f>IF('Rekapitulace stavby'!AN14="Vyplň údaj","",IF('Rekapitulace stavby'!AN14="","",'Rekapitulace stavby'!AN14))</f>
        <v/>
      </c>
      <c r="K18" s="49"/>
    </row>
    <row r="19" s="1" customFormat="1" ht="6.96" customHeight="1">
      <c r="B19" s="44"/>
      <c r="C19" s="45"/>
      <c r="D19" s="45"/>
      <c r="E19" s="45"/>
      <c r="F19" s="45"/>
      <c r="G19" s="45"/>
      <c r="H19" s="45"/>
      <c r="I19" s="142"/>
      <c r="J19" s="45"/>
      <c r="K19" s="49"/>
    </row>
    <row r="20" s="1" customFormat="1" ht="14.4" customHeight="1">
      <c r="B20" s="44"/>
      <c r="C20" s="45"/>
      <c r="D20" s="38" t="s">
        <v>34</v>
      </c>
      <c r="E20" s="45"/>
      <c r="F20" s="45"/>
      <c r="G20" s="45"/>
      <c r="H20" s="45"/>
      <c r="I20" s="144" t="s">
        <v>28</v>
      </c>
      <c r="J20" s="33" t="s">
        <v>35</v>
      </c>
      <c r="K20" s="49"/>
    </row>
    <row r="21" s="1" customFormat="1" ht="18" customHeight="1">
      <c r="B21" s="44"/>
      <c r="C21" s="45"/>
      <c r="D21" s="45"/>
      <c r="E21" s="33" t="s">
        <v>36</v>
      </c>
      <c r="F21" s="45"/>
      <c r="G21" s="45"/>
      <c r="H21" s="45"/>
      <c r="I21" s="144" t="s">
        <v>31</v>
      </c>
      <c r="J21" s="33" t="s">
        <v>37</v>
      </c>
      <c r="K21" s="49"/>
    </row>
    <row r="22" s="1" customFormat="1" ht="6.96" customHeight="1">
      <c r="B22" s="44"/>
      <c r="C22" s="45"/>
      <c r="D22" s="45"/>
      <c r="E22" s="45"/>
      <c r="F22" s="45"/>
      <c r="G22" s="45"/>
      <c r="H22" s="45"/>
      <c r="I22" s="142"/>
      <c r="J22" s="45"/>
      <c r="K22" s="49"/>
    </row>
    <row r="23" s="1" customFormat="1" ht="14.4" customHeight="1">
      <c r="B23" s="44"/>
      <c r="C23" s="45"/>
      <c r="D23" s="38" t="s">
        <v>39</v>
      </c>
      <c r="E23" s="45"/>
      <c r="F23" s="45"/>
      <c r="G23" s="45"/>
      <c r="H23" s="45"/>
      <c r="I23" s="142"/>
      <c r="J23" s="45"/>
      <c r="K23" s="49"/>
    </row>
    <row r="24" s="6" customFormat="1" ht="16.5" customHeight="1">
      <c r="B24" s="146"/>
      <c r="C24" s="147"/>
      <c r="D24" s="147"/>
      <c r="E24" s="42" t="s">
        <v>21</v>
      </c>
      <c r="F24" s="42"/>
      <c r="G24" s="42"/>
      <c r="H24" s="42"/>
      <c r="I24" s="148"/>
      <c r="J24" s="147"/>
      <c r="K24" s="149"/>
    </row>
    <row r="25" s="1" customFormat="1" ht="6.96" customHeight="1">
      <c r="B25" s="44"/>
      <c r="C25" s="45"/>
      <c r="D25" s="45"/>
      <c r="E25" s="45"/>
      <c r="F25" s="45"/>
      <c r="G25" s="45"/>
      <c r="H25" s="45"/>
      <c r="I25" s="142"/>
      <c r="J25" s="45"/>
      <c r="K25" s="49"/>
    </row>
    <row r="26" s="1" customFormat="1" ht="6.96" customHeight="1">
      <c r="B26" s="44"/>
      <c r="C26" s="45"/>
      <c r="D26" s="104"/>
      <c r="E26" s="104"/>
      <c r="F26" s="104"/>
      <c r="G26" s="104"/>
      <c r="H26" s="104"/>
      <c r="I26" s="150"/>
      <c r="J26" s="104"/>
      <c r="K26" s="151"/>
    </row>
    <row r="27" s="1" customFormat="1" ht="25.44" customHeight="1">
      <c r="B27" s="44"/>
      <c r="C27" s="45"/>
      <c r="D27" s="152" t="s">
        <v>41</v>
      </c>
      <c r="E27" s="45"/>
      <c r="F27" s="45"/>
      <c r="G27" s="45"/>
      <c r="H27" s="45"/>
      <c r="I27" s="142"/>
      <c r="J27" s="153">
        <f>ROUND(J83,2)</f>
        <v>0</v>
      </c>
      <c r="K27" s="49"/>
    </row>
    <row r="28" s="1" customFormat="1" ht="6.96" customHeight="1">
      <c r="B28" s="44"/>
      <c r="C28" s="45"/>
      <c r="D28" s="104"/>
      <c r="E28" s="104"/>
      <c r="F28" s="104"/>
      <c r="G28" s="104"/>
      <c r="H28" s="104"/>
      <c r="I28" s="150"/>
      <c r="J28" s="104"/>
      <c r="K28" s="151"/>
    </row>
    <row r="29" s="1" customFormat="1" ht="14.4" customHeight="1">
      <c r="B29" s="44"/>
      <c r="C29" s="45"/>
      <c r="D29" s="45"/>
      <c r="E29" s="45"/>
      <c r="F29" s="50" t="s">
        <v>43</v>
      </c>
      <c r="G29" s="45"/>
      <c r="H29" s="45"/>
      <c r="I29" s="154" t="s">
        <v>42</v>
      </c>
      <c r="J29" s="50" t="s">
        <v>44</v>
      </c>
      <c r="K29" s="49"/>
    </row>
    <row r="30" s="1" customFormat="1" ht="14.4" customHeight="1">
      <c r="B30" s="44"/>
      <c r="C30" s="45"/>
      <c r="D30" s="53" t="s">
        <v>45</v>
      </c>
      <c r="E30" s="53" t="s">
        <v>46</v>
      </c>
      <c r="F30" s="155">
        <f>ROUND(SUM(BE83:BE115), 2)</f>
        <v>0</v>
      </c>
      <c r="G30" s="45"/>
      <c r="H30" s="45"/>
      <c r="I30" s="156">
        <v>0.20999999999999999</v>
      </c>
      <c r="J30" s="155">
        <f>ROUND(ROUND((SUM(BE83:BE115)), 2)*I30, 2)</f>
        <v>0</v>
      </c>
      <c r="K30" s="49"/>
    </row>
    <row r="31" s="1" customFormat="1" ht="14.4" customHeight="1">
      <c r="B31" s="44"/>
      <c r="C31" s="45"/>
      <c r="D31" s="45"/>
      <c r="E31" s="53" t="s">
        <v>47</v>
      </c>
      <c r="F31" s="155">
        <f>ROUND(SUM(BF83:BF115), 2)</f>
        <v>0</v>
      </c>
      <c r="G31" s="45"/>
      <c r="H31" s="45"/>
      <c r="I31" s="156">
        <v>0.14999999999999999</v>
      </c>
      <c r="J31" s="155">
        <f>ROUND(ROUND((SUM(BF83:BF115)), 2)*I31, 2)</f>
        <v>0</v>
      </c>
      <c r="K31" s="49"/>
    </row>
    <row r="32" hidden="1" s="1" customFormat="1" ht="14.4" customHeight="1">
      <c r="B32" s="44"/>
      <c r="C32" s="45"/>
      <c r="D32" s="45"/>
      <c r="E32" s="53" t="s">
        <v>48</v>
      </c>
      <c r="F32" s="155">
        <f>ROUND(SUM(BG83:BG115), 2)</f>
        <v>0</v>
      </c>
      <c r="G32" s="45"/>
      <c r="H32" s="45"/>
      <c r="I32" s="156">
        <v>0.20999999999999999</v>
      </c>
      <c r="J32" s="155">
        <v>0</v>
      </c>
      <c r="K32" s="49"/>
    </row>
    <row r="33" hidden="1" s="1" customFormat="1" ht="14.4" customHeight="1">
      <c r="B33" s="44"/>
      <c r="C33" s="45"/>
      <c r="D33" s="45"/>
      <c r="E33" s="53" t="s">
        <v>49</v>
      </c>
      <c r="F33" s="155">
        <f>ROUND(SUM(BH83:BH115), 2)</f>
        <v>0</v>
      </c>
      <c r="G33" s="45"/>
      <c r="H33" s="45"/>
      <c r="I33" s="156">
        <v>0.14999999999999999</v>
      </c>
      <c r="J33" s="155">
        <v>0</v>
      </c>
      <c r="K33" s="49"/>
    </row>
    <row r="34" hidden="1" s="1" customFormat="1" ht="14.4" customHeight="1">
      <c r="B34" s="44"/>
      <c r="C34" s="45"/>
      <c r="D34" s="45"/>
      <c r="E34" s="53" t="s">
        <v>50</v>
      </c>
      <c r="F34" s="155">
        <f>ROUND(SUM(BI83:BI115), 2)</f>
        <v>0</v>
      </c>
      <c r="G34" s="45"/>
      <c r="H34" s="45"/>
      <c r="I34" s="156">
        <v>0</v>
      </c>
      <c r="J34" s="155">
        <v>0</v>
      </c>
      <c r="K34" s="49"/>
    </row>
    <row r="35" s="1" customFormat="1" ht="6.96" customHeight="1">
      <c r="B35" s="44"/>
      <c r="C35" s="45"/>
      <c r="D35" s="45"/>
      <c r="E35" s="45"/>
      <c r="F35" s="45"/>
      <c r="G35" s="45"/>
      <c r="H35" s="45"/>
      <c r="I35" s="142"/>
      <c r="J35" s="45"/>
      <c r="K35" s="49"/>
    </row>
    <row r="36" s="1" customFormat="1" ht="25.44" customHeight="1">
      <c r="B36" s="44"/>
      <c r="C36" s="157"/>
      <c r="D36" s="158" t="s">
        <v>51</v>
      </c>
      <c r="E36" s="96"/>
      <c r="F36" s="96"/>
      <c r="G36" s="159" t="s">
        <v>52</v>
      </c>
      <c r="H36" s="160" t="s">
        <v>53</v>
      </c>
      <c r="I36" s="161"/>
      <c r="J36" s="162">
        <f>SUM(J27:J34)</f>
        <v>0</v>
      </c>
      <c r="K36" s="163"/>
    </row>
    <row r="37" s="1" customFormat="1" ht="14.4" customHeight="1">
      <c r="B37" s="65"/>
      <c r="C37" s="66"/>
      <c r="D37" s="66"/>
      <c r="E37" s="66"/>
      <c r="F37" s="66"/>
      <c r="G37" s="66"/>
      <c r="H37" s="66"/>
      <c r="I37" s="164"/>
      <c r="J37" s="66"/>
      <c r="K37" s="67"/>
    </row>
    <row r="41" s="1" customFormat="1" ht="6.96" customHeight="1">
      <c r="B41" s="165"/>
      <c r="C41" s="166"/>
      <c r="D41" s="166"/>
      <c r="E41" s="166"/>
      <c r="F41" s="166"/>
      <c r="G41" s="166"/>
      <c r="H41" s="166"/>
      <c r="I41" s="167"/>
      <c r="J41" s="166"/>
      <c r="K41" s="168"/>
    </row>
    <row r="42" s="1" customFormat="1" ht="36.96" customHeight="1">
      <c r="B42" s="44"/>
      <c r="C42" s="28" t="s">
        <v>115</v>
      </c>
      <c r="D42" s="45"/>
      <c r="E42" s="45"/>
      <c r="F42" s="45"/>
      <c r="G42" s="45"/>
      <c r="H42" s="45"/>
      <c r="I42" s="142"/>
      <c r="J42" s="45"/>
      <c r="K42" s="49"/>
    </row>
    <row r="43" s="1" customFormat="1" ht="6.96" customHeight="1">
      <c r="B43" s="44"/>
      <c r="C43" s="45"/>
      <c r="D43" s="45"/>
      <c r="E43" s="45"/>
      <c r="F43" s="45"/>
      <c r="G43" s="45"/>
      <c r="H43" s="45"/>
      <c r="I43" s="142"/>
      <c r="J43" s="45"/>
      <c r="K43" s="49"/>
    </row>
    <row r="44" s="1" customFormat="1" ht="14.4" customHeight="1">
      <c r="B44" s="44"/>
      <c r="C44" s="38" t="s">
        <v>18</v>
      </c>
      <c r="D44" s="45"/>
      <c r="E44" s="45"/>
      <c r="F44" s="45"/>
      <c r="G44" s="45"/>
      <c r="H44" s="45"/>
      <c r="I44" s="142"/>
      <c r="J44" s="45"/>
      <c r="K44" s="49"/>
    </row>
    <row r="45" s="1" customFormat="1" ht="16.5" customHeight="1">
      <c r="B45" s="44"/>
      <c r="C45" s="45"/>
      <c r="D45" s="45"/>
      <c r="E45" s="141" t="str">
        <f>E7</f>
        <v>VD Velký rybník - zřízení bezpečnostních prvků</v>
      </c>
      <c r="F45" s="38"/>
      <c r="G45" s="38"/>
      <c r="H45" s="38"/>
      <c r="I45" s="142"/>
      <c r="J45" s="45"/>
      <c r="K45" s="49"/>
    </row>
    <row r="46" s="1" customFormat="1" ht="14.4" customHeight="1">
      <c r="B46" s="44"/>
      <c r="C46" s="38" t="s">
        <v>113</v>
      </c>
      <c r="D46" s="45"/>
      <c r="E46" s="45"/>
      <c r="F46" s="45"/>
      <c r="G46" s="45"/>
      <c r="H46" s="45"/>
      <c r="I46" s="142"/>
      <c r="J46" s="45"/>
      <c r="K46" s="49"/>
    </row>
    <row r="47" s="1" customFormat="1" ht="17.25" customHeight="1">
      <c r="B47" s="44"/>
      <c r="C47" s="45"/>
      <c r="D47" s="45"/>
      <c r="E47" s="143" t="str">
        <f>E9</f>
        <v>2018-092-G - Výstražné bóje</v>
      </c>
      <c r="F47" s="45"/>
      <c r="G47" s="45"/>
      <c r="H47" s="45"/>
      <c r="I47" s="142"/>
      <c r="J47" s="45"/>
      <c r="K47" s="49"/>
    </row>
    <row r="48" s="1" customFormat="1" ht="6.96" customHeight="1">
      <c r="B48" s="44"/>
      <c r="C48" s="45"/>
      <c r="D48" s="45"/>
      <c r="E48" s="45"/>
      <c r="F48" s="45"/>
      <c r="G48" s="45"/>
      <c r="H48" s="45"/>
      <c r="I48" s="142"/>
      <c r="J48" s="45"/>
      <c r="K48" s="49"/>
    </row>
    <row r="49" s="1" customFormat="1" ht="18" customHeight="1">
      <c r="B49" s="44"/>
      <c r="C49" s="38" t="s">
        <v>23</v>
      </c>
      <c r="D49" s="45"/>
      <c r="E49" s="45"/>
      <c r="F49" s="33" t="str">
        <f>F12</f>
        <v>Malešov</v>
      </c>
      <c r="G49" s="45"/>
      <c r="H49" s="45"/>
      <c r="I49" s="144" t="s">
        <v>25</v>
      </c>
      <c r="J49" s="145" t="str">
        <f>IF(J12="","",J12)</f>
        <v>14. 11. 2018</v>
      </c>
      <c r="K49" s="49"/>
    </row>
    <row r="50" s="1" customFormat="1" ht="6.96" customHeight="1">
      <c r="B50" s="44"/>
      <c r="C50" s="45"/>
      <c r="D50" s="45"/>
      <c r="E50" s="45"/>
      <c r="F50" s="45"/>
      <c r="G50" s="45"/>
      <c r="H50" s="45"/>
      <c r="I50" s="142"/>
      <c r="J50" s="45"/>
      <c r="K50" s="49"/>
    </row>
    <row r="51" s="1" customFormat="1">
      <c r="B51" s="44"/>
      <c r="C51" s="38" t="s">
        <v>27</v>
      </c>
      <c r="D51" s="45"/>
      <c r="E51" s="45"/>
      <c r="F51" s="33" t="str">
        <f>E15</f>
        <v>Povodí Labe, s.p.</v>
      </c>
      <c r="G51" s="45"/>
      <c r="H51" s="45"/>
      <c r="I51" s="144" t="s">
        <v>34</v>
      </c>
      <c r="J51" s="42" t="str">
        <f>E21</f>
        <v>Komplex CR s.r.o.</v>
      </c>
      <c r="K51" s="49"/>
    </row>
    <row r="52" s="1" customFormat="1" ht="14.4" customHeight="1">
      <c r="B52" s="44"/>
      <c r="C52" s="38" t="s">
        <v>32</v>
      </c>
      <c r="D52" s="45"/>
      <c r="E52" s="45"/>
      <c r="F52" s="33" t="str">
        <f>IF(E18="","",E18)</f>
        <v/>
      </c>
      <c r="G52" s="45"/>
      <c r="H52" s="45"/>
      <c r="I52" s="142"/>
      <c r="J52" s="169"/>
      <c r="K52" s="49"/>
    </row>
    <row r="53" s="1" customFormat="1" ht="10.32" customHeight="1">
      <c r="B53" s="44"/>
      <c r="C53" s="45"/>
      <c r="D53" s="45"/>
      <c r="E53" s="45"/>
      <c r="F53" s="45"/>
      <c r="G53" s="45"/>
      <c r="H53" s="45"/>
      <c r="I53" s="142"/>
      <c r="J53" s="45"/>
      <c r="K53" s="49"/>
    </row>
    <row r="54" s="1" customFormat="1" ht="29.28" customHeight="1">
      <c r="B54" s="44"/>
      <c r="C54" s="170" t="s">
        <v>116</v>
      </c>
      <c r="D54" s="157"/>
      <c r="E54" s="157"/>
      <c r="F54" s="157"/>
      <c r="G54" s="157"/>
      <c r="H54" s="157"/>
      <c r="I54" s="171"/>
      <c r="J54" s="172" t="s">
        <v>117</v>
      </c>
      <c r="K54" s="173"/>
    </row>
    <row r="55" s="1" customFormat="1" ht="10.32" customHeight="1">
      <c r="B55" s="44"/>
      <c r="C55" s="45"/>
      <c r="D55" s="45"/>
      <c r="E55" s="45"/>
      <c r="F55" s="45"/>
      <c r="G55" s="45"/>
      <c r="H55" s="45"/>
      <c r="I55" s="142"/>
      <c r="J55" s="45"/>
      <c r="K55" s="49"/>
    </row>
    <row r="56" s="1" customFormat="1" ht="29.28" customHeight="1">
      <c r="B56" s="44"/>
      <c r="C56" s="174" t="s">
        <v>118</v>
      </c>
      <c r="D56" s="45"/>
      <c r="E56" s="45"/>
      <c r="F56" s="45"/>
      <c r="G56" s="45"/>
      <c r="H56" s="45"/>
      <c r="I56" s="142"/>
      <c r="J56" s="153">
        <f>J83</f>
        <v>0</v>
      </c>
      <c r="K56" s="49"/>
      <c r="AU56" s="22" t="s">
        <v>119</v>
      </c>
    </row>
    <row r="57" s="7" customFormat="1" ht="24.96" customHeight="1">
      <c r="B57" s="175"/>
      <c r="C57" s="176"/>
      <c r="D57" s="177" t="s">
        <v>120</v>
      </c>
      <c r="E57" s="178"/>
      <c r="F57" s="178"/>
      <c r="G57" s="178"/>
      <c r="H57" s="178"/>
      <c r="I57" s="179"/>
      <c r="J57" s="180">
        <f>J84</f>
        <v>0</v>
      </c>
      <c r="K57" s="181"/>
    </row>
    <row r="58" s="8" customFormat="1" ht="19.92" customHeight="1">
      <c r="B58" s="182"/>
      <c r="C58" s="183"/>
      <c r="D58" s="184" t="s">
        <v>121</v>
      </c>
      <c r="E58" s="185"/>
      <c r="F58" s="185"/>
      <c r="G58" s="185"/>
      <c r="H58" s="185"/>
      <c r="I58" s="186"/>
      <c r="J58" s="187">
        <f>J85</f>
        <v>0</v>
      </c>
      <c r="K58" s="188"/>
    </row>
    <row r="59" s="8" customFormat="1" ht="19.92" customHeight="1">
      <c r="B59" s="182"/>
      <c r="C59" s="183"/>
      <c r="D59" s="184" t="s">
        <v>300</v>
      </c>
      <c r="E59" s="185"/>
      <c r="F59" s="185"/>
      <c r="G59" s="185"/>
      <c r="H59" s="185"/>
      <c r="I59" s="186"/>
      <c r="J59" s="187">
        <f>J89</f>
        <v>0</v>
      </c>
      <c r="K59" s="188"/>
    </row>
    <row r="60" s="8" customFormat="1" ht="19.92" customHeight="1">
      <c r="B60" s="182"/>
      <c r="C60" s="183"/>
      <c r="D60" s="184" t="s">
        <v>182</v>
      </c>
      <c r="E60" s="185"/>
      <c r="F60" s="185"/>
      <c r="G60" s="185"/>
      <c r="H60" s="185"/>
      <c r="I60" s="186"/>
      <c r="J60" s="187">
        <f>J93</f>
        <v>0</v>
      </c>
      <c r="K60" s="188"/>
    </row>
    <row r="61" s="8" customFormat="1" ht="19.92" customHeight="1">
      <c r="B61" s="182"/>
      <c r="C61" s="183"/>
      <c r="D61" s="184" t="s">
        <v>301</v>
      </c>
      <c r="E61" s="185"/>
      <c r="F61" s="185"/>
      <c r="G61" s="185"/>
      <c r="H61" s="185"/>
      <c r="I61" s="186"/>
      <c r="J61" s="187">
        <f>J98</f>
        <v>0</v>
      </c>
      <c r="K61" s="188"/>
    </row>
    <row r="62" s="7" customFormat="1" ht="24.96" customHeight="1">
      <c r="B62" s="175"/>
      <c r="C62" s="176"/>
      <c r="D62" s="177" t="s">
        <v>123</v>
      </c>
      <c r="E62" s="178"/>
      <c r="F62" s="178"/>
      <c r="G62" s="178"/>
      <c r="H62" s="178"/>
      <c r="I62" s="179"/>
      <c r="J62" s="180">
        <f>J105</f>
        <v>0</v>
      </c>
      <c r="K62" s="181"/>
    </row>
    <row r="63" s="8" customFormat="1" ht="19.92" customHeight="1">
      <c r="B63" s="182"/>
      <c r="C63" s="183"/>
      <c r="D63" s="184" t="s">
        <v>124</v>
      </c>
      <c r="E63" s="185"/>
      <c r="F63" s="185"/>
      <c r="G63" s="185"/>
      <c r="H63" s="185"/>
      <c r="I63" s="186"/>
      <c r="J63" s="187">
        <f>J106</f>
        <v>0</v>
      </c>
      <c r="K63" s="188"/>
    </row>
    <row r="64" s="1" customFormat="1" ht="21.84" customHeight="1">
      <c r="B64" s="44"/>
      <c r="C64" s="45"/>
      <c r="D64" s="45"/>
      <c r="E64" s="45"/>
      <c r="F64" s="45"/>
      <c r="G64" s="45"/>
      <c r="H64" s="45"/>
      <c r="I64" s="142"/>
      <c r="J64" s="45"/>
      <c r="K64" s="49"/>
    </row>
    <row r="65" s="1" customFormat="1" ht="6.96" customHeight="1">
      <c r="B65" s="65"/>
      <c r="C65" s="66"/>
      <c r="D65" s="66"/>
      <c r="E65" s="66"/>
      <c r="F65" s="66"/>
      <c r="G65" s="66"/>
      <c r="H65" s="66"/>
      <c r="I65" s="164"/>
      <c r="J65" s="66"/>
      <c r="K65" s="67"/>
    </row>
    <row r="69" s="1" customFormat="1" ht="6.96" customHeight="1">
      <c r="B69" s="68"/>
      <c r="C69" s="69"/>
      <c r="D69" s="69"/>
      <c r="E69" s="69"/>
      <c r="F69" s="69"/>
      <c r="G69" s="69"/>
      <c r="H69" s="69"/>
      <c r="I69" s="167"/>
      <c r="J69" s="69"/>
      <c r="K69" s="69"/>
      <c r="L69" s="70"/>
    </row>
    <row r="70" s="1" customFormat="1" ht="36.96" customHeight="1">
      <c r="B70" s="44"/>
      <c r="C70" s="71" t="s">
        <v>125</v>
      </c>
      <c r="D70" s="72"/>
      <c r="E70" s="72"/>
      <c r="F70" s="72"/>
      <c r="G70" s="72"/>
      <c r="H70" s="72"/>
      <c r="I70" s="189"/>
      <c r="J70" s="72"/>
      <c r="K70" s="72"/>
      <c r="L70" s="70"/>
    </row>
    <row r="71" s="1" customFormat="1" ht="6.96" customHeight="1">
      <c r="B71" s="44"/>
      <c r="C71" s="72"/>
      <c r="D71" s="72"/>
      <c r="E71" s="72"/>
      <c r="F71" s="72"/>
      <c r="G71" s="72"/>
      <c r="H71" s="72"/>
      <c r="I71" s="189"/>
      <c r="J71" s="72"/>
      <c r="K71" s="72"/>
      <c r="L71" s="70"/>
    </row>
    <row r="72" s="1" customFormat="1" ht="14.4" customHeight="1">
      <c r="B72" s="44"/>
      <c r="C72" s="74" t="s">
        <v>18</v>
      </c>
      <c r="D72" s="72"/>
      <c r="E72" s="72"/>
      <c r="F72" s="72"/>
      <c r="G72" s="72"/>
      <c r="H72" s="72"/>
      <c r="I72" s="189"/>
      <c r="J72" s="72"/>
      <c r="K72" s="72"/>
      <c r="L72" s="70"/>
    </row>
    <row r="73" s="1" customFormat="1" ht="16.5" customHeight="1">
      <c r="B73" s="44"/>
      <c r="C73" s="72"/>
      <c r="D73" s="72"/>
      <c r="E73" s="190" t="str">
        <f>E7</f>
        <v>VD Velký rybník - zřízení bezpečnostních prvků</v>
      </c>
      <c r="F73" s="74"/>
      <c r="G73" s="74"/>
      <c r="H73" s="74"/>
      <c r="I73" s="189"/>
      <c r="J73" s="72"/>
      <c r="K73" s="72"/>
      <c r="L73" s="70"/>
    </row>
    <row r="74" s="1" customFormat="1" ht="14.4" customHeight="1">
      <c r="B74" s="44"/>
      <c r="C74" s="74" t="s">
        <v>113</v>
      </c>
      <c r="D74" s="72"/>
      <c r="E74" s="72"/>
      <c r="F74" s="72"/>
      <c r="G74" s="72"/>
      <c r="H74" s="72"/>
      <c r="I74" s="189"/>
      <c r="J74" s="72"/>
      <c r="K74" s="72"/>
      <c r="L74" s="70"/>
    </row>
    <row r="75" s="1" customFormat="1" ht="17.25" customHeight="1">
      <c r="B75" s="44"/>
      <c r="C75" s="72"/>
      <c r="D75" s="72"/>
      <c r="E75" s="80" t="str">
        <f>E9</f>
        <v>2018-092-G - Výstražné bóje</v>
      </c>
      <c r="F75" s="72"/>
      <c r="G75" s="72"/>
      <c r="H75" s="72"/>
      <c r="I75" s="189"/>
      <c r="J75" s="72"/>
      <c r="K75" s="72"/>
      <c r="L75" s="70"/>
    </row>
    <row r="76" s="1" customFormat="1" ht="6.96" customHeight="1">
      <c r="B76" s="44"/>
      <c r="C76" s="72"/>
      <c r="D76" s="72"/>
      <c r="E76" s="72"/>
      <c r="F76" s="72"/>
      <c r="G76" s="72"/>
      <c r="H76" s="72"/>
      <c r="I76" s="189"/>
      <c r="J76" s="72"/>
      <c r="K76" s="72"/>
      <c r="L76" s="70"/>
    </row>
    <row r="77" s="1" customFormat="1" ht="18" customHeight="1">
      <c r="B77" s="44"/>
      <c r="C77" s="74" t="s">
        <v>23</v>
      </c>
      <c r="D77" s="72"/>
      <c r="E77" s="72"/>
      <c r="F77" s="191" t="str">
        <f>F12</f>
        <v>Malešov</v>
      </c>
      <c r="G77" s="72"/>
      <c r="H77" s="72"/>
      <c r="I77" s="192" t="s">
        <v>25</v>
      </c>
      <c r="J77" s="83" t="str">
        <f>IF(J12="","",J12)</f>
        <v>14. 11. 2018</v>
      </c>
      <c r="K77" s="72"/>
      <c r="L77" s="70"/>
    </row>
    <row r="78" s="1" customFormat="1" ht="6.96" customHeight="1">
      <c r="B78" s="44"/>
      <c r="C78" s="72"/>
      <c r="D78" s="72"/>
      <c r="E78" s="72"/>
      <c r="F78" s="72"/>
      <c r="G78" s="72"/>
      <c r="H78" s="72"/>
      <c r="I78" s="189"/>
      <c r="J78" s="72"/>
      <c r="K78" s="72"/>
      <c r="L78" s="70"/>
    </row>
    <row r="79" s="1" customFormat="1">
      <c r="B79" s="44"/>
      <c r="C79" s="74" t="s">
        <v>27</v>
      </c>
      <c r="D79" s="72"/>
      <c r="E79" s="72"/>
      <c r="F79" s="191" t="str">
        <f>E15</f>
        <v>Povodí Labe, s.p.</v>
      </c>
      <c r="G79" s="72"/>
      <c r="H79" s="72"/>
      <c r="I79" s="192" t="s">
        <v>34</v>
      </c>
      <c r="J79" s="191" t="str">
        <f>E21</f>
        <v>Komplex CR s.r.o.</v>
      </c>
      <c r="K79" s="72"/>
      <c r="L79" s="70"/>
    </row>
    <row r="80" s="1" customFormat="1" ht="14.4" customHeight="1">
      <c r="B80" s="44"/>
      <c r="C80" s="74" t="s">
        <v>32</v>
      </c>
      <c r="D80" s="72"/>
      <c r="E80" s="72"/>
      <c r="F80" s="191" t="str">
        <f>IF(E18="","",E18)</f>
        <v/>
      </c>
      <c r="G80" s="72"/>
      <c r="H80" s="72"/>
      <c r="I80" s="189"/>
      <c r="J80" s="72"/>
      <c r="K80" s="72"/>
      <c r="L80" s="70"/>
    </row>
    <row r="81" s="1" customFormat="1" ht="10.32" customHeight="1">
      <c r="B81" s="44"/>
      <c r="C81" s="72"/>
      <c r="D81" s="72"/>
      <c r="E81" s="72"/>
      <c r="F81" s="72"/>
      <c r="G81" s="72"/>
      <c r="H81" s="72"/>
      <c r="I81" s="189"/>
      <c r="J81" s="72"/>
      <c r="K81" s="72"/>
      <c r="L81" s="70"/>
    </row>
    <row r="82" s="9" customFormat="1" ht="29.28" customHeight="1">
      <c r="B82" s="193"/>
      <c r="C82" s="194" t="s">
        <v>126</v>
      </c>
      <c r="D82" s="195" t="s">
        <v>60</v>
      </c>
      <c r="E82" s="195" t="s">
        <v>56</v>
      </c>
      <c r="F82" s="195" t="s">
        <v>127</v>
      </c>
      <c r="G82" s="195" t="s">
        <v>128</v>
      </c>
      <c r="H82" s="195" t="s">
        <v>129</v>
      </c>
      <c r="I82" s="196" t="s">
        <v>130</v>
      </c>
      <c r="J82" s="195" t="s">
        <v>117</v>
      </c>
      <c r="K82" s="197" t="s">
        <v>131</v>
      </c>
      <c r="L82" s="198"/>
      <c r="M82" s="100" t="s">
        <v>132</v>
      </c>
      <c r="N82" s="101" t="s">
        <v>45</v>
      </c>
      <c r="O82" s="101" t="s">
        <v>133</v>
      </c>
      <c r="P82" s="101" t="s">
        <v>134</v>
      </c>
      <c r="Q82" s="101" t="s">
        <v>135</v>
      </c>
      <c r="R82" s="101" t="s">
        <v>136</v>
      </c>
      <c r="S82" s="101" t="s">
        <v>137</v>
      </c>
      <c r="T82" s="102" t="s">
        <v>138</v>
      </c>
    </row>
    <row r="83" s="1" customFormat="1" ht="29.28" customHeight="1">
      <c r="B83" s="44"/>
      <c r="C83" s="106" t="s">
        <v>118</v>
      </c>
      <c r="D83" s="72"/>
      <c r="E83" s="72"/>
      <c r="F83" s="72"/>
      <c r="G83" s="72"/>
      <c r="H83" s="72"/>
      <c r="I83" s="189"/>
      <c r="J83" s="199">
        <f>BK83</f>
        <v>0</v>
      </c>
      <c r="K83" s="72"/>
      <c r="L83" s="70"/>
      <c r="M83" s="103"/>
      <c r="N83" s="104"/>
      <c r="O83" s="104"/>
      <c r="P83" s="200">
        <f>P84+P105</f>
        <v>0</v>
      </c>
      <c r="Q83" s="104"/>
      <c r="R83" s="200">
        <f>R84+R105</f>
        <v>2.2114419999999999</v>
      </c>
      <c r="S83" s="104"/>
      <c r="T83" s="201">
        <f>T84+T105</f>
        <v>0</v>
      </c>
      <c r="AT83" s="22" t="s">
        <v>74</v>
      </c>
      <c r="AU83" s="22" t="s">
        <v>119</v>
      </c>
      <c r="BK83" s="202">
        <f>BK84+BK105</f>
        <v>0</v>
      </c>
    </row>
    <row r="84" s="10" customFormat="1" ht="37.44" customHeight="1">
      <c r="B84" s="203"/>
      <c r="C84" s="204"/>
      <c r="D84" s="205" t="s">
        <v>74</v>
      </c>
      <c r="E84" s="206" t="s">
        <v>139</v>
      </c>
      <c r="F84" s="206" t="s">
        <v>140</v>
      </c>
      <c r="G84" s="204"/>
      <c r="H84" s="204"/>
      <c r="I84" s="207"/>
      <c r="J84" s="208">
        <f>BK84</f>
        <v>0</v>
      </c>
      <c r="K84" s="204"/>
      <c r="L84" s="209"/>
      <c r="M84" s="210"/>
      <c r="N84" s="211"/>
      <c r="O84" s="211"/>
      <c r="P84" s="212">
        <f>P85+P89+P93+P98</f>
        <v>0</v>
      </c>
      <c r="Q84" s="211"/>
      <c r="R84" s="212">
        <f>R85+R89+R93+R98</f>
        <v>2.2047620000000001</v>
      </c>
      <c r="S84" s="211"/>
      <c r="T84" s="213">
        <f>T85+T89+T93+T98</f>
        <v>0</v>
      </c>
      <c r="AR84" s="214" t="s">
        <v>83</v>
      </c>
      <c r="AT84" s="215" t="s">
        <v>74</v>
      </c>
      <c r="AU84" s="215" t="s">
        <v>75</v>
      </c>
      <c r="AY84" s="214" t="s">
        <v>141</v>
      </c>
      <c r="BK84" s="216">
        <f>BK85+BK89+BK93+BK98</f>
        <v>0</v>
      </c>
    </row>
    <row r="85" s="10" customFormat="1" ht="19.92" customHeight="1">
      <c r="B85" s="203"/>
      <c r="C85" s="204"/>
      <c r="D85" s="205" t="s">
        <v>74</v>
      </c>
      <c r="E85" s="217" t="s">
        <v>83</v>
      </c>
      <c r="F85" s="217" t="s">
        <v>142</v>
      </c>
      <c r="G85" s="204"/>
      <c r="H85" s="204"/>
      <c r="I85" s="207"/>
      <c r="J85" s="218">
        <f>BK85</f>
        <v>0</v>
      </c>
      <c r="K85" s="204"/>
      <c r="L85" s="209"/>
      <c r="M85" s="210"/>
      <c r="N85" s="211"/>
      <c r="O85" s="211"/>
      <c r="P85" s="212">
        <f>SUM(P86:P88)</f>
        <v>0</v>
      </c>
      <c r="Q85" s="211"/>
      <c r="R85" s="212">
        <f>SUM(R86:R88)</f>
        <v>0</v>
      </c>
      <c r="S85" s="211"/>
      <c r="T85" s="213">
        <f>SUM(T86:T88)</f>
        <v>0</v>
      </c>
      <c r="AR85" s="214" t="s">
        <v>83</v>
      </c>
      <c r="AT85" s="215" t="s">
        <v>74</v>
      </c>
      <c r="AU85" s="215" t="s">
        <v>83</v>
      </c>
      <c r="AY85" s="214" t="s">
        <v>141</v>
      </c>
      <c r="BK85" s="216">
        <f>SUM(BK86:BK88)</f>
        <v>0</v>
      </c>
    </row>
    <row r="86" s="1" customFormat="1" ht="38.25" customHeight="1">
      <c r="B86" s="44"/>
      <c r="C86" s="254" t="s">
        <v>83</v>
      </c>
      <c r="D86" s="254" t="s">
        <v>156</v>
      </c>
      <c r="E86" s="255" t="s">
        <v>302</v>
      </c>
      <c r="F86" s="256" t="s">
        <v>303</v>
      </c>
      <c r="G86" s="257" t="s">
        <v>304</v>
      </c>
      <c r="H86" s="258">
        <v>2.028</v>
      </c>
      <c r="I86" s="259"/>
      <c r="J86" s="260">
        <f>ROUND(I86*H86,2)</f>
        <v>0</v>
      </c>
      <c r="K86" s="256" t="s">
        <v>147</v>
      </c>
      <c r="L86" s="70"/>
      <c r="M86" s="261" t="s">
        <v>21</v>
      </c>
      <c r="N86" s="262" t="s">
        <v>46</v>
      </c>
      <c r="O86" s="45"/>
      <c r="P86" s="229">
        <f>O86*H86</f>
        <v>0</v>
      </c>
      <c r="Q86" s="229">
        <v>0</v>
      </c>
      <c r="R86" s="229">
        <f>Q86*H86</f>
        <v>0</v>
      </c>
      <c r="S86" s="229">
        <v>0</v>
      </c>
      <c r="T86" s="230">
        <f>S86*H86</f>
        <v>0</v>
      </c>
      <c r="AR86" s="22" t="s">
        <v>149</v>
      </c>
      <c r="AT86" s="22" t="s">
        <v>156</v>
      </c>
      <c r="AU86" s="22" t="s">
        <v>85</v>
      </c>
      <c r="AY86" s="22" t="s">
        <v>141</v>
      </c>
      <c r="BE86" s="231">
        <f>IF(N86="základní",J86,0)</f>
        <v>0</v>
      </c>
      <c r="BF86" s="231">
        <f>IF(N86="snížená",J86,0)</f>
        <v>0</v>
      </c>
      <c r="BG86" s="231">
        <f>IF(N86="zákl. přenesená",J86,0)</f>
        <v>0</v>
      </c>
      <c r="BH86" s="231">
        <f>IF(N86="sníž. přenesená",J86,0)</f>
        <v>0</v>
      </c>
      <c r="BI86" s="231">
        <f>IF(N86="nulová",J86,0)</f>
        <v>0</v>
      </c>
      <c r="BJ86" s="22" t="s">
        <v>83</v>
      </c>
      <c r="BK86" s="231">
        <f>ROUND(I86*H86,2)</f>
        <v>0</v>
      </c>
      <c r="BL86" s="22" t="s">
        <v>149</v>
      </c>
      <c r="BM86" s="22" t="s">
        <v>305</v>
      </c>
    </row>
    <row r="87" s="11" customFormat="1">
      <c r="B87" s="232"/>
      <c r="C87" s="233"/>
      <c r="D87" s="234" t="s">
        <v>151</v>
      </c>
      <c r="E87" s="235" t="s">
        <v>21</v>
      </c>
      <c r="F87" s="236" t="s">
        <v>306</v>
      </c>
      <c r="G87" s="233"/>
      <c r="H87" s="235" t="s">
        <v>21</v>
      </c>
      <c r="I87" s="237"/>
      <c r="J87" s="233"/>
      <c r="K87" s="233"/>
      <c r="L87" s="238"/>
      <c r="M87" s="239"/>
      <c r="N87" s="240"/>
      <c r="O87" s="240"/>
      <c r="P87" s="240"/>
      <c r="Q87" s="240"/>
      <c r="R87" s="240"/>
      <c r="S87" s="240"/>
      <c r="T87" s="241"/>
      <c r="AT87" s="242" t="s">
        <v>151</v>
      </c>
      <c r="AU87" s="242" t="s">
        <v>85</v>
      </c>
      <c r="AV87" s="11" t="s">
        <v>83</v>
      </c>
      <c r="AW87" s="11" t="s">
        <v>38</v>
      </c>
      <c r="AX87" s="11" t="s">
        <v>75</v>
      </c>
      <c r="AY87" s="242" t="s">
        <v>141</v>
      </c>
    </row>
    <row r="88" s="12" customFormat="1">
      <c r="B88" s="243"/>
      <c r="C88" s="244"/>
      <c r="D88" s="234" t="s">
        <v>151</v>
      </c>
      <c r="E88" s="245" t="s">
        <v>21</v>
      </c>
      <c r="F88" s="246" t="s">
        <v>307</v>
      </c>
      <c r="G88" s="244"/>
      <c r="H88" s="247">
        <v>2.028</v>
      </c>
      <c r="I88" s="248"/>
      <c r="J88" s="244"/>
      <c r="K88" s="244"/>
      <c r="L88" s="249"/>
      <c r="M88" s="250"/>
      <c r="N88" s="251"/>
      <c r="O88" s="251"/>
      <c r="P88" s="251"/>
      <c r="Q88" s="251"/>
      <c r="R88" s="251"/>
      <c r="S88" s="251"/>
      <c r="T88" s="252"/>
      <c r="AT88" s="253" t="s">
        <v>151</v>
      </c>
      <c r="AU88" s="253" t="s">
        <v>85</v>
      </c>
      <c r="AV88" s="12" t="s">
        <v>85</v>
      </c>
      <c r="AW88" s="12" t="s">
        <v>38</v>
      </c>
      <c r="AX88" s="12" t="s">
        <v>83</v>
      </c>
      <c r="AY88" s="253" t="s">
        <v>141</v>
      </c>
    </row>
    <row r="89" s="10" customFormat="1" ht="29.88" customHeight="1">
      <c r="B89" s="203"/>
      <c r="C89" s="204"/>
      <c r="D89" s="205" t="s">
        <v>74</v>
      </c>
      <c r="E89" s="217" t="s">
        <v>85</v>
      </c>
      <c r="F89" s="217" t="s">
        <v>308</v>
      </c>
      <c r="G89" s="204"/>
      <c r="H89" s="204"/>
      <c r="I89" s="207"/>
      <c r="J89" s="218">
        <f>BK89</f>
        <v>0</v>
      </c>
      <c r="K89" s="204"/>
      <c r="L89" s="209"/>
      <c r="M89" s="210"/>
      <c r="N89" s="211"/>
      <c r="O89" s="211"/>
      <c r="P89" s="212">
        <f>SUM(P90:P92)</f>
        <v>0</v>
      </c>
      <c r="Q89" s="211"/>
      <c r="R89" s="212">
        <f>SUM(R90:R92)</f>
        <v>0.46612510000000001</v>
      </c>
      <c r="S89" s="211"/>
      <c r="T89" s="213">
        <f>SUM(T90:T92)</f>
        <v>0</v>
      </c>
      <c r="AR89" s="214" t="s">
        <v>83</v>
      </c>
      <c r="AT89" s="215" t="s">
        <v>74</v>
      </c>
      <c r="AU89" s="215" t="s">
        <v>83</v>
      </c>
      <c r="AY89" s="214" t="s">
        <v>141</v>
      </c>
      <c r="BK89" s="216">
        <f>SUM(BK90:BK92)</f>
        <v>0</v>
      </c>
    </row>
    <row r="90" s="1" customFormat="1" ht="25.5" customHeight="1">
      <c r="B90" s="44"/>
      <c r="C90" s="254" t="s">
        <v>85</v>
      </c>
      <c r="D90" s="254" t="s">
        <v>156</v>
      </c>
      <c r="E90" s="255" t="s">
        <v>309</v>
      </c>
      <c r="F90" s="256" t="s">
        <v>310</v>
      </c>
      <c r="G90" s="257" t="s">
        <v>304</v>
      </c>
      <c r="H90" s="258">
        <v>0.19</v>
      </c>
      <c r="I90" s="259"/>
      <c r="J90" s="260">
        <f>ROUND(I90*H90,2)</f>
        <v>0</v>
      </c>
      <c r="K90" s="256" t="s">
        <v>147</v>
      </c>
      <c r="L90" s="70"/>
      <c r="M90" s="261" t="s">
        <v>21</v>
      </c>
      <c r="N90" s="262" t="s">
        <v>46</v>
      </c>
      <c r="O90" s="45"/>
      <c r="P90" s="229">
        <f>O90*H90</f>
        <v>0</v>
      </c>
      <c r="Q90" s="229">
        <v>2.45329</v>
      </c>
      <c r="R90" s="229">
        <f>Q90*H90</f>
        <v>0.46612510000000001</v>
      </c>
      <c r="S90" s="229">
        <v>0</v>
      </c>
      <c r="T90" s="230">
        <f>S90*H90</f>
        <v>0</v>
      </c>
      <c r="AR90" s="22" t="s">
        <v>149</v>
      </c>
      <c r="AT90" s="22" t="s">
        <v>156</v>
      </c>
      <c r="AU90" s="22" t="s">
        <v>85</v>
      </c>
      <c r="AY90" s="22" t="s">
        <v>141</v>
      </c>
      <c r="BE90" s="231">
        <f>IF(N90="základní",J90,0)</f>
        <v>0</v>
      </c>
      <c r="BF90" s="231">
        <f>IF(N90="snížená",J90,0)</f>
        <v>0</v>
      </c>
      <c r="BG90" s="231">
        <f>IF(N90="zákl. přenesená",J90,0)</f>
        <v>0</v>
      </c>
      <c r="BH90" s="231">
        <f>IF(N90="sníž. přenesená",J90,0)</f>
        <v>0</v>
      </c>
      <c r="BI90" s="231">
        <f>IF(N90="nulová",J90,0)</f>
        <v>0</v>
      </c>
      <c r="BJ90" s="22" t="s">
        <v>83</v>
      </c>
      <c r="BK90" s="231">
        <f>ROUND(I90*H90,2)</f>
        <v>0</v>
      </c>
      <c r="BL90" s="22" t="s">
        <v>149</v>
      </c>
      <c r="BM90" s="22" t="s">
        <v>311</v>
      </c>
    </row>
    <row r="91" s="11" customFormat="1">
      <c r="B91" s="232"/>
      <c r="C91" s="233"/>
      <c r="D91" s="234" t="s">
        <v>151</v>
      </c>
      <c r="E91" s="235" t="s">
        <v>21</v>
      </c>
      <c r="F91" s="236" t="s">
        <v>312</v>
      </c>
      <c r="G91" s="233"/>
      <c r="H91" s="235" t="s">
        <v>21</v>
      </c>
      <c r="I91" s="237"/>
      <c r="J91" s="233"/>
      <c r="K91" s="233"/>
      <c r="L91" s="238"/>
      <c r="M91" s="239"/>
      <c r="N91" s="240"/>
      <c r="O91" s="240"/>
      <c r="P91" s="240"/>
      <c r="Q91" s="240"/>
      <c r="R91" s="240"/>
      <c r="S91" s="240"/>
      <c r="T91" s="241"/>
      <c r="AT91" s="242" t="s">
        <v>151</v>
      </c>
      <c r="AU91" s="242" t="s">
        <v>85</v>
      </c>
      <c r="AV91" s="11" t="s">
        <v>83</v>
      </c>
      <c r="AW91" s="11" t="s">
        <v>38</v>
      </c>
      <c r="AX91" s="11" t="s">
        <v>75</v>
      </c>
      <c r="AY91" s="242" t="s">
        <v>141</v>
      </c>
    </row>
    <row r="92" s="12" customFormat="1">
      <c r="B92" s="243"/>
      <c r="C92" s="244"/>
      <c r="D92" s="234" t="s">
        <v>151</v>
      </c>
      <c r="E92" s="245" t="s">
        <v>21</v>
      </c>
      <c r="F92" s="246" t="s">
        <v>313</v>
      </c>
      <c r="G92" s="244"/>
      <c r="H92" s="247">
        <v>0.19</v>
      </c>
      <c r="I92" s="248"/>
      <c r="J92" s="244"/>
      <c r="K92" s="244"/>
      <c r="L92" s="249"/>
      <c r="M92" s="250"/>
      <c r="N92" s="251"/>
      <c r="O92" s="251"/>
      <c r="P92" s="251"/>
      <c r="Q92" s="251"/>
      <c r="R92" s="251"/>
      <c r="S92" s="251"/>
      <c r="T92" s="252"/>
      <c r="AT92" s="253" t="s">
        <v>151</v>
      </c>
      <c r="AU92" s="253" t="s">
        <v>85</v>
      </c>
      <c r="AV92" s="12" t="s">
        <v>85</v>
      </c>
      <c r="AW92" s="12" t="s">
        <v>38</v>
      </c>
      <c r="AX92" s="12" t="s">
        <v>83</v>
      </c>
      <c r="AY92" s="253" t="s">
        <v>141</v>
      </c>
    </row>
    <row r="93" s="10" customFormat="1" ht="29.88" customHeight="1">
      <c r="B93" s="203"/>
      <c r="C93" s="204"/>
      <c r="D93" s="205" t="s">
        <v>74</v>
      </c>
      <c r="E93" s="217" t="s">
        <v>161</v>
      </c>
      <c r="F93" s="217" t="s">
        <v>186</v>
      </c>
      <c r="G93" s="204"/>
      <c r="H93" s="204"/>
      <c r="I93" s="207"/>
      <c r="J93" s="218">
        <f>BK93</f>
        <v>0</v>
      </c>
      <c r="K93" s="204"/>
      <c r="L93" s="209"/>
      <c r="M93" s="210"/>
      <c r="N93" s="211"/>
      <c r="O93" s="211"/>
      <c r="P93" s="212">
        <f>SUM(P94:P97)</f>
        <v>0</v>
      </c>
      <c r="Q93" s="211"/>
      <c r="R93" s="212">
        <f>SUM(R94:R97)</f>
        <v>0.016594499999999998</v>
      </c>
      <c r="S93" s="211"/>
      <c r="T93" s="213">
        <f>SUM(T94:T97)</f>
        <v>0</v>
      </c>
      <c r="AR93" s="214" t="s">
        <v>83</v>
      </c>
      <c r="AT93" s="215" t="s">
        <v>74</v>
      </c>
      <c r="AU93" s="215" t="s">
        <v>83</v>
      </c>
      <c r="AY93" s="214" t="s">
        <v>141</v>
      </c>
      <c r="BK93" s="216">
        <f>SUM(BK94:BK97)</f>
        <v>0</v>
      </c>
    </row>
    <row r="94" s="1" customFormat="1" ht="51" customHeight="1">
      <c r="B94" s="44"/>
      <c r="C94" s="254" t="s">
        <v>161</v>
      </c>
      <c r="D94" s="254" t="s">
        <v>156</v>
      </c>
      <c r="E94" s="255" t="s">
        <v>314</v>
      </c>
      <c r="F94" s="256" t="s">
        <v>315</v>
      </c>
      <c r="G94" s="257" t="s">
        <v>316</v>
      </c>
      <c r="H94" s="258">
        <v>1.95</v>
      </c>
      <c r="I94" s="259"/>
      <c r="J94" s="260">
        <f>ROUND(I94*H94,2)</f>
        <v>0</v>
      </c>
      <c r="K94" s="256" t="s">
        <v>147</v>
      </c>
      <c r="L94" s="70"/>
      <c r="M94" s="261" t="s">
        <v>21</v>
      </c>
      <c r="N94" s="262" t="s">
        <v>46</v>
      </c>
      <c r="O94" s="45"/>
      <c r="P94" s="229">
        <f>O94*H94</f>
        <v>0</v>
      </c>
      <c r="Q94" s="229">
        <v>0.0076499999999999997</v>
      </c>
      <c r="R94" s="229">
        <f>Q94*H94</f>
        <v>0.014917499999999999</v>
      </c>
      <c r="S94" s="229">
        <v>0</v>
      </c>
      <c r="T94" s="230">
        <f>S94*H94</f>
        <v>0</v>
      </c>
      <c r="AR94" s="22" t="s">
        <v>149</v>
      </c>
      <c r="AT94" s="22" t="s">
        <v>156</v>
      </c>
      <c r="AU94" s="22" t="s">
        <v>85</v>
      </c>
      <c r="AY94" s="22" t="s">
        <v>141</v>
      </c>
      <c r="BE94" s="231">
        <f>IF(N94="základní",J94,0)</f>
        <v>0</v>
      </c>
      <c r="BF94" s="231">
        <f>IF(N94="snížená",J94,0)</f>
        <v>0</v>
      </c>
      <c r="BG94" s="231">
        <f>IF(N94="zákl. přenesená",J94,0)</f>
        <v>0</v>
      </c>
      <c r="BH94" s="231">
        <f>IF(N94="sníž. přenesená",J94,0)</f>
        <v>0</v>
      </c>
      <c r="BI94" s="231">
        <f>IF(N94="nulová",J94,0)</f>
        <v>0</v>
      </c>
      <c r="BJ94" s="22" t="s">
        <v>83</v>
      </c>
      <c r="BK94" s="231">
        <f>ROUND(I94*H94,2)</f>
        <v>0</v>
      </c>
      <c r="BL94" s="22" t="s">
        <v>149</v>
      </c>
      <c r="BM94" s="22" t="s">
        <v>317</v>
      </c>
    </row>
    <row r="95" s="11" customFormat="1">
      <c r="B95" s="232"/>
      <c r="C95" s="233"/>
      <c r="D95" s="234" t="s">
        <v>151</v>
      </c>
      <c r="E95" s="235" t="s">
        <v>21</v>
      </c>
      <c r="F95" s="236" t="s">
        <v>312</v>
      </c>
      <c r="G95" s="233"/>
      <c r="H95" s="235" t="s">
        <v>21</v>
      </c>
      <c r="I95" s="237"/>
      <c r="J95" s="233"/>
      <c r="K95" s="233"/>
      <c r="L95" s="238"/>
      <c r="M95" s="239"/>
      <c r="N95" s="240"/>
      <c r="O95" s="240"/>
      <c r="P95" s="240"/>
      <c r="Q95" s="240"/>
      <c r="R95" s="240"/>
      <c r="S95" s="240"/>
      <c r="T95" s="241"/>
      <c r="AT95" s="242" t="s">
        <v>151</v>
      </c>
      <c r="AU95" s="242" t="s">
        <v>85</v>
      </c>
      <c r="AV95" s="11" t="s">
        <v>83</v>
      </c>
      <c r="AW95" s="11" t="s">
        <v>38</v>
      </c>
      <c r="AX95" s="11" t="s">
        <v>75</v>
      </c>
      <c r="AY95" s="242" t="s">
        <v>141</v>
      </c>
    </row>
    <row r="96" s="12" customFormat="1">
      <c r="B96" s="243"/>
      <c r="C96" s="244"/>
      <c r="D96" s="234" t="s">
        <v>151</v>
      </c>
      <c r="E96" s="245" t="s">
        <v>21</v>
      </c>
      <c r="F96" s="246" t="s">
        <v>318</v>
      </c>
      <c r="G96" s="244"/>
      <c r="H96" s="247">
        <v>1.95</v>
      </c>
      <c r="I96" s="248"/>
      <c r="J96" s="244"/>
      <c r="K96" s="244"/>
      <c r="L96" s="249"/>
      <c r="M96" s="250"/>
      <c r="N96" s="251"/>
      <c r="O96" s="251"/>
      <c r="P96" s="251"/>
      <c r="Q96" s="251"/>
      <c r="R96" s="251"/>
      <c r="S96" s="251"/>
      <c r="T96" s="252"/>
      <c r="AT96" s="253" t="s">
        <v>151</v>
      </c>
      <c r="AU96" s="253" t="s">
        <v>85</v>
      </c>
      <c r="AV96" s="12" t="s">
        <v>85</v>
      </c>
      <c r="AW96" s="12" t="s">
        <v>38</v>
      </c>
      <c r="AX96" s="12" t="s">
        <v>83</v>
      </c>
      <c r="AY96" s="253" t="s">
        <v>141</v>
      </c>
    </row>
    <row r="97" s="1" customFormat="1" ht="51" customHeight="1">
      <c r="B97" s="44"/>
      <c r="C97" s="254" t="s">
        <v>149</v>
      </c>
      <c r="D97" s="254" t="s">
        <v>156</v>
      </c>
      <c r="E97" s="255" t="s">
        <v>319</v>
      </c>
      <c r="F97" s="256" t="s">
        <v>320</v>
      </c>
      <c r="G97" s="257" t="s">
        <v>316</v>
      </c>
      <c r="H97" s="258">
        <v>1.95</v>
      </c>
      <c r="I97" s="259"/>
      <c r="J97" s="260">
        <f>ROUND(I97*H97,2)</f>
        <v>0</v>
      </c>
      <c r="K97" s="256" t="s">
        <v>147</v>
      </c>
      <c r="L97" s="70"/>
      <c r="M97" s="261" t="s">
        <v>21</v>
      </c>
      <c r="N97" s="262" t="s">
        <v>46</v>
      </c>
      <c r="O97" s="45"/>
      <c r="P97" s="229">
        <f>O97*H97</f>
        <v>0</v>
      </c>
      <c r="Q97" s="229">
        <v>0.00085999999999999998</v>
      </c>
      <c r="R97" s="229">
        <f>Q97*H97</f>
        <v>0.0016769999999999999</v>
      </c>
      <c r="S97" s="229">
        <v>0</v>
      </c>
      <c r="T97" s="230">
        <f>S97*H97</f>
        <v>0</v>
      </c>
      <c r="AR97" s="22" t="s">
        <v>149</v>
      </c>
      <c r="AT97" s="22" t="s">
        <v>156</v>
      </c>
      <c r="AU97" s="22" t="s">
        <v>85</v>
      </c>
      <c r="AY97" s="22" t="s">
        <v>141</v>
      </c>
      <c r="BE97" s="231">
        <f>IF(N97="základní",J97,0)</f>
        <v>0</v>
      </c>
      <c r="BF97" s="231">
        <f>IF(N97="snížená",J97,0)</f>
        <v>0</v>
      </c>
      <c r="BG97" s="231">
        <f>IF(N97="zákl. přenesená",J97,0)</f>
        <v>0</v>
      </c>
      <c r="BH97" s="231">
        <f>IF(N97="sníž. přenesená",J97,0)</f>
        <v>0</v>
      </c>
      <c r="BI97" s="231">
        <f>IF(N97="nulová",J97,0)</f>
        <v>0</v>
      </c>
      <c r="BJ97" s="22" t="s">
        <v>83</v>
      </c>
      <c r="BK97" s="231">
        <f>ROUND(I97*H97,2)</f>
        <v>0</v>
      </c>
      <c r="BL97" s="22" t="s">
        <v>149</v>
      </c>
      <c r="BM97" s="22" t="s">
        <v>321</v>
      </c>
    </row>
    <row r="98" s="10" customFormat="1" ht="29.88" customHeight="1">
      <c r="B98" s="203"/>
      <c r="C98" s="204"/>
      <c r="D98" s="205" t="s">
        <v>74</v>
      </c>
      <c r="E98" s="217" t="s">
        <v>149</v>
      </c>
      <c r="F98" s="217" t="s">
        <v>322</v>
      </c>
      <c r="G98" s="204"/>
      <c r="H98" s="204"/>
      <c r="I98" s="207"/>
      <c r="J98" s="218">
        <f>BK98</f>
        <v>0</v>
      </c>
      <c r="K98" s="204"/>
      <c r="L98" s="209"/>
      <c r="M98" s="210"/>
      <c r="N98" s="211"/>
      <c r="O98" s="211"/>
      <c r="P98" s="212">
        <f>SUM(P99:P104)</f>
        <v>0</v>
      </c>
      <c r="Q98" s="211"/>
      <c r="R98" s="212">
        <f>SUM(R99:R104)</f>
        <v>1.7220424000000001</v>
      </c>
      <c r="S98" s="211"/>
      <c r="T98" s="213">
        <f>SUM(T99:T104)</f>
        <v>0</v>
      </c>
      <c r="AR98" s="214" t="s">
        <v>83</v>
      </c>
      <c r="AT98" s="215" t="s">
        <v>74</v>
      </c>
      <c r="AU98" s="215" t="s">
        <v>83</v>
      </c>
      <c r="AY98" s="214" t="s">
        <v>141</v>
      </c>
      <c r="BK98" s="216">
        <f>SUM(BK99:BK104)</f>
        <v>0</v>
      </c>
    </row>
    <row r="99" s="1" customFormat="1" ht="25.5" customHeight="1">
      <c r="B99" s="44"/>
      <c r="C99" s="254" t="s">
        <v>194</v>
      </c>
      <c r="D99" s="254" t="s">
        <v>156</v>
      </c>
      <c r="E99" s="255" t="s">
        <v>323</v>
      </c>
      <c r="F99" s="256" t="s">
        <v>324</v>
      </c>
      <c r="G99" s="257" t="s">
        <v>316</v>
      </c>
      <c r="H99" s="258">
        <v>3.3799999999999999</v>
      </c>
      <c r="I99" s="259"/>
      <c r="J99" s="260">
        <f>ROUND(I99*H99,2)</f>
        <v>0</v>
      </c>
      <c r="K99" s="256" t="s">
        <v>147</v>
      </c>
      <c r="L99" s="70"/>
      <c r="M99" s="261" t="s">
        <v>21</v>
      </c>
      <c r="N99" s="262" t="s">
        <v>46</v>
      </c>
      <c r="O99" s="45"/>
      <c r="P99" s="229">
        <f>O99*H99</f>
        <v>0</v>
      </c>
      <c r="Q99" s="229">
        <v>0</v>
      </c>
      <c r="R99" s="229">
        <f>Q99*H99</f>
        <v>0</v>
      </c>
      <c r="S99" s="229">
        <v>0</v>
      </c>
      <c r="T99" s="230">
        <f>S99*H99</f>
        <v>0</v>
      </c>
      <c r="AR99" s="22" t="s">
        <v>149</v>
      </c>
      <c r="AT99" s="22" t="s">
        <v>156</v>
      </c>
      <c r="AU99" s="22" t="s">
        <v>85</v>
      </c>
      <c r="AY99" s="22" t="s">
        <v>141</v>
      </c>
      <c r="BE99" s="231">
        <f>IF(N99="základní",J99,0)</f>
        <v>0</v>
      </c>
      <c r="BF99" s="231">
        <f>IF(N99="snížená",J99,0)</f>
        <v>0</v>
      </c>
      <c r="BG99" s="231">
        <f>IF(N99="zákl. přenesená",J99,0)</f>
        <v>0</v>
      </c>
      <c r="BH99" s="231">
        <f>IF(N99="sníž. přenesená",J99,0)</f>
        <v>0</v>
      </c>
      <c r="BI99" s="231">
        <f>IF(N99="nulová",J99,0)</f>
        <v>0</v>
      </c>
      <c r="BJ99" s="22" t="s">
        <v>83</v>
      </c>
      <c r="BK99" s="231">
        <f>ROUND(I99*H99,2)</f>
        <v>0</v>
      </c>
      <c r="BL99" s="22" t="s">
        <v>149</v>
      </c>
      <c r="BM99" s="22" t="s">
        <v>325</v>
      </c>
    </row>
    <row r="100" s="11" customFormat="1">
      <c r="B100" s="232"/>
      <c r="C100" s="233"/>
      <c r="D100" s="234" t="s">
        <v>151</v>
      </c>
      <c r="E100" s="235" t="s">
        <v>21</v>
      </c>
      <c r="F100" s="236" t="s">
        <v>326</v>
      </c>
      <c r="G100" s="233"/>
      <c r="H100" s="235" t="s">
        <v>21</v>
      </c>
      <c r="I100" s="237"/>
      <c r="J100" s="233"/>
      <c r="K100" s="233"/>
      <c r="L100" s="238"/>
      <c r="M100" s="239"/>
      <c r="N100" s="240"/>
      <c r="O100" s="240"/>
      <c r="P100" s="240"/>
      <c r="Q100" s="240"/>
      <c r="R100" s="240"/>
      <c r="S100" s="240"/>
      <c r="T100" s="241"/>
      <c r="AT100" s="242" t="s">
        <v>151</v>
      </c>
      <c r="AU100" s="242" t="s">
        <v>85</v>
      </c>
      <c r="AV100" s="11" t="s">
        <v>83</v>
      </c>
      <c r="AW100" s="11" t="s">
        <v>38</v>
      </c>
      <c r="AX100" s="11" t="s">
        <v>75</v>
      </c>
      <c r="AY100" s="242" t="s">
        <v>141</v>
      </c>
    </row>
    <row r="101" s="12" customFormat="1">
      <c r="B101" s="243"/>
      <c r="C101" s="244"/>
      <c r="D101" s="234" t="s">
        <v>151</v>
      </c>
      <c r="E101" s="245" t="s">
        <v>21</v>
      </c>
      <c r="F101" s="246" t="s">
        <v>327</v>
      </c>
      <c r="G101" s="244"/>
      <c r="H101" s="247">
        <v>3.3799999999999999</v>
      </c>
      <c r="I101" s="248"/>
      <c r="J101" s="244"/>
      <c r="K101" s="244"/>
      <c r="L101" s="249"/>
      <c r="M101" s="250"/>
      <c r="N101" s="251"/>
      <c r="O101" s="251"/>
      <c r="P101" s="251"/>
      <c r="Q101" s="251"/>
      <c r="R101" s="251"/>
      <c r="S101" s="251"/>
      <c r="T101" s="252"/>
      <c r="AT101" s="253" t="s">
        <v>151</v>
      </c>
      <c r="AU101" s="253" t="s">
        <v>85</v>
      </c>
      <c r="AV101" s="12" t="s">
        <v>85</v>
      </c>
      <c r="AW101" s="12" t="s">
        <v>38</v>
      </c>
      <c r="AX101" s="12" t="s">
        <v>83</v>
      </c>
      <c r="AY101" s="253" t="s">
        <v>141</v>
      </c>
    </row>
    <row r="102" s="1" customFormat="1" ht="38.25" customHeight="1">
      <c r="B102" s="44"/>
      <c r="C102" s="254" t="s">
        <v>196</v>
      </c>
      <c r="D102" s="254" t="s">
        <v>156</v>
      </c>
      <c r="E102" s="255" t="s">
        <v>328</v>
      </c>
      <c r="F102" s="256" t="s">
        <v>329</v>
      </c>
      <c r="G102" s="257" t="s">
        <v>316</v>
      </c>
      <c r="H102" s="258">
        <v>3.3799999999999999</v>
      </c>
      <c r="I102" s="259"/>
      <c r="J102" s="260">
        <f>ROUND(I102*H102,2)</f>
        <v>0</v>
      </c>
      <c r="K102" s="256" t="s">
        <v>147</v>
      </c>
      <c r="L102" s="70"/>
      <c r="M102" s="261" t="s">
        <v>21</v>
      </c>
      <c r="N102" s="262" t="s">
        <v>46</v>
      </c>
      <c r="O102" s="45"/>
      <c r="P102" s="229">
        <f>O102*H102</f>
        <v>0</v>
      </c>
      <c r="Q102" s="229">
        <v>0.50948000000000004</v>
      </c>
      <c r="R102" s="229">
        <f>Q102*H102</f>
        <v>1.7220424000000001</v>
      </c>
      <c r="S102" s="229">
        <v>0</v>
      </c>
      <c r="T102" s="230">
        <f>S102*H102</f>
        <v>0</v>
      </c>
      <c r="AR102" s="22" t="s">
        <v>172</v>
      </c>
      <c r="AT102" s="22" t="s">
        <v>156</v>
      </c>
      <c r="AU102" s="22" t="s">
        <v>85</v>
      </c>
      <c r="AY102" s="22" t="s">
        <v>141</v>
      </c>
      <c r="BE102" s="231">
        <f>IF(N102="základní",J102,0)</f>
        <v>0</v>
      </c>
      <c r="BF102" s="231">
        <f>IF(N102="snížená",J102,0)</f>
        <v>0</v>
      </c>
      <c r="BG102" s="231">
        <f>IF(N102="zákl. přenesená",J102,0)</f>
        <v>0</v>
      </c>
      <c r="BH102" s="231">
        <f>IF(N102="sníž. přenesená",J102,0)</f>
        <v>0</v>
      </c>
      <c r="BI102" s="231">
        <f>IF(N102="nulová",J102,0)</f>
        <v>0</v>
      </c>
      <c r="BJ102" s="22" t="s">
        <v>83</v>
      </c>
      <c r="BK102" s="231">
        <f>ROUND(I102*H102,2)</f>
        <v>0</v>
      </c>
      <c r="BL102" s="22" t="s">
        <v>172</v>
      </c>
      <c r="BM102" s="22" t="s">
        <v>330</v>
      </c>
    </row>
    <row r="103" s="11" customFormat="1">
      <c r="B103" s="232"/>
      <c r="C103" s="233"/>
      <c r="D103" s="234" t="s">
        <v>151</v>
      </c>
      <c r="E103" s="235" t="s">
        <v>21</v>
      </c>
      <c r="F103" s="236" t="s">
        <v>326</v>
      </c>
      <c r="G103" s="233"/>
      <c r="H103" s="235" t="s">
        <v>21</v>
      </c>
      <c r="I103" s="237"/>
      <c r="J103" s="233"/>
      <c r="K103" s="233"/>
      <c r="L103" s="238"/>
      <c r="M103" s="239"/>
      <c r="N103" s="240"/>
      <c r="O103" s="240"/>
      <c r="P103" s="240"/>
      <c r="Q103" s="240"/>
      <c r="R103" s="240"/>
      <c r="S103" s="240"/>
      <c r="T103" s="241"/>
      <c r="AT103" s="242" t="s">
        <v>151</v>
      </c>
      <c r="AU103" s="242" t="s">
        <v>85</v>
      </c>
      <c r="AV103" s="11" t="s">
        <v>83</v>
      </c>
      <c r="AW103" s="11" t="s">
        <v>38</v>
      </c>
      <c r="AX103" s="11" t="s">
        <v>75</v>
      </c>
      <c r="AY103" s="242" t="s">
        <v>141</v>
      </c>
    </row>
    <row r="104" s="12" customFormat="1">
      <c r="B104" s="243"/>
      <c r="C104" s="244"/>
      <c r="D104" s="234" t="s">
        <v>151</v>
      </c>
      <c r="E104" s="245" t="s">
        <v>21</v>
      </c>
      <c r="F104" s="246" t="s">
        <v>327</v>
      </c>
      <c r="G104" s="244"/>
      <c r="H104" s="247">
        <v>3.3799999999999999</v>
      </c>
      <c r="I104" s="248"/>
      <c r="J104" s="244"/>
      <c r="K104" s="244"/>
      <c r="L104" s="249"/>
      <c r="M104" s="250"/>
      <c r="N104" s="251"/>
      <c r="O104" s="251"/>
      <c r="P104" s="251"/>
      <c r="Q104" s="251"/>
      <c r="R104" s="251"/>
      <c r="S104" s="251"/>
      <c r="T104" s="252"/>
      <c r="AT104" s="253" t="s">
        <v>151</v>
      </c>
      <c r="AU104" s="253" t="s">
        <v>85</v>
      </c>
      <c r="AV104" s="12" t="s">
        <v>85</v>
      </c>
      <c r="AW104" s="12" t="s">
        <v>38</v>
      </c>
      <c r="AX104" s="12" t="s">
        <v>83</v>
      </c>
      <c r="AY104" s="253" t="s">
        <v>141</v>
      </c>
    </row>
    <row r="105" s="10" customFormat="1" ht="37.44" customHeight="1">
      <c r="B105" s="203"/>
      <c r="C105" s="204"/>
      <c r="D105" s="205" t="s">
        <v>74</v>
      </c>
      <c r="E105" s="206" t="s">
        <v>166</v>
      </c>
      <c r="F105" s="206" t="s">
        <v>167</v>
      </c>
      <c r="G105" s="204"/>
      <c r="H105" s="204"/>
      <c r="I105" s="207"/>
      <c r="J105" s="208">
        <f>BK105</f>
        <v>0</v>
      </c>
      <c r="K105" s="204"/>
      <c r="L105" s="209"/>
      <c r="M105" s="210"/>
      <c r="N105" s="211"/>
      <c r="O105" s="211"/>
      <c r="P105" s="212">
        <f>P106</f>
        <v>0</v>
      </c>
      <c r="Q105" s="211"/>
      <c r="R105" s="212">
        <f>R106</f>
        <v>0.0066800000000000002</v>
      </c>
      <c r="S105" s="211"/>
      <c r="T105" s="213">
        <f>T106</f>
        <v>0</v>
      </c>
      <c r="AR105" s="214" t="s">
        <v>85</v>
      </c>
      <c r="AT105" s="215" t="s">
        <v>74</v>
      </c>
      <c r="AU105" s="215" t="s">
        <v>75</v>
      </c>
      <c r="AY105" s="214" t="s">
        <v>141</v>
      </c>
      <c r="BK105" s="216">
        <f>BK106</f>
        <v>0</v>
      </c>
    </row>
    <row r="106" s="10" customFormat="1" ht="19.92" customHeight="1">
      <c r="B106" s="203"/>
      <c r="C106" s="204"/>
      <c r="D106" s="205" t="s">
        <v>74</v>
      </c>
      <c r="E106" s="217" t="s">
        <v>168</v>
      </c>
      <c r="F106" s="217" t="s">
        <v>169</v>
      </c>
      <c r="G106" s="204"/>
      <c r="H106" s="204"/>
      <c r="I106" s="207"/>
      <c r="J106" s="218">
        <f>BK106</f>
        <v>0</v>
      </c>
      <c r="K106" s="204"/>
      <c r="L106" s="209"/>
      <c r="M106" s="210"/>
      <c r="N106" s="211"/>
      <c r="O106" s="211"/>
      <c r="P106" s="212">
        <f>SUM(P107:P115)</f>
        <v>0</v>
      </c>
      <c r="Q106" s="211"/>
      <c r="R106" s="212">
        <f>SUM(R107:R115)</f>
        <v>0.0066800000000000002</v>
      </c>
      <c r="S106" s="211"/>
      <c r="T106" s="213">
        <f>SUM(T107:T115)</f>
        <v>0</v>
      </c>
      <c r="AR106" s="214" t="s">
        <v>85</v>
      </c>
      <c r="AT106" s="215" t="s">
        <v>74</v>
      </c>
      <c r="AU106" s="215" t="s">
        <v>83</v>
      </c>
      <c r="AY106" s="214" t="s">
        <v>141</v>
      </c>
      <c r="BK106" s="216">
        <f>SUM(BK107:BK115)</f>
        <v>0</v>
      </c>
    </row>
    <row r="107" s="1" customFormat="1" ht="38.25" customHeight="1">
      <c r="B107" s="44"/>
      <c r="C107" s="254" t="s">
        <v>206</v>
      </c>
      <c r="D107" s="254" t="s">
        <v>156</v>
      </c>
      <c r="E107" s="255" t="s">
        <v>331</v>
      </c>
      <c r="F107" s="256" t="s">
        <v>332</v>
      </c>
      <c r="G107" s="257" t="s">
        <v>230</v>
      </c>
      <c r="H107" s="258">
        <v>2</v>
      </c>
      <c r="I107" s="259"/>
      <c r="J107" s="260">
        <f>ROUND(I107*H107,2)</f>
        <v>0</v>
      </c>
      <c r="K107" s="256" t="s">
        <v>21</v>
      </c>
      <c r="L107" s="70"/>
      <c r="M107" s="261" t="s">
        <v>21</v>
      </c>
      <c r="N107" s="262" t="s">
        <v>46</v>
      </c>
      <c r="O107" s="45"/>
      <c r="P107" s="229">
        <f>O107*H107</f>
        <v>0</v>
      </c>
      <c r="Q107" s="229">
        <v>0</v>
      </c>
      <c r="R107" s="229">
        <f>Q107*H107</f>
        <v>0</v>
      </c>
      <c r="S107" s="229">
        <v>0</v>
      </c>
      <c r="T107" s="230">
        <f>S107*H107</f>
        <v>0</v>
      </c>
      <c r="AR107" s="22" t="s">
        <v>172</v>
      </c>
      <c r="AT107" s="22" t="s">
        <v>156</v>
      </c>
      <c r="AU107" s="22" t="s">
        <v>85</v>
      </c>
      <c r="AY107" s="22" t="s">
        <v>141</v>
      </c>
      <c r="BE107" s="231">
        <f>IF(N107="základní",J107,0)</f>
        <v>0</v>
      </c>
      <c r="BF107" s="231">
        <f>IF(N107="snížená",J107,0)</f>
        <v>0</v>
      </c>
      <c r="BG107" s="231">
        <f>IF(N107="zákl. přenesená",J107,0)</f>
        <v>0</v>
      </c>
      <c r="BH107" s="231">
        <f>IF(N107="sníž. přenesená",J107,0)</f>
        <v>0</v>
      </c>
      <c r="BI107" s="231">
        <f>IF(N107="nulová",J107,0)</f>
        <v>0</v>
      </c>
      <c r="BJ107" s="22" t="s">
        <v>83</v>
      </c>
      <c r="BK107" s="231">
        <f>ROUND(I107*H107,2)</f>
        <v>0</v>
      </c>
      <c r="BL107" s="22" t="s">
        <v>172</v>
      </c>
      <c r="BM107" s="22" t="s">
        <v>333</v>
      </c>
    </row>
    <row r="108" s="11" customFormat="1">
      <c r="B108" s="232"/>
      <c r="C108" s="233"/>
      <c r="D108" s="234" t="s">
        <v>151</v>
      </c>
      <c r="E108" s="235" t="s">
        <v>21</v>
      </c>
      <c r="F108" s="236" t="s">
        <v>334</v>
      </c>
      <c r="G108" s="233"/>
      <c r="H108" s="235" t="s">
        <v>21</v>
      </c>
      <c r="I108" s="237"/>
      <c r="J108" s="233"/>
      <c r="K108" s="233"/>
      <c r="L108" s="238"/>
      <c r="M108" s="239"/>
      <c r="N108" s="240"/>
      <c r="O108" s="240"/>
      <c r="P108" s="240"/>
      <c r="Q108" s="240"/>
      <c r="R108" s="240"/>
      <c r="S108" s="240"/>
      <c r="T108" s="241"/>
      <c r="AT108" s="242" t="s">
        <v>151</v>
      </c>
      <c r="AU108" s="242" t="s">
        <v>85</v>
      </c>
      <c r="AV108" s="11" t="s">
        <v>83</v>
      </c>
      <c r="AW108" s="11" t="s">
        <v>38</v>
      </c>
      <c r="AX108" s="11" t="s">
        <v>75</v>
      </c>
      <c r="AY108" s="242" t="s">
        <v>141</v>
      </c>
    </row>
    <row r="109" s="12" customFormat="1">
      <c r="B109" s="243"/>
      <c r="C109" s="244"/>
      <c r="D109" s="234" t="s">
        <v>151</v>
      </c>
      <c r="E109" s="245" t="s">
        <v>21</v>
      </c>
      <c r="F109" s="246" t="s">
        <v>85</v>
      </c>
      <c r="G109" s="244"/>
      <c r="H109" s="247">
        <v>2</v>
      </c>
      <c r="I109" s="248"/>
      <c r="J109" s="244"/>
      <c r="K109" s="244"/>
      <c r="L109" s="249"/>
      <c r="M109" s="250"/>
      <c r="N109" s="251"/>
      <c r="O109" s="251"/>
      <c r="P109" s="251"/>
      <c r="Q109" s="251"/>
      <c r="R109" s="251"/>
      <c r="S109" s="251"/>
      <c r="T109" s="252"/>
      <c r="AT109" s="253" t="s">
        <v>151</v>
      </c>
      <c r="AU109" s="253" t="s">
        <v>85</v>
      </c>
      <c r="AV109" s="12" t="s">
        <v>85</v>
      </c>
      <c r="AW109" s="12" t="s">
        <v>38</v>
      </c>
      <c r="AX109" s="12" t="s">
        <v>83</v>
      </c>
      <c r="AY109" s="253" t="s">
        <v>141</v>
      </c>
    </row>
    <row r="110" s="1" customFormat="1" ht="38.25" customHeight="1">
      <c r="B110" s="44"/>
      <c r="C110" s="254" t="s">
        <v>148</v>
      </c>
      <c r="D110" s="254" t="s">
        <v>156</v>
      </c>
      <c r="E110" s="255" t="s">
        <v>335</v>
      </c>
      <c r="F110" s="256" t="s">
        <v>336</v>
      </c>
      <c r="G110" s="257" t="s">
        <v>230</v>
      </c>
      <c r="H110" s="258">
        <v>2</v>
      </c>
      <c r="I110" s="259"/>
      <c r="J110" s="260">
        <f>ROUND(I110*H110,2)</f>
        <v>0</v>
      </c>
      <c r="K110" s="256" t="s">
        <v>147</v>
      </c>
      <c r="L110" s="70"/>
      <c r="M110" s="261" t="s">
        <v>21</v>
      </c>
      <c r="N110" s="262" t="s">
        <v>46</v>
      </c>
      <c r="O110" s="45"/>
      <c r="P110" s="229">
        <f>O110*H110</f>
        <v>0</v>
      </c>
      <c r="Q110" s="229">
        <v>0</v>
      </c>
      <c r="R110" s="229">
        <f>Q110*H110</f>
        <v>0</v>
      </c>
      <c r="S110" s="229">
        <v>0</v>
      </c>
      <c r="T110" s="230">
        <f>S110*H110</f>
        <v>0</v>
      </c>
      <c r="AR110" s="22" t="s">
        <v>172</v>
      </c>
      <c r="AT110" s="22" t="s">
        <v>156</v>
      </c>
      <c r="AU110" s="22" t="s">
        <v>85</v>
      </c>
      <c r="AY110" s="22" t="s">
        <v>141</v>
      </c>
      <c r="BE110" s="231">
        <f>IF(N110="základní",J110,0)</f>
        <v>0</v>
      </c>
      <c r="BF110" s="231">
        <f>IF(N110="snížená",J110,0)</f>
        <v>0</v>
      </c>
      <c r="BG110" s="231">
        <f>IF(N110="zákl. přenesená",J110,0)</f>
        <v>0</v>
      </c>
      <c r="BH110" s="231">
        <f>IF(N110="sníž. přenesená",J110,0)</f>
        <v>0</v>
      </c>
      <c r="BI110" s="231">
        <f>IF(N110="nulová",J110,0)</f>
        <v>0</v>
      </c>
      <c r="BJ110" s="22" t="s">
        <v>83</v>
      </c>
      <c r="BK110" s="231">
        <f>ROUND(I110*H110,2)</f>
        <v>0</v>
      </c>
      <c r="BL110" s="22" t="s">
        <v>172</v>
      </c>
      <c r="BM110" s="22" t="s">
        <v>337</v>
      </c>
    </row>
    <row r="111" s="1" customFormat="1" ht="16.5" customHeight="1">
      <c r="B111" s="44"/>
      <c r="C111" s="219" t="s">
        <v>154</v>
      </c>
      <c r="D111" s="219" t="s">
        <v>143</v>
      </c>
      <c r="E111" s="220" t="s">
        <v>338</v>
      </c>
      <c r="F111" s="221" t="s">
        <v>339</v>
      </c>
      <c r="G111" s="222" t="s">
        <v>230</v>
      </c>
      <c r="H111" s="223">
        <v>4</v>
      </c>
      <c r="I111" s="224"/>
      <c r="J111" s="225">
        <f>ROUND(I111*H111,2)</f>
        <v>0</v>
      </c>
      <c r="K111" s="221" t="s">
        <v>147</v>
      </c>
      <c r="L111" s="226"/>
      <c r="M111" s="227" t="s">
        <v>21</v>
      </c>
      <c r="N111" s="228" t="s">
        <v>46</v>
      </c>
      <c r="O111" s="45"/>
      <c r="P111" s="229">
        <f>O111*H111</f>
        <v>0</v>
      </c>
      <c r="Q111" s="229">
        <v>6.9999999999999994E-05</v>
      </c>
      <c r="R111" s="229">
        <f>Q111*H111</f>
        <v>0.00027999999999999998</v>
      </c>
      <c r="S111" s="229">
        <v>0</v>
      </c>
      <c r="T111" s="230">
        <f>S111*H111</f>
        <v>0</v>
      </c>
      <c r="AR111" s="22" t="s">
        <v>148</v>
      </c>
      <c r="AT111" s="22" t="s">
        <v>143</v>
      </c>
      <c r="AU111" s="22" t="s">
        <v>85</v>
      </c>
      <c r="AY111" s="22" t="s">
        <v>141</v>
      </c>
      <c r="BE111" s="231">
        <f>IF(N111="základní",J111,0)</f>
        <v>0</v>
      </c>
      <c r="BF111" s="231">
        <f>IF(N111="snížená",J111,0)</f>
        <v>0</v>
      </c>
      <c r="BG111" s="231">
        <f>IF(N111="zákl. přenesená",J111,0)</f>
        <v>0</v>
      </c>
      <c r="BH111" s="231">
        <f>IF(N111="sníž. přenesená",J111,0)</f>
        <v>0</v>
      </c>
      <c r="BI111" s="231">
        <f>IF(N111="nulová",J111,0)</f>
        <v>0</v>
      </c>
      <c r="BJ111" s="22" t="s">
        <v>83</v>
      </c>
      <c r="BK111" s="231">
        <f>ROUND(I111*H111,2)</f>
        <v>0</v>
      </c>
      <c r="BL111" s="22" t="s">
        <v>149</v>
      </c>
      <c r="BM111" s="22" t="s">
        <v>340</v>
      </c>
    </row>
    <row r="112" s="1" customFormat="1" ht="16.5" customHeight="1">
      <c r="B112" s="44"/>
      <c r="C112" s="219" t="s">
        <v>250</v>
      </c>
      <c r="D112" s="219" t="s">
        <v>143</v>
      </c>
      <c r="E112" s="220" t="s">
        <v>341</v>
      </c>
      <c r="F112" s="221" t="s">
        <v>342</v>
      </c>
      <c r="G112" s="222" t="s">
        <v>146</v>
      </c>
      <c r="H112" s="223">
        <v>80</v>
      </c>
      <c r="I112" s="224"/>
      <c r="J112" s="225">
        <f>ROUND(I112*H112,2)</f>
        <v>0</v>
      </c>
      <c r="K112" s="221" t="s">
        <v>147</v>
      </c>
      <c r="L112" s="226"/>
      <c r="M112" s="227" t="s">
        <v>21</v>
      </c>
      <c r="N112" s="228" t="s">
        <v>46</v>
      </c>
      <c r="O112" s="45"/>
      <c r="P112" s="229">
        <f>O112*H112</f>
        <v>0</v>
      </c>
      <c r="Q112" s="229">
        <v>8.0000000000000007E-05</v>
      </c>
      <c r="R112" s="229">
        <f>Q112*H112</f>
        <v>0.0064000000000000003</v>
      </c>
      <c r="S112" s="229">
        <v>0</v>
      </c>
      <c r="T112" s="230">
        <f>S112*H112</f>
        <v>0</v>
      </c>
      <c r="AR112" s="22" t="s">
        <v>148</v>
      </c>
      <c r="AT112" s="22" t="s">
        <v>143</v>
      </c>
      <c r="AU112" s="22" t="s">
        <v>85</v>
      </c>
      <c r="AY112" s="22" t="s">
        <v>141</v>
      </c>
      <c r="BE112" s="231">
        <f>IF(N112="základní",J112,0)</f>
        <v>0</v>
      </c>
      <c r="BF112" s="231">
        <f>IF(N112="snížená",J112,0)</f>
        <v>0</v>
      </c>
      <c r="BG112" s="231">
        <f>IF(N112="zákl. přenesená",J112,0)</f>
        <v>0</v>
      </c>
      <c r="BH112" s="231">
        <f>IF(N112="sníž. přenesená",J112,0)</f>
        <v>0</v>
      </c>
      <c r="BI112" s="231">
        <f>IF(N112="nulová",J112,0)</f>
        <v>0</v>
      </c>
      <c r="BJ112" s="22" t="s">
        <v>83</v>
      </c>
      <c r="BK112" s="231">
        <f>ROUND(I112*H112,2)</f>
        <v>0</v>
      </c>
      <c r="BL112" s="22" t="s">
        <v>149</v>
      </c>
      <c r="BM112" s="22" t="s">
        <v>343</v>
      </c>
    </row>
    <row r="113" s="1" customFormat="1" ht="16.5" customHeight="1">
      <c r="B113" s="44"/>
      <c r="C113" s="219" t="s">
        <v>256</v>
      </c>
      <c r="D113" s="219" t="s">
        <v>143</v>
      </c>
      <c r="E113" s="220" t="s">
        <v>344</v>
      </c>
      <c r="F113" s="221" t="s">
        <v>345</v>
      </c>
      <c r="G113" s="222" t="s">
        <v>230</v>
      </c>
      <c r="H113" s="223">
        <v>25</v>
      </c>
      <c r="I113" s="224"/>
      <c r="J113" s="225">
        <f>ROUND(I113*H113,2)</f>
        <v>0</v>
      </c>
      <c r="K113" s="221" t="s">
        <v>21</v>
      </c>
      <c r="L113" s="226"/>
      <c r="M113" s="227" t="s">
        <v>21</v>
      </c>
      <c r="N113" s="228" t="s">
        <v>46</v>
      </c>
      <c r="O113" s="45"/>
      <c r="P113" s="229">
        <f>O113*H113</f>
        <v>0</v>
      </c>
      <c r="Q113" s="229">
        <v>0</v>
      </c>
      <c r="R113" s="229">
        <f>Q113*H113</f>
        <v>0</v>
      </c>
      <c r="S113" s="229">
        <v>0</v>
      </c>
      <c r="T113" s="230">
        <f>S113*H113</f>
        <v>0</v>
      </c>
      <c r="AR113" s="22" t="s">
        <v>148</v>
      </c>
      <c r="AT113" s="22" t="s">
        <v>143</v>
      </c>
      <c r="AU113" s="22" t="s">
        <v>85</v>
      </c>
      <c r="AY113" s="22" t="s">
        <v>141</v>
      </c>
      <c r="BE113" s="231">
        <f>IF(N113="základní",J113,0)</f>
        <v>0</v>
      </c>
      <c r="BF113" s="231">
        <f>IF(N113="snížená",J113,0)</f>
        <v>0</v>
      </c>
      <c r="BG113" s="231">
        <f>IF(N113="zákl. přenesená",J113,0)</f>
        <v>0</v>
      </c>
      <c r="BH113" s="231">
        <f>IF(N113="sníž. přenesená",J113,0)</f>
        <v>0</v>
      </c>
      <c r="BI113" s="231">
        <f>IF(N113="nulová",J113,0)</f>
        <v>0</v>
      </c>
      <c r="BJ113" s="22" t="s">
        <v>83</v>
      </c>
      <c r="BK113" s="231">
        <f>ROUND(I113*H113,2)</f>
        <v>0</v>
      </c>
      <c r="BL113" s="22" t="s">
        <v>149</v>
      </c>
      <c r="BM113" s="22" t="s">
        <v>346</v>
      </c>
    </row>
    <row r="114" s="11" customFormat="1">
      <c r="B114" s="232"/>
      <c r="C114" s="233"/>
      <c r="D114" s="234" t="s">
        <v>151</v>
      </c>
      <c r="E114" s="235" t="s">
        <v>21</v>
      </c>
      <c r="F114" s="236" t="s">
        <v>347</v>
      </c>
      <c r="G114" s="233"/>
      <c r="H114" s="235" t="s">
        <v>21</v>
      </c>
      <c r="I114" s="237"/>
      <c r="J114" s="233"/>
      <c r="K114" s="233"/>
      <c r="L114" s="238"/>
      <c r="M114" s="239"/>
      <c r="N114" s="240"/>
      <c r="O114" s="240"/>
      <c r="P114" s="240"/>
      <c r="Q114" s="240"/>
      <c r="R114" s="240"/>
      <c r="S114" s="240"/>
      <c r="T114" s="241"/>
      <c r="AT114" s="242" t="s">
        <v>151</v>
      </c>
      <c r="AU114" s="242" t="s">
        <v>85</v>
      </c>
      <c r="AV114" s="11" t="s">
        <v>83</v>
      </c>
      <c r="AW114" s="11" t="s">
        <v>38</v>
      </c>
      <c r="AX114" s="11" t="s">
        <v>75</v>
      </c>
      <c r="AY114" s="242" t="s">
        <v>141</v>
      </c>
    </row>
    <row r="115" s="12" customFormat="1">
      <c r="B115" s="243"/>
      <c r="C115" s="244"/>
      <c r="D115" s="234" t="s">
        <v>151</v>
      </c>
      <c r="E115" s="245" t="s">
        <v>21</v>
      </c>
      <c r="F115" s="246" t="s">
        <v>348</v>
      </c>
      <c r="G115" s="244"/>
      <c r="H115" s="247">
        <v>25</v>
      </c>
      <c r="I115" s="248"/>
      <c r="J115" s="244"/>
      <c r="K115" s="244"/>
      <c r="L115" s="249"/>
      <c r="M115" s="263"/>
      <c r="N115" s="264"/>
      <c r="O115" s="264"/>
      <c r="P115" s="264"/>
      <c r="Q115" s="264"/>
      <c r="R115" s="264"/>
      <c r="S115" s="264"/>
      <c r="T115" s="265"/>
      <c r="AT115" s="253" t="s">
        <v>151</v>
      </c>
      <c r="AU115" s="253" t="s">
        <v>85</v>
      </c>
      <c r="AV115" s="12" t="s">
        <v>85</v>
      </c>
      <c r="AW115" s="12" t="s">
        <v>38</v>
      </c>
      <c r="AX115" s="12" t="s">
        <v>83</v>
      </c>
      <c r="AY115" s="253" t="s">
        <v>141</v>
      </c>
    </row>
    <row r="116" s="1" customFormat="1" ht="6.96" customHeight="1">
      <c r="B116" s="65"/>
      <c r="C116" s="66"/>
      <c r="D116" s="66"/>
      <c r="E116" s="66"/>
      <c r="F116" s="66"/>
      <c r="G116" s="66"/>
      <c r="H116" s="66"/>
      <c r="I116" s="164"/>
      <c r="J116" s="66"/>
      <c r="K116" s="66"/>
      <c r="L116" s="70"/>
    </row>
  </sheetData>
  <sheetProtection sheet="1" autoFilter="0" formatColumns="0" formatRows="0" objects="1" scenarios="1" spinCount="100000" saltValue="j3gkVW18PClJGvUq+4PklJPhEm+mMb9TpzdkQTZjWR8vgQQwZe6zKbRNf7vuSUxknedt3JAoF4pahI0HY6OjEg==" hashValue="GB6PnIS1iGenshefDLInmgY74jqaF61Q1E+g6csr05yr85jYaDXiVUW3COUoEbzGEKqS7VVF1TsCearDMxPKqQ==" algorithmName="SHA-512" password="CC35"/>
  <autoFilter ref="C82:K115"/>
  <mergeCells count="10">
    <mergeCell ref="E7:H7"/>
    <mergeCell ref="E9:H9"/>
    <mergeCell ref="E24:H24"/>
    <mergeCell ref="E45:H45"/>
    <mergeCell ref="E47:H47"/>
    <mergeCell ref="J51:J52"/>
    <mergeCell ref="E73:H73"/>
    <mergeCell ref="E75:H75"/>
    <mergeCell ref="G1:H1"/>
    <mergeCell ref="L2:V2"/>
  </mergeCells>
  <hyperlinks>
    <hyperlink ref="F1:G1" location="C2" display="1) Krycí list soupisu"/>
    <hyperlink ref="G1:H1" location="C54" display="2) Rekapitulace"/>
    <hyperlink ref="J1" location="C82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34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19"/>
      <c r="B1" s="135"/>
      <c r="C1" s="135"/>
      <c r="D1" s="136" t="s">
        <v>1</v>
      </c>
      <c r="E1" s="135"/>
      <c r="F1" s="137" t="s">
        <v>107</v>
      </c>
      <c r="G1" s="137" t="s">
        <v>108</v>
      </c>
      <c r="H1" s="137"/>
      <c r="I1" s="138"/>
      <c r="J1" s="137" t="s">
        <v>109</v>
      </c>
      <c r="K1" s="136" t="s">
        <v>110</v>
      </c>
      <c r="L1" s="137" t="s">
        <v>111</v>
      </c>
      <c r="M1" s="137"/>
      <c r="N1" s="137"/>
      <c r="O1" s="137"/>
      <c r="P1" s="137"/>
      <c r="Q1" s="137"/>
      <c r="R1" s="137"/>
      <c r="S1" s="137"/>
      <c r="T1" s="137"/>
      <c r="U1" s="18"/>
      <c r="V1" s="18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</row>
    <row r="2" ht="36.96" customHeight="1">
      <c r="L2"/>
      <c r="AT2" s="22" t="s">
        <v>106</v>
      </c>
    </row>
    <row r="3" ht="6.96" customHeight="1">
      <c r="B3" s="23"/>
      <c r="C3" s="24"/>
      <c r="D3" s="24"/>
      <c r="E3" s="24"/>
      <c r="F3" s="24"/>
      <c r="G3" s="24"/>
      <c r="H3" s="24"/>
      <c r="I3" s="139"/>
      <c r="J3" s="24"/>
      <c r="K3" s="25"/>
      <c r="AT3" s="22" t="s">
        <v>85</v>
      </c>
    </row>
    <row r="4" ht="36.96" customHeight="1">
      <c r="B4" s="26"/>
      <c r="C4" s="27"/>
      <c r="D4" s="28" t="s">
        <v>112</v>
      </c>
      <c r="E4" s="27"/>
      <c r="F4" s="27"/>
      <c r="G4" s="27"/>
      <c r="H4" s="27"/>
      <c r="I4" s="140"/>
      <c r="J4" s="27"/>
      <c r="K4" s="29"/>
      <c r="M4" s="30" t="s">
        <v>12</v>
      </c>
      <c r="AT4" s="22" t="s">
        <v>6</v>
      </c>
    </row>
    <row r="5" ht="6.96" customHeight="1">
      <c r="B5" s="26"/>
      <c r="C5" s="27"/>
      <c r="D5" s="27"/>
      <c r="E5" s="27"/>
      <c r="F5" s="27"/>
      <c r="G5" s="27"/>
      <c r="H5" s="27"/>
      <c r="I5" s="140"/>
      <c r="J5" s="27"/>
      <c r="K5" s="29"/>
    </row>
    <row r="6">
      <c r="B6" s="26"/>
      <c r="C6" s="27"/>
      <c r="D6" s="38" t="s">
        <v>18</v>
      </c>
      <c r="E6" s="27"/>
      <c r="F6" s="27"/>
      <c r="G6" s="27"/>
      <c r="H6" s="27"/>
      <c r="I6" s="140"/>
      <c r="J6" s="27"/>
      <c r="K6" s="29"/>
    </row>
    <row r="7" ht="16.5" customHeight="1">
      <c r="B7" s="26"/>
      <c r="C7" s="27"/>
      <c r="D7" s="27"/>
      <c r="E7" s="141" t="str">
        <f>'Rekapitulace stavby'!K6</f>
        <v>VD Velký rybník - zřízení bezpečnostních prvků</v>
      </c>
      <c r="F7" s="38"/>
      <c r="G7" s="38"/>
      <c r="H7" s="38"/>
      <c r="I7" s="140"/>
      <c r="J7" s="27"/>
      <c r="K7" s="29"/>
    </row>
    <row r="8" s="1" customFormat="1">
      <c r="B8" s="44"/>
      <c r="C8" s="45"/>
      <c r="D8" s="38" t="s">
        <v>113</v>
      </c>
      <c r="E8" s="45"/>
      <c r="F8" s="45"/>
      <c r="G8" s="45"/>
      <c r="H8" s="45"/>
      <c r="I8" s="142"/>
      <c r="J8" s="45"/>
      <c r="K8" s="49"/>
    </row>
    <row r="9" s="1" customFormat="1" ht="36.96" customHeight="1">
      <c r="B9" s="44"/>
      <c r="C9" s="45"/>
      <c r="D9" s="45"/>
      <c r="E9" s="143" t="s">
        <v>349</v>
      </c>
      <c r="F9" s="45"/>
      <c r="G9" s="45"/>
      <c r="H9" s="45"/>
      <c r="I9" s="142"/>
      <c r="J9" s="45"/>
      <c r="K9" s="49"/>
    </row>
    <row r="10" s="1" customFormat="1">
      <c r="B10" s="44"/>
      <c r="C10" s="45"/>
      <c r="D10" s="45"/>
      <c r="E10" s="45"/>
      <c r="F10" s="45"/>
      <c r="G10" s="45"/>
      <c r="H10" s="45"/>
      <c r="I10" s="142"/>
      <c r="J10" s="45"/>
      <c r="K10" s="49"/>
    </row>
    <row r="11" s="1" customFormat="1" ht="14.4" customHeight="1">
      <c r="B11" s="44"/>
      <c r="C11" s="45"/>
      <c r="D11" s="38" t="s">
        <v>20</v>
      </c>
      <c r="E11" s="45"/>
      <c r="F11" s="33" t="s">
        <v>21</v>
      </c>
      <c r="G11" s="45"/>
      <c r="H11" s="45"/>
      <c r="I11" s="144" t="s">
        <v>22</v>
      </c>
      <c r="J11" s="33" t="s">
        <v>21</v>
      </c>
      <c r="K11" s="49"/>
    </row>
    <row r="12" s="1" customFormat="1" ht="14.4" customHeight="1">
      <c r="B12" s="44"/>
      <c r="C12" s="45"/>
      <c r="D12" s="38" t="s">
        <v>23</v>
      </c>
      <c r="E12" s="45"/>
      <c r="F12" s="33" t="s">
        <v>24</v>
      </c>
      <c r="G12" s="45"/>
      <c r="H12" s="45"/>
      <c r="I12" s="144" t="s">
        <v>25</v>
      </c>
      <c r="J12" s="145" t="str">
        <f>'Rekapitulace stavby'!AN8</f>
        <v>14. 11. 2018</v>
      </c>
      <c r="K12" s="49"/>
    </row>
    <row r="13" s="1" customFormat="1" ht="10.8" customHeight="1">
      <c r="B13" s="44"/>
      <c r="C13" s="45"/>
      <c r="D13" s="45"/>
      <c r="E13" s="45"/>
      <c r="F13" s="45"/>
      <c r="G13" s="45"/>
      <c r="H13" s="45"/>
      <c r="I13" s="142"/>
      <c r="J13" s="45"/>
      <c r="K13" s="49"/>
    </row>
    <row r="14" s="1" customFormat="1" ht="14.4" customHeight="1">
      <c r="B14" s="44"/>
      <c r="C14" s="45"/>
      <c r="D14" s="38" t="s">
        <v>27</v>
      </c>
      <c r="E14" s="45"/>
      <c r="F14" s="45"/>
      <c r="G14" s="45"/>
      <c r="H14" s="45"/>
      <c r="I14" s="144" t="s">
        <v>28</v>
      </c>
      <c r="J14" s="33" t="s">
        <v>29</v>
      </c>
      <c r="K14" s="49"/>
    </row>
    <row r="15" s="1" customFormat="1" ht="18" customHeight="1">
      <c r="B15" s="44"/>
      <c r="C15" s="45"/>
      <c r="D15" s="45"/>
      <c r="E15" s="33" t="s">
        <v>30</v>
      </c>
      <c r="F15" s="45"/>
      <c r="G15" s="45"/>
      <c r="H15" s="45"/>
      <c r="I15" s="144" t="s">
        <v>31</v>
      </c>
      <c r="J15" s="33" t="s">
        <v>21</v>
      </c>
      <c r="K15" s="49"/>
    </row>
    <row r="16" s="1" customFormat="1" ht="6.96" customHeight="1">
      <c r="B16" s="44"/>
      <c r="C16" s="45"/>
      <c r="D16" s="45"/>
      <c r="E16" s="45"/>
      <c r="F16" s="45"/>
      <c r="G16" s="45"/>
      <c r="H16" s="45"/>
      <c r="I16" s="142"/>
      <c r="J16" s="45"/>
      <c r="K16" s="49"/>
    </row>
    <row r="17" s="1" customFormat="1" ht="14.4" customHeight="1">
      <c r="B17" s="44"/>
      <c r="C17" s="45"/>
      <c r="D17" s="38" t="s">
        <v>32</v>
      </c>
      <c r="E17" s="45"/>
      <c r="F17" s="45"/>
      <c r="G17" s="45"/>
      <c r="H17" s="45"/>
      <c r="I17" s="144" t="s">
        <v>28</v>
      </c>
      <c r="J17" s="33" t="str">
        <f>IF('Rekapitulace stavby'!AN13="Vyplň údaj","",IF('Rekapitulace stavby'!AN13="","",'Rekapitulace stavby'!AN13))</f>
        <v/>
      </c>
      <c r="K17" s="49"/>
    </row>
    <row r="18" s="1" customFormat="1" ht="18" customHeight="1">
      <c r="B18" s="44"/>
      <c r="C18" s="45"/>
      <c r="D18" s="45"/>
      <c r="E18" s="33" t="str">
        <f>IF('Rekapitulace stavby'!E14="Vyplň údaj","",IF('Rekapitulace stavby'!E14="","",'Rekapitulace stavby'!E14))</f>
        <v/>
      </c>
      <c r="F18" s="45"/>
      <c r="G18" s="45"/>
      <c r="H18" s="45"/>
      <c r="I18" s="144" t="s">
        <v>31</v>
      </c>
      <c r="J18" s="33" t="str">
        <f>IF('Rekapitulace stavby'!AN14="Vyplň údaj","",IF('Rekapitulace stavby'!AN14="","",'Rekapitulace stavby'!AN14))</f>
        <v/>
      </c>
      <c r="K18" s="49"/>
    </row>
    <row r="19" s="1" customFormat="1" ht="6.96" customHeight="1">
      <c r="B19" s="44"/>
      <c r="C19" s="45"/>
      <c r="D19" s="45"/>
      <c r="E19" s="45"/>
      <c r="F19" s="45"/>
      <c r="G19" s="45"/>
      <c r="H19" s="45"/>
      <c r="I19" s="142"/>
      <c r="J19" s="45"/>
      <c r="K19" s="49"/>
    </row>
    <row r="20" s="1" customFormat="1" ht="14.4" customHeight="1">
      <c r="B20" s="44"/>
      <c r="C20" s="45"/>
      <c r="D20" s="38" t="s">
        <v>34</v>
      </c>
      <c r="E20" s="45"/>
      <c r="F20" s="45"/>
      <c r="G20" s="45"/>
      <c r="H20" s="45"/>
      <c r="I20" s="144" t="s">
        <v>28</v>
      </c>
      <c r="J20" s="33" t="s">
        <v>35</v>
      </c>
      <c r="K20" s="49"/>
    </row>
    <row r="21" s="1" customFormat="1" ht="18" customHeight="1">
      <c r="B21" s="44"/>
      <c r="C21" s="45"/>
      <c r="D21" s="45"/>
      <c r="E21" s="33" t="s">
        <v>36</v>
      </c>
      <c r="F21" s="45"/>
      <c r="G21" s="45"/>
      <c r="H21" s="45"/>
      <c r="I21" s="144" t="s">
        <v>31</v>
      </c>
      <c r="J21" s="33" t="s">
        <v>37</v>
      </c>
      <c r="K21" s="49"/>
    </row>
    <row r="22" s="1" customFormat="1" ht="6.96" customHeight="1">
      <c r="B22" s="44"/>
      <c r="C22" s="45"/>
      <c r="D22" s="45"/>
      <c r="E22" s="45"/>
      <c r="F22" s="45"/>
      <c r="G22" s="45"/>
      <c r="H22" s="45"/>
      <c r="I22" s="142"/>
      <c r="J22" s="45"/>
      <c r="K22" s="49"/>
    </row>
    <row r="23" s="1" customFormat="1" ht="14.4" customHeight="1">
      <c r="B23" s="44"/>
      <c r="C23" s="45"/>
      <c r="D23" s="38" t="s">
        <v>39</v>
      </c>
      <c r="E23" s="45"/>
      <c r="F23" s="45"/>
      <c r="G23" s="45"/>
      <c r="H23" s="45"/>
      <c r="I23" s="142"/>
      <c r="J23" s="45"/>
      <c r="K23" s="49"/>
    </row>
    <row r="24" s="6" customFormat="1" ht="16.5" customHeight="1">
      <c r="B24" s="146"/>
      <c r="C24" s="147"/>
      <c r="D24" s="147"/>
      <c r="E24" s="42" t="s">
        <v>21</v>
      </c>
      <c r="F24" s="42"/>
      <c r="G24" s="42"/>
      <c r="H24" s="42"/>
      <c r="I24" s="148"/>
      <c r="J24" s="147"/>
      <c r="K24" s="149"/>
    </row>
    <row r="25" s="1" customFormat="1" ht="6.96" customHeight="1">
      <c r="B25" s="44"/>
      <c r="C25" s="45"/>
      <c r="D25" s="45"/>
      <c r="E25" s="45"/>
      <c r="F25" s="45"/>
      <c r="G25" s="45"/>
      <c r="H25" s="45"/>
      <c r="I25" s="142"/>
      <c r="J25" s="45"/>
      <c r="K25" s="49"/>
    </row>
    <row r="26" s="1" customFormat="1" ht="6.96" customHeight="1">
      <c r="B26" s="44"/>
      <c r="C26" s="45"/>
      <c r="D26" s="104"/>
      <c r="E26" s="104"/>
      <c r="F26" s="104"/>
      <c r="G26" s="104"/>
      <c r="H26" s="104"/>
      <c r="I26" s="150"/>
      <c r="J26" s="104"/>
      <c r="K26" s="151"/>
    </row>
    <row r="27" s="1" customFormat="1" ht="25.44" customHeight="1">
      <c r="B27" s="44"/>
      <c r="C27" s="45"/>
      <c r="D27" s="152" t="s">
        <v>41</v>
      </c>
      <c r="E27" s="45"/>
      <c r="F27" s="45"/>
      <c r="G27" s="45"/>
      <c r="H27" s="45"/>
      <c r="I27" s="142"/>
      <c r="J27" s="153">
        <f>ROUND(J78,2)</f>
        <v>0</v>
      </c>
      <c r="K27" s="49"/>
    </row>
    <row r="28" s="1" customFormat="1" ht="6.96" customHeight="1">
      <c r="B28" s="44"/>
      <c r="C28" s="45"/>
      <c r="D28" s="104"/>
      <c r="E28" s="104"/>
      <c r="F28" s="104"/>
      <c r="G28" s="104"/>
      <c r="H28" s="104"/>
      <c r="I28" s="150"/>
      <c r="J28" s="104"/>
      <c r="K28" s="151"/>
    </row>
    <row r="29" s="1" customFormat="1" ht="14.4" customHeight="1">
      <c r="B29" s="44"/>
      <c r="C29" s="45"/>
      <c r="D29" s="45"/>
      <c r="E29" s="45"/>
      <c r="F29" s="50" t="s">
        <v>43</v>
      </c>
      <c r="G29" s="45"/>
      <c r="H29" s="45"/>
      <c r="I29" s="154" t="s">
        <v>42</v>
      </c>
      <c r="J29" s="50" t="s">
        <v>44</v>
      </c>
      <c r="K29" s="49"/>
    </row>
    <row r="30" s="1" customFormat="1" ht="14.4" customHeight="1">
      <c r="B30" s="44"/>
      <c r="C30" s="45"/>
      <c r="D30" s="53" t="s">
        <v>45</v>
      </c>
      <c r="E30" s="53" t="s">
        <v>46</v>
      </c>
      <c r="F30" s="155">
        <f>ROUND(SUM(BE78:BE85), 2)</f>
        <v>0</v>
      </c>
      <c r="G30" s="45"/>
      <c r="H30" s="45"/>
      <c r="I30" s="156">
        <v>0.20999999999999999</v>
      </c>
      <c r="J30" s="155">
        <f>ROUND(ROUND((SUM(BE78:BE85)), 2)*I30, 2)</f>
        <v>0</v>
      </c>
      <c r="K30" s="49"/>
    </row>
    <row r="31" s="1" customFormat="1" ht="14.4" customHeight="1">
      <c r="B31" s="44"/>
      <c r="C31" s="45"/>
      <c r="D31" s="45"/>
      <c r="E31" s="53" t="s">
        <v>47</v>
      </c>
      <c r="F31" s="155">
        <f>ROUND(SUM(BF78:BF85), 2)</f>
        <v>0</v>
      </c>
      <c r="G31" s="45"/>
      <c r="H31" s="45"/>
      <c r="I31" s="156">
        <v>0.14999999999999999</v>
      </c>
      <c r="J31" s="155">
        <f>ROUND(ROUND((SUM(BF78:BF85)), 2)*I31, 2)</f>
        <v>0</v>
      </c>
      <c r="K31" s="49"/>
    </row>
    <row r="32" hidden="1" s="1" customFormat="1" ht="14.4" customHeight="1">
      <c r="B32" s="44"/>
      <c r="C32" s="45"/>
      <c r="D32" s="45"/>
      <c r="E32" s="53" t="s">
        <v>48</v>
      </c>
      <c r="F32" s="155">
        <f>ROUND(SUM(BG78:BG85), 2)</f>
        <v>0</v>
      </c>
      <c r="G32" s="45"/>
      <c r="H32" s="45"/>
      <c r="I32" s="156">
        <v>0.20999999999999999</v>
      </c>
      <c r="J32" s="155">
        <v>0</v>
      </c>
      <c r="K32" s="49"/>
    </row>
    <row r="33" hidden="1" s="1" customFormat="1" ht="14.4" customHeight="1">
      <c r="B33" s="44"/>
      <c r="C33" s="45"/>
      <c r="D33" s="45"/>
      <c r="E33" s="53" t="s">
        <v>49</v>
      </c>
      <c r="F33" s="155">
        <f>ROUND(SUM(BH78:BH85), 2)</f>
        <v>0</v>
      </c>
      <c r="G33" s="45"/>
      <c r="H33" s="45"/>
      <c r="I33" s="156">
        <v>0.14999999999999999</v>
      </c>
      <c r="J33" s="155">
        <v>0</v>
      </c>
      <c r="K33" s="49"/>
    </row>
    <row r="34" hidden="1" s="1" customFormat="1" ht="14.4" customHeight="1">
      <c r="B34" s="44"/>
      <c r="C34" s="45"/>
      <c r="D34" s="45"/>
      <c r="E34" s="53" t="s">
        <v>50</v>
      </c>
      <c r="F34" s="155">
        <f>ROUND(SUM(BI78:BI85), 2)</f>
        <v>0</v>
      </c>
      <c r="G34" s="45"/>
      <c r="H34" s="45"/>
      <c r="I34" s="156">
        <v>0</v>
      </c>
      <c r="J34" s="155">
        <v>0</v>
      </c>
      <c r="K34" s="49"/>
    </row>
    <row r="35" s="1" customFormat="1" ht="6.96" customHeight="1">
      <c r="B35" s="44"/>
      <c r="C35" s="45"/>
      <c r="D35" s="45"/>
      <c r="E35" s="45"/>
      <c r="F35" s="45"/>
      <c r="G35" s="45"/>
      <c r="H35" s="45"/>
      <c r="I35" s="142"/>
      <c r="J35" s="45"/>
      <c r="K35" s="49"/>
    </row>
    <row r="36" s="1" customFormat="1" ht="25.44" customHeight="1">
      <c r="B36" s="44"/>
      <c r="C36" s="157"/>
      <c r="D36" s="158" t="s">
        <v>51</v>
      </c>
      <c r="E36" s="96"/>
      <c r="F36" s="96"/>
      <c r="G36" s="159" t="s">
        <v>52</v>
      </c>
      <c r="H36" s="160" t="s">
        <v>53</v>
      </c>
      <c r="I36" s="161"/>
      <c r="J36" s="162">
        <f>SUM(J27:J34)</f>
        <v>0</v>
      </c>
      <c r="K36" s="163"/>
    </row>
    <row r="37" s="1" customFormat="1" ht="14.4" customHeight="1">
      <c r="B37" s="65"/>
      <c r="C37" s="66"/>
      <c r="D37" s="66"/>
      <c r="E37" s="66"/>
      <c r="F37" s="66"/>
      <c r="G37" s="66"/>
      <c r="H37" s="66"/>
      <c r="I37" s="164"/>
      <c r="J37" s="66"/>
      <c r="K37" s="67"/>
    </row>
    <row r="41" s="1" customFormat="1" ht="6.96" customHeight="1">
      <c r="B41" s="165"/>
      <c r="C41" s="166"/>
      <c r="D41" s="166"/>
      <c r="E41" s="166"/>
      <c r="F41" s="166"/>
      <c r="G41" s="166"/>
      <c r="H41" s="166"/>
      <c r="I41" s="167"/>
      <c r="J41" s="166"/>
      <c r="K41" s="168"/>
    </row>
    <row r="42" s="1" customFormat="1" ht="36.96" customHeight="1">
      <c r="B42" s="44"/>
      <c r="C42" s="28" t="s">
        <v>115</v>
      </c>
      <c r="D42" s="45"/>
      <c r="E42" s="45"/>
      <c r="F42" s="45"/>
      <c r="G42" s="45"/>
      <c r="H42" s="45"/>
      <c r="I42" s="142"/>
      <c r="J42" s="45"/>
      <c r="K42" s="49"/>
    </row>
    <row r="43" s="1" customFormat="1" ht="6.96" customHeight="1">
      <c r="B43" s="44"/>
      <c r="C43" s="45"/>
      <c r="D43" s="45"/>
      <c r="E43" s="45"/>
      <c r="F43" s="45"/>
      <c r="G43" s="45"/>
      <c r="H43" s="45"/>
      <c r="I43" s="142"/>
      <c r="J43" s="45"/>
      <c r="K43" s="49"/>
    </row>
    <row r="44" s="1" customFormat="1" ht="14.4" customHeight="1">
      <c r="B44" s="44"/>
      <c r="C44" s="38" t="s">
        <v>18</v>
      </c>
      <c r="D44" s="45"/>
      <c r="E44" s="45"/>
      <c r="F44" s="45"/>
      <c r="G44" s="45"/>
      <c r="H44" s="45"/>
      <c r="I44" s="142"/>
      <c r="J44" s="45"/>
      <c r="K44" s="49"/>
    </row>
    <row r="45" s="1" customFormat="1" ht="16.5" customHeight="1">
      <c r="B45" s="44"/>
      <c r="C45" s="45"/>
      <c r="D45" s="45"/>
      <c r="E45" s="141" t="str">
        <f>E7</f>
        <v>VD Velký rybník - zřízení bezpečnostních prvků</v>
      </c>
      <c r="F45" s="38"/>
      <c r="G45" s="38"/>
      <c r="H45" s="38"/>
      <c r="I45" s="142"/>
      <c r="J45" s="45"/>
      <c r="K45" s="49"/>
    </row>
    <row r="46" s="1" customFormat="1" ht="14.4" customHeight="1">
      <c r="B46" s="44"/>
      <c r="C46" s="38" t="s">
        <v>113</v>
      </c>
      <c r="D46" s="45"/>
      <c r="E46" s="45"/>
      <c r="F46" s="45"/>
      <c r="G46" s="45"/>
      <c r="H46" s="45"/>
      <c r="I46" s="142"/>
      <c r="J46" s="45"/>
      <c r="K46" s="49"/>
    </row>
    <row r="47" s="1" customFormat="1" ht="17.25" customHeight="1">
      <c r="B47" s="44"/>
      <c r="C47" s="45"/>
      <c r="D47" s="45"/>
      <c r="E47" s="143" t="str">
        <f>E9</f>
        <v>2018-092-H - Vjezdová brána</v>
      </c>
      <c r="F47" s="45"/>
      <c r="G47" s="45"/>
      <c r="H47" s="45"/>
      <c r="I47" s="142"/>
      <c r="J47" s="45"/>
      <c r="K47" s="49"/>
    </row>
    <row r="48" s="1" customFormat="1" ht="6.96" customHeight="1">
      <c r="B48" s="44"/>
      <c r="C48" s="45"/>
      <c r="D48" s="45"/>
      <c r="E48" s="45"/>
      <c r="F48" s="45"/>
      <c r="G48" s="45"/>
      <c r="H48" s="45"/>
      <c r="I48" s="142"/>
      <c r="J48" s="45"/>
      <c r="K48" s="49"/>
    </row>
    <row r="49" s="1" customFormat="1" ht="18" customHeight="1">
      <c r="B49" s="44"/>
      <c r="C49" s="38" t="s">
        <v>23</v>
      </c>
      <c r="D49" s="45"/>
      <c r="E49" s="45"/>
      <c r="F49" s="33" t="str">
        <f>F12</f>
        <v>Malešov</v>
      </c>
      <c r="G49" s="45"/>
      <c r="H49" s="45"/>
      <c r="I49" s="144" t="s">
        <v>25</v>
      </c>
      <c r="J49" s="145" t="str">
        <f>IF(J12="","",J12)</f>
        <v>14. 11. 2018</v>
      </c>
      <c r="K49" s="49"/>
    </row>
    <row r="50" s="1" customFormat="1" ht="6.96" customHeight="1">
      <c r="B50" s="44"/>
      <c r="C50" s="45"/>
      <c r="D50" s="45"/>
      <c r="E50" s="45"/>
      <c r="F50" s="45"/>
      <c r="G50" s="45"/>
      <c r="H50" s="45"/>
      <c r="I50" s="142"/>
      <c r="J50" s="45"/>
      <c r="K50" s="49"/>
    </row>
    <row r="51" s="1" customFormat="1">
      <c r="B51" s="44"/>
      <c r="C51" s="38" t="s">
        <v>27</v>
      </c>
      <c r="D51" s="45"/>
      <c r="E51" s="45"/>
      <c r="F51" s="33" t="str">
        <f>E15</f>
        <v>Povodí Labe, s.p.</v>
      </c>
      <c r="G51" s="45"/>
      <c r="H51" s="45"/>
      <c r="I51" s="144" t="s">
        <v>34</v>
      </c>
      <c r="J51" s="42" t="str">
        <f>E21</f>
        <v>Komplex CR s.r.o.</v>
      </c>
      <c r="K51" s="49"/>
    </row>
    <row r="52" s="1" customFormat="1" ht="14.4" customHeight="1">
      <c r="B52" s="44"/>
      <c r="C52" s="38" t="s">
        <v>32</v>
      </c>
      <c r="D52" s="45"/>
      <c r="E52" s="45"/>
      <c r="F52" s="33" t="str">
        <f>IF(E18="","",E18)</f>
        <v/>
      </c>
      <c r="G52" s="45"/>
      <c r="H52" s="45"/>
      <c r="I52" s="142"/>
      <c r="J52" s="169"/>
      <c r="K52" s="49"/>
    </row>
    <row r="53" s="1" customFormat="1" ht="10.32" customHeight="1">
      <c r="B53" s="44"/>
      <c r="C53" s="45"/>
      <c r="D53" s="45"/>
      <c r="E53" s="45"/>
      <c r="F53" s="45"/>
      <c r="G53" s="45"/>
      <c r="H53" s="45"/>
      <c r="I53" s="142"/>
      <c r="J53" s="45"/>
      <c r="K53" s="49"/>
    </row>
    <row r="54" s="1" customFormat="1" ht="29.28" customHeight="1">
      <c r="B54" s="44"/>
      <c r="C54" s="170" t="s">
        <v>116</v>
      </c>
      <c r="D54" s="157"/>
      <c r="E54" s="157"/>
      <c r="F54" s="157"/>
      <c r="G54" s="157"/>
      <c r="H54" s="157"/>
      <c r="I54" s="171"/>
      <c r="J54" s="172" t="s">
        <v>117</v>
      </c>
      <c r="K54" s="173"/>
    </row>
    <row r="55" s="1" customFormat="1" ht="10.32" customHeight="1">
      <c r="B55" s="44"/>
      <c r="C55" s="45"/>
      <c r="D55" s="45"/>
      <c r="E55" s="45"/>
      <c r="F55" s="45"/>
      <c r="G55" s="45"/>
      <c r="H55" s="45"/>
      <c r="I55" s="142"/>
      <c r="J55" s="45"/>
      <c r="K55" s="49"/>
    </row>
    <row r="56" s="1" customFormat="1" ht="29.28" customHeight="1">
      <c r="B56" s="44"/>
      <c r="C56" s="174" t="s">
        <v>118</v>
      </c>
      <c r="D56" s="45"/>
      <c r="E56" s="45"/>
      <c r="F56" s="45"/>
      <c r="G56" s="45"/>
      <c r="H56" s="45"/>
      <c r="I56" s="142"/>
      <c r="J56" s="153">
        <f>J78</f>
        <v>0</v>
      </c>
      <c r="K56" s="49"/>
      <c r="AU56" s="22" t="s">
        <v>119</v>
      </c>
    </row>
    <row r="57" s="7" customFormat="1" ht="24.96" customHeight="1">
      <c r="B57" s="175"/>
      <c r="C57" s="176"/>
      <c r="D57" s="177" t="s">
        <v>120</v>
      </c>
      <c r="E57" s="178"/>
      <c r="F57" s="178"/>
      <c r="G57" s="178"/>
      <c r="H57" s="178"/>
      <c r="I57" s="179"/>
      <c r="J57" s="180">
        <f>J79</f>
        <v>0</v>
      </c>
      <c r="K57" s="181"/>
    </row>
    <row r="58" s="8" customFormat="1" ht="19.92" customHeight="1">
      <c r="B58" s="182"/>
      <c r="C58" s="183"/>
      <c r="D58" s="184" t="s">
        <v>182</v>
      </c>
      <c r="E58" s="185"/>
      <c r="F58" s="185"/>
      <c r="G58" s="185"/>
      <c r="H58" s="185"/>
      <c r="I58" s="186"/>
      <c r="J58" s="187">
        <f>J80</f>
        <v>0</v>
      </c>
      <c r="K58" s="188"/>
    </row>
    <row r="59" s="1" customFormat="1" ht="21.84" customHeight="1">
      <c r="B59" s="44"/>
      <c r="C59" s="45"/>
      <c r="D59" s="45"/>
      <c r="E59" s="45"/>
      <c r="F59" s="45"/>
      <c r="G59" s="45"/>
      <c r="H59" s="45"/>
      <c r="I59" s="142"/>
      <c r="J59" s="45"/>
      <c r="K59" s="49"/>
    </row>
    <row r="60" s="1" customFormat="1" ht="6.96" customHeight="1">
      <c r="B60" s="65"/>
      <c r="C60" s="66"/>
      <c r="D60" s="66"/>
      <c r="E60" s="66"/>
      <c r="F60" s="66"/>
      <c r="G60" s="66"/>
      <c r="H60" s="66"/>
      <c r="I60" s="164"/>
      <c r="J60" s="66"/>
      <c r="K60" s="67"/>
    </row>
    <row r="64" s="1" customFormat="1" ht="6.96" customHeight="1">
      <c r="B64" s="68"/>
      <c r="C64" s="69"/>
      <c r="D64" s="69"/>
      <c r="E64" s="69"/>
      <c r="F64" s="69"/>
      <c r="G64" s="69"/>
      <c r="H64" s="69"/>
      <c r="I64" s="167"/>
      <c r="J64" s="69"/>
      <c r="K64" s="69"/>
      <c r="L64" s="70"/>
    </row>
    <row r="65" s="1" customFormat="1" ht="36.96" customHeight="1">
      <c r="B65" s="44"/>
      <c r="C65" s="71" t="s">
        <v>125</v>
      </c>
      <c r="D65" s="72"/>
      <c r="E65" s="72"/>
      <c r="F65" s="72"/>
      <c r="G65" s="72"/>
      <c r="H65" s="72"/>
      <c r="I65" s="189"/>
      <c r="J65" s="72"/>
      <c r="K65" s="72"/>
      <c r="L65" s="70"/>
    </row>
    <row r="66" s="1" customFormat="1" ht="6.96" customHeight="1">
      <c r="B66" s="44"/>
      <c r="C66" s="72"/>
      <c r="D66" s="72"/>
      <c r="E66" s="72"/>
      <c r="F66" s="72"/>
      <c r="G66" s="72"/>
      <c r="H66" s="72"/>
      <c r="I66" s="189"/>
      <c r="J66" s="72"/>
      <c r="K66" s="72"/>
      <c r="L66" s="70"/>
    </row>
    <row r="67" s="1" customFormat="1" ht="14.4" customHeight="1">
      <c r="B67" s="44"/>
      <c r="C67" s="74" t="s">
        <v>18</v>
      </c>
      <c r="D67" s="72"/>
      <c r="E67" s="72"/>
      <c r="F67" s="72"/>
      <c r="G67" s="72"/>
      <c r="H67" s="72"/>
      <c r="I67" s="189"/>
      <c r="J67" s="72"/>
      <c r="K67" s="72"/>
      <c r="L67" s="70"/>
    </row>
    <row r="68" s="1" customFormat="1" ht="16.5" customHeight="1">
      <c r="B68" s="44"/>
      <c r="C68" s="72"/>
      <c r="D68" s="72"/>
      <c r="E68" s="190" t="str">
        <f>E7</f>
        <v>VD Velký rybník - zřízení bezpečnostních prvků</v>
      </c>
      <c r="F68" s="74"/>
      <c r="G68" s="74"/>
      <c r="H68" s="74"/>
      <c r="I68" s="189"/>
      <c r="J68" s="72"/>
      <c r="K68" s="72"/>
      <c r="L68" s="70"/>
    </row>
    <row r="69" s="1" customFormat="1" ht="14.4" customHeight="1">
      <c r="B69" s="44"/>
      <c r="C69" s="74" t="s">
        <v>113</v>
      </c>
      <c r="D69" s="72"/>
      <c r="E69" s="72"/>
      <c r="F69" s="72"/>
      <c r="G69" s="72"/>
      <c r="H69" s="72"/>
      <c r="I69" s="189"/>
      <c r="J69" s="72"/>
      <c r="K69" s="72"/>
      <c r="L69" s="70"/>
    </row>
    <row r="70" s="1" customFormat="1" ht="17.25" customHeight="1">
      <c r="B70" s="44"/>
      <c r="C70" s="72"/>
      <c r="D70" s="72"/>
      <c r="E70" s="80" t="str">
        <f>E9</f>
        <v>2018-092-H - Vjezdová brána</v>
      </c>
      <c r="F70" s="72"/>
      <c r="G70" s="72"/>
      <c r="H70" s="72"/>
      <c r="I70" s="189"/>
      <c r="J70" s="72"/>
      <c r="K70" s="72"/>
      <c r="L70" s="70"/>
    </row>
    <row r="71" s="1" customFormat="1" ht="6.96" customHeight="1">
      <c r="B71" s="44"/>
      <c r="C71" s="72"/>
      <c r="D71" s="72"/>
      <c r="E71" s="72"/>
      <c r="F71" s="72"/>
      <c r="G71" s="72"/>
      <c r="H71" s="72"/>
      <c r="I71" s="189"/>
      <c r="J71" s="72"/>
      <c r="K71" s="72"/>
      <c r="L71" s="70"/>
    </row>
    <row r="72" s="1" customFormat="1" ht="18" customHeight="1">
      <c r="B72" s="44"/>
      <c r="C72" s="74" t="s">
        <v>23</v>
      </c>
      <c r="D72" s="72"/>
      <c r="E72" s="72"/>
      <c r="F72" s="191" t="str">
        <f>F12</f>
        <v>Malešov</v>
      </c>
      <c r="G72" s="72"/>
      <c r="H72" s="72"/>
      <c r="I72" s="192" t="s">
        <v>25</v>
      </c>
      <c r="J72" s="83" t="str">
        <f>IF(J12="","",J12)</f>
        <v>14. 11. 2018</v>
      </c>
      <c r="K72" s="72"/>
      <c r="L72" s="70"/>
    </row>
    <row r="73" s="1" customFormat="1" ht="6.96" customHeight="1">
      <c r="B73" s="44"/>
      <c r="C73" s="72"/>
      <c r="D73" s="72"/>
      <c r="E73" s="72"/>
      <c r="F73" s="72"/>
      <c r="G73" s="72"/>
      <c r="H73" s="72"/>
      <c r="I73" s="189"/>
      <c r="J73" s="72"/>
      <c r="K73" s="72"/>
      <c r="L73" s="70"/>
    </row>
    <row r="74" s="1" customFormat="1">
      <c r="B74" s="44"/>
      <c r="C74" s="74" t="s">
        <v>27</v>
      </c>
      <c r="D74" s="72"/>
      <c r="E74" s="72"/>
      <c r="F74" s="191" t="str">
        <f>E15</f>
        <v>Povodí Labe, s.p.</v>
      </c>
      <c r="G74" s="72"/>
      <c r="H74" s="72"/>
      <c r="I74" s="192" t="s">
        <v>34</v>
      </c>
      <c r="J74" s="191" t="str">
        <f>E21</f>
        <v>Komplex CR s.r.o.</v>
      </c>
      <c r="K74" s="72"/>
      <c r="L74" s="70"/>
    </row>
    <row r="75" s="1" customFormat="1" ht="14.4" customHeight="1">
      <c r="B75" s="44"/>
      <c r="C75" s="74" t="s">
        <v>32</v>
      </c>
      <c r="D75" s="72"/>
      <c r="E75" s="72"/>
      <c r="F75" s="191" t="str">
        <f>IF(E18="","",E18)</f>
        <v/>
      </c>
      <c r="G75" s="72"/>
      <c r="H75" s="72"/>
      <c r="I75" s="189"/>
      <c r="J75" s="72"/>
      <c r="K75" s="72"/>
      <c r="L75" s="70"/>
    </row>
    <row r="76" s="1" customFormat="1" ht="10.32" customHeight="1">
      <c r="B76" s="44"/>
      <c r="C76" s="72"/>
      <c r="D76" s="72"/>
      <c r="E76" s="72"/>
      <c r="F76" s="72"/>
      <c r="G76" s="72"/>
      <c r="H76" s="72"/>
      <c r="I76" s="189"/>
      <c r="J76" s="72"/>
      <c r="K76" s="72"/>
      <c r="L76" s="70"/>
    </row>
    <row r="77" s="9" customFormat="1" ht="29.28" customHeight="1">
      <c r="B77" s="193"/>
      <c r="C77" s="194" t="s">
        <v>126</v>
      </c>
      <c r="D77" s="195" t="s">
        <v>60</v>
      </c>
      <c r="E77" s="195" t="s">
        <v>56</v>
      </c>
      <c r="F77" s="195" t="s">
        <v>127</v>
      </c>
      <c r="G77" s="195" t="s">
        <v>128</v>
      </c>
      <c r="H77" s="195" t="s">
        <v>129</v>
      </c>
      <c r="I77" s="196" t="s">
        <v>130</v>
      </c>
      <c r="J77" s="195" t="s">
        <v>117</v>
      </c>
      <c r="K77" s="197" t="s">
        <v>131</v>
      </c>
      <c r="L77" s="198"/>
      <c r="M77" s="100" t="s">
        <v>132</v>
      </c>
      <c r="N77" s="101" t="s">
        <v>45</v>
      </c>
      <c r="O77" s="101" t="s">
        <v>133</v>
      </c>
      <c r="P77" s="101" t="s">
        <v>134</v>
      </c>
      <c r="Q77" s="101" t="s">
        <v>135</v>
      </c>
      <c r="R77" s="101" t="s">
        <v>136</v>
      </c>
      <c r="S77" s="101" t="s">
        <v>137</v>
      </c>
      <c r="T77" s="102" t="s">
        <v>138</v>
      </c>
    </row>
    <row r="78" s="1" customFormat="1" ht="29.28" customHeight="1">
      <c r="B78" s="44"/>
      <c r="C78" s="106" t="s">
        <v>118</v>
      </c>
      <c r="D78" s="72"/>
      <c r="E78" s="72"/>
      <c r="F78" s="72"/>
      <c r="G78" s="72"/>
      <c r="H78" s="72"/>
      <c r="I78" s="189"/>
      <c r="J78" s="199">
        <f>BK78</f>
        <v>0</v>
      </c>
      <c r="K78" s="72"/>
      <c r="L78" s="70"/>
      <c r="M78" s="103"/>
      <c r="N78" s="104"/>
      <c r="O78" s="104"/>
      <c r="P78" s="200">
        <f>P79</f>
        <v>0</v>
      </c>
      <c r="Q78" s="104"/>
      <c r="R78" s="200">
        <f>R79</f>
        <v>0.31359999999999999</v>
      </c>
      <c r="S78" s="104"/>
      <c r="T78" s="201">
        <f>T79</f>
        <v>0</v>
      </c>
      <c r="AT78" s="22" t="s">
        <v>74</v>
      </c>
      <c r="AU78" s="22" t="s">
        <v>119</v>
      </c>
      <c r="BK78" s="202">
        <f>BK79</f>
        <v>0</v>
      </c>
    </row>
    <row r="79" s="10" customFormat="1" ht="37.44" customHeight="1">
      <c r="B79" s="203"/>
      <c r="C79" s="204"/>
      <c r="D79" s="205" t="s">
        <v>74</v>
      </c>
      <c r="E79" s="206" t="s">
        <v>139</v>
      </c>
      <c r="F79" s="206" t="s">
        <v>140</v>
      </c>
      <c r="G79" s="204"/>
      <c r="H79" s="204"/>
      <c r="I79" s="207"/>
      <c r="J79" s="208">
        <f>BK79</f>
        <v>0</v>
      </c>
      <c r="K79" s="204"/>
      <c r="L79" s="209"/>
      <c r="M79" s="210"/>
      <c r="N79" s="211"/>
      <c r="O79" s="211"/>
      <c r="P79" s="212">
        <f>P80</f>
        <v>0</v>
      </c>
      <c r="Q79" s="211"/>
      <c r="R79" s="212">
        <f>R80</f>
        <v>0.31359999999999999</v>
      </c>
      <c r="S79" s="211"/>
      <c r="T79" s="213">
        <f>T80</f>
        <v>0</v>
      </c>
      <c r="AR79" s="214" t="s">
        <v>83</v>
      </c>
      <c r="AT79" s="215" t="s">
        <v>74</v>
      </c>
      <c r="AU79" s="215" t="s">
        <v>75</v>
      </c>
      <c r="AY79" s="214" t="s">
        <v>141</v>
      </c>
      <c r="BK79" s="216">
        <f>BK80</f>
        <v>0</v>
      </c>
    </row>
    <row r="80" s="10" customFormat="1" ht="19.92" customHeight="1">
      <c r="B80" s="203"/>
      <c r="C80" s="204"/>
      <c r="D80" s="205" t="s">
        <v>74</v>
      </c>
      <c r="E80" s="217" t="s">
        <v>161</v>
      </c>
      <c r="F80" s="217" t="s">
        <v>186</v>
      </c>
      <c r="G80" s="204"/>
      <c r="H80" s="204"/>
      <c r="I80" s="207"/>
      <c r="J80" s="218">
        <f>BK80</f>
        <v>0</v>
      </c>
      <c r="K80" s="204"/>
      <c r="L80" s="209"/>
      <c r="M80" s="210"/>
      <c r="N80" s="211"/>
      <c r="O80" s="211"/>
      <c r="P80" s="212">
        <f>SUM(P81:P85)</f>
        <v>0</v>
      </c>
      <c r="Q80" s="211"/>
      <c r="R80" s="212">
        <f>SUM(R81:R85)</f>
        <v>0.31359999999999999</v>
      </c>
      <c r="S80" s="211"/>
      <c r="T80" s="213">
        <f>SUM(T81:T85)</f>
        <v>0</v>
      </c>
      <c r="AR80" s="214" t="s">
        <v>83</v>
      </c>
      <c r="AT80" s="215" t="s">
        <v>74</v>
      </c>
      <c r="AU80" s="215" t="s">
        <v>83</v>
      </c>
      <c r="AY80" s="214" t="s">
        <v>141</v>
      </c>
      <c r="BK80" s="216">
        <f>SUM(BK81:BK85)</f>
        <v>0</v>
      </c>
    </row>
    <row r="81" s="1" customFormat="1" ht="25.5" customHeight="1">
      <c r="B81" s="44"/>
      <c r="C81" s="254" t="s">
        <v>83</v>
      </c>
      <c r="D81" s="254" t="s">
        <v>156</v>
      </c>
      <c r="E81" s="255" t="s">
        <v>350</v>
      </c>
      <c r="F81" s="256" t="s">
        <v>351</v>
      </c>
      <c r="G81" s="257" t="s">
        <v>230</v>
      </c>
      <c r="H81" s="258">
        <v>1</v>
      </c>
      <c r="I81" s="259"/>
      <c r="J81" s="260">
        <f>ROUND(I81*H81,2)</f>
        <v>0</v>
      </c>
      <c r="K81" s="256" t="s">
        <v>147</v>
      </c>
      <c r="L81" s="70"/>
      <c r="M81" s="261" t="s">
        <v>21</v>
      </c>
      <c r="N81" s="262" t="s">
        <v>46</v>
      </c>
      <c r="O81" s="45"/>
      <c r="P81" s="229">
        <f>O81*H81</f>
        <v>0</v>
      </c>
      <c r="Q81" s="229">
        <v>0</v>
      </c>
      <c r="R81" s="229">
        <f>Q81*H81</f>
        <v>0</v>
      </c>
      <c r="S81" s="229">
        <v>0</v>
      </c>
      <c r="T81" s="230">
        <f>S81*H81</f>
        <v>0</v>
      </c>
      <c r="AR81" s="22" t="s">
        <v>149</v>
      </c>
      <c r="AT81" s="22" t="s">
        <v>156</v>
      </c>
      <c r="AU81" s="22" t="s">
        <v>85</v>
      </c>
      <c r="AY81" s="22" t="s">
        <v>141</v>
      </c>
      <c r="BE81" s="231">
        <f>IF(N81="základní",J81,0)</f>
        <v>0</v>
      </c>
      <c r="BF81" s="231">
        <f>IF(N81="snížená",J81,0)</f>
        <v>0</v>
      </c>
      <c r="BG81" s="231">
        <f>IF(N81="zákl. přenesená",J81,0)</f>
        <v>0</v>
      </c>
      <c r="BH81" s="231">
        <f>IF(N81="sníž. přenesená",J81,0)</f>
        <v>0</v>
      </c>
      <c r="BI81" s="231">
        <f>IF(N81="nulová",J81,0)</f>
        <v>0</v>
      </c>
      <c r="BJ81" s="22" t="s">
        <v>83</v>
      </c>
      <c r="BK81" s="231">
        <f>ROUND(I81*H81,2)</f>
        <v>0</v>
      </c>
      <c r="BL81" s="22" t="s">
        <v>149</v>
      </c>
      <c r="BM81" s="22" t="s">
        <v>352</v>
      </c>
    </row>
    <row r="82" s="1" customFormat="1" ht="16.5" customHeight="1">
      <c r="B82" s="44"/>
      <c r="C82" s="219" t="s">
        <v>85</v>
      </c>
      <c r="D82" s="219" t="s">
        <v>143</v>
      </c>
      <c r="E82" s="220" t="s">
        <v>353</v>
      </c>
      <c r="F82" s="221" t="s">
        <v>354</v>
      </c>
      <c r="G82" s="222" t="s">
        <v>230</v>
      </c>
      <c r="H82" s="223">
        <v>2</v>
      </c>
      <c r="I82" s="224"/>
      <c r="J82" s="225">
        <f>ROUND(I82*H82,2)</f>
        <v>0</v>
      </c>
      <c r="K82" s="221" t="s">
        <v>21</v>
      </c>
      <c r="L82" s="226"/>
      <c r="M82" s="227" t="s">
        <v>21</v>
      </c>
      <c r="N82" s="228" t="s">
        <v>46</v>
      </c>
      <c r="O82" s="45"/>
      <c r="P82" s="229">
        <f>O82*H82</f>
        <v>0</v>
      </c>
      <c r="Q82" s="229">
        <v>0.154</v>
      </c>
      <c r="R82" s="229">
        <f>Q82*H82</f>
        <v>0.308</v>
      </c>
      <c r="S82" s="229">
        <v>0</v>
      </c>
      <c r="T82" s="230">
        <f>S82*H82</f>
        <v>0</v>
      </c>
      <c r="AR82" s="22" t="s">
        <v>148</v>
      </c>
      <c r="AT82" s="22" t="s">
        <v>143</v>
      </c>
      <c r="AU82" s="22" t="s">
        <v>85</v>
      </c>
      <c r="AY82" s="22" t="s">
        <v>141</v>
      </c>
      <c r="BE82" s="231">
        <f>IF(N82="základní",J82,0)</f>
        <v>0</v>
      </c>
      <c r="BF82" s="231">
        <f>IF(N82="snížená",J82,0)</f>
        <v>0</v>
      </c>
      <c r="BG82" s="231">
        <f>IF(N82="zákl. přenesená",J82,0)</f>
        <v>0</v>
      </c>
      <c r="BH82" s="231">
        <f>IF(N82="sníž. přenesená",J82,0)</f>
        <v>0</v>
      </c>
      <c r="BI82" s="231">
        <f>IF(N82="nulová",J82,0)</f>
        <v>0</v>
      </c>
      <c r="BJ82" s="22" t="s">
        <v>83</v>
      </c>
      <c r="BK82" s="231">
        <f>ROUND(I82*H82,2)</f>
        <v>0</v>
      </c>
      <c r="BL82" s="22" t="s">
        <v>149</v>
      </c>
      <c r="BM82" s="22" t="s">
        <v>355</v>
      </c>
    </row>
    <row r="83" s="12" customFormat="1">
      <c r="B83" s="243"/>
      <c r="C83" s="244"/>
      <c r="D83" s="234" t="s">
        <v>151</v>
      </c>
      <c r="E83" s="244"/>
      <c r="F83" s="246" t="s">
        <v>356</v>
      </c>
      <c r="G83" s="244"/>
      <c r="H83" s="247">
        <v>2</v>
      </c>
      <c r="I83" s="248"/>
      <c r="J83" s="244"/>
      <c r="K83" s="244"/>
      <c r="L83" s="249"/>
      <c r="M83" s="250"/>
      <c r="N83" s="251"/>
      <c r="O83" s="251"/>
      <c r="P83" s="251"/>
      <c r="Q83" s="251"/>
      <c r="R83" s="251"/>
      <c r="S83" s="251"/>
      <c r="T83" s="252"/>
      <c r="AT83" s="253" t="s">
        <v>151</v>
      </c>
      <c r="AU83" s="253" t="s">
        <v>85</v>
      </c>
      <c r="AV83" s="12" t="s">
        <v>85</v>
      </c>
      <c r="AW83" s="12" t="s">
        <v>6</v>
      </c>
      <c r="AX83" s="12" t="s">
        <v>83</v>
      </c>
      <c r="AY83" s="253" t="s">
        <v>141</v>
      </c>
    </row>
    <row r="84" s="1" customFormat="1" ht="16.5" customHeight="1">
      <c r="B84" s="44"/>
      <c r="C84" s="219" t="s">
        <v>161</v>
      </c>
      <c r="D84" s="219" t="s">
        <v>143</v>
      </c>
      <c r="E84" s="220" t="s">
        <v>357</v>
      </c>
      <c r="F84" s="221" t="s">
        <v>358</v>
      </c>
      <c r="G84" s="222" t="s">
        <v>230</v>
      </c>
      <c r="H84" s="223">
        <v>2</v>
      </c>
      <c r="I84" s="224"/>
      <c r="J84" s="225">
        <f>ROUND(I84*H84,2)</f>
        <v>0</v>
      </c>
      <c r="K84" s="221" t="s">
        <v>21</v>
      </c>
      <c r="L84" s="226"/>
      <c r="M84" s="227" t="s">
        <v>21</v>
      </c>
      <c r="N84" s="228" t="s">
        <v>46</v>
      </c>
      <c r="O84" s="45"/>
      <c r="P84" s="229">
        <f>O84*H84</f>
        <v>0</v>
      </c>
      <c r="Q84" s="229">
        <v>0.0028</v>
      </c>
      <c r="R84" s="229">
        <f>Q84*H84</f>
        <v>0.0055999999999999999</v>
      </c>
      <c r="S84" s="229">
        <v>0</v>
      </c>
      <c r="T84" s="230">
        <f>S84*H84</f>
        <v>0</v>
      </c>
      <c r="AR84" s="22" t="s">
        <v>148</v>
      </c>
      <c r="AT84" s="22" t="s">
        <v>143</v>
      </c>
      <c r="AU84" s="22" t="s">
        <v>85</v>
      </c>
      <c r="AY84" s="22" t="s">
        <v>141</v>
      </c>
      <c r="BE84" s="231">
        <f>IF(N84="základní",J84,0)</f>
        <v>0</v>
      </c>
      <c r="BF84" s="231">
        <f>IF(N84="snížená",J84,0)</f>
        <v>0</v>
      </c>
      <c r="BG84" s="231">
        <f>IF(N84="zákl. přenesená",J84,0)</f>
        <v>0</v>
      </c>
      <c r="BH84" s="231">
        <f>IF(N84="sníž. přenesená",J84,0)</f>
        <v>0</v>
      </c>
      <c r="BI84" s="231">
        <f>IF(N84="nulová",J84,0)</f>
        <v>0</v>
      </c>
      <c r="BJ84" s="22" t="s">
        <v>83</v>
      </c>
      <c r="BK84" s="231">
        <f>ROUND(I84*H84,2)</f>
        <v>0</v>
      </c>
      <c r="BL84" s="22" t="s">
        <v>149</v>
      </c>
      <c r="BM84" s="22" t="s">
        <v>359</v>
      </c>
    </row>
    <row r="85" s="12" customFormat="1">
      <c r="B85" s="243"/>
      <c r="C85" s="244"/>
      <c r="D85" s="234" t="s">
        <v>151</v>
      </c>
      <c r="E85" s="244"/>
      <c r="F85" s="246" t="s">
        <v>356</v>
      </c>
      <c r="G85" s="244"/>
      <c r="H85" s="247">
        <v>2</v>
      </c>
      <c r="I85" s="248"/>
      <c r="J85" s="244"/>
      <c r="K85" s="244"/>
      <c r="L85" s="249"/>
      <c r="M85" s="263"/>
      <c r="N85" s="264"/>
      <c r="O85" s="264"/>
      <c r="P85" s="264"/>
      <c r="Q85" s="264"/>
      <c r="R85" s="264"/>
      <c r="S85" s="264"/>
      <c r="T85" s="265"/>
      <c r="AT85" s="253" t="s">
        <v>151</v>
      </c>
      <c r="AU85" s="253" t="s">
        <v>85</v>
      </c>
      <c r="AV85" s="12" t="s">
        <v>85</v>
      </c>
      <c r="AW85" s="12" t="s">
        <v>6</v>
      </c>
      <c r="AX85" s="12" t="s">
        <v>83</v>
      </c>
      <c r="AY85" s="253" t="s">
        <v>141</v>
      </c>
    </row>
    <row r="86" s="1" customFormat="1" ht="6.96" customHeight="1">
      <c r="B86" s="65"/>
      <c r="C86" s="66"/>
      <c r="D86" s="66"/>
      <c r="E86" s="66"/>
      <c r="F86" s="66"/>
      <c r="G86" s="66"/>
      <c r="H86" s="66"/>
      <c r="I86" s="164"/>
      <c r="J86" s="66"/>
      <c r="K86" s="66"/>
      <c r="L86" s="70"/>
    </row>
  </sheetData>
  <sheetProtection sheet="1" autoFilter="0" formatColumns="0" formatRows="0" objects="1" scenarios="1" spinCount="100000" saltValue="zO+4OO2ZN3+Q17QFbMuu9j2GtUNyCJXFXuWuSaQjHlMkwM9u5JmxVatHEMVNzwtZqKw0bhcuKNvJ0rm1FvSlSA==" hashValue="CeUOsURp7fbUEjEVJ5+AFr17A8DTCQeT7FEiWV9/HWRabAcASxsUAPQZtw6WtqGqQAkIE4ko7YLUv+pic9w3GQ==" algorithmName="SHA-512" password="CC35"/>
  <autoFilter ref="C77:K85"/>
  <mergeCells count="10">
    <mergeCell ref="E7:H7"/>
    <mergeCell ref="E9:H9"/>
    <mergeCell ref="E24:H24"/>
    <mergeCell ref="E45:H45"/>
    <mergeCell ref="E47:H47"/>
    <mergeCell ref="J51:J52"/>
    <mergeCell ref="E68:H68"/>
    <mergeCell ref="E70:H70"/>
    <mergeCell ref="G1:H1"/>
    <mergeCell ref="L2:V2"/>
  </mergeCells>
  <hyperlinks>
    <hyperlink ref="F1:G1" location="C2" display="1) Krycí list soupisu"/>
    <hyperlink ref="G1:H1" location="C54" display="2) Rekapitulace"/>
    <hyperlink ref="J1" location="C77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Normal="100" zoomScaleSheetLayoutView="60" zoomScalePageLayoutView="100" workbookViewId="0"/>
  </sheetViews>
  <sheetFormatPr defaultRowHeight="13.5"/>
  <cols>
    <col min="1" max="1" width="8.33" style="270" customWidth="1"/>
    <col min="2" max="2" width="1.664063" style="270" customWidth="1"/>
    <col min="3" max="4" width="5" style="270" customWidth="1"/>
    <col min="5" max="5" width="11.67" style="270" customWidth="1"/>
    <col min="6" max="6" width="9.17" style="270" customWidth="1"/>
    <col min="7" max="7" width="5" style="270" customWidth="1"/>
    <col min="8" max="8" width="77.83" style="270" customWidth="1"/>
    <col min="9" max="10" width="20" style="270" customWidth="1"/>
    <col min="11" max="11" width="1.664063" style="270" customWidth="1"/>
  </cols>
  <sheetData>
    <row r="1" ht="37.5" customHeight="1"/>
    <row r="2" ht="7.5" customHeight="1">
      <c r="B2" s="271"/>
      <c r="C2" s="272"/>
      <c r="D2" s="272"/>
      <c r="E2" s="272"/>
      <c r="F2" s="272"/>
      <c r="G2" s="272"/>
      <c r="H2" s="272"/>
      <c r="I2" s="272"/>
      <c r="J2" s="272"/>
      <c r="K2" s="273"/>
    </row>
    <row r="3" s="13" customFormat="1" ht="45" customHeight="1">
      <c r="B3" s="274"/>
      <c r="C3" s="275" t="s">
        <v>360</v>
      </c>
      <c r="D3" s="275"/>
      <c r="E3" s="275"/>
      <c r="F3" s="275"/>
      <c r="G3" s="275"/>
      <c r="H3" s="275"/>
      <c r="I3" s="275"/>
      <c r="J3" s="275"/>
      <c r="K3" s="276"/>
    </row>
    <row r="4" ht="25.5" customHeight="1">
      <c r="B4" s="277"/>
      <c r="C4" s="278" t="s">
        <v>361</v>
      </c>
      <c r="D4" s="278"/>
      <c r="E4" s="278"/>
      <c r="F4" s="278"/>
      <c r="G4" s="278"/>
      <c r="H4" s="278"/>
      <c r="I4" s="278"/>
      <c r="J4" s="278"/>
      <c r="K4" s="279"/>
    </row>
    <row r="5" ht="5.25" customHeight="1">
      <c r="B5" s="277"/>
      <c r="C5" s="280"/>
      <c r="D5" s="280"/>
      <c r="E5" s="280"/>
      <c r="F5" s="280"/>
      <c r="G5" s="280"/>
      <c r="H5" s="280"/>
      <c r="I5" s="280"/>
      <c r="J5" s="280"/>
      <c r="K5" s="279"/>
    </row>
    <row r="6" ht="15" customHeight="1">
      <c r="B6" s="277"/>
      <c r="C6" s="281" t="s">
        <v>362</v>
      </c>
      <c r="D6" s="281"/>
      <c r="E6" s="281"/>
      <c r="F6" s="281"/>
      <c r="G6" s="281"/>
      <c r="H6" s="281"/>
      <c r="I6" s="281"/>
      <c r="J6" s="281"/>
      <c r="K6" s="279"/>
    </row>
    <row r="7" ht="15" customHeight="1">
      <c r="B7" s="282"/>
      <c r="C7" s="281" t="s">
        <v>363</v>
      </c>
      <c r="D7" s="281"/>
      <c r="E7" s="281"/>
      <c r="F7" s="281"/>
      <c r="G7" s="281"/>
      <c r="H7" s="281"/>
      <c r="I7" s="281"/>
      <c r="J7" s="281"/>
      <c r="K7" s="279"/>
    </row>
    <row r="8" ht="12.75" customHeight="1">
      <c r="B8" s="282"/>
      <c r="C8" s="281"/>
      <c r="D8" s="281"/>
      <c r="E8" s="281"/>
      <c r="F8" s="281"/>
      <c r="G8" s="281"/>
      <c r="H8" s="281"/>
      <c r="I8" s="281"/>
      <c r="J8" s="281"/>
      <c r="K8" s="279"/>
    </row>
    <row r="9" ht="15" customHeight="1">
      <c r="B9" s="282"/>
      <c r="C9" s="281" t="s">
        <v>364</v>
      </c>
      <c r="D9" s="281"/>
      <c r="E9" s="281"/>
      <c r="F9" s="281"/>
      <c r="G9" s="281"/>
      <c r="H9" s="281"/>
      <c r="I9" s="281"/>
      <c r="J9" s="281"/>
      <c r="K9" s="279"/>
    </row>
    <row r="10" ht="15" customHeight="1">
      <c r="B10" s="282"/>
      <c r="C10" s="281"/>
      <c r="D10" s="281" t="s">
        <v>365</v>
      </c>
      <c r="E10" s="281"/>
      <c r="F10" s="281"/>
      <c r="G10" s="281"/>
      <c r="H10" s="281"/>
      <c r="I10" s="281"/>
      <c r="J10" s="281"/>
      <c r="K10" s="279"/>
    </row>
    <row r="11" ht="15" customHeight="1">
      <c r="B11" s="282"/>
      <c r="C11" s="283"/>
      <c r="D11" s="281" t="s">
        <v>366</v>
      </c>
      <c r="E11" s="281"/>
      <c r="F11" s="281"/>
      <c r="G11" s="281"/>
      <c r="H11" s="281"/>
      <c r="I11" s="281"/>
      <c r="J11" s="281"/>
      <c r="K11" s="279"/>
    </row>
    <row r="12" ht="12.75" customHeight="1">
      <c r="B12" s="282"/>
      <c r="C12" s="283"/>
      <c r="D12" s="283"/>
      <c r="E12" s="283"/>
      <c r="F12" s="283"/>
      <c r="G12" s="283"/>
      <c r="H12" s="283"/>
      <c r="I12" s="283"/>
      <c r="J12" s="283"/>
      <c r="K12" s="279"/>
    </row>
    <row r="13" ht="15" customHeight="1">
      <c r="B13" s="282"/>
      <c r="C13" s="283"/>
      <c r="D13" s="281" t="s">
        <v>367</v>
      </c>
      <c r="E13" s="281"/>
      <c r="F13" s="281"/>
      <c r="G13" s="281"/>
      <c r="H13" s="281"/>
      <c r="I13" s="281"/>
      <c r="J13" s="281"/>
      <c r="K13" s="279"/>
    </row>
    <row r="14" ht="15" customHeight="1">
      <c r="B14" s="282"/>
      <c r="C14" s="283"/>
      <c r="D14" s="281" t="s">
        <v>368</v>
      </c>
      <c r="E14" s="281"/>
      <c r="F14" s="281"/>
      <c r="G14" s="281"/>
      <c r="H14" s="281"/>
      <c r="I14" s="281"/>
      <c r="J14" s="281"/>
      <c r="K14" s="279"/>
    </row>
    <row r="15" ht="15" customHeight="1">
      <c r="B15" s="282"/>
      <c r="C15" s="283"/>
      <c r="D15" s="281" t="s">
        <v>369</v>
      </c>
      <c r="E15" s="281"/>
      <c r="F15" s="281"/>
      <c r="G15" s="281"/>
      <c r="H15" s="281"/>
      <c r="I15" s="281"/>
      <c r="J15" s="281"/>
      <c r="K15" s="279"/>
    </row>
    <row r="16" ht="15" customHeight="1">
      <c r="B16" s="282"/>
      <c r="C16" s="283"/>
      <c r="D16" s="283"/>
      <c r="E16" s="284" t="s">
        <v>82</v>
      </c>
      <c r="F16" s="281" t="s">
        <v>370</v>
      </c>
      <c r="G16" s="281"/>
      <c r="H16" s="281"/>
      <c r="I16" s="281"/>
      <c r="J16" s="281"/>
      <c r="K16" s="279"/>
    </row>
    <row r="17" ht="15" customHeight="1">
      <c r="B17" s="282"/>
      <c r="C17" s="283"/>
      <c r="D17" s="283"/>
      <c r="E17" s="284" t="s">
        <v>371</v>
      </c>
      <c r="F17" s="281" t="s">
        <v>372</v>
      </c>
      <c r="G17" s="281"/>
      <c r="H17" s="281"/>
      <c r="I17" s="281"/>
      <c r="J17" s="281"/>
      <c r="K17" s="279"/>
    </row>
    <row r="18" ht="15" customHeight="1">
      <c r="B18" s="282"/>
      <c r="C18" s="283"/>
      <c r="D18" s="283"/>
      <c r="E18" s="284" t="s">
        <v>373</v>
      </c>
      <c r="F18" s="281" t="s">
        <v>374</v>
      </c>
      <c r="G18" s="281"/>
      <c r="H18" s="281"/>
      <c r="I18" s="281"/>
      <c r="J18" s="281"/>
      <c r="K18" s="279"/>
    </row>
    <row r="19" ht="15" customHeight="1">
      <c r="B19" s="282"/>
      <c r="C19" s="283"/>
      <c r="D19" s="283"/>
      <c r="E19" s="284" t="s">
        <v>375</v>
      </c>
      <c r="F19" s="281" t="s">
        <v>376</v>
      </c>
      <c r="G19" s="281"/>
      <c r="H19" s="281"/>
      <c r="I19" s="281"/>
      <c r="J19" s="281"/>
      <c r="K19" s="279"/>
    </row>
    <row r="20" ht="15" customHeight="1">
      <c r="B20" s="282"/>
      <c r="C20" s="283"/>
      <c r="D20" s="283"/>
      <c r="E20" s="284" t="s">
        <v>377</v>
      </c>
      <c r="F20" s="281" t="s">
        <v>378</v>
      </c>
      <c r="G20" s="281"/>
      <c r="H20" s="281"/>
      <c r="I20" s="281"/>
      <c r="J20" s="281"/>
      <c r="K20" s="279"/>
    </row>
    <row r="21" ht="15" customHeight="1">
      <c r="B21" s="282"/>
      <c r="C21" s="283"/>
      <c r="D21" s="283"/>
      <c r="E21" s="284" t="s">
        <v>379</v>
      </c>
      <c r="F21" s="281" t="s">
        <v>380</v>
      </c>
      <c r="G21" s="281"/>
      <c r="H21" s="281"/>
      <c r="I21" s="281"/>
      <c r="J21" s="281"/>
      <c r="K21" s="279"/>
    </row>
    <row r="22" ht="12.75" customHeight="1">
      <c r="B22" s="282"/>
      <c r="C22" s="283"/>
      <c r="D22" s="283"/>
      <c r="E22" s="283"/>
      <c r="F22" s="283"/>
      <c r="G22" s="283"/>
      <c r="H22" s="283"/>
      <c r="I22" s="283"/>
      <c r="J22" s="283"/>
      <c r="K22" s="279"/>
    </row>
    <row r="23" ht="15" customHeight="1">
      <c r="B23" s="282"/>
      <c r="C23" s="281" t="s">
        <v>381</v>
      </c>
      <c r="D23" s="281"/>
      <c r="E23" s="281"/>
      <c r="F23" s="281"/>
      <c r="G23" s="281"/>
      <c r="H23" s="281"/>
      <c r="I23" s="281"/>
      <c r="J23" s="281"/>
      <c r="K23" s="279"/>
    </row>
    <row r="24" ht="15" customHeight="1">
      <c r="B24" s="282"/>
      <c r="C24" s="281" t="s">
        <v>382</v>
      </c>
      <c r="D24" s="281"/>
      <c r="E24" s="281"/>
      <c r="F24" s="281"/>
      <c r="G24" s="281"/>
      <c r="H24" s="281"/>
      <c r="I24" s="281"/>
      <c r="J24" s="281"/>
      <c r="K24" s="279"/>
    </row>
    <row r="25" ht="15" customHeight="1">
      <c r="B25" s="282"/>
      <c r="C25" s="281"/>
      <c r="D25" s="281" t="s">
        <v>383</v>
      </c>
      <c r="E25" s="281"/>
      <c r="F25" s="281"/>
      <c r="G25" s="281"/>
      <c r="H25" s="281"/>
      <c r="I25" s="281"/>
      <c r="J25" s="281"/>
      <c r="K25" s="279"/>
    </row>
    <row r="26" ht="15" customHeight="1">
      <c r="B26" s="282"/>
      <c r="C26" s="283"/>
      <c r="D26" s="281" t="s">
        <v>384</v>
      </c>
      <c r="E26" s="281"/>
      <c r="F26" s="281"/>
      <c r="G26" s="281"/>
      <c r="H26" s="281"/>
      <c r="I26" s="281"/>
      <c r="J26" s="281"/>
      <c r="K26" s="279"/>
    </row>
    <row r="27" ht="12.75" customHeight="1">
      <c r="B27" s="282"/>
      <c r="C27" s="283"/>
      <c r="D27" s="283"/>
      <c r="E27" s="283"/>
      <c r="F27" s="283"/>
      <c r="G27" s="283"/>
      <c r="H27" s="283"/>
      <c r="I27" s="283"/>
      <c r="J27" s="283"/>
      <c r="K27" s="279"/>
    </row>
    <row r="28" ht="15" customHeight="1">
      <c r="B28" s="282"/>
      <c r="C28" s="283"/>
      <c r="D28" s="281" t="s">
        <v>385</v>
      </c>
      <c r="E28" s="281"/>
      <c r="F28" s="281"/>
      <c r="G28" s="281"/>
      <c r="H28" s="281"/>
      <c r="I28" s="281"/>
      <c r="J28" s="281"/>
      <c r="K28" s="279"/>
    </row>
    <row r="29" ht="15" customHeight="1">
      <c r="B29" s="282"/>
      <c r="C29" s="283"/>
      <c r="D29" s="281" t="s">
        <v>386</v>
      </c>
      <c r="E29" s="281"/>
      <c r="F29" s="281"/>
      <c r="G29" s="281"/>
      <c r="H29" s="281"/>
      <c r="I29" s="281"/>
      <c r="J29" s="281"/>
      <c r="K29" s="279"/>
    </row>
    <row r="30" ht="12.75" customHeight="1">
      <c r="B30" s="282"/>
      <c r="C30" s="283"/>
      <c r="D30" s="283"/>
      <c r="E30" s="283"/>
      <c r="F30" s="283"/>
      <c r="G30" s="283"/>
      <c r="H30" s="283"/>
      <c r="I30" s="283"/>
      <c r="J30" s="283"/>
      <c r="K30" s="279"/>
    </row>
    <row r="31" ht="15" customHeight="1">
      <c r="B31" s="282"/>
      <c r="C31" s="283"/>
      <c r="D31" s="281" t="s">
        <v>387</v>
      </c>
      <c r="E31" s="281"/>
      <c r="F31" s="281"/>
      <c r="G31" s="281"/>
      <c r="H31" s="281"/>
      <c r="I31" s="281"/>
      <c r="J31" s="281"/>
      <c r="K31" s="279"/>
    </row>
    <row r="32" ht="15" customHeight="1">
      <c r="B32" s="282"/>
      <c r="C32" s="283"/>
      <c r="D32" s="281" t="s">
        <v>388</v>
      </c>
      <c r="E32" s="281"/>
      <c r="F32" s="281"/>
      <c r="G32" s="281"/>
      <c r="H32" s="281"/>
      <c r="I32" s="281"/>
      <c r="J32" s="281"/>
      <c r="K32" s="279"/>
    </row>
    <row r="33" ht="15" customHeight="1">
      <c r="B33" s="282"/>
      <c r="C33" s="283"/>
      <c r="D33" s="281" t="s">
        <v>389</v>
      </c>
      <c r="E33" s="281"/>
      <c r="F33" s="281"/>
      <c r="G33" s="281"/>
      <c r="H33" s="281"/>
      <c r="I33" s="281"/>
      <c r="J33" s="281"/>
      <c r="K33" s="279"/>
    </row>
    <row r="34" ht="15" customHeight="1">
      <c r="B34" s="282"/>
      <c r="C34" s="283"/>
      <c r="D34" s="281"/>
      <c r="E34" s="285" t="s">
        <v>126</v>
      </c>
      <c r="F34" s="281"/>
      <c r="G34" s="281" t="s">
        <v>390</v>
      </c>
      <c r="H34" s="281"/>
      <c r="I34" s="281"/>
      <c r="J34" s="281"/>
      <c r="K34" s="279"/>
    </row>
    <row r="35" ht="30.75" customHeight="1">
      <c r="B35" s="282"/>
      <c r="C35" s="283"/>
      <c r="D35" s="281"/>
      <c r="E35" s="285" t="s">
        <v>391</v>
      </c>
      <c r="F35" s="281"/>
      <c r="G35" s="281" t="s">
        <v>392</v>
      </c>
      <c r="H35" s="281"/>
      <c r="I35" s="281"/>
      <c r="J35" s="281"/>
      <c r="K35" s="279"/>
    </row>
    <row r="36" ht="15" customHeight="1">
      <c r="B36" s="282"/>
      <c r="C36" s="283"/>
      <c r="D36" s="281"/>
      <c r="E36" s="285" t="s">
        <v>56</v>
      </c>
      <c r="F36" s="281"/>
      <c r="G36" s="281" t="s">
        <v>393</v>
      </c>
      <c r="H36" s="281"/>
      <c r="I36" s="281"/>
      <c r="J36" s="281"/>
      <c r="K36" s="279"/>
    </row>
    <row r="37" ht="15" customHeight="1">
      <c r="B37" s="282"/>
      <c r="C37" s="283"/>
      <c r="D37" s="281"/>
      <c r="E37" s="285" t="s">
        <v>127</v>
      </c>
      <c r="F37" s="281"/>
      <c r="G37" s="281" t="s">
        <v>394</v>
      </c>
      <c r="H37" s="281"/>
      <c r="I37" s="281"/>
      <c r="J37" s="281"/>
      <c r="K37" s="279"/>
    </row>
    <row r="38" ht="15" customHeight="1">
      <c r="B38" s="282"/>
      <c r="C38" s="283"/>
      <c r="D38" s="281"/>
      <c r="E38" s="285" t="s">
        <v>128</v>
      </c>
      <c r="F38" s="281"/>
      <c r="G38" s="281" t="s">
        <v>395</v>
      </c>
      <c r="H38" s="281"/>
      <c r="I38" s="281"/>
      <c r="J38" s="281"/>
      <c r="K38" s="279"/>
    </row>
    <row r="39" ht="15" customHeight="1">
      <c r="B39" s="282"/>
      <c r="C39" s="283"/>
      <c r="D39" s="281"/>
      <c r="E39" s="285" t="s">
        <v>129</v>
      </c>
      <c r="F39" s="281"/>
      <c r="G39" s="281" t="s">
        <v>396</v>
      </c>
      <c r="H39" s="281"/>
      <c r="I39" s="281"/>
      <c r="J39" s="281"/>
      <c r="K39" s="279"/>
    </row>
    <row r="40" ht="15" customHeight="1">
      <c r="B40" s="282"/>
      <c r="C40" s="283"/>
      <c r="D40" s="281"/>
      <c r="E40" s="285" t="s">
        <v>397</v>
      </c>
      <c r="F40" s="281"/>
      <c r="G40" s="281" t="s">
        <v>398</v>
      </c>
      <c r="H40" s="281"/>
      <c r="I40" s="281"/>
      <c r="J40" s="281"/>
      <c r="K40" s="279"/>
    </row>
    <row r="41" ht="15" customHeight="1">
      <c r="B41" s="282"/>
      <c r="C41" s="283"/>
      <c r="D41" s="281"/>
      <c r="E41" s="285"/>
      <c r="F41" s="281"/>
      <c r="G41" s="281" t="s">
        <v>399</v>
      </c>
      <c r="H41" s="281"/>
      <c r="I41" s="281"/>
      <c r="J41" s="281"/>
      <c r="K41" s="279"/>
    </row>
    <row r="42" ht="15" customHeight="1">
      <c r="B42" s="282"/>
      <c r="C42" s="283"/>
      <c r="D42" s="281"/>
      <c r="E42" s="285" t="s">
        <v>400</v>
      </c>
      <c r="F42" s="281"/>
      <c r="G42" s="281" t="s">
        <v>401</v>
      </c>
      <c r="H42" s="281"/>
      <c r="I42" s="281"/>
      <c r="J42" s="281"/>
      <c r="K42" s="279"/>
    </row>
    <row r="43" ht="15" customHeight="1">
      <c r="B43" s="282"/>
      <c r="C43" s="283"/>
      <c r="D43" s="281"/>
      <c r="E43" s="285" t="s">
        <v>131</v>
      </c>
      <c r="F43" s="281"/>
      <c r="G43" s="281" t="s">
        <v>402</v>
      </c>
      <c r="H43" s="281"/>
      <c r="I43" s="281"/>
      <c r="J43" s="281"/>
      <c r="K43" s="279"/>
    </row>
    <row r="44" ht="12.75" customHeight="1">
      <c r="B44" s="282"/>
      <c r="C44" s="283"/>
      <c r="D44" s="281"/>
      <c r="E44" s="281"/>
      <c r="F44" s="281"/>
      <c r="G44" s="281"/>
      <c r="H44" s="281"/>
      <c r="I44" s="281"/>
      <c r="J44" s="281"/>
      <c r="K44" s="279"/>
    </row>
    <row r="45" ht="15" customHeight="1">
      <c r="B45" s="282"/>
      <c r="C45" s="283"/>
      <c r="D45" s="281" t="s">
        <v>403</v>
      </c>
      <c r="E45" s="281"/>
      <c r="F45" s="281"/>
      <c r="G45" s="281"/>
      <c r="H45" s="281"/>
      <c r="I45" s="281"/>
      <c r="J45" s="281"/>
      <c r="K45" s="279"/>
    </row>
    <row r="46" ht="15" customHeight="1">
      <c r="B46" s="282"/>
      <c r="C46" s="283"/>
      <c r="D46" s="283"/>
      <c r="E46" s="281" t="s">
        <v>404</v>
      </c>
      <c r="F46" s="281"/>
      <c r="G46" s="281"/>
      <c r="H46" s="281"/>
      <c r="I46" s="281"/>
      <c r="J46" s="281"/>
      <c r="K46" s="279"/>
    </row>
    <row r="47" ht="15" customHeight="1">
      <c r="B47" s="282"/>
      <c r="C47" s="283"/>
      <c r="D47" s="283"/>
      <c r="E47" s="281" t="s">
        <v>405</v>
      </c>
      <c r="F47" s="281"/>
      <c r="G47" s="281"/>
      <c r="H47" s="281"/>
      <c r="I47" s="281"/>
      <c r="J47" s="281"/>
      <c r="K47" s="279"/>
    </row>
    <row r="48" ht="15" customHeight="1">
      <c r="B48" s="282"/>
      <c r="C48" s="283"/>
      <c r="D48" s="283"/>
      <c r="E48" s="281" t="s">
        <v>406</v>
      </c>
      <c r="F48" s="281"/>
      <c r="G48" s="281"/>
      <c r="H48" s="281"/>
      <c r="I48" s="281"/>
      <c r="J48" s="281"/>
      <c r="K48" s="279"/>
    </row>
    <row r="49" ht="15" customHeight="1">
      <c r="B49" s="282"/>
      <c r="C49" s="283"/>
      <c r="D49" s="281" t="s">
        <v>407</v>
      </c>
      <c r="E49" s="281"/>
      <c r="F49" s="281"/>
      <c r="G49" s="281"/>
      <c r="H49" s="281"/>
      <c r="I49" s="281"/>
      <c r="J49" s="281"/>
      <c r="K49" s="279"/>
    </row>
    <row r="50" ht="25.5" customHeight="1">
      <c r="B50" s="277"/>
      <c r="C50" s="278" t="s">
        <v>408</v>
      </c>
      <c r="D50" s="278"/>
      <c r="E50" s="278"/>
      <c r="F50" s="278"/>
      <c r="G50" s="278"/>
      <c r="H50" s="278"/>
      <c r="I50" s="278"/>
      <c r="J50" s="278"/>
      <c r="K50" s="279"/>
    </row>
    <row r="51" ht="5.25" customHeight="1">
      <c r="B51" s="277"/>
      <c r="C51" s="280"/>
      <c r="D51" s="280"/>
      <c r="E51" s="280"/>
      <c r="F51" s="280"/>
      <c r="G51" s="280"/>
      <c r="H51" s="280"/>
      <c r="I51" s="280"/>
      <c r="J51" s="280"/>
      <c r="K51" s="279"/>
    </row>
    <row r="52" ht="15" customHeight="1">
      <c r="B52" s="277"/>
      <c r="C52" s="281" t="s">
        <v>409</v>
      </c>
      <c r="D52" s="281"/>
      <c r="E52" s="281"/>
      <c r="F52" s="281"/>
      <c r="G52" s="281"/>
      <c r="H52" s="281"/>
      <c r="I52" s="281"/>
      <c r="J52" s="281"/>
      <c r="K52" s="279"/>
    </row>
    <row r="53" ht="15" customHeight="1">
      <c r="B53" s="277"/>
      <c r="C53" s="281" t="s">
        <v>410</v>
      </c>
      <c r="D53" s="281"/>
      <c r="E53" s="281"/>
      <c r="F53" s="281"/>
      <c r="G53" s="281"/>
      <c r="H53" s="281"/>
      <c r="I53" s="281"/>
      <c r="J53" s="281"/>
      <c r="K53" s="279"/>
    </row>
    <row r="54" ht="12.75" customHeight="1">
      <c r="B54" s="277"/>
      <c r="C54" s="281"/>
      <c r="D54" s="281"/>
      <c r="E54" s="281"/>
      <c r="F54" s="281"/>
      <c r="G54" s="281"/>
      <c r="H54" s="281"/>
      <c r="I54" s="281"/>
      <c r="J54" s="281"/>
      <c r="K54" s="279"/>
    </row>
    <row r="55" ht="15" customHeight="1">
      <c r="B55" s="277"/>
      <c r="C55" s="281" t="s">
        <v>411</v>
      </c>
      <c r="D55" s="281"/>
      <c r="E55" s="281"/>
      <c r="F55" s="281"/>
      <c r="G55" s="281"/>
      <c r="H55" s="281"/>
      <c r="I55" s="281"/>
      <c r="J55" s="281"/>
      <c r="K55" s="279"/>
    </row>
    <row r="56" ht="15" customHeight="1">
      <c r="B56" s="277"/>
      <c r="C56" s="283"/>
      <c r="D56" s="281" t="s">
        <v>412</v>
      </c>
      <c r="E56" s="281"/>
      <c r="F56" s="281"/>
      <c r="G56" s="281"/>
      <c r="H56" s="281"/>
      <c r="I56" s="281"/>
      <c r="J56" s="281"/>
      <c r="K56" s="279"/>
    </row>
    <row r="57" ht="15" customHeight="1">
      <c r="B57" s="277"/>
      <c r="C57" s="283"/>
      <c r="D57" s="281" t="s">
        <v>413</v>
      </c>
      <c r="E57" s="281"/>
      <c r="F57" s="281"/>
      <c r="G57" s="281"/>
      <c r="H57" s="281"/>
      <c r="I57" s="281"/>
      <c r="J57" s="281"/>
      <c r="K57" s="279"/>
    </row>
    <row r="58" ht="15" customHeight="1">
      <c r="B58" s="277"/>
      <c r="C58" s="283"/>
      <c r="D58" s="281" t="s">
        <v>414</v>
      </c>
      <c r="E58" s="281"/>
      <c r="F58" s="281"/>
      <c r="G58" s="281"/>
      <c r="H58" s="281"/>
      <c r="I58" s="281"/>
      <c r="J58" s="281"/>
      <c r="K58" s="279"/>
    </row>
    <row r="59" ht="15" customHeight="1">
      <c r="B59" s="277"/>
      <c r="C59" s="283"/>
      <c r="D59" s="281" t="s">
        <v>415</v>
      </c>
      <c r="E59" s="281"/>
      <c r="F59" s="281"/>
      <c r="G59" s="281"/>
      <c r="H59" s="281"/>
      <c r="I59" s="281"/>
      <c r="J59" s="281"/>
      <c r="K59" s="279"/>
    </row>
    <row r="60" ht="15" customHeight="1">
      <c r="B60" s="277"/>
      <c r="C60" s="283"/>
      <c r="D60" s="286" t="s">
        <v>416</v>
      </c>
      <c r="E60" s="286"/>
      <c r="F60" s="286"/>
      <c r="G60" s="286"/>
      <c r="H60" s="286"/>
      <c r="I60" s="286"/>
      <c r="J60" s="286"/>
      <c r="K60" s="279"/>
    </row>
    <row r="61" ht="15" customHeight="1">
      <c r="B61" s="277"/>
      <c r="C61" s="283"/>
      <c r="D61" s="281" t="s">
        <v>417</v>
      </c>
      <c r="E61" s="281"/>
      <c r="F61" s="281"/>
      <c r="G61" s="281"/>
      <c r="H61" s="281"/>
      <c r="I61" s="281"/>
      <c r="J61" s="281"/>
      <c r="K61" s="279"/>
    </row>
    <row r="62" ht="12.75" customHeight="1">
      <c r="B62" s="277"/>
      <c r="C62" s="283"/>
      <c r="D62" s="283"/>
      <c r="E62" s="287"/>
      <c r="F62" s="283"/>
      <c r="G62" s="283"/>
      <c r="H62" s="283"/>
      <c r="I62" s="283"/>
      <c r="J62" s="283"/>
      <c r="K62" s="279"/>
    </row>
    <row r="63" ht="15" customHeight="1">
      <c r="B63" s="277"/>
      <c r="C63" s="283"/>
      <c r="D63" s="281" t="s">
        <v>418</v>
      </c>
      <c r="E63" s="281"/>
      <c r="F63" s="281"/>
      <c r="G63" s="281"/>
      <c r="H63" s="281"/>
      <c r="I63" s="281"/>
      <c r="J63" s="281"/>
      <c r="K63" s="279"/>
    </row>
    <row r="64" ht="15" customHeight="1">
      <c r="B64" s="277"/>
      <c r="C64" s="283"/>
      <c r="D64" s="286" t="s">
        <v>419</v>
      </c>
      <c r="E64" s="286"/>
      <c r="F64" s="286"/>
      <c r="G64" s="286"/>
      <c r="H64" s="286"/>
      <c r="I64" s="286"/>
      <c r="J64" s="286"/>
      <c r="K64" s="279"/>
    </row>
    <row r="65" ht="15" customHeight="1">
      <c r="B65" s="277"/>
      <c r="C65" s="283"/>
      <c r="D65" s="281" t="s">
        <v>420</v>
      </c>
      <c r="E65" s="281"/>
      <c r="F65" s="281"/>
      <c r="G65" s="281"/>
      <c r="H65" s="281"/>
      <c r="I65" s="281"/>
      <c r="J65" s="281"/>
      <c r="K65" s="279"/>
    </row>
    <row r="66" ht="15" customHeight="1">
      <c r="B66" s="277"/>
      <c r="C66" s="283"/>
      <c r="D66" s="281" t="s">
        <v>421</v>
      </c>
      <c r="E66" s="281"/>
      <c r="F66" s="281"/>
      <c r="G66" s="281"/>
      <c r="H66" s="281"/>
      <c r="I66" s="281"/>
      <c r="J66" s="281"/>
      <c r="K66" s="279"/>
    </row>
    <row r="67" ht="15" customHeight="1">
      <c r="B67" s="277"/>
      <c r="C67" s="283"/>
      <c r="D67" s="281" t="s">
        <v>422</v>
      </c>
      <c r="E67" s="281"/>
      <c r="F67" s="281"/>
      <c r="G67" s="281"/>
      <c r="H67" s="281"/>
      <c r="I67" s="281"/>
      <c r="J67" s="281"/>
      <c r="K67" s="279"/>
    </row>
    <row r="68" ht="15" customHeight="1">
      <c r="B68" s="277"/>
      <c r="C68" s="283"/>
      <c r="D68" s="281" t="s">
        <v>423</v>
      </c>
      <c r="E68" s="281"/>
      <c r="F68" s="281"/>
      <c r="G68" s="281"/>
      <c r="H68" s="281"/>
      <c r="I68" s="281"/>
      <c r="J68" s="281"/>
      <c r="K68" s="279"/>
    </row>
    <row r="69" ht="12.75" customHeight="1">
      <c r="B69" s="288"/>
      <c r="C69" s="289"/>
      <c r="D69" s="289"/>
      <c r="E69" s="289"/>
      <c r="F69" s="289"/>
      <c r="G69" s="289"/>
      <c r="H69" s="289"/>
      <c r="I69" s="289"/>
      <c r="J69" s="289"/>
      <c r="K69" s="290"/>
    </row>
    <row r="70" ht="18.75" customHeight="1">
      <c r="B70" s="291"/>
      <c r="C70" s="291"/>
      <c r="D70" s="291"/>
      <c r="E70" s="291"/>
      <c r="F70" s="291"/>
      <c r="G70" s="291"/>
      <c r="H70" s="291"/>
      <c r="I70" s="291"/>
      <c r="J70" s="291"/>
      <c r="K70" s="292"/>
    </row>
    <row r="71" ht="18.75" customHeight="1">
      <c r="B71" s="292"/>
      <c r="C71" s="292"/>
      <c r="D71" s="292"/>
      <c r="E71" s="292"/>
      <c r="F71" s="292"/>
      <c r="G71" s="292"/>
      <c r="H71" s="292"/>
      <c r="I71" s="292"/>
      <c r="J71" s="292"/>
      <c r="K71" s="292"/>
    </row>
    <row r="72" ht="7.5" customHeight="1">
      <c r="B72" s="293"/>
      <c r="C72" s="294"/>
      <c r="D72" s="294"/>
      <c r="E72" s="294"/>
      <c r="F72" s="294"/>
      <c r="G72" s="294"/>
      <c r="H72" s="294"/>
      <c r="I72" s="294"/>
      <c r="J72" s="294"/>
      <c r="K72" s="295"/>
    </row>
    <row r="73" ht="45" customHeight="1">
      <c r="B73" s="296"/>
      <c r="C73" s="297" t="s">
        <v>111</v>
      </c>
      <c r="D73" s="297"/>
      <c r="E73" s="297"/>
      <c r="F73" s="297"/>
      <c r="G73" s="297"/>
      <c r="H73" s="297"/>
      <c r="I73" s="297"/>
      <c r="J73" s="297"/>
      <c r="K73" s="298"/>
    </row>
    <row r="74" ht="17.25" customHeight="1">
      <c r="B74" s="296"/>
      <c r="C74" s="299" t="s">
        <v>424</v>
      </c>
      <c r="D74" s="299"/>
      <c r="E74" s="299"/>
      <c r="F74" s="299" t="s">
        <v>425</v>
      </c>
      <c r="G74" s="300"/>
      <c r="H74" s="299" t="s">
        <v>127</v>
      </c>
      <c r="I74" s="299" t="s">
        <v>60</v>
      </c>
      <c r="J74" s="299" t="s">
        <v>426</v>
      </c>
      <c r="K74" s="298"/>
    </row>
    <row r="75" ht="17.25" customHeight="1">
      <c r="B75" s="296"/>
      <c r="C75" s="301" t="s">
        <v>427</v>
      </c>
      <c r="D75" s="301"/>
      <c r="E75" s="301"/>
      <c r="F75" s="302" t="s">
        <v>428</v>
      </c>
      <c r="G75" s="303"/>
      <c r="H75" s="301"/>
      <c r="I75" s="301"/>
      <c r="J75" s="301" t="s">
        <v>429</v>
      </c>
      <c r="K75" s="298"/>
    </row>
    <row r="76" ht="5.25" customHeight="1">
      <c r="B76" s="296"/>
      <c r="C76" s="304"/>
      <c r="D76" s="304"/>
      <c r="E76" s="304"/>
      <c r="F76" s="304"/>
      <c r="G76" s="305"/>
      <c r="H76" s="304"/>
      <c r="I76" s="304"/>
      <c r="J76" s="304"/>
      <c r="K76" s="298"/>
    </row>
    <row r="77" ht="15" customHeight="1">
      <c r="B77" s="296"/>
      <c r="C77" s="285" t="s">
        <v>56</v>
      </c>
      <c r="D77" s="304"/>
      <c r="E77" s="304"/>
      <c r="F77" s="306" t="s">
        <v>430</v>
      </c>
      <c r="G77" s="305"/>
      <c r="H77" s="285" t="s">
        <v>431</v>
      </c>
      <c r="I77" s="285" t="s">
        <v>432</v>
      </c>
      <c r="J77" s="285">
        <v>20</v>
      </c>
      <c r="K77" s="298"/>
    </row>
    <row r="78" ht="15" customHeight="1">
      <c r="B78" s="296"/>
      <c r="C78" s="285" t="s">
        <v>433</v>
      </c>
      <c r="D78" s="285"/>
      <c r="E78" s="285"/>
      <c r="F78" s="306" t="s">
        <v>430</v>
      </c>
      <c r="G78" s="305"/>
      <c r="H78" s="285" t="s">
        <v>434</v>
      </c>
      <c r="I78" s="285" t="s">
        <v>432</v>
      </c>
      <c r="J78" s="285">
        <v>120</v>
      </c>
      <c r="K78" s="298"/>
    </row>
    <row r="79" ht="15" customHeight="1">
      <c r="B79" s="307"/>
      <c r="C79" s="285" t="s">
        <v>435</v>
      </c>
      <c r="D79" s="285"/>
      <c r="E79" s="285"/>
      <c r="F79" s="306" t="s">
        <v>436</v>
      </c>
      <c r="G79" s="305"/>
      <c r="H79" s="285" t="s">
        <v>437</v>
      </c>
      <c r="I79" s="285" t="s">
        <v>432</v>
      </c>
      <c r="J79" s="285">
        <v>50</v>
      </c>
      <c r="K79" s="298"/>
    </row>
    <row r="80" ht="15" customHeight="1">
      <c r="B80" s="307"/>
      <c r="C80" s="285" t="s">
        <v>438</v>
      </c>
      <c r="D80" s="285"/>
      <c r="E80" s="285"/>
      <c r="F80" s="306" t="s">
        <v>430</v>
      </c>
      <c r="G80" s="305"/>
      <c r="H80" s="285" t="s">
        <v>439</v>
      </c>
      <c r="I80" s="285" t="s">
        <v>440</v>
      </c>
      <c r="J80" s="285"/>
      <c r="K80" s="298"/>
    </row>
    <row r="81" ht="15" customHeight="1">
      <c r="B81" s="307"/>
      <c r="C81" s="308" t="s">
        <v>441</v>
      </c>
      <c r="D81" s="308"/>
      <c r="E81" s="308"/>
      <c r="F81" s="309" t="s">
        <v>436</v>
      </c>
      <c r="G81" s="308"/>
      <c r="H81" s="308" t="s">
        <v>442</v>
      </c>
      <c r="I81" s="308" t="s">
        <v>432</v>
      </c>
      <c r="J81" s="308">
        <v>15</v>
      </c>
      <c r="K81" s="298"/>
    </row>
    <row r="82" ht="15" customHeight="1">
      <c r="B82" s="307"/>
      <c r="C82" s="308" t="s">
        <v>443</v>
      </c>
      <c r="D82" s="308"/>
      <c r="E82" s="308"/>
      <c r="F82" s="309" t="s">
        <v>436</v>
      </c>
      <c r="G82" s="308"/>
      <c r="H82" s="308" t="s">
        <v>444</v>
      </c>
      <c r="I82" s="308" t="s">
        <v>432</v>
      </c>
      <c r="J82" s="308">
        <v>15</v>
      </c>
      <c r="K82" s="298"/>
    </row>
    <row r="83" ht="15" customHeight="1">
      <c r="B83" s="307"/>
      <c r="C83" s="308" t="s">
        <v>445</v>
      </c>
      <c r="D83" s="308"/>
      <c r="E83" s="308"/>
      <c r="F83" s="309" t="s">
        <v>436</v>
      </c>
      <c r="G83" s="308"/>
      <c r="H83" s="308" t="s">
        <v>446</v>
      </c>
      <c r="I83" s="308" t="s">
        <v>432</v>
      </c>
      <c r="J83" s="308">
        <v>20</v>
      </c>
      <c r="K83" s="298"/>
    </row>
    <row r="84" ht="15" customHeight="1">
      <c r="B84" s="307"/>
      <c r="C84" s="308" t="s">
        <v>447</v>
      </c>
      <c r="D84" s="308"/>
      <c r="E84" s="308"/>
      <c r="F84" s="309" t="s">
        <v>436</v>
      </c>
      <c r="G84" s="308"/>
      <c r="H84" s="308" t="s">
        <v>448</v>
      </c>
      <c r="I84" s="308" t="s">
        <v>432</v>
      </c>
      <c r="J84" s="308">
        <v>20</v>
      </c>
      <c r="K84" s="298"/>
    </row>
    <row r="85" ht="15" customHeight="1">
      <c r="B85" s="307"/>
      <c r="C85" s="285" t="s">
        <v>449</v>
      </c>
      <c r="D85" s="285"/>
      <c r="E85" s="285"/>
      <c r="F85" s="306" t="s">
        <v>436</v>
      </c>
      <c r="G85" s="305"/>
      <c r="H85" s="285" t="s">
        <v>450</v>
      </c>
      <c r="I85" s="285" t="s">
        <v>432</v>
      </c>
      <c r="J85" s="285">
        <v>50</v>
      </c>
      <c r="K85" s="298"/>
    </row>
    <row r="86" ht="15" customHeight="1">
      <c r="B86" s="307"/>
      <c r="C86" s="285" t="s">
        <v>451</v>
      </c>
      <c r="D86" s="285"/>
      <c r="E86" s="285"/>
      <c r="F86" s="306" t="s">
        <v>436</v>
      </c>
      <c r="G86" s="305"/>
      <c r="H86" s="285" t="s">
        <v>452</v>
      </c>
      <c r="I86" s="285" t="s">
        <v>432</v>
      </c>
      <c r="J86" s="285">
        <v>20</v>
      </c>
      <c r="K86" s="298"/>
    </row>
    <row r="87" ht="15" customHeight="1">
      <c r="B87" s="307"/>
      <c r="C87" s="285" t="s">
        <v>453</v>
      </c>
      <c r="D87" s="285"/>
      <c r="E87" s="285"/>
      <c r="F87" s="306" t="s">
        <v>436</v>
      </c>
      <c r="G87" s="305"/>
      <c r="H87" s="285" t="s">
        <v>454</v>
      </c>
      <c r="I87" s="285" t="s">
        <v>432</v>
      </c>
      <c r="J87" s="285">
        <v>20</v>
      </c>
      <c r="K87" s="298"/>
    </row>
    <row r="88" ht="15" customHeight="1">
      <c r="B88" s="307"/>
      <c r="C88" s="285" t="s">
        <v>455</v>
      </c>
      <c r="D88" s="285"/>
      <c r="E88" s="285"/>
      <c r="F88" s="306" t="s">
        <v>436</v>
      </c>
      <c r="G88" s="305"/>
      <c r="H88" s="285" t="s">
        <v>456</v>
      </c>
      <c r="I88" s="285" t="s">
        <v>432</v>
      </c>
      <c r="J88" s="285">
        <v>50</v>
      </c>
      <c r="K88" s="298"/>
    </row>
    <row r="89" ht="15" customHeight="1">
      <c r="B89" s="307"/>
      <c r="C89" s="285" t="s">
        <v>457</v>
      </c>
      <c r="D89" s="285"/>
      <c r="E89" s="285"/>
      <c r="F89" s="306" t="s">
        <v>436</v>
      </c>
      <c r="G89" s="305"/>
      <c r="H89" s="285" t="s">
        <v>457</v>
      </c>
      <c r="I89" s="285" t="s">
        <v>432</v>
      </c>
      <c r="J89" s="285">
        <v>50</v>
      </c>
      <c r="K89" s="298"/>
    </row>
    <row r="90" ht="15" customHeight="1">
      <c r="B90" s="307"/>
      <c r="C90" s="285" t="s">
        <v>132</v>
      </c>
      <c r="D90" s="285"/>
      <c r="E90" s="285"/>
      <c r="F90" s="306" t="s">
        <v>436</v>
      </c>
      <c r="G90" s="305"/>
      <c r="H90" s="285" t="s">
        <v>458</v>
      </c>
      <c r="I90" s="285" t="s">
        <v>432</v>
      </c>
      <c r="J90" s="285">
        <v>255</v>
      </c>
      <c r="K90" s="298"/>
    </row>
    <row r="91" ht="15" customHeight="1">
      <c r="B91" s="307"/>
      <c r="C91" s="285" t="s">
        <v>459</v>
      </c>
      <c r="D91" s="285"/>
      <c r="E91" s="285"/>
      <c r="F91" s="306" t="s">
        <v>430</v>
      </c>
      <c r="G91" s="305"/>
      <c r="H91" s="285" t="s">
        <v>460</v>
      </c>
      <c r="I91" s="285" t="s">
        <v>461</v>
      </c>
      <c r="J91" s="285"/>
      <c r="K91" s="298"/>
    </row>
    <row r="92" ht="15" customHeight="1">
      <c r="B92" s="307"/>
      <c r="C92" s="285" t="s">
        <v>462</v>
      </c>
      <c r="D92" s="285"/>
      <c r="E92" s="285"/>
      <c r="F92" s="306" t="s">
        <v>430</v>
      </c>
      <c r="G92" s="305"/>
      <c r="H92" s="285" t="s">
        <v>463</v>
      </c>
      <c r="I92" s="285" t="s">
        <v>464</v>
      </c>
      <c r="J92" s="285"/>
      <c r="K92" s="298"/>
    </row>
    <row r="93" ht="15" customHeight="1">
      <c r="B93" s="307"/>
      <c r="C93" s="285" t="s">
        <v>465</v>
      </c>
      <c r="D93" s="285"/>
      <c r="E93" s="285"/>
      <c r="F93" s="306" t="s">
        <v>430</v>
      </c>
      <c r="G93" s="305"/>
      <c r="H93" s="285" t="s">
        <v>465</v>
      </c>
      <c r="I93" s="285" t="s">
        <v>464</v>
      </c>
      <c r="J93" s="285"/>
      <c r="K93" s="298"/>
    </row>
    <row r="94" ht="15" customHeight="1">
      <c r="B94" s="307"/>
      <c r="C94" s="285" t="s">
        <v>41</v>
      </c>
      <c r="D94" s="285"/>
      <c r="E94" s="285"/>
      <c r="F94" s="306" t="s">
        <v>430</v>
      </c>
      <c r="G94" s="305"/>
      <c r="H94" s="285" t="s">
        <v>466</v>
      </c>
      <c r="I94" s="285" t="s">
        <v>464</v>
      </c>
      <c r="J94" s="285"/>
      <c r="K94" s="298"/>
    </row>
    <row r="95" ht="15" customHeight="1">
      <c r="B95" s="307"/>
      <c r="C95" s="285" t="s">
        <v>51</v>
      </c>
      <c r="D95" s="285"/>
      <c r="E95" s="285"/>
      <c r="F95" s="306" t="s">
        <v>430</v>
      </c>
      <c r="G95" s="305"/>
      <c r="H95" s="285" t="s">
        <v>467</v>
      </c>
      <c r="I95" s="285" t="s">
        <v>464</v>
      </c>
      <c r="J95" s="285"/>
      <c r="K95" s="298"/>
    </row>
    <row r="96" ht="15" customHeight="1">
      <c r="B96" s="310"/>
      <c r="C96" s="311"/>
      <c r="D96" s="311"/>
      <c r="E96" s="311"/>
      <c r="F96" s="311"/>
      <c r="G96" s="311"/>
      <c r="H96" s="311"/>
      <c r="I96" s="311"/>
      <c r="J96" s="311"/>
      <c r="K96" s="312"/>
    </row>
    <row r="97" ht="18.75" customHeight="1">
      <c r="B97" s="313"/>
      <c r="C97" s="314"/>
      <c r="D97" s="314"/>
      <c r="E97" s="314"/>
      <c r="F97" s="314"/>
      <c r="G97" s="314"/>
      <c r="H97" s="314"/>
      <c r="I97" s="314"/>
      <c r="J97" s="314"/>
      <c r="K97" s="313"/>
    </row>
    <row r="98" ht="18.75" customHeight="1">
      <c r="B98" s="292"/>
      <c r="C98" s="292"/>
      <c r="D98" s="292"/>
      <c r="E98" s="292"/>
      <c r="F98" s="292"/>
      <c r="G98" s="292"/>
      <c r="H98" s="292"/>
      <c r="I98" s="292"/>
      <c r="J98" s="292"/>
      <c r="K98" s="292"/>
    </row>
    <row r="99" ht="7.5" customHeight="1">
      <c r="B99" s="293"/>
      <c r="C99" s="294"/>
      <c r="D99" s="294"/>
      <c r="E99" s="294"/>
      <c r="F99" s="294"/>
      <c r="G99" s="294"/>
      <c r="H99" s="294"/>
      <c r="I99" s="294"/>
      <c r="J99" s="294"/>
      <c r="K99" s="295"/>
    </row>
    <row r="100" ht="45" customHeight="1">
      <c r="B100" s="296"/>
      <c r="C100" s="297" t="s">
        <v>468</v>
      </c>
      <c r="D100" s="297"/>
      <c r="E100" s="297"/>
      <c r="F100" s="297"/>
      <c r="G100" s="297"/>
      <c r="H100" s="297"/>
      <c r="I100" s="297"/>
      <c r="J100" s="297"/>
      <c r="K100" s="298"/>
    </row>
    <row r="101" ht="17.25" customHeight="1">
      <c r="B101" s="296"/>
      <c r="C101" s="299" t="s">
        <v>424</v>
      </c>
      <c r="D101" s="299"/>
      <c r="E101" s="299"/>
      <c r="F101" s="299" t="s">
        <v>425</v>
      </c>
      <c r="G101" s="300"/>
      <c r="H101" s="299" t="s">
        <v>127</v>
      </c>
      <c r="I101" s="299" t="s">
        <v>60</v>
      </c>
      <c r="J101" s="299" t="s">
        <v>426</v>
      </c>
      <c r="K101" s="298"/>
    </row>
    <row r="102" ht="17.25" customHeight="1">
      <c r="B102" s="296"/>
      <c r="C102" s="301" t="s">
        <v>427</v>
      </c>
      <c r="D102" s="301"/>
      <c r="E102" s="301"/>
      <c r="F102" s="302" t="s">
        <v>428</v>
      </c>
      <c r="G102" s="303"/>
      <c r="H102" s="301"/>
      <c r="I102" s="301"/>
      <c r="J102" s="301" t="s">
        <v>429</v>
      </c>
      <c r="K102" s="298"/>
    </row>
    <row r="103" ht="5.25" customHeight="1">
      <c r="B103" s="296"/>
      <c r="C103" s="299"/>
      <c r="D103" s="299"/>
      <c r="E103" s="299"/>
      <c r="F103" s="299"/>
      <c r="G103" s="315"/>
      <c r="H103" s="299"/>
      <c r="I103" s="299"/>
      <c r="J103" s="299"/>
      <c r="K103" s="298"/>
    </row>
    <row r="104" ht="15" customHeight="1">
      <c r="B104" s="296"/>
      <c r="C104" s="285" t="s">
        <v>56</v>
      </c>
      <c r="D104" s="304"/>
      <c r="E104" s="304"/>
      <c r="F104" s="306" t="s">
        <v>430</v>
      </c>
      <c r="G104" s="315"/>
      <c r="H104" s="285" t="s">
        <v>469</v>
      </c>
      <c r="I104" s="285" t="s">
        <v>432</v>
      </c>
      <c r="J104" s="285">
        <v>20</v>
      </c>
      <c r="K104" s="298"/>
    </row>
    <row r="105" ht="15" customHeight="1">
      <c r="B105" s="296"/>
      <c r="C105" s="285" t="s">
        <v>433</v>
      </c>
      <c r="D105" s="285"/>
      <c r="E105" s="285"/>
      <c r="F105" s="306" t="s">
        <v>430</v>
      </c>
      <c r="G105" s="285"/>
      <c r="H105" s="285" t="s">
        <v>469</v>
      </c>
      <c r="I105" s="285" t="s">
        <v>432</v>
      </c>
      <c r="J105" s="285">
        <v>120</v>
      </c>
      <c r="K105" s="298"/>
    </row>
    <row r="106" ht="15" customHeight="1">
      <c r="B106" s="307"/>
      <c r="C106" s="285" t="s">
        <v>435</v>
      </c>
      <c r="D106" s="285"/>
      <c r="E106" s="285"/>
      <c r="F106" s="306" t="s">
        <v>436</v>
      </c>
      <c r="G106" s="285"/>
      <c r="H106" s="285" t="s">
        <v>469</v>
      </c>
      <c r="I106" s="285" t="s">
        <v>432</v>
      </c>
      <c r="J106" s="285">
        <v>50</v>
      </c>
      <c r="K106" s="298"/>
    </row>
    <row r="107" ht="15" customHeight="1">
      <c r="B107" s="307"/>
      <c r="C107" s="285" t="s">
        <v>438</v>
      </c>
      <c r="D107" s="285"/>
      <c r="E107" s="285"/>
      <c r="F107" s="306" t="s">
        <v>430</v>
      </c>
      <c r="G107" s="285"/>
      <c r="H107" s="285" t="s">
        <v>469</v>
      </c>
      <c r="I107" s="285" t="s">
        <v>440</v>
      </c>
      <c r="J107" s="285"/>
      <c r="K107" s="298"/>
    </row>
    <row r="108" ht="15" customHeight="1">
      <c r="B108" s="307"/>
      <c r="C108" s="285" t="s">
        <v>449</v>
      </c>
      <c r="D108" s="285"/>
      <c r="E108" s="285"/>
      <c r="F108" s="306" t="s">
        <v>436</v>
      </c>
      <c r="G108" s="285"/>
      <c r="H108" s="285" t="s">
        <v>469</v>
      </c>
      <c r="I108" s="285" t="s">
        <v>432</v>
      </c>
      <c r="J108" s="285">
        <v>50</v>
      </c>
      <c r="K108" s="298"/>
    </row>
    <row r="109" ht="15" customHeight="1">
      <c r="B109" s="307"/>
      <c r="C109" s="285" t="s">
        <v>457</v>
      </c>
      <c r="D109" s="285"/>
      <c r="E109" s="285"/>
      <c r="F109" s="306" t="s">
        <v>436</v>
      </c>
      <c r="G109" s="285"/>
      <c r="H109" s="285" t="s">
        <v>469</v>
      </c>
      <c r="I109" s="285" t="s">
        <v>432</v>
      </c>
      <c r="J109" s="285">
        <v>50</v>
      </c>
      <c r="K109" s="298"/>
    </row>
    <row r="110" ht="15" customHeight="1">
      <c r="B110" s="307"/>
      <c r="C110" s="285" t="s">
        <v>455</v>
      </c>
      <c r="D110" s="285"/>
      <c r="E110" s="285"/>
      <c r="F110" s="306" t="s">
        <v>436</v>
      </c>
      <c r="G110" s="285"/>
      <c r="H110" s="285" t="s">
        <v>469</v>
      </c>
      <c r="I110" s="285" t="s">
        <v>432</v>
      </c>
      <c r="J110" s="285">
        <v>50</v>
      </c>
      <c r="K110" s="298"/>
    </row>
    <row r="111" ht="15" customHeight="1">
      <c r="B111" s="307"/>
      <c r="C111" s="285" t="s">
        <v>56</v>
      </c>
      <c r="D111" s="285"/>
      <c r="E111" s="285"/>
      <c r="F111" s="306" t="s">
        <v>430</v>
      </c>
      <c r="G111" s="285"/>
      <c r="H111" s="285" t="s">
        <v>470</v>
      </c>
      <c r="I111" s="285" t="s">
        <v>432</v>
      </c>
      <c r="J111" s="285">
        <v>20</v>
      </c>
      <c r="K111" s="298"/>
    </row>
    <row r="112" ht="15" customHeight="1">
      <c r="B112" s="307"/>
      <c r="C112" s="285" t="s">
        <v>471</v>
      </c>
      <c r="D112" s="285"/>
      <c r="E112" s="285"/>
      <c r="F112" s="306" t="s">
        <v>430</v>
      </c>
      <c r="G112" s="285"/>
      <c r="H112" s="285" t="s">
        <v>472</v>
      </c>
      <c r="I112" s="285" t="s">
        <v>432</v>
      </c>
      <c r="J112" s="285">
        <v>120</v>
      </c>
      <c r="K112" s="298"/>
    </row>
    <row r="113" ht="15" customHeight="1">
      <c r="B113" s="307"/>
      <c r="C113" s="285" t="s">
        <v>41</v>
      </c>
      <c r="D113" s="285"/>
      <c r="E113" s="285"/>
      <c r="F113" s="306" t="s">
        <v>430</v>
      </c>
      <c r="G113" s="285"/>
      <c r="H113" s="285" t="s">
        <v>473</v>
      </c>
      <c r="I113" s="285" t="s">
        <v>464</v>
      </c>
      <c r="J113" s="285"/>
      <c r="K113" s="298"/>
    </row>
    <row r="114" ht="15" customHeight="1">
      <c r="B114" s="307"/>
      <c r="C114" s="285" t="s">
        <v>51</v>
      </c>
      <c r="D114" s="285"/>
      <c r="E114" s="285"/>
      <c r="F114" s="306" t="s">
        <v>430</v>
      </c>
      <c r="G114" s="285"/>
      <c r="H114" s="285" t="s">
        <v>474</v>
      </c>
      <c r="I114" s="285" t="s">
        <v>464</v>
      </c>
      <c r="J114" s="285"/>
      <c r="K114" s="298"/>
    </row>
    <row r="115" ht="15" customHeight="1">
      <c r="B115" s="307"/>
      <c r="C115" s="285" t="s">
        <v>60</v>
      </c>
      <c r="D115" s="285"/>
      <c r="E115" s="285"/>
      <c r="F115" s="306" t="s">
        <v>430</v>
      </c>
      <c r="G115" s="285"/>
      <c r="H115" s="285" t="s">
        <v>475</v>
      </c>
      <c r="I115" s="285" t="s">
        <v>476</v>
      </c>
      <c r="J115" s="285"/>
      <c r="K115" s="298"/>
    </row>
    <row r="116" ht="15" customHeight="1">
      <c r="B116" s="310"/>
      <c r="C116" s="316"/>
      <c r="D116" s="316"/>
      <c r="E116" s="316"/>
      <c r="F116" s="316"/>
      <c r="G116" s="316"/>
      <c r="H116" s="316"/>
      <c r="I116" s="316"/>
      <c r="J116" s="316"/>
      <c r="K116" s="312"/>
    </row>
    <row r="117" ht="18.75" customHeight="1">
      <c r="B117" s="317"/>
      <c r="C117" s="281"/>
      <c r="D117" s="281"/>
      <c r="E117" s="281"/>
      <c r="F117" s="318"/>
      <c r="G117" s="281"/>
      <c r="H117" s="281"/>
      <c r="I117" s="281"/>
      <c r="J117" s="281"/>
      <c r="K117" s="317"/>
    </row>
    <row r="118" ht="18.75" customHeight="1">
      <c r="B118" s="292"/>
      <c r="C118" s="292"/>
      <c r="D118" s="292"/>
      <c r="E118" s="292"/>
      <c r="F118" s="292"/>
      <c r="G118" s="292"/>
      <c r="H118" s="292"/>
      <c r="I118" s="292"/>
      <c r="J118" s="292"/>
      <c r="K118" s="292"/>
    </row>
    <row r="119" ht="7.5" customHeight="1">
      <c r="B119" s="319"/>
      <c r="C119" s="320"/>
      <c r="D119" s="320"/>
      <c r="E119" s="320"/>
      <c r="F119" s="320"/>
      <c r="G119" s="320"/>
      <c r="H119" s="320"/>
      <c r="I119" s="320"/>
      <c r="J119" s="320"/>
      <c r="K119" s="321"/>
    </row>
    <row r="120" ht="45" customHeight="1">
      <c r="B120" s="322"/>
      <c r="C120" s="275" t="s">
        <v>477</v>
      </c>
      <c r="D120" s="275"/>
      <c r="E120" s="275"/>
      <c r="F120" s="275"/>
      <c r="G120" s="275"/>
      <c r="H120" s="275"/>
      <c r="I120" s="275"/>
      <c r="J120" s="275"/>
      <c r="K120" s="323"/>
    </row>
    <row r="121" ht="17.25" customHeight="1">
      <c r="B121" s="324"/>
      <c r="C121" s="299" t="s">
        <v>424</v>
      </c>
      <c r="D121" s="299"/>
      <c r="E121" s="299"/>
      <c r="F121" s="299" t="s">
        <v>425</v>
      </c>
      <c r="G121" s="300"/>
      <c r="H121" s="299" t="s">
        <v>127</v>
      </c>
      <c r="I121" s="299" t="s">
        <v>60</v>
      </c>
      <c r="J121" s="299" t="s">
        <v>426</v>
      </c>
      <c r="K121" s="325"/>
    </row>
    <row r="122" ht="17.25" customHeight="1">
      <c r="B122" s="324"/>
      <c r="C122" s="301" t="s">
        <v>427</v>
      </c>
      <c r="D122" s="301"/>
      <c r="E122" s="301"/>
      <c r="F122" s="302" t="s">
        <v>428</v>
      </c>
      <c r="G122" s="303"/>
      <c r="H122" s="301"/>
      <c r="I122" s="301"/>
      <c r="J122" s="301" t="s">
        <v>429</v>
      </c>
      <c r="K122" s="325"/>
    </row>
    <row r="123" ht="5.25" customHeight="1">
      <c r="B123" s="326"/>
      <c r="C123" s="304"/>
      <c r="D123" s="304"/>
      <c r="E123" s="304"/>
      <c r="F123" s="304"/>
      <c r="G123" s="285"/>
      <c r="H123" s="304"/>
      <c r="I123" s="304"/>
      <c r="J123" s="304"/>
      <c r="K123" s="327"/>
    </row>
    <row r="124" ht="15" customHeight="1">
      <c r="B124" s="326"/>
      <c r="C124" s="285" t="s">
        <v>433</v>
      </c>
      <c r="D124" s="304"/>
      <c r="E124" s="304"/>
      <c r="F124" s="306" t="s">
        <v>430</v>
      </c>
      <c r="G124" s="285"/>
      <c r="H124" s="285" t="s">
        <v>469</v>
      </c>
      <c r="I124" s="285" t="s">
        <v>432</v>
      </c>
      <c r="J124" s="285">
        <v>120</v>
      </c>
      <c r="K124" s="328"/>
    </row>
    <row r="125" ht="15" customHeight="1">
      <c r="B125" s="326"/>
      <c r="C125" s="285" t="s">
        <v>478</v>
      </c>
      <c r="D125" s="285"/>
      <c r="E125" s="285"/>
      <c r="F125" s="306" t="s">
        <v>430</v>
      </c>
      <c r="G125" s="285"/>
      <c r="H125" s="285" t="s">
        <v>479</v>
      </c>
      <c r="I125" s="285" t="s">
        <v>432</v>
      </c>
      <c r="J125" s="285" t="s">
        <v>480</v>
      </c>
      <c r="K125" s="328"/>
    </row>
    <row r="126" ht="15" customHeight="1">
      <c r="B126" s="326"/>
      <c r="C126" s="285" t="s">
        <v>379</v>
      </c>
      <c r="D126" s="285"/>
      <c r="E126" s="285"/>
      <c r="F126" s="306" t="s">
        <v>430</v>
      </c>
      <c r="G126" s="285"/>
      <c r="H126" s="285" t="s">
        <v>481</v>
      </c>
      <c r="I126" s="285" t="s">
        <v>432</v>
      </c>
      <c r="J126" s="285" t="s">
        <v>480</v>
      </c>
      <c r="K126" s="328"/>
    </row>
    <row r="127" ht="15" customHeight="1">
      <c r="B127" s="326"/>
      <c r="C127" s="285" t="s">
        <v>441</v>
      </c>
      <c r="D127" s="285"/>
      <c r="E127" s="285"/>
      <c r="F127" s="306" t="s">
        <v>436</v>
      </c>
      <c r="G127" s="285"/>
      <c r="H127" s="285" t="s">
        <v>442</v>
      </c>
      <c r="I127" s="285" t="s">
        <v>432</v>
      </c>
      <c r="J127" s="285">
        <v>15</v>
      </c>
      <c r="K127" s="328"/>
    </row>
    <row r="128" ht="15" customHeight="1">
      <c r="B128" s="326"/>
      <c r="C128" s="308" t="s">
        <v>443</v>
      </c>
      <c r="D128" s="308"/>
      <c r="E128" s="308"/>
      <c r="F128" s="309" t="s">
        <v>436</v>
      </c>
      <c r="G128" s="308"/>
      <c r="H128" s="308" t="s">
        <v>444</v>
      </c>
      <c r="I128" s="308" t="s">
        <v>432</v>
      </c>
      <c r="J128" s="308">
        <v>15</v>
      </c>
      <c r="K128" s="328"/>
    </row>
    <row r="129" ht="15" customHeight="1">
      <c r="B129" s="326"/>
      <c r="C129" s="308" t="s">
        <v>445</v>
      </c>
      <c r="D129" s="308"/>
      <c r="E129" s="308"/>
      <c r="F129" s="309" t="s">
        <v>436</v>
      </c>
      <c r="G129" s="308"/>
      <c r="H129" s="308" t="s">
        <v>446</v>
      </c>
      <c r="I129" s="308" t="s">
        <v>432</v>
      </c>
      <c r="J129" s="308">
        <v>20</v>
      </c>
      <c r="K129" s="328"/>
    </row>
    <row r="130" ht="15" customHeight="1">
      <c r="B130" s="326"/>
      <c r="C130" s="308" t="s">
        <v>447</v>
      </c>
      <c r="D130" s="308"/>
      <c r="E130" s="308"/>
      <c r="F130" s="309" t="s">
        <v>436</v>
      </c>
      <c r="G130" s="308"/>
      <c r="H130" s="308" t="s">
        <v>448</v>
      </c>
      <c r="I130" s="308" t="s">
        <v>432</v>
      </c>
      <c r="J130" s="308">
        <v>20</v>
      </c>
      <c r="K130" s="328"/>
    </row>
    <row r="131" ht="15" customHeight="1">
      <c r="B131" s="326"/>
      <c r="C131" s="285" t="s">
        <v>435</v>
      </c>
      <c r="D131" s="285"/>
      <c r="E131" s="285"/>
      <c r="F131" s="306" t="s">
        <v>436</v>
      </c>
      <c r="G131" s="285"/>
      <c r="H131" s="285" t="s">
        <v>469</v>
      </c>
      <c r="I131" s="285" t="s">
        <v>432</v>
      </c>
      <c r="J131" s="285">
        <v>50</v>
      </c>
      <c r="K131" s="328"/>
    </row>
    <row r="132" ht="15" customHeight="1">
      <c r="B132" s="326"/>
      <c r="C132" s="285" t="s">
        <v>449</v>
      </c>
      <c r="D132" s="285"/>
      <c r="E132" s="285"/>
      <c r="F132" s="306" t="s">
        <v>436</v>
      </c>
      <c r="G132" s="285"/>
      <c r="H132" s="285" t="s">
        <v>469</v>
      </c>
      <c r="I132" s="285" t="s">
        <v>432</v>
      </c>
      <c r="J132" s="285">
        <v>50</v>
      </c>
      <c r="K132" s="328"/>
    </row>
    <row r="133" ht="15" customHeight="1">
      <c r="B133" s="326"/>
      <c r="C133" s="285" t="s">
        <v>455</v>
      </c>
      <c r="D133" s="285"/>
      <c r="E133" s="285"/>
      <c r="F133" s="306" t="s">
        <v>436</v>
      </c>
      <c r="G133" s="285"/>
      <c r="H133" s="285" t="s">
        <v>469</v>
      </c>
      <c r="I133" s="285" t="s">
        <v>432</v>
      </c>
      <c r="J133" s="285">
        <v>50</v>
      </c>
      <c r="K133" s="328"/>
    </row>
    <row r="134" ht="15" customHeight="1">
      <c r="B134" s="326"/>
      <c r="C134" s="285" t="s">
        <v>457</v>
      </c>
      <c r="D134" s="285"/>
      <c r="E134" s="285"/>
      <c r="F134" s="306" t="s">
        <v>436</v>
      </c>
      <c r="G134" s="285"/>
      <c r="H134" s="285" t="s">
        <v>469</v>
      </c>
      <c r="I134" s="285" t="s">
        <v>432</v>
      </c>
      <c r="J134" s="285">
        <v>50</v>
      </c>
      <c r="K134" s="328"/>
    </row>
    <row r="135" ht="15" customHeight="1">
      <c r="B135" s="326"/>
      <c r="C135" s="285" t="s">
        <v>132</v>
      </c>
      <c r="D135" s="285"/>
      <c r="E135" s="285"/>
      <c r="F135" s="306" t="s">
        <v>436</v>
      </c>
      <c r="G135" s="285"/>
      <c r="H135" s="285" t="s">
        <v>482</v>
      </c>
      <c r="I135" s="285" t="s">
        <v>432</v>
      </c>
      <c r="J135" s="285">
        <v>255</v>
      </c>
      <c r="K135" s="328"/>
    </row>
    <row r="136" ht="15" customHeight="1">
      <c r="B136" s="326"/>
      <c r="C136" s="285" t="s">
        <v>459</v>
      </c>
      <c r="D136" s="285"/>
      <c r="E136" s="285"/>
      <c r="F136" s="306" t="s">
        <v>430</v>
      </c>
      <c r="G136" s="285"/>
      <c r="H136" s="285" t="s">
        <v>483</v>
      </c>
      <c r="I136" s="285" t="s">
        <v>461</v>
      </c>
      <c r="J136" s="285"/>
      <c r="K136" s="328"/>
    </row>
    <row r="137" ht="15" customHeight="1">
      <c r="B137" s="326"/>
      <c r="C137" s="285" t="s">
        <v>462</v>
      </c>
      <c r="D137" s="285"/>
      <c r="E137" s="285"/>
      <c r="F137" s="306" t="s">
        <v>430</v>
      </c>
      <c r="G137" s="285"/>
      <c r="H137" s="285" t="s">
        <v>484</v>
      </c>
      <c r="I137" s="285" t="s">
        <v>464</v>
      </c>
      <c r="J137" s="285"/>
      <c r="K137" s="328"/>
    </row>
    <row r="138" ht="15" customHeight="1">
      <c r="B138" s="326"/>
      <c r="C138" s="285" t="s">
        <v>465</v>
      </c>
      <c r="D138" s="285"/>
      <c r="E138" s="285"/>
      <c r="F138" s="306" t="s">
        <v>430</v>
      </c>
      <c r="G138" s="285"/>
      <c r="H138" s="285" t="s">
        <v>465</v>
      </c>
      <c r="I138" s="285" t="s">
        <v>464</v>
      </c>
      <c r="J138" s="285"/>
      <c r="K138" s="328"/>
    </row>
    <row r="139" ht="15" customHeight="1">
      <c r="B139" s="326"/>
      <c r="C139" s="285" t="s">
        <v>41</v>
      </c>
      <c r="D139" s="285"/>
      <c r="E139" s="285"/>
      <c r="F139" s="306" t="s">
        <v>430</v>
      </c>
      <c r="G139" s="285"/>
      <c r="H139" s="285" t="s">
        <v>485</v>
      </c>
      <c r="I139" s="285" t="s">
        <v>464</v>
      </c>
      <c r="J139" s="285"/>
      <c r="K139" s="328"/>
    </row>
    <row r="140" ht="15" customHeight="1">
      <c r="B140" s="326"/>
      <c r="C140" s="285" t="s">
        <v>486</v>
      </c>
      <c r="D140" s="285"/>
      <c r="E140" s="285"/>
      <c r="F140" s="306" t="s">
        <v>430</v>
      </c>
      <c r="G140" s="285"/>
      <c r="H140" s="285" t="s">
        <v>487</v>
      </c>
      <c r="I140" s="285" t="s">
        <v>464</v>
      </c>
      <c r="J140" s="285"/>
      <c r="K140" s="328"/>
    </row>
    <row r="141" ht="15" customHeight="1">
      <c r="B141" s="329"/>
      <c r="C141" s="330"/>
      <c r="D141" s="330"/>
      <c r="E141" s="330"/>
      <c r="F141" s="330"/>
      <c r="G141" s="330"/>
      <c r="H141" s="330"/>
      <c r="I141" s="330"/>
      <c r="J141" s="330"/>
      <c r="K141" s="331"/>
    </row>
    <row r="142" ht="18.75" customHeight="1">
      <c r="B142" s="281"/>
      <c r="C142" s="281"/>
      <c r="D142" s="281"/>
      <c r="E142" s="281"/>
      <c r="F142" s="318"/>
      <c r="G142" s="281"/>
      <c r="H142" s="281"/>
      <c r="I142" s="281"/>
      <c r="J142" s="281"/>
      <c r="K142" s="281"/>
    </row>
    <row r="143" ht="18.75" customHeight="1">
      <c r="B143" s="292"/>
      <c r="C143" s="292"/>
      <c r="D143" s="292"/>
      <c r="E143" s="292"/>
      <c r="F143" s="292"/>
      <c r="G143" s="292"/>
      <c r="H143" s="292"/>
      <c r="I143" s="292"/>
      <c r="J143" s="292"/>
      <c r="K143" s="292"/>
    </row>
    <row r="144" ht="7.5" customHeight="1">
      <c r="B144" s="293"/>
      <c r="C144" s="294"/>
      <c r="D144" s="294"/>
      <c r="E144" s="294"/>
      <c r="F144" s="294"/>
      <c r="G144" s="294"/>
      <c r="H144" s="294"/>
      <c r="I144" s="294"/>
      <c r="J144" s="294"/>
      <c r="K144" s="295"/>
    </row>
    <row r="145" ht="45" customHeight="1">
      <c r="B145" s="296"/>
      <c r="C145" s="297" t="s">
        <v>488</v>
      </c>
      <c r="D145" s="297"/>
      <c r="E145" s="297"/>
      <c r="F145" s="297"/>
      <c r="G145" s="297"/>
      <c r="H145" s="297"/>
      <c r="I145" s="297"/>
      <c r="J145" s="297"/>
      <c r="K145" s="298"/>
    </row>
    <row r="146" ht="17.25" customHeight="1">
      <c r="B146" s="296"/>
      <c r="C146" s="299" t="s">
        <v>424</v>
      </c>
      <c r="D146" s="299"/>
      <c r="E146" s="299"/>
      <c r="F146" s="299" t="s">
        <v>425</v>
      </c>
      <c r="G146" s="300"/>
      <c r="H146" s="299" t="s">
        <v>127</v>
      </c>
      <c r="I146" s="299" t="s">
        <v>60</v>
      </c>
      <c r="J146" s="299" t="s">
        <v>426</v>
      </c>
      <c r="K146" s="298"/>
    </row>
    <row r="147" ht="17.25" customHeight="1">
      <c r="B147" s="296"/>
      <c r="C147" s="301" t="s">
        <v>427</v>
      </c>
      <c r="D147" s="301"/>
      <c r="E147" s="301"/>
      <c r="F147" s="302" t="s">
        <v>428</v>
      </c>
      <c r="G147" s="303"/>
      <c r="H147" s="301"/>
      <c r="I147" s="301"/>
      <c r="J147" s="301" t="s">
        <v>429</v>
      </c>
      <c r="K147" s="298"/>
    </row>
    <row r="148" ht="5.25" customHeight="1">
      <c r="B148" s="307"/>
      <c r="C148" s="304"/>
      <c r="D148" s="304"/>
      <c r="E148" s="304"/>
      <c r="F148" s="304"/>
      <c r="G148" s="305"/>
      <c r="H148" s="304"/>
      <c r="I148" s="304"/>
      <c r="J148" s="304"/>
      <c r="K148" s="328"/>
    </row>
    <row r="149" ht="15" customHeight="1">
      <c r="B149" s="307"/>
      <c r="C149" s="332" t="s">
        <v>433</v>
      </c>
      <c r="D149" s="285"/>
      <c r="E149" s="285"/>
      <c r="F149" s="333" t="s">
        <v>430</v>
      </c>
      <c r="G149" s="285"/>
      <c r="H149" s="332" t="s">
        <v>469</v>
      </c>
      <c r="I149" s="332" t="s">
        <v>432</v>
      </c>
      <c r="J149" s="332">
        <v>120</v>
      </c>
      <c r="K149" s="328"/>
    </row>
    <row r="150" ht="15" customHeight="1">
      <c r="B150" s="307"/>
      <c r="C150" s="332" t="s">
        <v>478</v>
      </c>
      <c r="D150" s="285"/>
      <c r="E150" s="285"/>
      <c r="F150" s="333" t="s">
        <v>430</v>
      </c>
      <c r="G150" s="285"/>
      <c r="H150" s="332" t="s">
        <v>489</v>
      </c>
      <c r="I150" s="332" t="s">
        <v>432</v>
      </c>
      <c r="J150" s="332" t="s">
        <v>480</v>
      </c>
      <c r="K150" s="328"/>
    </row>
    <row r="151" ht="15" customHeight="1">
      <c r="B151" s="307"/>
      <c r="C151" s="332" t="s">
        <v>379</v>
      </c>
      <c r="D151" s="285"/>
      <c r="E151" s="285"/>
      <c r="F151" s="333" t="s">
        <v>430</v>
      </c>
      <c r="G151" s="285"/>
      <c r="H151" s="332" t="s">
        <v>490</v>
      </c>
      <c r="I151" s="332" t="s">
        <v>432</v>
      </c>
      <c r="J151" s="332" t="s">
        <v>480</v>
      </c>
      <c r="K151" s="328"/>
    </row>
    <row r="152" ht="15" customHeight="1">
      <c r="B152" s="307"/>
      <c r="C152" s="332" t="s">
        <v>435</v>
      </c>
      <c r="D152" s="285"/>
      <c r="E152" s="285"/>
      <c r="F152" s="333" t="s">
        <v>436</v>
      </c>
      <c r="G152" s="285"/>
      <c r="H152" s="332" t="s">
        <v>469</v>
      </c>
      <c r="I152" s="332" t="s">
        <v>432</v>
      </c>
      <c r="J152" s="332">
        <v>50</v>
      </c>
      <c r="K152" s="328"/>
    </row>
    <row r="153" ht="15" customHeight="1">
      <c r="B153" s="307"/>
      <c r="C153" s="332" t="s">
        <v>438</v>
      </c>
      <c r="D153" s="285"/>
      <c r="E153" s="285"/>
      <c r="F153" s="333" t="s">
        <v>430</v>
      </c>
      <c r="G153" s="285"/>
      <c r="H153" s="332" t="s">
        <v>469</v>
      </c>
      <c r="I153" s="332" t="s">
        <v>440</v>
      </c>
      <c r="J153" s="332"/>
      <c r="K153" s="328"/>
    </row>
    <row r="154" ht="15" customHeight="1">
      <c r="B154" s="307"/>
      <c r="C154" s="332" t="s">
        <v>449</v>
      </c>
      <c r="D154" s="285"/>
      <c r="E154" s="285"/>
      <c r="F154" s="333" t="s">
        <v>436</v>
      </c>
      <c r="G154" s="285"/>
      <c r="H154" s="332" t="s">
        <v>469</v>
      </c>
      <c r="I154" s="332" t="s">
        <v>432</v>
      </c>
      <c r="J154" s="332">
        <v>50</v>
      </c>
      <c r="K154" s="328"/>
    </row>
    <row r="155" ht="15" customHeight="1">
      <c r="B155" s="307"/>
      <c r="C155" s="332" t="s">
        <v>457</v>
      </c>
      <c r="D155" s="285"/>
      <c r="E155" s="285"/>
      <c r="F155" s="333" t="s">
        <v>436</v>
      </c>
      <c r="G155" s="285"/>
      <c r="H155" s="332" t="s">
        <v>469</v>
      </c>
      <c r="I155" s="332" t="s">
        <v>432</v>
      </c>
      <c r="J155" s="332">
        <v>50</v>
      </c>
      <c r="K155" s="328"/>
    </row>
    <row r="156" ht="15" customHeight="1">
      <c r="B156" s="307"/>
      <c r="C156" s="332" t="s">
        <v>455</v>
      </c>
      <c r="D156" s="285"/>
      <c r="E156" s="285"/>
      <c r="F156" s="333" t="s">
        <v>436</v>
      </c>
      <c r="G156" s="285"/>
      <c r="H156" s="332" t="s">
        <v>469</v>
      </c>
      <c r="I156" s="332" t="s">
        <v>432</v>
      </c>
      <c r="J156" s="332">
        <v>50</v>
      </c>
      <c r="K156" s="328"/>
    </row>
    <row r="157" ht="15" customHeight="1">
      <c r="B157" s="307"/>
      <c r="C157" s="332" t="s">
        <v>116</v>
      </c>
      <c r="D157" s="285"/>
      <c r="E157" s="285"/>
      <c r="F157" s="333" t="s">
        <v>430</v>
      </c>
      <c r="G157" s="285"/>
      <c r="H157" s="332" t="s">
        <v>491</v>
      </c>
      <c r="I157" s="332" t="s">
        <v>432</v>
      </c>
      <c r="J157" s="332" t="s">
        <v>492</v>
      </c>
      <c r="K157" s="328"/>
    </row>
    <row r="158" ht="15" customHeight="1">
      <c r="B158" s="307"/>
      <c r="C158" s="332" t="s">
        <v>493</v>
      </c>
      <c r="D158" s="285"/>
      <c r="E158" s="285"/>
      <c r="F158" s="333" t="s">
        <v>430</v>
      </c>
      <c r="G158" s="285"/>
      <c r="H158" s="332" t="s">
        <v>494</v>
      </c>
      <c r="I158" s="332" t="s">
        <v>464</v>
      </c>
      <c r="J158" s="332"/>
      <c r="K158" s="328"/>
    </row>
    <row r="159" ht="15" customHeight="1">
      <c r="B159" s="334"/>
      <c r="C159" s="316"/>
      <c r="D159" s="316"/>
      <c r="E159" s="316"/>
      <c r="F159" s="316"/>
      <c r="G159" s="316"/>
      <c r="H159" s="316"/>
      <c r="I159" s="316"/>
      <c r="J159" s="316"/>
      <c r="K159" s="335"/>
    </row>
    <row r="160" ht="18.75" customHeight="1">
      <c r="B160" s="281"/>
      <c r="C160" s="285"/>
      <c r="D160" s="285"/>
      <c r="E160" s="285"/>
      <c r="F160" s="306"/>
      <c r="G160" s="285"/>
      <c r="H160" s="285"/>
      <c r="I160" s="285"/>
      <c r="J160" s="285"/>
      <c r="K160" s="281"/>
    </row>
    <row r="161" ht="18.75" customHeight="1">
      <c r="B161" s="292"/>
      <c r="C161" s="292"/>
      <c r="D161" s="292"/>
      <c r="E161" s="292"/>
      <c r="F161" s="292"/>
      <c r="G161" s="292"/>
      <c r="H161" s="292"/>
      <c r="I161" s="292"/>
      <c r="J161" s="292"/>
      <c r="K161" s="292"/>
    </row>
    <row r="162" ht="7.5" customHeight="1">
      <c r="B162" s="271"/>
      <c r="C162" s="272"/>
      <c r="D162" s="272"/>
      <c r="E162" s="272"/>
      <c r="F162" s="272"/>
      <c r="G162" s="272"/>
      <c r="H162" s="272"/>
      <c r="I162" s="272"/>
      <c r="J162" s="272"/>
      <c r="K162" s="273"/>
    </row>
    <row r="163" ht="45" customHeight="1">
      <c r="B163" s="274"/>
      <c r="C163" s="275" t="s">
        <v>495</v>
      </c>
      <c r="D163" s="275"/>
      <c r="E163" s="275"/>
      <c r="F163" s="275"/>
      <c r="G163" s="275"/>
      <c r="H163" s="275"/>
      <c r="I163" s="275"/>
      <c r="J163" s="275"/>
      <c r="K163" s="276"/>
    </row>
    <row r="164" ht="17.25" customHeight="1">
      <c r="B164" s="274"/>
      <c r="C164" s="299" t="s">
        <v>424</v>
      </c>
      <c r="D164" s="299"/>
      <c r="E164" s="299"/>
      <c r="F164" s="299" t="s">
        <v>425</v>
      </c>
      <c r="G164" s="336"/>
      <c r="H164" s="337" t="s">
        <v>127</v>
      </c>
      <c r="I164" s="337" t="s">
        <v>60</v>
      </c>
      <c r="J164" s="299" t="s">
        <v>426</v>
      </c>
      <c r="K164" s="276"/>
    </row>
    <row r="165" ht="17.25" customHeight="1">
      <c r="B165" s="277"/>
      <c r="C165" s="301" t="s">
        <v>427</v>
      </c>
      <c r="D165" s="301"/>
      <c r="E165" s="301"/>
      <c r="F165" s="302" t="s">
        <v>428</v>
      </c>
      <c r="G165" s="338"/>
      <c r="H165" s="339"/>
      <c r="I165" s="339"/>
      <c r="J165" s="301" t="s">
        <v>429</v>
      </c>
      <c r="K165" s="279"/>
    </row>
    <row r="166" ht="5.25" customHeight="1">
      <c r="B166" s="307"/>
      <c r="C166" s="304"/>
      <c r="D166" s="304"/>
      <c r="E166" s="304"/>
      <c r="F166" s="304"/>
      <c r="G166" s="305"/>
      <c r="H166" s="304"/>
      <c r="I166" s="304"/>
      <c r="J166" s="304"/>
      <c r="K166" s="328"/>
    </row>
    <row r="167" ht="15" customHeight="1">
      <c r="B167" s="307"/>
      <c r="C167" s="285" t="s">
        <v>433</v>
      </c>
      <c r="D167" s="285"/>
      <c r="E167" s="285"/>
      <c r="F167" s="306" t="s">
        <v>430</v>
      </c>
      <c r="G167" s="285"/>
      <c r="H167" s="285" t="s">
        <v>469</v>
      </c>
      <c r="I167" s="285" t="s">
        <v>432</v>
      </c>
      <c r="J167" s="285">
        <v>120</v>
      </c>
      <c r="K167" s="328"/>
    </row>
    <row r="168" ht="15" customHeight="1">
      <c r="B168" s="307"/>
      <c r="C168" s="285" t="s">
        <v>478</v>
      </c>
      <c r="D168" s="285"/>
      <c r="E168" s="285"/>
      <c r="F168" s="306" t="s">
        <v>430</v>
      </c>
      <c r="G168" s="285"/>
      <c r="H168" s="285" t="s">
        <v>479</v>
      </c>
      <c r="I168" s="285" t="s">
        <v>432</v>
      </c>
      <c r="J168" s="285" t="s">
        <v>480</v>
      </c>
      <c r="K168" s="328"/>
    </row>
    <row r="169" ht="15" customHeight="1">
      <c r="B169" s="307"/>
      <c r="C169" s="285" t="s">
        <v>379</v>
      </c>
      <c r="D169" s="285"/>
      <c r="E169" s="285"/>
      <c r="F169" s="306" t="s">
        <v>430</v>
      </c>
      <c r="G169" s="285"/>
      <c r="H169" s="285" t="s">
        <v>496</v>
      </c>
      <c r="I169" s="285" t="s">
        <v>432</v>
      </c>
      <c r="J169" s="285" t="s">
        <v>480</v>
      </c>
      <c r="K169" s="328"/>
    </row>
    <row r="170" ht="15" customHeight="1">
      <c r="B170" s="307"/>
      <c r="C170" s="285" t="s">
        <v>435</v>
      </c>
      <c r="D170" s="285"/>
      <c r="E170" s="285"/>
      <c r="F170" s="306" t="s">
        <v>436</v>
      </c>
      <c r="G170" s="285"/>
      <c r="H170" s="285" t="s">
        <v>496</v>
      </c>
      <c r="I170" s="285" t="s">
        <v>432</v>
      </c>
      <c r="J170" s="285">
        <v>50</v>
      </c>
      <c r="K170" s="328"/>
    </row>
    <row r="171" ht="15" customHeight="1">
      <c r="B171" s="307"/>
      <c r="C171" s="285" t="s">
        <v>438</v>
      </c>
      <c r="D171" s="285"/>
      <c r="E171" s="285"/>
      <c r="F171" s="306" t="s">
        <v>430</v>
      </c>
      <c r="G171" s="285"/>
      <c r="H171" s="285" t="s">
        <v>496</v>
      </c>
      <c r="I171" s="285" t="s">
        <v>440</v>
      </c>
      <c r="J171" s="285"/>
      <c r="K171" s="328"/>
    </row>
    <row r="172" ht="15" customHeight="1">
      <c r="B172" s="307"/>
      <c r="C172" s="285" t="s">
        <v>449</v>
      </c>
      <c r="D172" s="285"/>
      <c r="E172" s="285"/>
      <c r="F172" s="306" t="s">
        <v>436</v>
      </c>
      <c r="G172" s="285"/>
      <c r="H172" s="285" t="s">
        <v>496</v>
      </c>
      <c r="I172" s="285" t="s">
        <v>432</v>
      </c>
      <c r="J172" s="285">
        <v>50</v>
      </c>
      <c r="K172" s="328"/>
    </row>
    <row r="173" ht="15" customHeight="1">
      <c r="B173" s="307"/>
      <c r="C173" s="285" t="s">
        <v>457</v>
      </c>
      <c r="D173" s="285"/>
      <c r="E173" s="285"/>
      <c r="F173" s="306" t="s">
        <v>436</v>
      </c>
      <c r="G173" s="285"/>
      <c r="H173" s="285" t="s">
        <v>496</v>
      </c>
      <c r="I173" s="285" t="s">
        <v>432</v>
      </c>
      <c r="J173" s="285">
        <v>50</v>
      </c>
      <c r="K173" s="328"/>
    </row>
    <row r="174" ht="15" customHeight="1">
      <c r="B174" s="307"/>
      <c r="C174" s="285" t="s">
        <v>455</v>
      </c>
      <c r="D174" s="285"/>
      <c r="E174" s="285"/>
      <c r="F174" s="306" t="s">
        <v>436</v>
      </c>
      <c r="G174" s="285"/>
      <c r="H174" s="285" t="s">
        <v>496</v>
      </c>
      <c r="I174" s="285" t="s">
        <v>432</v>
      </c>
      <c r="J174" s="285">
        <v>50</v>
      </c>
      <c r="K174" s="328"/>
    </row>
    <row r="175" ht="15" customHeight="1">
      <c r="B175" s="307"/>
      <c r="C175" s="285" t="s">
        <v>126</v>
      </c>
      <c r="D175" s="285"/>
      <c r="E175" s="285"/>
      <c r="F175" s="306" t="s">
        <v>430</v>
      </c>
      <c r="G175" s="285"/>
      <c r="H175" s="285" t="s">
        <v>497</v>
      </c>
      <c r="I175" s="285" t="s">
        <v>498</v>
      </c>
      <c r="J175" s="285"/>
      <c r="K175" s="328"/>
    </row>
    <row r="176" ht="15" customHeight="1">
      <c r="B176" s="307"/>
      <c r="C176" s="285" t="s">
        <v>60</v>
      </c>
      <c r="D176" s="285"/>
      <c r="E176" s="285"/>
      <c r="F176" s="306" t="s">
        <v>430</v>
      </c>
      <c r="G176" s="285"/>
      <c r="H176" s="285" t="s">
        <v>499</v>
      </c>
      <c r="I176" s="285" t="s">
        <v>500</v>
      </c>
      <c r="J176" s="285">
        <v>1</v>
      </c>
      <c r="K176" s="328"/>
    </row>
    <row r="177" ht="15" customHeight="1">
      <c r="B177" s="307"/>
      <c r="C177" s="285" t="s">
        <v>56</v>
      </c>
      <c r="D177" s="285"/>
      <c r="E177" s="285"/>
      <c r="F177" s="306" t="s">
        <v>430</v>
      </c>
      <c r="G177" s="285"/>
      <c r="H177" s="285" t="s">
        <v>501</v>
      </c>
      <c r="I177" s="285" t="s">
        <v>432</v>
      </c>
      <c r="J177" s="285">
        <v>20</v>
      </c>
      <c r="K177" s="328"/>
    </row>
    <row r="178" ht="15" customHeight="1">
      <c r="B178" s="307"/>
      <c r="C178" s="285" t="s">
        <v>127</v>
      </c>
      <c r="D178" s="285"/>
      <c r="E178" s="285"/>
      <c r="F178" s="306" t="s">
        <v>430</v>
      </c>
      <c r="G178" s="285"/>
      <c r="H178" s="285" t="s">
        <v>502</v>
      </c>
      <c r="I178" s="285" t="s">
        <v>432</v>
      </c>
      <c r="J178" s="285">
        <v>255</v>
      </c>
      <c r="K178" s="328"/>
    </row>
    <row r="179" ht="15" customHeight="1">
      <c r="B179" s="307"/>
      <c r="C179" s="285" t="s">
        <v>128</v>
      </c>
      <c r="D179" s="285"/>
      <c r="E179" s="285"/>
      <c r="F179" s="306" t="s">
        <v>430</v>
      </c>
      <c r="G179" s="285"/>
      <c r="H179" s="285" t="s">
        <v>395</v>
      </c>
      <c r="I179" s="285" t="s">
        <v>432</v>
      </c>
      <c r="J179" s="285">
        <v>10</v>
      </c>
      <c r="K179" s="328"/>
    </row>
    <row r="180" ht="15" customHeight="1">
      <c r="B180" s="307"/>
      <c r="C180" s="285" t="s">
        <v>129</v>
      </c>
      <c r="D180" s="285"/>
      <c r="E180" s="285"/>
      <c r="F180" s="306" t="s">
        <v>430</v>
      </c>
      <c r="G180" s="285"/>
      <c r="H180" s="285" t="s">
        <v>503</v>
      </c>
      <c r="I180" s="285" t="s">
        <v>464</v>
      </c>
      <c r="J180" s="285"/>
      <c r="K180" s="328"/>
    </row>
    <row r="181" ht="15" customHeight="1">
      <c r="B181" s="307"/>
      <c r="C181" s="285" t="s">
        <v>504</v>
      </c>
      <c r="D181" s="285"/>
      <c r="E181" s="285"/>
      <c r="F181" s="306" t="s">
        <v>430</v>
      </c>
      <c r="G181" s="285"/>
      <c r="H181" s="285" t="s">
        <v>505</v>
      </c>
      <c r="I181" s="285" t="s">
        <v>464</v>
      </c>
      <c r="J181" s="285"/>
      <c r="K181" s="328"/>
    </row>
    <row r="182" ht="15" customHeight="1">
      <c r="B182" s="307"/>
      <c r="C182" s="285" t="s">
        <v>493</v>
      </c>
      <c r="D182" s="285"/>
      <c r="E182" s="285"/>
      <c r="F182" s="306" t="s">
        <v>430</v>
      </c>
      <c r="G182" s="285"/>
      <c r="H182" s="285" t="s">
        <v>506</v>
      </c>
      <c r="I182" s="285" t="s">
        <v>464</v>
      </c>
      <c r="J182" s="285"/>
      <c r="K182" s="328"/>
    </row>
    <row r="183" ht="15" customHeight="1">
      <c r="B183" s="307"/>
      <c r="C183" s="285" t="s">
        <v>131</v>
      </c>
      <c r="D183" s="285"/>
      <c r="E183" s="285"/>
      <c r="F183" s="306" t="s">
        <v>436</v>
      </c>
      <c r="G183" s="285"/>
      <c r="H183" s="285" t="s">
        <v>507</v>
      </c>
      <c r="I183" s="285" t="s">
        <v>432</v>
      </c>
      <c r="J183" s="285">
        <v>50</v>
      </c>
      <c r="K183" s="328"/>
    </row>
    <row r="184" ht="15" customHeight="1">
      <c r="B184" s="307"/>
      <c r="C184" s="285" t="s">
        <v>508</v>
      </c>
      <c r="D184" s="285"/>
      <c r="E184" s="285"/>
      <c r="F184" s="306" t="s">
        <v>436</v>
      </c>
      <c r="G184" s="285"/>
      <c r="H184" s="285" t="s">
        <v>509</v>
      </c>
      <c r="I184" s="285" t="s">
        <v>510</v>
      </c>
      <c r="J184" s="285"/>
      <c r="K184" s="328"/>
    </row>
    <row r="185" ht="15" customHeight="1">
      <c r="B185" s="307"/>
      <c r="C185" s="285" t="s">
        <v>511</v>
      </c>
      <c r="D185" s="285"/>
      <c r="E185" s="285"/>
      <c r="F185" s="306" t="s">
        <v>436</v>
      </c>
      <c r="G185" s="285"/>
      <c r="H185" s="285" t="s">
        <v>512</v>
      </c>
      <c r="I185" s="285" t="s">
        <v>510</v>
      </c>
      <c r="J185" s="285"/>
      <c r="K185" s="328"/>
    </row>
    <row r="186" ht="15" customHeight="1">
      <c r="B186" s="307"/>
      <c r="C186" s="285" t="s">
        <v>513</v>
      </c>
      <c r="D186" s="285"/>
      <c r="E186" s="285"/>
      <c r="F186" s="306" t="s">
        <v>436</v>
      </c>
      <c r="G186" s="285"/>
      <c r="H186" s="285" t="s">
        <v>514</v>
      </c>
      <c r="I186" s="285" t="s">
        <v>510</v>
      </c>
      <c r="J186" s="285"/>
      <c r="K186" s="328"/>
    </row>
    <row r="187" ht="15" customHeight="1">
      <c r="B187" s="307"/>
      <c r="C187" s="340" t="s">
        <v>515</v>
      </c>
      <c r="D187" s="285"/>
      <c r="E187" s="285"/>
      <c r="F187" s="306" t="s">
        <v>436</v>
      </c>
      <c r="G187" s="285"/>
      <c r="H187" s="285" t="s">
        <v>516</v>
      </c>
      <c r="I187" s="285" t="s">
        <v>517</v>
      </c>
      <c r="J187" s="341" t="s">
        <v>518</v>
      </c>
      <c r="K187" s="328"/>
    </row>
    <row r="188" ht="15" customHeight="1">
      <c r="B188" s="307"/>
      <c r="C188" s="291" t="s">
        <v>45</v>
      </c>
      <c r="D188" s="285"/>
      <c r="E188" s="285"/>
      <c r="F188" s="306" t="s">
        <v>430</v>
      </c>
      <c r="G188" s="285"/>
      <c r="H188" s="281" t="s">
        <v>519</v>
      </c>
      <c r="I188" s="285" t="s">
        <v>520</v>
      </c>
      <c r="J188" s="285"/>
      <c r="K188" s="328"/>
    </row>
    <row r="189" ht="15" customHeight="1">
      <c r="B189" s="307"/>
      <c r="C189" s="291" t="s">
        <v>521</v>
      </c>
      <c r="D189" s="285"/>
      <c r="E189" s="285"/>
      <c r="F189" s="306" t="s">
        <v>430</v>
      </c>
      <c r="G189" s="285"/>
      <c r="H189" s="285" t="s">
        <v>522</v>
      </c>
      <c r="I189" s="285" t="s">
        <v>464</v>
      </c>
      <c r="J189" s="285"/>
      <c r="K189" s="328"/>
    </row>
    <row r="190" ht="15" customHeight="1">
      <c r="B190" s="307"/>
      <c r="C190" s="291" t="s">
        <v>523</v>
      </c>
      <c r="D190" s="285"/>
      <c r="E190" s="285"/>
      <c r="F190" s="306" t="s">
        <v>430</v>
      </c>
      <c r="G190" s="285"/>
      <c r="H190" s="285" t="s">
        <v>524</v>
      </c>
      <c r="I190" s="285" t="s">
        <v>464</v>
      </c>
      <c r="J190" s="285"/>
      <c r="K190" s="328"/>
    </row>
    <row r="191" ht="15" customHeight="1">
      <c r="B191" s="307"/>
      <c r="C191" s="291" t="s">
        <v>525</v>
      </c>
      <c r="D191" s="285"/>
      <c r="E191" s="285"/>
      <c r="F191" s="306" t="s">
        <v>436</v>
      </c>
      <c r="G191" s="285"/>
      <c r="H191" s="285" t="s">
        <v>526</v>
      </c>
      <c r="I191" s="285" t="s">
        <v>464</v>
      </c>
      <c r="J191" s="285"/>
      <c r="K191" s="328"/>
    </row>
    <row r="192" ht="15" customHeight="1">
      <c r="B192" s="334"/>
      <c r="C192" s="342"/>
      <c r="D192" s="316"/>
      <c r="E192" s="316"/>
      <c r="F192" s="316"/>
      <c r="G192" s="316"/>
      <c r="H192" s="316"/>
      <c r="I192" s="316"/>
      <c r="J192" s="316"/>
      <c r="K192" s="335"/>
    </row>
    <row r="193" ht="18.75" customHeight="1">
      <c r="B193" s="281"/>
      <c r="C193" s="285"/>
      <c r="D193" s="285"/>
      <c r="E193" s="285"/>
      <c r="F193" s="306"/>
      <c r="G193" s="285"/>
      <c r="H193" s="285"/>
      <c r="I193" s="285"/>
      <c r="J193" s="285"/>
      <c r="K193" s="281"/>
    </row>
    <row r="194" ht="18.75" customHeight="1">
      <c r="B194" s="281"/>
      <c r="C194" s="285"/>
      <c r="D194" s="285"/>
      <c r="E194" s="285"/>
      <c r="F194" s="306"/>
      <c r="G194" s="285"/>
      <c r="H194" s="285"/>
      <c r="I194" s="285"/>
      <c r="J194" s="285"/>
      <c r="K194" s="281"/>
    </row>
    <row r="195" ht="18.75" customHeight="1">
      <c r="B195" s="292"/>
      <c r="C195" s="292"/>
      <c r="D195" s="292"/>
      <c r="E195" s="292"/>
      <c r="F195" s="292"/>
      <c r="G195" s="292"/>
      <c r="H195" s="292"/>
      <c r="I195" s="292"/>
      <c r="J195" s="292"/>
      <c r="K195" s="292"/>
    </row>
    <row r="196" ht="13.5">
      <c r="B196" s="271"/>
      <c r="C196" s="272"/>
      <c r="D196" s="272"/>
      <c r="E196" s="272"/>
      <c r="F196" s="272"/>
      <c r="G196" s="272"/>
      <c r="H196" s="272"/>
      <c r="I196" s="272"/>
      <c r="J196" s="272"/>
      <c r="K196" s="273"/>
    </row>
    <row r="197" ht="21">
      <c r="B197" s="274"/>
      <c r="C197" s="275" t="s">
        <v>527</v>
      </c>
      <c r="D197" s="275"/>
      <c r="E197" s="275"/>
      <c r="F197" s="275"/>
      <c r="G197" s="275"/>
      <c r="H197" s="275"/>
      <c r="I197" s="275"/>
      <c r="J197" s="275"/>
      <c r="K197" s="276"/>
    </row>
    <row r="198" ht="25.5" customHeight="1">
      <c r="B198" s="274"/>
      <c r="C198" s="343" t="s">
        <v>528</v>
      </c>
      <c r="D198" s="343"/>
      <c r="E198" s="343"/>
      <c r="F198" s="343" t="s">
        <v>529</v>
      </c>
      <c r="G198" s="344"/>
      <c r="H198" s="343" t="s">
        <v>530</v>
      </c>
      <c r="I198" s="343"/>
      <c r="J198" s="343"/>
      <c r="K198" s="276"/>
    </row>
    <row r="199" ht="5.25" customHeight="1">
      <c r="B199" s="307"/>
      <c r="C199" s="304"/>
      <c r="D199" s="304"/>
      <c r="E199" s="304"/>
      <c r="F199" s="304"/>
      <c r="G199" s="285"/>
      <c r="H199" s="304"/>
      <c r="I199" s="304"/>
      <c r="J199" s="304"/>
      <c r="K199" s="328"/>
    </row>
    <row r="200" ht="15" customHeight="1">
      <c r="B200" s="307"/>
      <c r="C200" s="285" t="s">
        <v>520</v>
      </c>
      <c r="D200" s="285"/>
      <c r="E200" s="285"/>
      <c r="F200" s="306" t="s">
        <v>46</v>
      </c>
      <c r="G200" s="285"/>
      <c r="H200" s="285" t="s">
        <v>531</v>
      </c>
      <c r="I200" s="285"/>
      <c r="J200" s="285"/>
      <c r="K200" s="328"/>
    </row>
    <row r="201" ht="15" customHeight="1">
      <c r="B201" s="307"/>
      <c r="C201" s="313"/>
      <c r="D201" s="285"/>
      <c r="E201" s="285"/>
      <c r="F201" s="306" t="s">
        <v>47</v>
      </c>
      <c r="G201" s="285"/>
      <c r="H201" s="285" t="s">
        <v>532</v>
      </c>
      <c r="I201" s="285"/>
      <c r="J201" s="285"/>
      <c r="K201" s="328"/>
    </row>
    <row r="202" ht="15" customHeight="1">
      <c r="B202" s="307"/>
      <c r="C202" s="313"/>
      <c r="D202" s="285"/>
      <c r="E202" s="285"/>
      <c r="F202" s="306" t="s">
        <v>50</v>
      </c>
      <c r="G202" s="285"/>
      <c r="H202" s="285" t="s">
        <v>533</v>
      </c>
      <c r="I202" s="285"/>
      <c r="J202" s="285"/>
      <c r="K202" s="328"/>
    </row>
    <row r="203" ht="15" customHeight="1">
      <c r="B203" s="307"/>
      <c r="C203" s="285"/>
      <c r="D203" s="285"/>
      <c r="E203" s="285"/>
      <c r="F203" s="306" t="s">
        <v>48</v>
      </c>
      <c r="G203" s="285"/>
      <c r="H203" s="285" t="s">
        <v>534</v>
      </c>
      <c r="I203" s="285"/>
      <c r="J203" s="285"/>
      <c r="K203" s="328"/>
    </row>
    <row r="204" ht="15" customHeight="1">
      <c r="B204" s="307"/>
      <c r="C204" s="285"/>
      <c r="D204" s="285"/>
      <c r="E204" s="285"/>
      <c r="F204" s="306" t="s">
        <v>49</v>
      </c>
      <c r="G204" s="285"/>
      <c r="H204" s="285" t="s">
        <v>535</v>
      </c>
      <c r="I204" s="285"/>
      <c r="J204" s="285"/>
      <c r="K204" s="328"/>
    </row>
    <row r="205" ht="15" customHeight="1">
      <c r="B205" s="307"/>
      <c r="C205" s="285"/>
      <c r="D205" s="285"/>
      <c r="E205" s="285"/>
      <c r="F205" s="306"/>
      <c r="G205" s="285"/>
      <c r="H205" s="285"/>
      <c r="I205" s="285"/>
      <c r="J205" s="285"/>
      <c r="K205" s="328"/>
    </row>
    <row r="206" ht="15" customHeight="1">
      <c r="B206" s="307"/>
      <c r="C206" s="285" t="s">
        <v>476</v>
      </c>
      <c r="D206" s="285"/>
      <c r="E206" s="285"/>
      <c r="F206" s="306" t="s">
        <v>82</v>
      </c>
      <c r="G206" s="285"/>
      <c r="H206" s="285" t="s">
        <v>536</v>
      </c>
      <c r="I206" s="285"/>
      <c r="J206" s="285"/>
      <c r="K206" s="328"/>
    </row>
    <row r="207" ht="15" customHeight="1">
      <c r="B207" s="307"/>
      <c r="C207" s="313"/>
      <c r="D207" s="285"/>
      <c r="E207" s="285"/>
      <c r="F207" s="306" t="s">
        <v>373</v>
      </c>
      <c r="G207" s="285"/>
      <c r="H207" s="285" t="s">
        <v>374</v>
      </c>
      <c r="I207" s="285"/>
      <c r="J207" s="285"/>
      <c r="K207" s="328"/>
    </row>
    <row r="208" ht="15" customHeight="1">
      <c r="B208" s="307"/>
      <c r="C208" s="285"/>
      <c r="D208" s="285"/>
      <c r="E208" s="285"/>
      <c r="F208" s="306" t="s">
        <v>371</v>
      </c>
      <c r="G208" s="285"/>
      <c r="H208" s="285" t="s">
        <v>537</v>
      </c>
      <c r="I208" s="285"/>
      <c r="J208" s="285"/>
      <c r="K208" s="328"/>
    </row>
    <row r="209" ht="15" customHeight="1">
      <c r="B209" s="345"/>
      <c r="C209" s="313"/>
      <c r="D209" s="313"/>
      <c r="E209" s="313"/>
      <c r="F209" s="306" t="s">
        <v>375</v>
      </c>
      <c r="G209" s="291"/>
      <c r="H209" s="332" t="s">
        <v>376</v>
      </c>
      <c r="I209" s="332"/>
      <c r="J209" s="332"/>
      <c r="K209" s="346"/>
    </row>
    <row r="210" ht="15" customHeight="1">
      <c r="B210" s="345"/>
      <c r="C210" s="313"/>
      <c r="D210" s="313"/>
      <c r="E210" s="313"/>
      <c r="F210" s="306" t="s">
        <v>377</v>
      </c>
      <c r="G210" s="291"/>
      <c r="H210" s="332" t="s">
        <v>538</v>
      </c>
      <c r="I210" s="332"/>
      <c r="J210" s="332"/>
      <c r="K210" s="346"/>
    </row>
    <row r="211" ht="15" customHeight="1">
      <c r="B211" s="345"/>
      <c r="C211" s="313"/>
      <c r="D211" s="313"/>
      <c r="E211" s="313"/>
      <c r="F211" s="347"/>
      <c r="G211" s="291"/>
      <c r="H211" s="348"/>
      <c r="I211" s="348"/>
      <c r="J211" s="348"/>
      <c r="K211" s="346"/>
    </row>
    <row r="212" ht="15" customHeight="1">
      <c r="B212" s="345"/>
      <c r="C212" s="285" t="s">
        <v>500</v>
      </c>
      <c r="D212" s="313"/>
      <c r="E212" s="313"/>
      <c r="F212" s="306">
        <v>1</v>
      </c>
      <c r="G212" s="291"/>
      <c r="H212" s="332" t="s">
        <v>539</v>
      </c>
      <c r="I212" s="332"/>
      <c r="J212" s="332"/>
      <c r="K212" s="346"/>
    </row>
    <row r="213" ht="15" customHeight="1">
      <c r="B213" s="345"/>
      <c r="C213" s="313"/>
      <c r="D213" s="313"/>
      <c r="E213" s="313"/>
      <c r="F213" s="306">
        <v>2</v>
      </c>
      <c r="G213" s="291"/>
      <c r="H213" s="332" t="s">
        <v>540</v>
      </c>
      <c r="I213" s="332"/>
      <c r="J213" s="332"/>
      <c r="K213" s="346"/>
    </row>
    <row r="214" ht="15" customHeight="1">
      <c r="B214" s="345"/>
      <c r="C214" s="313"/>
      <c r="D214" s="313"/>
      <c r="E214" s="313"/>
      <c r="F214" s="306">
        <v>3</v>
      </c>
      <c r="G214" s="291"/>
      <c r="H214" s="332" t="s">
        <v>541</v>
      </c>
      <c r="I214" s="332"/>
      <c r="J214" s="332"/>
      <c r="K214" s="346"/>
    </row>
    <row r="215" ht="15" customHeight="1">
      <c r="B215" s="345"/>
      <c r="C215" s="313"/>
      <c r="D215" s="313"/>
      <c r="E215" s="313"/>
      <c r="F215" s="306">
        <v>4</v>
      </c>
      <c r="G215" s="291"/>
      <c r="H215" s="332" t="s">
        <v>542</v>
      </c>
      <c r="I215" s="332"/>
      <c r="J215" s="332"/>
      <c r="K215" s="346"/>
    </row>
    <row r="216" ht="12.75" customHeight="1">
      <c r="B216" s="349"/>
      <c r="C216" s="350"/>
      <c r="D216" s="350"/>
      <c r="E216" s="350"/>
      <c r="F216" s="350"/>
      <c r="G216" s="350"/>
      <c r="H216" s="350"/>
      <c r="I216" s="350"/>
      <c r="J216" s="350"/>
      <c r="K216" s="351"/>
    </row>
  </sheetData>
  <sheetProtection autoFilter="0" deleteColumns="0" deleteRows="0" formatCells="0" formatColumns="0" formatRows="0" insertColumns="0" insertHyperlinks="0" insertRows="0" pivotTables="0" sort="0"/>
  <mergeCells count="77">
    <mergeCell ref="H208:J208"/>
    <mergeCell ref="H203:J203"/>
    <mergeCell ref="H201:J201"/>
    <mergeCell ref="H212:J212"/>
    <mergeCell ref="H214:J214"/>
    <mergeCell ref="H215:J215"/>
    <mergeCell ref="H213:J213"/>
    <mergeCell ref="H210:J210"/>
    <mergeCell ref="H209:J209"/>
    <mergeCell ref="H207:J207"/>
    <mergeCell ref="H198:J198"/>
    <mergeCell ref="C163:J163"/>
    <mergeCell ref="C120:J120"/>
    <mergeCell ref="C145:J145"/>
    <mergeCell ref="C197:J197"/>
    <mergeCell ref="H206:J206"/>
    <mergeCell ref="H204:J204"/>
    <mergeCell ref="H202:J202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68:J68"/>
    <mergeCell ref="C73:J73"/>
    <mergeCell ref="C52:J52"/>
    <mergeCell ref="C53:J53"/>
    <mergeCell ref="C55:J55"/>
    <mergeCell ref="D56:J56"/>
    <mergeCell ref="D57:J57"/>
    <mergeCell ref="D58:J58"/>
    <mergeCell ref="D59:J59"/>
    <mergeCell ref="C50:J50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D33:J33"/>
    <mergeCell ref="G34:J34"/>
    <mergeCell ref="G35:J35"/>
    <mergeCell ref="D49:J49"/>
    <mergeCell ref="E48:J48"/>
    <mergeCell ref="G36:J36"/>
    <mergeCell ref="G37:J37"/>
    <mergeCell ref="C23:J23"/>
    <mergeCell ref="D25:J25"/>
    <mergeCell ref="D26:J26"/>
    <mergeCell ref="D28:J28"/>
    <mergeCell ref="D29:J29"/>
    <mergeCell ref="D31:J31"/>
    <mergeCell ref="C24:J24"/>
    <mergeCell ref="D32:J32"/>
    <mergeCell ref="F18:J18"/>
    <mergeCell ref="F21:J21"/>
    <mergeCell ref="D11:J11"/>
    <mergeCell ref="F19:J19"/>
    <mergeCell ref="F20:J20"/>
    <mergeCell ref="D14:J14"/>
    <mergeCell ref="D15:J15"/>
    <mergeCell ref="F16:J16"/>
    <mergeCell ref="F17:J17"/>
    <mergeCell ref="C9:J9"/>
    <mergeCell ref="D10:J10"/>
    <mergeCell ref="D13:J13"/>
    <mergeCell ref="C3:J3"/>
    <mergeCell ref="C4:J4"/>
    <mergeCell ref="C6:J6"/>
    <mergeCell ref="C7:J7"/>
  </mergeCells>
  <pageMargins left="0.5902778" right="0.5902778" top="0.5902778" bottom="0.5902778" header="0" footer="0"/>
  <pageSetup paperSize="9" orientation="portrait" scale="77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Kamil Urbánek</dc:creator>
  <cp:lastModifiedBy>Kamil Urbánek</cp:lastModifiedBy>
  <dcterms:created xsi:type="dcterms:W3CDTF">2018-11-26T14:35:50Z</dcterms:created>
  <dcterms:modified xsi:type="dcterms:W3CDTF">2018-11-26T14:36:14Z</dcterms:modified>
</cp:coreProperties>
</file>