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10" windowHeight="13845" activeTab="0"/>
  </bookViews>
  <sheets>
    <sheet name="Rekapitulace stavby" sheetId="1" r:id="rId1"/>
    <sheet name="001 - Stavební část" sheetId="2" r:id="rId2"/>
    <sheet name="002 - Dočasné ochranné hr..." sheetId="3" r:id="rId3"/>
    <sheet name="003 - Ostatní a vedlejší ..." sheetId="4" r:id="rId4"/>
    <sheet name="Pokyny pro vyplnění" sheetId="5" r:id="rId5"/>
  </sheets>
  <definedNames>
    <definedName name="_xlnm._FilterDatabase" localSheetId="1" hidden="1">'001 - Stavební část'!$C$94:$K$819</definedName>
    <definedName name="_xlnm._FilterDatabase" localSheetId="2" hidden="1">'002 - Dočasné ochranné hr...'!$C$88:$K$376</definedName>
    <definedName name="_xlnm._FilterDatabase" localSheetId="3" hidden="1">'003 - Ostatní a vedlejší ...'!$C$87:$K$122</definedName>
    <definedName name="_xlnm.Print_Area" localSheetId="1">'001 - Stavební část'!$C$4:$J$38,'001 - Stavební část'!$C$44:$J$74,'001 - Stavební část'!$C$80:$K$819</definedName>
    <definedName name="_xlnm.Print_Area" localSheetId="2">'002 - Dočasné ochranné hr...'!$C$4:$J$38,'002 - Dočasné ochranné hr...'!$C$44:$J$68,'002 - Dočasné ochranné hr...'!$C$74:$K$376</definedName>
    <definedName name="_xlnm.Print_Area" localSheetId="3">'003 - Ostatní a vedlejší ...'!$C$4:$J$38,'003 - Ostatní a vedlejší ...'!$C$44:$J$67,'003 - Ostatní a vedlejší ...'!$C$73:$K$122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'001 - Stavební část'!$94:$94</definedName>
    <definedName name="_xlnm.Print_Titles" localSheetId="2">'002 - Dočasné ochranné hr...'!$88:$88</definedName>
    <definedName name="_xlnm.Print_Titles" localSheetId="3">'003 - Ostatní a vedlejší ...'!$87:$87</definedName>
  </definedNames>
  <calcPr calcId="162913"/>
</workbook>
</file>

<file path=xl/sharedStrings.xml><?xml version="1.0" encoding="utf-8"?>
<sst xmlns="http://schemas.openxmlformats.org/spreadsheetml/2006/main" count="10310" uniqueCount="1323">
  <si>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</si>
  <si>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</si>
  <si>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</si>
  <si>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</si>
  <si>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</si>
  <si>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</si>
  <si>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</si>
  <si>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{18d4075b-f981-4112-a773-26508d26a8b6}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</si>
  <si>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</si>
  <si>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</si>
  <si>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</si>
  <si>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</si>
  <si>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</si>
  <si>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</si>
  <si>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</si>
  <si>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</si>
  <si>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</si>
  <si>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</si>
  <si>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</si>
  <si>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VT Olešná, Místek, km 9,540 Rozdělovací objekt, projektová dokumentace, stavba č.3318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</si>
  <si>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</si>
  <si>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</si>
  <si>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</si>
  <si>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</si>
  <si>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</si>
  <si>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</si>
  <si>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</si>
  <si>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</si>
  <si>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Povodí Odry, s.p.</t>
  </si>
  <si>
    <t>DIČ:</t>
  </si>
  <si>
    <t>Uchazeč:</t>
  </si>
  <si>
    <t>Vyplň údaj</t>
  </si>
  <si>
    <t>Projektant:</t>
  </si>
  <si>
    <t>Sweco Hydroprojekt, a.s.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</si>
  <si>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</si>
  <si>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</si>
  <si>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</si>
  <si>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</si>
  <si>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</si>
  <si>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</si>
  <si>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</si>
  <si>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</si>
  <si>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</si>
  <si>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</si>
  <si>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</si>
  <si>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</si>
  <si>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</si>
  <si>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</si>
  <si>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</si>
  <si>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</si>
  <si>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</si>
  <si>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</si>
  <si>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</si>
  <si>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</si>
  <si>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</si>
  <si>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</si>
  <si>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</si>
  <si>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</si>
  <si>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</si>
  <si>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</si>
  <si>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</si>
  <si>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</si>
  <si>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</si>
  <si>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</si>
  <si>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</si>
  <si>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</si>
  <si>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</si>
  <si>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</si>
  <si>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</si>
  <si>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</si>
  <si>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</si>
  <si>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</si>
  <si>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</si>
  <si>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</si>
  <si>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</si>
  <si>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VT Olešná, Místek, km 9,540 Rozdělovací objekt</t>
  </si>
  <si>
    <t>STA</t>
  </si>
  <si>
    <t>1</t>
  </si>
  <si>
    <t>{4f5093db-56cb-4863-8d1c-35fc83b8ec5f}</t>
  </si>
  <si>
    <t>2</t>
  </si>
  <si>
    <t>/</t>
  </si>
  <si>
    <t>001</t>
  </si>
  <si>
    <t>Stavební část</t>
  </si>
  <si>
    <t>Soupis</t>
  </si>
  <si>
    <t>{106d4e22-2662-48c4-9c61-6069f0b0cf78}</t>
  </si>
  <si>
    <t>002</t>
  </si>
  <si>
    <t>Dočasné ochranné hrázky</t>
  </si>
  <si>
    <t>{a0002639-16f4-4f54-8ef3-7933f46c29c7}</t>
  </si>
  <si>
    <t>003</t>
  </si>
  <si>
    <t>Ostatní a vedlejší náklady</t>
  </si>
  <si>
    <t>{f69e1bc1-3de5-40a7-a23d-f058db8d3c0d}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</si>
  <si>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</si>
  <si>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</si>
  <si>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</si>
  <si>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</si>
  <si>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</si>
  <si>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</si>
  <si>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</si>
  <si>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VT Olešná, Místek, km 9,540 Rozdělovací objekt</t>
  </si>
  <si>
    <t>Soupis:</t>
  </si>
  <si>
    <t>001 -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</si>
  <si>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</si>
  <si>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</si>
  <si>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</si>
  <si>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</si>
  <si>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</si>
  <si>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</si>
  <si>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</si>
  <si>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</si>
  <si>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</si>
  <si>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</si>
  <si>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</si>
  <si>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</si>
  <si>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</si>
  <si>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</si>
  <si>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</si>
  <si>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</si>
  <si>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</si>
  <si>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</si>
  <si>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</si>
  <si>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</si>
  <si>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</si>
  <si>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</si>
  <si>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</si>
  <si>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</si>
  <si>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</si>
  <si>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</si>
  <si>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</si>
  <si>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</si>
  <si>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</si>
  <si>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</si>
  <si>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</si>
  <si>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</si>
  <si>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</si>
  <si>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</si>
  <si>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</si>
  <si>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</si>
  <si>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</si>
  <si>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112201101R</t>
  </si>
  <si>
    <t>Odstranění pařezů D do 300 mm, vč. odvozu a likvidace</t>
  </si>
  <si>
    <t>kus</t>
  </si>
  <si>
    <t>4</t>
  </si>
  <si>
    <t>1000909225</t>
  </si>
  <si>
    <t>PP</t>
  </si>
  <si>
    <t>Odstranění pařezů s jejich vykopáním, vytrháním nebo odstřelením, s přesekáním kořenů průměru přes 100 do 300 mm, vč. odvozu a likvidace</t>
  </si>
  <si>
    <t>113107112</t>
  </si>
  <si>
    <t>Odstranění podkladu pl do 50 m2 z kameniva těženého tl 200 mm - podsyp pod rovnaninu</t>
  </si>
  <si>
    <t>m2</t>
  </si>
  <si>
    <t>CS ÚRS 2017 01</t>
  </si>
  <si>
    <t>1847668305</t>
  </si>
  <si>
    <t>Odstranění podkladů nebo krytů s přemístěním hmot na skládku na vzdálenost do 3 m nebo s naložením na dopravní prostředek v ploše jednotlivě do 50 m2 z kameniva těženého, o tl. vrstvy přes 100 do 200 mm</t>
  </si>
  <si>
    <t>P</t>
  </si>
  <si>
    <t>Poznámka k položce:
viz TZ př.č. D.1.1.1 a v.č.D.1.1.2 až 5</t>
  </si>
  <si>
    <t>VV</t>
  </si>
  <si>
    <t>pod rovnaninou</t>
  </si>
  <si>
    <t>11,505/0,5</t>
  </si>
  <si>
    <t>1,5*1,3</t>
  </si>
  <si>
    <t>Součet</t>
  </si>
  <si>
    <t>3</t>
  </si>
  <si>
    <t>113107113</t>
  </si>
  <si>
    <t>Odstranění podkladu pl do 50 m2 z kameniva těženého tl 300 mm - zpevněná rampa kalena pískem</t>
  </si>
  <si>
    <t>578211735</t>
  </si>
  <si>
    <t>Odstranění podkladů nebo krytů s přemístěním hmot na skládku na vzdálenost do 3 m nebo s naložením na dopravní prostředek v ploše jednotlivě do 50 m2 z kameniva těženého, o tl. vrstvy přes 200 do 300 mm</t>
  </si>
  <si>
    <t>Poznámka k položce:
viz TZ př.č. D.1.1.1 a v.č.D.1.1.6 až 8</t>
  </si>
  <si>
    <t>zpevněná rampa tl.300mm</t>
  </si>
  <si>
    <t>Kce IV</t>
  </si>
  <si>
    <t>10,7*1,5</t>
  </si>
  <si>
    <t>Kce V</t>
  </si>
  <si>
    <t>2,5*1,5</t>
  </si>
  <si>
    <t>Kce VI</t>
  </si>
  <si>
    <t>5,8*1,5</t>
  </si>
  <si>
    <t>114203104</t>
  </si>
  <si>
    <t>Rozebrání záhozů a rovnanin na sucho</t>
  </si>
  <si>
    <t>m3</t>
  </si>
  <si>
    <t>896811499</t>
  </si>
  <si>
    <t>Rozebrání dlažeb nebo záhozů s naložením na dopravní prostředek záhozů, rovnanin a soustřeďovacích staveb provedených na sucho</t>
  </si>
  <si>
    <t>Kce I. - rovnanina</t>
  </si>
  <si>
    <t>9,6*1,3*0,5</t>
  </si>
  <si>
    <t>Kce II. - rovnanina</t>
  </si>
  <si>
    <t>8,1*1,3*0,5</t>
  </si>
  <si>
    <t>Kce III. - pohoz</t>
  </si>
  <si>
    <t>1,5*1,3*0,6</t>
  </si>
  <si>
    <t>5</t>
  </si>
  <si>
    <t>114203201</t>
  </si>
  <si>
    <t>Očištění lomového kamene nebo betonových tvárnic od hlíny nebo písku</t>
  </si>
  <si>
    <t>-2031738549</t>
  </si>
  <si>
    <t>Očištění lomového kamene nebo betonových tvárnic získaných při rozebrání dlažeb, záhozů, rovnanin a soustřeďovacích staveb od hlíny nebo písku</t>
  </si>
  <si>
    <t>viz pol.č. 114203104</t>
  </si>
  <si>
    <t>16,765</t>
  </si>
  <si>
    <t>6</t>
  </si>
  <si>
    <t>121101101</t>
  </si>
  <si>
    <t>Sejmutí ornice s přemístěním na vzdálenost do 50 m</t>
  </si>
  <si>
    <t>-980005115</t>
  </si>
  <si>
    <t>Sejmutí ornice nebo lesní půdy s vodorovným přemístěním na hromady v místě upotřebení nebo na dočasné či trvalé skládky se složením, na vzdálenost do 50 m</t>
  </si>
  <si>
    <t>Poznámka k položce:
viz TZ př.č. D.1.1.1 a v.č.D.1.1.2 až 10</t>
  </si>
  <si>
    <t>Kce I.</t>
  </si>
  <si>
    <t>(9,9+2,6)*1,8*0,3</t>
  </si>
  <si>
    <t>Kce III.</t>
  </si>
  <si>
    <t>(6,65+0,85+1,5+2,15+1,5+0,85+6,65+1,25)*1,5*0,3</t>
  </si>
  <si>
    <t>Kce IV.</t>
  </si>
  <si>
    <t>1*1,5*0,3</t>
  </si>
  <si>
    <t>Kce V.</t>
  </si>
  <si>
    <t>2,5*1,5*0,3</t>
  </si>
  <si>
    <t>Kce VI.</t>
  </si>
  <si>
    <t>4,6*1,5*0,3</t>
  </si>
  <si>
    <t>Kce VII.</t>
  </si>
  <si>
    <t>5,61*1,5*0,3</t>
  </si>
  <si>
    <t>Kce VIII.</t>
  </si>
  <si>
    <t>(0,95+9,15+1,5+1+1,5+9,325)*1,5*0,3</t>
  </si>
  <si>
    <t>7</t>
  </si>
  <si>
    <t>132201202</t>
  </si>
  <si>
    <t>Hloubení rýh š do 2000 mm v hornině tř. 3 objemu do 1000 m3</t>
  </si>
  <si>
    <t>1830229511</t>
  </si>
  <si>
    <t>Hloubení zapažených i nezapažených rýh šířky přes 600 do 2 000 mm s urovnáním dna do předepsaného profilu a spádu v hornině tř. 3 přes 100 do 1 000 m3</t>
  </si>
  <si>
    <t>zeleń tl.300mm</t>
  </si>
  <si>
    <t>(9,9+2,6)*1,5*0,7</t>
  </si>
  <si>
    <t>(6,65+0,85+1,5+2,15+1,5+0,85+6,65+1,25)*1,3*0,7</t>
  </si>
  <si>
    <t>1*1,3*0,7</t>
  </si>
  <si>
    <t>2,5*1,3*0,7</t>
  </si>
  <si>
    <t>4,6*1,3*0,7</t>
  </si>
  <si>
    <t>5,61*1,3*0,7</t>
  </si>
  <si>
    <t>(0,95+9,15+1,5+1+1,5+9,325)*1,3*0,7</t>
  </si>
  <si>
    <t>rovnanina tl.500+200mm</t>
  </si>
  <si>
    <t>9,6*1,3*0,3</t>
  </si>
  <si>
    <t>Kce II.</t>
  </si>
  <si>
    <t>8,1*1,3*0,3</t>
  </si>
  <si>
    <t>1,5*1,3*0,3</t>
  </si>
  <si>
    <t>10,7*1,3*0,7</t>
  </si>
  <si>
    <t>5,8*1,3*0,7</t>
  </si>
  <si>
    <t>8</t>
  </si>
  <si>
    <t>132201209</t>
  </si>
  <si>
    <t>Příplatek za lepivost k hloubení rýh š do 2000 mm v hornině tř. 3</t>
  </si>
  <si>
    <t>219049466</t>
  </si>
  <si>
    <t>Hloubení zapažených i nezapažených rýh šířky přes 600 do 2 000 mm s urovnáním dna do předepsaného profilu a spádu v hornině tř. 3 Příplatek k cenám za lepivost horniny tř. 3</t>
  </si>
  <si>
    <t>viz pol.č. 132201202</t>
  </si>
  <si>
    <t>91,17/2</t>
  </si>
  <si>
    <t>9</t>
  </si>
  <si>
    <t>162301101</t>
  </si>
  <si>
    <t>Vodorovné přemístění do 500 m výkopku/sypaniny z horniny tř. 1 až 4 - na mezideponii</t>
  </si>
  <si>
    <t>1516908076</t>
  </si>
  <si>
    <t>Vodorovné přemístění výkopku nebo sypaniny po suchu na obvyklém dopravním prostředku, bez naložení výkopku, avšak se složením bez rozhrnutí z horniny tř. 1 až 4 na vzdálenost přes 50 do 500 m</t>
  </si>
  <si>
    <t>viz pol. 132201209</t>
  </si>
  <si>
    <t>91,17</t>
  </si>
  <si>
    <t>10</t>
  </si>
  <si>
    <t>162301101,1</t>
  </si>
  <si>
    <t>Vodorovné přemístění do 500 m výkopku/sypaniny z horniny tř. 1 až 4 - pro zpětný zásyp</t>
  </si>
  <si>
    <t>1570517974</t>
  </si>
  <si>
    <t>11</t>
  </si>
  <si>
    <t>167101101</t>
  </si>
  <si>
    <t>Nakládání výkopku z hornin tř. 1 až 4 do 100 m3 - pro zpětný zásyp</t>
  </si>
  <si>
    <t>-85761016</t>
  </si>
  <si>
    <t>Nakládání, skládání a překládání neulehlého výkopku nebo sypaniny nakládání, množství do 100 m3, z hornin tř. 1 až 4</t>
  </si>
  <si>
    <t>12</t>
  </si>
  <si>
    <t>171201201</t>
  </si>
  <si>
    <t>Uložení sypaniny na mezideponii v rámci stavby</t>
  </si>
  <si>
    <t>699230883</t>
  </si>
  <si>
    <t>Uložení sypaniny na skládky</t>
  </si>
  <si>
    <t>13</t>
  </si>
  <si>
    <t>174101101</t>
  </si>
  <si>
    <t>Zásyp jam, šachet rýh nebo kolem objektů sypaninou se zhutněním</t>
  </si>
  <si>
    <t>691135008</t>
  </si>
  <si>
    <t>Zásyp sypaninou z jakékoliv horniny s uložením výkopku ve vrstvách se zhutněním jam, šachet, rýh nebo kolem objektů v těchto vykopávkách</t>
  </si>
  <si>
    <t>14</t>
  </si>
  <si>
    <t>181,1a</t>
  </si>
  <si>
    <t>Zatravnění a ohumusování rovnaniny, vč. dodávky materiálů, vč. zálivky vodou</t>
  </si>
  <si>
    <t>-411023358</t>
  </si>
  <si>
    <t>Poznámka k položce:
viz TZ př.č. D.1.1.1 a v.č.D.1.1.14 a 15</t>
  </si>
  <si>
    <t>Kce I.+II.</t>
  </si>
  <si>
    <t>(9,6+8,1)*1,3</t>
  </si>
  <si>
    <t>181,1</t>
  </si>
  <si>
    <t>Zatravnění a ohumusování, vč. dodávky materiálů, vč. zálivky vodou</t>
  </si>
  <si>
    <t>-2055545327</t>
  </si>
  <si>
    <t>viz pol. 181301105</t>
  </si>
  <si>
    <t>110,303</t>
  </si>
  <si>
    <t>16</t>
  </si>
  <si>
    <t>181301105</t>
  </si>
  <si>
    <t>Rozprostření ornice tl vrstvy do 300 mm pl do 500 m2 v rovině nebo ve svahu do 1:5</t>
  </si>
  <si>
    <t>1061432030</t>
  </si>
  <si>
    <t>Rozprostření a urovnání ornice v rovině nebo ve svahu sklonu do 1:5 při souvislé ploše do 500 m2, tl. vrstvy přes 250 do 300 mm</t>
  </si>
  <si>
    <t>Poznámka k položce:
viz TZ př.č. D.1.1.1 a v.č.D.1.1.14 až 21</t>
  </si>
  <si>
    <t>(9,9+2,6)*1,8</t>
  </si>
  <si>
    <t>(6,65+0,85+1,5+2,15+1,5+0,85+6,65+1,25)*1,5</t>
  </si>
  <si>
    <t>1*1,5</t>
  </si>
  <si>
    <t>4,6*1,5</t>
  </si>
  <si>
    <t>5,61*1,5</t>
  </si>
  <si>
    <t>(0,95+9,15+1,5+1+1,5+9,325)*1,5</t>
  </si>
  <si>
    <t>Zakládání</t>
  </si>
  <si>
    <t>17</t>
  </si>
  <si>
    <t>275,1</t>
  </si>
  <si>
    <t>Dodávka + montáž bednění pro patky z plastové trouby DN 400</t>
  </si>
  <si>
    <t>m</t>
  </si>
  <si>
    <t>-833184469</t>
  </si>
  <si>
    <t>Poznámka k položce:
viz TZ př.č. D.1.1.1 a v.č.D.1.1.18</t>
  </si>
  <si>
    <t>Kce V-1.1</t>
  </si>
  <si>
    <t>18</t>
  </si>
  <si>
    <t>275313811R</t>
  </si>
  <si>
    <t>Základové patky z betonu tř. C 25/30 XF3</t>
  </si>
  <si>
    <t>1311815614</t>
  </si>
  <si>
    <t>Základy z betonu prostého patky a bloky z betonu kamenem neprokládaného tř. C 25/30</t>
  </si>
  <si>
    <t>Patky zábradlí  Kce V-1.1</t>
  </si>
  <si>
    <t>3,14*0,2*0,2*1*8</t>
  </si>
  <si>
    <t>Svislé a kompletní konstrukce</t>
  </si>
  <si>
    <t>19</t>
  </si>
  <si>
    <t>321321116</t>
  </si>
  <si>
    <t>Konstrukce vodních staveb ze ŽB mrazuvzdorného tř. C 30/37, XC4, XF3-Cl. 0.4, Dmax 16 mm</t>
  </si>
  <si>
    <t>214434746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</si>
  <si>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</si>
  <si>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Poznámka k položce:
viz TZ př.č. D.1.1.1 a v.č.D.1.1.14 až 21
Návrh kvality betonu byl převzat z doporučení stavebně technického průzkumu navrženého prof.Ing. R. Helou CSc.- beton C30/37- XC4, XF3 při dosažení pevnosti v 90-ti dnech, provzdušnění max. na 4% v čerstvém betonu, modul pružnosti 28-30 MPa, smrštění do 60-ti dnů max. 0,65 mm/m.</t>
  </si>
  <si>
    <t>"I-1" 12,1</t>
  </si>
  <si>
    <t>"I-2" 3,6</t>
  </si>
  <si>
    <t>"I-3" 6,35</t>
  </si>
  <si>
    <t>"I-4" 1,95</t>
  </si>
  <si>
    <t>"II-1" 10,53</t>
  </si>
  <si>
    <t>"III-1" 0,55</t>
  </si>
  <si>
    <t>"III-2" 1,81</t>
  </si>
  <si>
    <t>"III-3" 0,7</t>
  </si>
  <si>
    <t>"III-4" 2,91</t>
  </si>
  <si>
    <t>"III-5" 0,28</t>
  </si>
  <si>
    <t>"IV-1" 2,75</t>
  </si>
  <si>
    <t>"IV-2" 5,57</t>
  </si>
  <si>
    <t>"IV-3" 0,92</t>
  </si>
  <si>
    <t>"IV-4" 0,11</t>
  </si>
  <si>
    <t>"V-1" 4,94</t>
  </si>
  <si>
    <t>"V-2" 7,81</t>
  </si>
  <si>
    <t>"V-3" 0,62</t>
  </si>
  <si>
    <t>"VI-1" 0,9</t>
  </si>
  <si>
    <t>"VI-2" 6,75</t>
  </si>
  <si>
    <t>"VII-1" 3,7</t>
  </si>
  <si>
    <t>"VII-2" 7,35</t>
  </si>
  <si>
    <t>"VII-3" 0,28</t>
  </si>
  <si>
    <t>"VIII-1" 2,78</t>
  </si>
  <si>
    <t>"VIII-2" 5,75</t>
  </si>
  <si>
    <t>"VIII-3" 1,05</t>
  </si>
  <si>
    <t>"VIII-4" 0,12</t>
  </si>
  <si>
    <t>20</t>
  </si>
  <si>
    <t>321351010</t>
  </si>
  <si>
    <t>Bednění konstrukcí vodních staveb rovinné - zřízení</t>
  </si>
  <si>
    <t>212262765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</si>
  <si>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</si>
  <si>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"I-1" 2*(8,1+2,6)*0,5</t>
  </si>
  <si>
    <t>"pro ložiska" 2*(1,85+0,9)*0,39</t>
  </si>
  <si>
    <t>"I-2" 3,6/0,3</t>
  </si>
  <si>
    <t>"I-3" 6,35/0,3</t>
  </si>
  <si>
    <t>"I-4" 1,95/0,3</t>
  </si>
  <si>
    <t>"II-1" 2*(8,1+2,6)*0,5</t>
  </si>
  <si>
    <t>"III-1+2" (6,65+0,85+2,15+0,85+0,3+0,95+6,65)*0,3</t>
  </si>
  <si>
    <t>"III-3" 0,7/0,3</t>
  </si>
  <si>
    <t>"III-4" 2,91/0,3</t>
  </si>
  <si>
    <t>"III-5" 0,28/0,3</t>
  </si>
  <si>
    <t>"IV-1" (9,295+1+9,1+0,92)*0,3</t>
  </si>
  <si>
    <t>"IV-2" 5,57/0,3</t>
  </si>
  <si>
    <t>"IV-3" 0,92/0,3</t>
  </si>
  <si>
    <t>"IV-4" 0,11/0,3</t>
  </si>
  <si>
    <t>"V-1" (4,5+5,755)*0,5</t>
  </si>
  <si>
    <t>"pro ložiska" 2*(1,8+0,65)*0,39</t>
  </si>
  <si>
    <t>"V-2" 7,81/0,3</t>
  </si>
  <si>
    <t>"V-3" 0,62/0,3</t>
  </si>
  <si>
    <t>"VI-1 obvod oválu dle Autocad" (7,6)*0,3</t>
  </si>
  <si>
    <t>"VI-2" 6,75/0,3</t>
  </si>
  <si>
    <t>"VII-1" (4,81+1,25+5,7)*0,5</t>
  </si>
  <si>
    <t>"VII-2" 7,35/0,3</t>
  </si>
  <si>
    <t>"VII-3" 0,28/0,3</t>
  </si>
  <si>
    <t>"VIII-1" (9,325+0,95+9,15+1)*0,3</t>
  </si>
  <si>
    <t>"VIII-2" 5,75/0,3</t>
  </si>
  <si>
    <t>"VIII-3" 1,05/0,3</t>
  </si>
  <si>
    <t>"VIII-4" 0,12/0,3</t>
  </si>
  <si>
    <t>321352010</t>
  </si>
  <si>
    <t>Bednění konstrukcí vodních staveb rovinné - odstranění</t>
  </si>
  <si>
    <t>-147822631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</si>
  <si>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</si>
  <si>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viz pol. 321351010</t>
  </si>
  <si>
    <t>234,277</t>
  </si>
  <si>
    <t>22</t>
  </si>
  <si>
    <t>321366111</t>
  </si>
  <si>
    <t>Výztuž železobetonových konstrukcí vodních staveb z oceli 10 505 D do 12 mm</t>
  </si>
  <si>
    <t>t</t>
  </si>
  <si>
    <t>308334452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</si>
  <si>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</si>
  <si>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Poznámka k položce:
viz TZ př.č. D.1.2.1 a v.č.D.1.2.2 až 9</t>
  </si>
  <si>
    <t>(19,1+98,2+158,8)/1000</t>
  </si>
  <si>
    <t>(13,6+149,9)/1000</t>
  </si>
  <si>
    <t>(9,8+128,9+41,1+40)/1000</t>
  </si>
  <si>
    <t>(10,9+148,1+111,9+51,8)/1000</t>
  </si>
  <si>
    <t>(11,7+59,8+103,1)/1000</t>
  </si>
  <si>
    <t>(8,6+37,4+29,7)/1000</t>
  </si>
  <si>
    <t>(12,5+59+63,5)/1000</t>
  </si>
  <si>
    <t>23</t>
  </si>
  <si>
    <t>321368211</t>
  </si>
  <si>
    <t>Výztuž železobetonových konstrukcí vodních staveb ze svařovaných sítí</t>
  </si>
  <si>
    <t>-1498601987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</si>
  <si>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</si>
  <si>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2,5914</t>
  </si>
  <si>
    <t>0,7404</t>
  </si>
  <si>
    <t>0,8144</t>
  </si>
  <si>
    <t>0,9625</t>
  </si>
  <si>
    <t>1,33272</t>
  </si>
  <si>
    <t>0,88848</t>
  </si>
  <si>
    <t>1,4808</t>
  </si>
  <si>
    <t>Vodorovné konstrukce</t>
  </si>
  <si>
    <t>24</t>
  </si>
  <si>
    <t>457572111R</t>
  </si>
  <si>
    <t>Filtrační vrstvy ze strusky 32/63 tl.200mm - materiál použit stávající</t>
  </si>
  <si>
    <t>99857131</t>
  </si>
  <si>
    <t>Filtrační vrstvy ze strusky 32/63 tl.200mm</t>
  </si>
  <si>
    <t>Poznámka k položce:
viz TZ př.č. D.1.1.1 a v.č.D.1.1.2 až 5, 14 a 16</t>
  </si>
  <si>
    <t>9,6*1,3*0,2</t>
  </si>
  <si>
    <t>8,1*1,3*0,2</t>
  </si>
  <si>
    <t>1,5*1,3*0,2</t>
  </si>
  <si>
    <t>25</t>
  </si>
  <si>
    <t>463212111R</t>
  </si>
  <si>
    <t>Znovupoložení rovnaniny z lomového kamene neopracovaného, velikost kamene 60-80kg/ks - kameny použity stávající</t>
  </si>
  <si>
    <t>1644869522</t>
  </si>
  <si>
    <t>Poznámka k položce:
viz TZ př.č. D.1.1.1 a v.č.D.1.1.2 až 4, 14 a 15</t>
  </si>
  <si>
    <t>viz rozebrání rovnaniny</t>
  </si>
  <si>
    <t>26</t>
  </si>
  <si>
    <t>463212111R1</t>
  </si>
  <si>
    <t>Znovupoložení pohozu dna struskou 63/125mm - kameny použity stávající</t>
  </si>
  <si>
    <t>808646942</t>
  </si>
  <si>
    <t>Poznámka k položce:
viz TZ př.č. D.1.1.1 a v.č.D.1.1.2, 5 a 16</t>
  </si>
  <si>
    <t>viz rozebrání pohozu, č.p.  114203104</t>
  </si>
  <si>
    <t>Kce III</t>
  </si>
  <si>
    <t>Komunikace pozemní</t>
  </si>
  <si>
    <t>27</t>
  </si>
  <si>
    <t>564281111R</t>
  </si>
  <si>
    <t>Podklad nebo kryt ze strusky tl.300 kalené pískem - materiál použit stávající</t>
  </si>
  <si>
    <t>-957658337</t>
  </si>
  <si>
    <t>Podklad nebo kryt ze strusky tl.300mm kalené pískem, s rozprostřením a se zhutněním - materiál použit stávající</t>
  </si>
  <si>
    <t>Poznámka k položce:
viz TZ př.č. D.1.1.1 a v.č.D.1.1.17 až 19</t>
  </si>
  <si>
    <t>Ostatní konstrukce a práce, bourání</t>
  </si>
  <si>
    <t>28</t>
  </si>
  <si>
    <t>900,1</t>
  </si>
  <si>
    <t>Demontáž elektro kabelů, vč. chrániček, montované na povrchu, vč. odvozu a likvidace</t>
  </si>
  <si>
    <t>-1833318484</t>
  </si>
  <si>
    <t>Poznámka k položce:
viz TZ př.č. D.1.1.1 a v.č.D.1.1.2 a 3</t>
  </si>
  <si>
    <t>Kce I</t>
  </si>
  <si>
    <t>35*2</t>
  </si>
  <si>
    <t>29</t>
  </si>
  <si>
    <t>900,2</t>
  </si>
  <si>
    <t xml:space="preserve">Demontáž elektro kabelů, vč. chrániček, uložené v zemi, </t>
  </si>
  <si>
    <t>-163981980</t>
  </si>
  <si>
    <t xml:space="preserve">Poznámka k položce:
viz TZ př.č. D.1.1.1 a v.č.D.1.1.2 a 3
jedná se o kabely, které budou obnaženy v rámci zemních výkopových prací </t>
  </si>
  <si>
    <t>30</t>
  </si>
  <si>
    <t>900,3</t>
  </si>
  <si>
    <t>Demontáž stavidel, vč. uskladnění pro pozdější zpětnou montáž</t>
  </si>
  <si>
    <t>ks</t>
  </si>
  <si>
    <t>1515866282</t>
  </si>
  <si>
    <t>Poznámka k položce:
viz TZ př.č. D.1.1.1 a v.č.D.1.1.2 až 13</t>
  </si>
  <si>
    <t>31</t>
  </si>
  <si>
    <t>900,4</t>
  </si>
  <si>
    <t>Zpětná montáž stavidel</t>
  </si>
  <si>
    <t>993661574</t>
  </si>
  <si>
    <t xml:space="preserve">Poznámka k položce:
viz TZ př.č. D.1.1.1 a v.č.D.1.1.14 až 27
</t>
  </si>
  <si>
    <t>32</t>
  </si>
  <si>
    <t>900,5</t>
  </si>
  <si>
    <t>Zaměření přesné rozměry ložisek uložení u obou lávek</t>
  </si>
  <si>
    <t>1430662184</t>
  </si>
  <si>
    <t>33</t>
  </si>
  <si>
    <t>900,6</t>
  </si>
  <si>
    <t>Náklady na ochranná opatření pro potrubí zavzdušnění DN 100 a potrubí proplachu DN 300</t>
  </si>
  <si>
    <t>kpl</t>
  </si>
  <si>
    <t>732256963</t>
  </si>
  <si>
    <t xml:space="preserve">Poznámka k položce:
viz TZ př.č. D.1.1.1 a v.č.D.1.1.4
</t>
  </si>
  <si>
    <t>Kce II</t>
  </si>
  <si>
    <t>34</t>
  </si>
  <si>
    <t>931977111</t>
  </si>
  <si>
    <t xml:space="preserve">Úprava dilatační spáry hloubky 50mm a šířky 20mm, vložením EPS pásky tl.10 (20) mm. hloubky 50mm, vyčištění drážky, vyplnění spáry PE provazcem, ošetření spáry penetračním nátěrem a utěsnění jednokomponentním tmelem s odoleností pro povětrnostním vlivům </t>
  </si>
  <si>
    <t>1629662802</t>
  </si>
  <si>
    <t xml:space="preserve">opravy jsou navrženy přípovrchové „fasádní“ spáry vytvořené na hloubku 50 mm a šířky 20 mm. Při opravě typu 1 i 2 budou do hran vloženy pásky EPS tl. 10 mm a hloubky 50 mm, po odstranění EPS se vytvoří po obvodě drážka tl. 20 mm a hl. 50 mm v novém betonu. Lze použít i pásek EPS tl. 20 mm a hl. 50 mm a vytvářet spáru pouze u později prováděné konstrukce. Spára se systémově zaplní:
- vyčištění drážky od volných částic a cementového šlemu
- vyplnění spáry PE výplňovým provazcem o průměru o 20% širším než šířka spáry
- boky spáry se natřou podkladním nátěrem /penetrace/
- spára se vyplní jednokomponetním tmelem s vysokou odolností proti povětrnostním vlivům, odolným proti UV záření, snášící trvalé zatížení vodou
</t>
  </si>
  <si>
    <t>Poznámka k položce:
viz TZ př.č. D.1.1.1 a v.č.D.1.1.15 až 18, 20 a 21</t>
  </si>
  <si>
    <t>mezi Kce II a V</t>
  </si>
  <si>
    <t>3,6*2</t>
  </si>
  <si>
    <t>mezi Kce III a VII</t>
  </si>
  <si>
    <t>mezi Kce VII a VIII</t>
  </si>
  <si>
    <t>3,9*2</t>
  </si>
  <si>
    <t>mezi Kce Iv a V</t>
  </si>
  <si>
    <t>35</t>
  </si>
  <si>
    <t>938901101</t>
  </si>
  <si>
    <t>Očištění dlažby z lomového kamene nebo z betonových desek od porostu</t>
  </si>
  <si>
    <t>-360919526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</si>
  <si>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</si>
  <si>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Poznámka k položce:
viz TZ př.č. D.1.1.1 a v.č.D.1.1.13</t>
  </si>
  <si>
    <t>Kce Xi.</t>
  </si>
  <si>
    <t>"XI-1" 11,5*1</t>
  </si>
  <si>
    <t>36</t>
  </si>
  <si>
    <t>941211111</t>
  </si>
  <si>
    <t>Montáž lešení řadového rámového lehkého zatížení do 200 kg/m2 š do 0,9 m v do 10 m</t>
  </si>
  <si>
    <t>-1514613480</t>
  </si>
  <si>
    <t>Montáž lešení řadového rámového lehkého pracovního s podlahami s provozním zatížením tř. 3 do 200 kg/m2 šířky tř. SW06 přes 0,6 do 0,9 m, výšky do 10 m</t>
  </si>
  <si>
    <t>viz bednění</t>
  </si>
  <si>
    <t>244,325*1,2</t>
  </si>
  <si>
    <t>37</t>
  </si>
  <si>
    <t>941211211</t>
  </si>
  <si>
    <t>Příplatek k lešení řadovému rámovému lehkému š 0,9 m v do 25 m za první a ZKD den použití</t>
  </si>
  <si>
    <t>-1806317643</t>
  </si>
  <si>
    <t>Montáž lešení řadového rámového lehkého pracovního s podlahami s provozním zatížením tř. 3 do 200 kg/m2 Příplatek za první a každý další den použití lešení k ceně -1111 nebo -1112</t>
  </si>
  <si>
    <t>293,19*60 'Přepočtené koeficientem množství</t>
  </si>
  <si>
    <t>38</t>
  </si>
  <si>
    <t>941211811</t>
  </si>
  <si>
    <t>Demontáž lešení řadového rámového lehkého zatížení do 200 kg/m2 š do 0,9 m v do 10 m</t>
  </si>
  <si>
    <t>1764750732</t>
  </si>
  <si>
    <t>Demontáž lešení řadového rámového lehkého pracovního s provozním zatížením tř. 3 do 200 kg/m2 šířky tř. SW06 přes 0,6 do 0,9 m, výšky do 10 m</t>
  </si>
  <si>
    <t>viz pol. 941211111</t>
  </si>
  <si>
    <t>293,19</t>
  </si>
  <si>
    <t>39</t>
  </si>
  <si>
    <t>953961214R</t>
  </si>
  <si>
    <t>Lepená kotva HIT-HY 150 do M 16 hl do 200 mm do betonu, ŽB nebo kamene s vyvrtáním otvoru - kotevní výztuž obsažena v pol. výztuž ŽB kcí</t>
  </si>
  <si>
    <t>1980550451</t>
  </si>
  <si>
    <t>175+64</t>
  </si>
  <si>
    <t>80</t>
  </si>
  <si>
    <t>85</t>
  </si>
  <si>
    <t>110</t>
  </si>
  <si>
    <t>105</t>
  </si>
  <si>
    <t>63</t>
  </si>
  <si>
    <t>116</t>
  </si>
  <si>
    <t>40</t>
  </si>
  <si>
    <t>961044111</t>
  </si>
  <si>
    <t>Bourání základů z betonu prostého</t>
  </si>
  <si>
    <t>-8348982</t>
  </si>
  <si>
    <t>Bourání základů z betonu prostého</t>
  </si>
  <si>
    <t>Poznámka k položce:
viz TZ př.č. D.1.1.1 a v.č.D.1.1.7</t>
  </si>
  <si>
    <t>"V-1.1" 3,14*0,225*0,225*0,8*6</t>
  </si>
  <si>
    <t>41</t>
  </si>
  <si>
    <t>962052211</t>
  </si>
  <si>
    <t>Bourání zdiva nadzákladového ze ŽB přes 1 m3, bourání prováděno ručně a opatrrně</t>
  </si>
  <si>
    <t>141763046</t>
  </si>
  <si>
    <t>Bourání zdiva železobetonového nadzákladového, objemu přes 1 m3</t>
  </si>
  <si>
    <t>42</t>
  </si>
  <si>
    <t>985112112</t>
  </si>
  <si>
    <t>Odsekání degradovaného betonu stěn tl do 30 mm</t>
  </si>
  <si>
    <t>850819061</t>
  </si>
  <si>
    <t>Odsekání degradovaného betonu stěn, tloušťky přes 10 do 30 mm</t>
  </si>
  <si>
    <t>Poznámka k položce:
viz TZ př.č. D.1.1.1 a v.č.D.1.1.2 a 11 až 13</t>
  </si>
  <si>
    <t>Kce IX.</t>
  </si>
  <si>
    <t>"IX-1" 16,14</t>
  </si>
  <si>
    <t>"IX-2" 23,28</t>
  </si>
  <si>
    <t>Kce X.</t>
  </si>
  <si>
    <t>"X-1 "16,14</t>
  </si>
  <si>
    <t>"X-2" 23,28</t>
  </si>
  <si>
    <t>Kce XI.</t>
  </si>
  <si>
    <t>"XI-2" 9,2</t>
  </si>
  <si>
    <t>"XI-3" 19,55</t>
  </si>
  <si>
    <t>43</t>
  </si>
  <si>
    <t>985112113</t>
  </si>
  <si>
    <t>Odsekání degradovaného betonu stěn tl do 50 mm</t>
  </si>
  <si>
    <t>-128162489</t>
  </si>
  <si>
    <t>Odsekání degradovaného betonu stěn, tloušťky přes 30 do 50 mm</t>
  </si>
  <si>
    <t>Poznámka k položce:
viz TZ př.č. D.1.1.1 a v.č.D.1.1.2 a 4</t>
  </si>
  <si>
    <t>"II-2" 24,03</t>
  </si>
  <si>
    <t>"II-3" 23,4</t>
  </si>
  <si>
    <t>"II-4" 7,15</t>
  </si>
  <si>
    <t>44</t>
  </si>
  <si>
    <t>985131111</t>
  </si>
  <si>
    <t>Očištění ploch stěn, rubu kleneb a podlah tlakovou vodou 800až 2500 Bar</t>
  </si>
  <si>
    <t>-2136955916</t>
  </si>
  <si>
    <t>"odskání betonu" 107,59+54,58</t>
  </si>
  <si>
    <t>bourání ŽB konstrukcí</t>
  </si>
  <si>
    <t>"I-1" 12,1/0,5</t>
  </si>
  <si>
    <t>"II-1" 10,53/0,5</t>
  </si>
  <si>
    <t>"III-1" 0,55/0,3</t>
  </si>
  <si>
    <t>"III-2" 1,81/0,3</t>
  </si>
  <si>
    <t>"IV-1" 2,75/0,3</t>
  </si>
  <si>
    <t>"V-1" 4,94/0,5</t>
  </si>
  <si>
    <t>"VI-1" 0,9/0,3</t>
  </si>
  <si>
    <t>"VII-1" 3,7/0,5</t>
  </si>
  <si>
    <t>"VIII-1" 2,78/0,3</t>
  </si>
  <si>
    <t>45</t>
  </si>
  <si>
    <t>985131311</t>
  </si>
  <si>
    <t>Ruční dočištění ploch stěn, rubu kleneb a podlah ocelových kartáči</t>
  </si>
  <si>
    <t>177540507</t>
  </si>
  <si>
    <t>Očištění ploch stěn, rubu kleneb a podlah ruční dočištění ocelovými kartáči</t>
  </si>
  <si>
    <t>Poznámka k položce:
zbavení výztuže od zkorodovaných a poškozených částí na čistotu SA 2 ½ dle DIN  55928-4</t>
  </si>
  <si>
    <t>viz pol. 985131111</t>
  </si>
  <si>
    <t>427,744</t>
  </si>
  <si>
    <t>46</t>
  </si>
  <si>
    <t>985311113</t>
  </si>
  <si>
    <t>Reprofilace stěn cementovými sanačními maltami do tl 30 mm</t>
  </si>
  <si>
    <t>1809996247</t>
  </si>
  <si>
    <t>Reprofilace betonu sanačními maltami na cementové bázi ručně stěn, tloušťky přes 20 do 30 mm</t>
  </si>
  <si>
    <t>viz pol.č. 985112112</t>
  </si>
  <si>
    <t>107,59</t>
  </si>
  <si>
    <t>47</t>
  </si>
  <si>
    <t>985311115</t>
  </si>
  <si>
    <t>Reprofilace stěn cementovými sanačními maltami  do tl 50 mm</t>
  </si>
  <si>
    <t>46314965</t>
  </si>
  <si>
    <t>Reprofilace betonu sanačními maltami na cementové bázi ručně stěn, tloušťky přes 40 do 50 mm</t>
  </si>
  <si>
    <t>viz pol.č. 985112113</t>
  </si>
  <si>
    <t>54,58</t>
  </si>
  <si>
    <t>48</t>
  </si>
  <si>
    <t>985312111</t>
  </si>
  <si>
    <t>Stěrka k vyrovnání betonových ploch stěn tl 2 mm, vodotěsná, mrazuvzdorná</t>
  </si>
  <si>
    <t>-434565414</t>
  </si>
  <si>
    <t>Stěrka k vyrovnání ploch reprofilovaného betonu stěn, tloušťky do 2 mm</t>
  </si>
  <si>
    <t>viz pol.č. 985321111R</t>
  </si>
  <si>
    <t>162,17</t>
  </si>
  <si>
    <t>49</t>
  </si>
  <si>
    <t>985321111R</t>
  </si>
  <si>
    <t>Ochranný nátěr výztuže minerálním protikorozním nátěrem min. tl. 1 mm., líce kleneb a podhledů 1 vrstva tl 1 mm</t>
  </si>
  <si>
    <t>-1254275059</t>
  </si>
  <si>
    <t>Ochranný nátěr betonářské výztuže 1 vrstva tloušťky 1 mm na cementové bázi stěn, líce kleneb a podhledů</t>
  </si>
  <si>
    <t>Poznámka k položce:
viz TZ př.č. D.1.1.1 a v.č.D.1.1.2 a 4, 11 až 13</t>
  </si>
  <si>
    <t>"odsekání betonu" 107,59+54,58</t>
  </si>
  <si>
    <t>50</t>
  </si>
  <si>
    <t>985323111</t>
  </si>
  <si>
    <t>Spojovací můstek reprofilovaného betonu na cementové bázi tl 1 mm</t>
  </si>
  <si>
    <t>-1969379668</t>
  </si>
  <si>
    <t>Spojovací můstek reprofilovaného betonu na cementové bázi, tloušťky 1 mm</t>
  </si>
  <si>
    <t>997</t>
  </si>
  <si>
    <t>Přesun sutě</t>
  </si>
  <si>
    <t>51</t>
  </si>
  <si>
    <t>997,1</t>
  </si>
  <si>
    <t>Náklady na manipulaci materiálem pro zpětné vyspravení povrchů, (odvoz na meziskládku, složení, naložení a zpětný dovoz do 100m)</t>
  </si>
  <si>
    <t>-2051730485</t>
  </si>
  <si>
    <t>struska - podsyp pod rovnaninu</t>
  </si>
  <si>
    <t>24,96*0,2</t>
  </si>
  <si>
    <t>rampa - struska kalená pískem</t>
  </si>
  <si>
    <t>28,05*0,3</t>
  </si>
  <si>
    <t>rovnanina a pohoz</t>
  </si>
  <si>
    <t>12,675</t>
  </si>
  <si>
    <t>52</t>
  </si>
  <si>
    <t>997013509</t>
  </si>
  <si>
    <t>Příplatek k odvozu suti a vybouraných hmot na skládku ZKD 1 km přes 1 km</t>
  </si>
  <si>
    <t>-1665083682</t>
  </si>
  <si>
    <t>Odvoz suti a vybouraných hmot na skládku nebo meziskládku se složením, na vzdálenost Příplatek k ceně za každý další i započatý 1 km přes 1 km</t>
  </si>
  <si>
    <t>253,863*24 'Přepočtené koeficientem množství</t>
  </si>
  <si>
    <t>53</t>
  </si>
  <si>
    <t>997013511</t>
  </si>
  <si>
    <t>Odvoz suti a vybouraných hmot z meziskládky na skládku do 1 km s naložením a se složením</t>
  </si>
  <si>
    <t>313249748</t>
  </si>
  <si>
    <t>Odvoz suti a vybouraných hmot z meziskládky na skládku s naložením a se složením, na vzdálenost do 1 km</t>
  </si>
  <si>
    <t>14,631+221,232</t>
  </si>
  <si>
    <t>54</t>
  </si>
  <si>
    <t>997013801</t>
  </si>
  <si>
    <t>Poplatek za uložení stavebního betonového odpadu na skládce (skládkovné)</t>
  </si>
  <si>
    <t>223401116</t>
  </si>
  <si>
    <t>Poplatek za uložení stavebního odpadu na skládce (skládkovné) betonového</t>
  </si>
  <si>
    <t>1,526+7,101+6,004</t>
  </si>
  <si>
    <t>55</t>
  </si>
  <si>
    <t>997013802</t>
  </si>
  <si>
    <t>Poplatek za uložení stavebního železobetonového odpadu na skládce (skládkovné)</t>
  </si>
  <si>
    <t>813454567</t>
  </si>
  <si>
    <t>Poplatek za uložení stavebního odpadu na skládce (skládkovné) železobetonového</t>
  </si>
  <si>
    <t>998</t>
  </si>
  <si>
    <t>Přesun hmot</t>
  </si>
  <si>
    <t>56</t>
  </si>
  <si>
    <t>998332011</t>
  </si>
  <si>
    <t>Přesun hmot pro úpravy vodních toků a kanály</t>
  </si>
  <si>
    <t>-1532290145</t>
  </si>
  <si>
    <t>Přesun hmot pro úpravy vodních toků a kanály, hráze rybníků apod. dopravní vzdálenost do 500 m</t>
  </si>
  <si>
    <t>PSV</t>
  </si>
  <si>
    <t>Práce a dodávky PSV</t>
  </si>
  <si>
    <t>711</t>
  </si>
  <si>
    <t>Izolace proti vodě, vlhkosti a plynům</t>
  </si>
  <si>
    <t>57</t>
  </si>
  <si>
    <t>711112012</t>
  </si>
  <si>
    <t>Provedení izolace proti zemní vlhkosti svislé za studena nátěrem tekutou lepenkou</t>
  </si>
  <si>
    <t>-1172316661</t>
  </si>
  <si>
    <t>Provedení izolace proti zemní vlhkosti natěradly a tmely za studena na ploše svislé S nátěrem tekutou lepenkou</t>
  </si>
  <si>
    <t>Poznámka k položce:
viz TZ př.č. D.1.1.1 a v.č.D.1.1.14 až 18 a 20 až 21</t>
  </si>
  <si>
    <t>2*(8,1+2,6)*0,7</t>
  </si>
  <si>
    <t>"II-1" 8,1*0,7</t>
  </si>
  <si>
    <t>"III-1+2" (6,65+0,85+2,15+0,85+0,3+0,95+6,65)*0,7</t>
  </si>
  <si>
    <t>"IV-1" (9,295+1+9,1+0,92)*0,7</t>
  </si>
  <si>
    <t>"V-1" (4,5+5,755)*0,7</t>
  </si>
  <si>
    <t>"VII-1" (4,81+1,25+5,7)*0,7</t>
  </si>
  <si>
    <t>"VIII-1" (9,325+0,95+9,15+1)*0,7</t>
  </si>
  <si>
    <t>58</t>
  </si>
  <si>
    <t>M</t>
  </si>
  <si>
    <t>245510300</t>
  </si>
  <si>
    <t>nátěr hydroizolační - tekutá lepenka</t>
  </si>
  <si>
    <t>kg</t>
  </si>
  <si>
    <t>-738271372</t>
  </si>
  <si>
    <t>nátěr hydroizolační - tekutá lepenka, bal. 6 kg</t>
  </si>
  <si>
    <t>Poznámka k položce:
Spotřeba: 1 vrstva 1,5 kg/m2</t>
  </si>
  <si>
    <t>77,46*1,65 'Přepočtené koeficientem množství</t>
  </si>
  <si>
    <t>59</t>
  </si>
  <si>
    <t>998711201</t>
  </si>
  <si>
    <t>Přesun hmot procentní pro izolace proti vodě, vlhkosti a plynům v objektech v do 6 m</t>
  </si>
  <si>
    <t>%</t>
  </si>
  <si>
    <t>-1980324590</t>
  </si>
  <si>
    <t>Přesun hmot pro izolace proti vodě, vlhkosti a plynům stanovený procentní sazbou (%) z ceny vodorovná dopravní vzdálenost do 50 m v objektech výšky do 6 m</t>
  </si>
  <si>
    <t>767</t>
  </si>
  <si>
    <t>Konstrukce zámečnické</t>
  </si>
  <si>
    <t>60</t>
  </si>
  <si>
    <t>767,1</t>
  </si>
  <si>
    <t>Z/1 - Dodávka + montáž kotevní deska ložiska lávky, mat. černá ocel tř.11 - celkem 8ks</t>
  </si>
  <si>
    <t>-101395751</t>
  </si>
  <si>
    <t>Poznámka k položce:
viz TZ př.č. D.1.1.1 a v.č.D.1.1.26 až 27</t>
  </si>
  <si>
    <t>32,34</t>
  </si>
  <si>
    <t>61</t>
  </si>
  <si>
    <t>767,2</t>
  </si>
  <si>
    <t>Z/2 - Dodávka + montáž krycí lišta hrany ocelové lávky, mat. černá ocel tř.11, vč. ochranného nátěru - celkem 2ks</t>
  </si>
  <si>
    <t>162801353</t>
  </si>
  <si>
    <t>15,32</t>
  </si>
  <si>
    <t>62</t>
  </si>
  <si>
    <t>767,3</t>
  </si>
  <si>
    <t>Z/3 - Dodávka + montáž krycí lišta hrany ocelové lávky M2, mat. černá ocel tř.11, vč. ochranného nátěru - celkem 2ks</t>
  </si>
  <si>
    <t>-1844727160</t>
  </si>
  <si>
    <t>767,4</t>
  </si>
  <si>
    <t>Dodávka + montáž nového ocelového pozink zábradlí výšky 1,1m kotvené do betonu přes kotevní desku pomocí chemických kotev, spojovací materiál nerez</t>
  </si>
  <si>
    <t>-1119247660</t>
  </si>
  <si>
    <t>Poznámka k položce:
viz TZ př.č. D.1.1.1 a v.č.D.1.1.25
všechny prvky zábradlí (sloupky, madla, vodorovné výplně) budou spojovány svary</t>
  </si>
  <si>
    <t>"I-5" 2*7,38</t>
  </si>
  <si>
    <t>"II-5" 2*7,37</t>
  </si>
  <si>
    <t>"III-6" 7,14</t>
  </si>
  <si>
    <t>"IV-5" 9,14</t>
  </si>
  <si>
    <t>"V-4"6</t>
  </si>
  <si>
    <t>"VII-4" 4,88</t>
  </si>
  <si>
    <t>"VIII-5" 9,14</t>
  </si>
  <si>
    <t>64</t>
  </si>
  <si>
    <t>767,4a</t>
  </si>
  <si>
    <t>Příplatek za odnímatelnou část zábradlí</t>
  </si>
  <si>
    <t>1127625552</t>
  </si>
  <si>
    <t>Dodávka + montáž nového ocelového pozink zábradlí výšky 1,1m kotvené do betonu přes kotevní desku pomocí chemických kotev, vč. povrchové úpravy, spojovací materiál nerez</t>
  </si>
  <si>
    <t>Poznámka k položce:
viz TZ př.č. D.1.1.1 a v.č.D.1.1.25</t>
  </si>
  <si>
    <t>"V-4"1,3</t>
  </si>
  <si>
    <t>"VII-4" 1,4</t>
  </si>
  <si>
    <t>65</t>
  </si>
  <si>
    <t>767,5</t>
  </si>
  <si>
    <t>Dodávka + montáž nového ocelového pozink zábradlí výšky 1,1m kotvené na ocelových lávkách pomocí šroubů přes stávající kotvení desku</t>
  </si>
  <si>
    <t>-1357079944</t>
  </si>
  <si>
    <t>"I-6" 2*12,9</t>
  </si>
  <si>
    <t>"V-5"4,9+4,7</t>
  </si>
  <si>
    <t>66</t>
  </si>
  <si>
    <t>767,6</t>
  </si>
  <si>
    <t>Dodávka + montáž nového ocelového pozink zábradlí výšky 1,1m osazených do betonových patek zabetonováním, sloupek výšky 1,7m z toho 0,6m osazeno v patkách</t>
  </si>
  <si>
    <t>-1574086867</t>
  </si>
  <si>
    <t>"V-1.2"10,9</t>
  </si>
  <si>
    <t>67</t>
  </si>
  <si>
    <t>767,7</t>
  </si>
  <si>
    <t>Demontáž Lávky M1 o rozměrech 1,6x12,9m, vč. manipulace na staveništi</t>
  </si>
  <si>
    <t>-1991299021</t>
  </si>
  <si>
    <t>Kce XI</t>
  </si>
  <si>
    <t>68</t>
  </si>
  <si>
    <t>767,8</t>
  </si>
  <si>
    <t>Demontáž Lávky M2 o rozměrech 1,6x4,9m, vč. manipulace na staveništi</t>
  </si>
  <si>
    <t>-1897180251</t>
  </si>
  <si>
    <t>69</t>
  </si>
  <si>
    <t>767,9</t>
  </si>
  <si>
    <t>Zpětná montáž  Lávky M1 o rozměrech 1,6x12,9m</t>
  </si>
  <si>
    <t>1812372778</t>
  </si>
  <si>
    <t>Poznámka k položce:
viz TZ př.č. D.1.1.1 a v.č.D.1.1.24</t>
  </si>
  <si>
    <t>70</t>
  </si>
  <si>
    <t>767,10</t>
  </si>
  <si>
    <t>Zpětná montáž  Lávky M2 o rozměrech 1,6x4,9m</t>
  </si>
  <si>
    <t>-950048603</t>
  </si>
  <si>
    <t>71</t>
  </si>
  <si>
    <t>767161814R</t>
  </si>
  <si>
    <t>Demontáž zábradlí rovného nerozebíratelného hmotnosti 1m zábradlí přes 20 kg, vč. odvozu a složení na místo dané investorem</t>
  </si>
  <si>
    <t>1006766114</t>
  </si>
  <si>
    <t>Demontáž zábradlí rovného nerozebíratelný spoj hmotnosti 1 m zábradlí přes 20 kg</t>
  </si>
  <si>
    <t>Poznámka k položce:
viz TZ př.č. D.1.1.1 a v.č.D.1.1.3 až 7 a 9 až 10</t>
  </si>
  <si>
    <t>"I-5" 2*7,3</t>
  </si>
  <si>
    <t>"I-6" 2*13</t>
  </si>
  <si>
    <t>"II-5" 2*7</t>
  </si>
  <si>
    <t>"III-6" 6,2</t>
  </si>
  <si>
    <t>"IV-5" 9</t>
  </si>
  <si>
    <t>"V-4" (2,7+2+1)+2*4,9</t>
  </si>
  <si>
    <t>"V-1.2" 10,5</t>
  </si>
  <si>
    <t>"VII-4" 3,3</t>
  </si>
  <si>
    <t>"VIII-5" 8,4</t>
  </si>
  <si>
    <t>783</t>
  </si>
  <si>
    <t>Dokončovací práce - nátěry</t>
  </si>
  <si>
    <t>72</t>
  </si>
  <si>
    <t>783,1</t>
  </si>
  <si>
    <t>Příprava povrchu ocelových konstrukcí (očištění, odmaštění, otrskýní ba stupeň Sa 2½., popř. očištění ocelovými kartáči, odrezivnění)</t>
  </si>
  <si>
    <t>1209665926</t>
  </si>
  <si>
    <t>73</t>
  </si>
  <si>
    <t>783334101</t>
  </si>
  <si>
    <t>Základní nátěr dvousložkovou epocidovoi hmotoui zámečnických konstrukcí s vysokým obsahem zinku</t>
  </si>
  <si>
    <t>554324658</t>
  </si>
  <si>
    <t>Poznámka k položce:
viz TZ př.č. D.1.1.1 a v.č.D.1.1.24
 podrobná specifikace vrstev nátěrů viz TZ č.p. D.1.1.1 str. 17-18</t>
  </si>
  <si>
    <t>ve dvou vstvách</t>
  </si>
  <si>
    <t>(1,6*12,9)*3</t>
  </si>
  <si>
    <t>(1,6*4,9)*3</t>
  </si>
  <si>
    <t>Mezisoučet</t>
  </si>
  <si>
    <t>85,44*2</t>
  </si>
  <si>
    <t>74</t>
  </si>
  <si>
    <t>783337101R</t>
  </si>
  <si>
    <t>Krycí vrchní nátěr dvousložkovou epoxidovou hmotou zámečnických konstrukcí, která vytvrzuje do nátěru s dobrou odolností vůči abrazi o celkové nominální tloušťce suchého filmu NDFT 300µm</t>
  </si>
  <si>
    <t>185281691</t>
  </si>
  <si>
    <t>Poznámka k položce:
viz TZ př.č. D.1.1.1 a v.č.D.1.1.24
Spolehlivost, účinnost a trvanlivost ochranného nátěru bude předpokládána v trvání 20 let
, podrobná specifikace vrstev nátěrů viz TZ č.p. D.1.1.1 str. 17-18</t>
  </si>
  <si>
    <t>75</t>
  </si>
  <si>
    <t>783817101,1</t>
  </si>
  <si>
    <t>Krycí jednonásobný ochranný nátěr betonových povrchů, s protiskluznou úpravou - pochůzné plochy</t>
  </si>
  <si>
    <t>1149155465</t>
  </si>
  <si>
    <t>Krycí jednonásobný ochranný nátěr betonových povrchů, s protiskluznou úpravou</t>
  </si>
  <si>
    <t>Poznámka k položce:
viz TZ př.č. D.1.1.1 a v.č.D.1.1.2 až 10 a 14 až 21
 podrobný popis a požadavky nátěru viz TZ př.č. D.1.2.1 část statika</t>
  </si>
  <si>
    <t>76</t>
  </si>
  <si>
    <t>783817101,2</t>
  </si>
  <si>
    <t>Krycí jednonásobný sjednocující nátěr betonových povrchů, chránící proti korozivním účinkům vzdušného CO2 a pro kontakt s proudící vodou - pohledové betony</t>
  </si>
  <si>
    <t>1167292833</t>
  </si>
  <si>
    <t>Poznámka k položce:
viz TZ př.č. D.1.1.1 a v.č.D.1.1.14 až 21
 podrobný popis a požadavky nátěru viz TZ př.č. D.1.2.1 část statika</t>
  </si>
  <si>
    <t>002 - Dočasné ochranné hrázky</t>
  </si>
  <si>
    <t xml:space="preserve">    8 - Trubní vedení</t>
  </si>
  <si>
    <t>100,1</t>
  </si>
  <si>
    <t>Dodávka + montáž čerpací studny - betonová trouba DN 800 dl.1m, vč. pomocných zemních prací, vč. následného odstranění</t>
  </si>
  <si>
    <t>-481917070</t>
  </si>
  <si>
    <t>Poznámka k položce:
viz TZ př.č. D.1.1.1 a v.č.D.1.1.28</t>
  </si>
  <si>
    <t>114,5</t>
  </si>
  <si>
    <t xml:space="preserve">Náklady na manipulaci a přesuny lomového kamene v rámci staveniště </t>
  </si>
  <si>
    <t>-77749492</t>
  </si>
  <si>
    <t>Náklady na manipulaci a přesuny lomového kamene v rámci staveniště</t>
  </si>
  <si>
    <t>viz. pol. 114203101</t>
  </si>
  <si>
    <t>11,22</t>
  </si>
  <si>
    <t>114203101</t>
  </si>
  <si>
    <t>Rozebrání dlažeb nebo záhozů z lomového kamene nebo betonových tvárnic na sucho</t>
  </si>
  <si>
    <t>-15820303</t>
  </si>
  <si>
    <t>Rozebrání dlažeb nebo záhozů s naložením na dopravní prostředek dlažeb z lomového kamene nebo betonových tvárnic na sucho nebo se spárami vyplněnými pískem nebo drnem</t>
  </si>
  <si>
    <t>před položením potrubí</t>
  </si>
  <si>
    <t>(4+4,5)*2,2*0,3</t>
  </si>
  <si>
    <t>před ubourání potrubí</t>
  </si>
  <si>
    <t>-1206299871</t>
  </si>
  <si>
    <t>115101201</t>
  </si>
  <si>
    <t>Čerpání vody na dopravní výšku do 10 m průměrný přítok do 500 l/min</t>
  </si>
  <si>
    <t>hod</t>
  </si>
  <si>
    <t>-843314623</t>
  </si>
  <si>
    <t>Čerpání vody na dopravní výšku do 10 m s uvažovaným průměrným přítokem do 500 l/min</t>
  </si>
  <si>
    <t>12*90</t>
  </si>
  <si>
    <t>115101301</t>
  </si>
  <si>
    <t>Pohotovost čerpací soupravy pro dopravní výšku do 10 m přítok do 500 l/min</t>
  </si>
  <si>
    <t>den</t>
  </si>
  <si>
    <t>-1114709766</t>
  </si>
  <si>
    <t>Pohotovost záložní čerpací soupravy pro dopravní výšku do 10 m s uvažovaným průměrným přítokem do 500 l/min</t>
  </si>
  <si>
    <t>90</t>
  </si>
  <si>
    <t>-778212625</t>
  </si>
  <si>
    <t>převedení potrubí</t>
  </si>
  <si>
    <t>57*2,2*0,15</t>
  </si>
  <si>
    <t>122301400R</t>
  </si>
  <si>
    <t>Odtěžení výplně boxů s jílovito-hlinité zeminy s naložením na dopravní prostředek</t>
  </si>
  <si>
    <t>-885108928</t>
  </si>
  <si>
    <t>Vykopávky v zemnících na suchu s přehozením výkopku na vzdálenost do 3 m nebo s naložením na dopravní prostředek v hornině tř. 4 přes 100 do 1 000 m3</t>
  </si>
  <si>
    <t>"vyplnění boxu" 1,3*3,7*9</t>
  </si>
  <si>
    <t>122301402</t>
  </si>
  <si>
    <t>Vykopávky v zemníku na suchu v hornině tř. 4 objem do 1000 m3 - odstranění hráze</t>
  </si>
  <si>
    <t>-1569024725</t>
  </si>
  <si>
    <t>hráz</t>
  </si>
  <si>
    <t>OH1 - uvažováno zřízení hrázky 1x, rušení však pouze jen 1x</t>
  </si>
  <si>
    <t>(7,1+1)*1,5/2*15,8</t>
  </si>
  <si>
    <t>OH2</t>
  </si>
  <si>
    <t>"hrázky" (3,1+0,5)*1,36/2*1,8*2</t>
  </si>
  <si>
    <t>"vyplnění boxů" 1,3*3,7*9</t>
  </si>
  <si>
    <t>přísypy</t>
  </si>
  <si>
    <t>34,733</t>
  </si>
  <si>
    <t>Hloubení rýh š do 2000 mm v hornině tř. 3 objemu do 1000 m3 pro potrubí</t>
  </si>
  <si>
    <t>611626611</t>
  </si>
  <si>
    <t>převedení vody, ornice 150mm</t>
  </si>
  <si>
    <t>57*2,2*(2,7-0,15)</t>
  </si>
  <si>
    <t>pro odstraněnění potrubí, lože 150mm</t>
  </si>
  <si>
    <t>"objem potrubí" -3,14*0,5*0,5*57</t>
  </si>
  <si>
    <t>132201202,1</t>
  </si>
  <si>
    <t>Hloubení rýh š do 2000 mm v hornině tř. 3 objemu do 1000 m3 pro boxy</t>
  </si>
  <si>
    <t>-1306757573</t>
  </si>
  <si>
    <t>pro pažící boxy</t>
  </si>
  <si>
    <t>9*1,5*1</t>
  </si>
  <si>
    <t>-829103112</t>
  </si>
  <si>
    <t>594,885/2</t>
  </si>
  <si>
    <t>132201209,1</t>
  </si>
  <si>
    <t>-246204529</t>
  </si>
  <si>
    <t>13,5/2</t>
  </si>
  <si>
    <t>151101102</t>
  </si>
  <si>
    <t>Zřízení příložného pažení a rozepření stěn rýh hl do 4 m</t>
  </si>
  <si>
    <t>783276915</t>
  </si>
  <si>
    <t>Zřízení pažení a rozepření stěn rýh pro podzemní vedení pro všechny šířky rýhy příložné pro jakoukoliv mezerovitost, hloubky do 4 m</t>
  </si>
  <si>
    <t>převedení vody</t>
  </si>
  <si>
    <t>57*2,7*2</t>
  </si>
  <si>
    <t>151101112</t>
  </si>
  <si>
    <t>Odstranění příložného pažení a rozepření stěn rýh hl do 4 m</t>
  </si>
  <si>
    <t>-849286429</t>
  </si>
  <si>
    <t>Odstranění pažení a rozepření stěn rýh pro podzemní vedení s uložením materiálu na vzdálenost do 3 m od kraje výkopu příložné, hloubky přes 2 do 4 m</t>
  </si>
  <si>
    <t>viz pol.č. 151101102</t>
  </si>
  <si>
    <t>307,8</t>
  </si>
  <si>
    <t>151811112</t>
  </si>
  <si>
    <t>Osazení a odstranění pažicího boxu těžkého hl výkopu do 4 m š do 2,5 m</t>
  </si>
  <si>
    <t>-1313094161</t>
  </si>
  <si>
    <t>Pažicí boxy pro pažení a rozepření stěn rýh podzemního vedení těžké osazení a odstranění hloubka výkopu do 4 m, šířka přes 1,2 do 2,5 m</t>
  </si>
  <si>
    <t>9*3,7*2</t>
  </si>
  <si>
    <t>151811212</t>
  </si>
  <si>
    <t>Příplatek k pažicímu boxu těžkému hl výkopu do 4 m š do 2,5 m za první a ZKD den zapažení</t>
  </si>
  <si>
    <t>302926621</t>
  </si>
  <si>
    <t>Pažicí boxy pro pažení a rozepření stěn rýh podzemního vedení těžké Příplatek za první a každý další den zapažení 1 m2 výkopu k ceně 151 81-1112</t>
  </si>
  <si>
    <t>66,600*90</t>
  </si>
  <si>
    <t>162701105</t>
  </si>
  <si>
    <t>Vodorovné přemístění do 10000 m výkopku/sypaniny z horniny tř. 1 až 4</t>
  </si>
  <si>
    <t>1896072554</t>
  </si>
  <si>
    <t>Vodorovné přemístění výkopku nebo sypaniny po suchu na obvyklém dopravním prostředku, bez naložení výkopku, avšak se složením bez rozhrnutí z horniny tř. 1 až 4 na vzdálenost přes 9 000 do 10 000 m</t>
  </si>
  <si>
    <t>materiál z hráze</t>
  </si>
  <si>
    <t>182,821</t>
  </si>
  <si>
    <t>převedení potrubí, veškerý výkopek se poodstranění potrubí použije na zpětné zásypy</t>
  </si>
  <si>
    <t>vyplnění boxů</t>
  </si>
  <si>
    <t>162701109</t>
  </si>
  <si>
    <t>Příplatek k vodorovnému přemístění výkopku/sypaniny z horniny tř. 1 až 4 ZKD 1000 m přes 10000 m</t>
  </si>
  <si>
    <t>-128054028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</si>
  <si>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</si>
  <si>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226,111*15 'Přepočtené koeficientem množství</t>
  </si>
  <si>
    <t>171103201</t>
  </si>
  <si>
    <t>Uložení sypanin z horniny tř. 1 až 4 do hrází nádrží se zhutněním 100 % PS C s příměsí jílu do 20 %</t>
  </si>
  <si>
    <t>-753384982</t>
  </si>
  <si>
    <t>Uložení netříděných sypanin z hornin tř. 1 až 4 do zemních hrází pro jakoukoliv šířku koruny přehradních a jiných vodních nádrží se zhutněním do 100 % PS - koef. C s příměsí jílové hlíny do 20 % objemu</t>
  </si>
  <si>
    <t>OH1 - uvažováno zřízení hrázky 1x, rušení jen 1x</t>
  </si>
  <si>
    <t>583,1</t>
  </si>
  <si>
    <t>kamenivo těžené hrubé, velikost zrna min 20cm, hmontost zrna cca 15kg</t>
  </si>
  <si>
    <t>365115283</t>
  </si>
  <si>
    <t>148,088</t>
  </si>
  <si>
    <t>"směs jílovito hlinitá" -112,604/1,8</t>
  </si>
  <si>
    <t>85,53*2 'Přepočtené koeficientem množství</t>
  </si>
  <si>
    <t>583,2</t>
  </si>
  <si>
    <t>Směs jílovito-hlinitá</t>
  </si>
  <si>
    <t>-449554402</t>
  </si>
  <si>
    <t>OH1 - uvažováno zřízení hrázky 1x</t>
  </si>
  <si>
    <t>(3,5*15,8*0,3)*1</t>
  </si>
  <si>
    <t xml:space="preserve">OH2 </t>
  </si>
  <si>
    <t>"hrázky ze dvou stran" 1,86*1,8*0,2*2*2</t>
  </si>
  <si>
    <t>62,558*1,8 'Přepočtené koeficientem množství</t>
  </si>
  <si>
    <t>69007209</t>
  </si>
  <si>
    <t>viz pol.č. 162701105</t>
  </si>
  <si>
    <t>226,111</t>
  </si>
  <si>
    <t>171201211</t>
  </si>
  <si>
    <t>Poplatek za uložení odpadu ze sypaniny na skládce (skládkovné)</t>
  </si>
  <si>
    <t>-1844630802</t>
  </si>
  <si>
    <t>Uložení sypaniny poplatek za uložení sypaniny na skládce (skládkovné)</t>
  </si>
  <si>
    <t>226,111*2 'Přepočtené koeficientem množství</t>
  </si>
  <si>
    <t>1042585517</t>
  </si>
  <si>
    <t>výkop potrubí</t>
  </si>
  <si>
    <t>lóže</t>
  </si>
  <si>
    <t>-57*2,2*0,15</t>
  </si>
  <si>
    <t>obsyp vč. potrubí</t>
  </si>
  <si>
    <t>-57*2,2*1,3</t>
  </si>
  <si>
    <t>výkop pro boxy</t>
  </si>
  <si>
    <t>13,5</t>
  </si>
  <si>
    <t>zásyp po odtranění potrubí</t>
  </si>
  <si>
    <t>175111101</t>
  </si>
  <si>
    <t>Obsypání potrubí ručně sypaninou bez prohození, uloženou do 3 m - vytěženou zeminou</t>
  </si>
  <si>
    <t>877372234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</si>
  <si>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</si>
  <si>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57*2,2*1,3</t>
  </si>
  <si>
    <t>-3,14*0,5*0,5*57</t>
  </si>
  <si>
    <t>175111109</t>
  </si>
  <si>
    <t>Příplatek k obsypání potrubí za ruční prohození sypaniny, uložené do 3 m</t>
  </si>
  <si>
    <t>-366025799</t>
  </si>
  <si>
    <t>Obsypání potrubí ručně sypaninou z vhodných hornin tř. 1 až 4 nebo materiálem připraveným podél výkopu ve vzdálenosti do 3 m od jeho kraje, pro jakoukoliv hloubku výkopu a míru zhutnění Příplatek k ceně za prohození sypaniny</t>
  </si>
  <si>
    <t>viz pol.č. 175111101</t>
  </si>
  <si>
    <t>118,275</t>
  </si>
  <si>
    <t>175203102</t>
  </si>
  <si>
    <t>Přísyp vodních staveb těsnící fólií nebo geotextilií materiálem bez zhutnění sklon svahu přes 1:5</t>
  </si>
  <si>
    <t>-773338265</t>
  </si>
  <si>
    <t>Přísyp těsnící folie nebo geotextilie na objektech vodních staveb z vhodného materiálu, bez zhutnění ve svahu sklonu přes 1 : 5</t>
  </si>
  <si>
    <t>(1,5*0,35*15,8)*1</t>
  </si>
  <si>
    <t>OH2 - z obou stran</t>
  </si>
  <si>
    <t>"přísyp boxů" (2,25*1,5/2)*9</t>
  </si>
  <si>
    <t>"přitížení fólie u boxu" (1+0,5/2)*9</t>
  </si>
  <si>
    <t>583336740</t>
  </si>
  <si>
    <t>kamenivo těžené hrubé, hmotnost kamene cca 5kg</t>
  </si>
  <si>
    <t>969752543</t>
  </si>
  <si>
    <t>8,295</t>
  </si>
  <si>
    <t>8,295*2 'Přepočtené koeficientem množství</t>
  </si>
  <si>
    <t>583336740a</t>
  </si>
  <si>
    <t>kamenivo těžené hrubé, hmotnost kamene cca 20kg</t>
  </si>
  <si>
    <t>1440276737</t>
  </si>
  <si>
    <t>15,188+11,25</t>
  </si>
  <si>
    <t>26,438*2 'Přepočtené koeficientem množství</t>
  </si>
  <si>
    <t>181,2</t>
  </si>
  <si>
    <t>Zatravnění a ohumusování, vč. zálivky vodou a dodávky materiálů</t>
  </si>
  <si>
    <t>675697</t>
  </si>
  <si>
    <t>viz pol.č. 181301102</t>
  </si>
  <si>
    <t>125,4</t>
  </si>
  <si>
    <t>181301102</t>
  </si>
  <si>
    <t>Rozprostření ornice tl vrstvy do 150 mm pl do 500 m2 v rovině nebo ve svahu do 1:5</t>
  </si>
  <si>
    <t>-1234107491</t>
  </si>
  <si>
    <t>Rozprostření a urovnání ornice v rovině nebo ve svahu sklonu do 1:5 při souvislé ploše do 500 m2, tl. vrstvy přes 100 do 150 mm</t>
  </si>
  <si>
    <t>57*2,2</t>
  </si>
  <si>
    <t>212752212</t>
  </si>
  <si>
    <t>Trativod z drenážních trubek plastových flexibilních D do 100 mm včetně lože otevřený výkop</t>
  </si>
  <si>
    <t>1234710307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</si>
  <si>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</si>
  <si>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451595111</t>
  </si>
  <si>
    <t>Lože pod potrubí otevřený výkop z prohozeného výkopku</t>
  </si>
  <si>
    <t>47649816</t>
  </si>
  <si>
    <t>Lože pod potrubí, stoky a drobné objekty v otevřeném výkopu z prohozeného výkopku</t>
  </si>
  <si>
    <t>175111109,1</t>
  </si>
  <si>
    <t>Příplatek k lóži potrubí za ruční prohození sypaniny, uložené do 3 m</t>
  </si>
  <si>
    <t>892561020</t>
  </si>
  <si>
    <t>lóže potrubí ručně sypaninou z vhodných hornin tř. 1 až 4 nebo materiálem připraveným podél výkopu ve vzdálenosti do 3 m od jeho kraje, pro jakoukoliv hloubku výkopu a míru zhutnění Příplatek k ceně za prohození sypaniny</t>
  </si>
  <si>
    <t>viz pol.č. 451595111</t>
  </si>
  <si>
    <t>18,81</t>
  </si>
  <si>
    <t>461991111</t>
  </si>
  <si>
    <t>Zřízení ochranného opevnění dna a svahů melioračních kanálů, hrází z geotextilie, fólie nebo síťoviny</t>
  </si>
  <si>
    <t>2096836846</t>
  </si>
  <si>
    <t>Zřízení ochranného opevnění dna a svahů melioračních kanálů, hrází z geotextilií, fólie nebo síťoviny</t>
  </si>
  <si>
    <t>((3,5+1+1)*15,8)*1</t>
  </si>
  <si>
    <t>"Pažící boxy složená délka dle řezu A-A" 6,24*9</t>
  </si>
  <si>
    <t>"přísyp boxů" 2,5*9</t>
  </si>
  <si>
    <t>"hrázky složená délka dle řezu B-B" 4,4*1,8*2</t>
  </si>
  <si>
    <t>693,1</t>
  </si>
  <si>
    <t>plastová LDPE fólie</t>
  </si>
  <si>
    <t>-1696269593</t>
  </si>
  <si>
    <t>181,4*1,05 'Přepočtené koeficientem množství</t>
  </si>
  <si>
    <t>462512270</t>
  </si>
  <si>
    <t>Obnovení záhozu z lomového kamene s proštěrkováním z terénu hmotnost do 200 kg - materiál použit stávající</t>
  </si>
  <si>
    <t>80664803</t>
  </si>
  <si>
    <t>Zához z lomového kamene neupraveného záhozového s proštěrkováním z terénu, hmotnosti jednotlivých kamenů do 200 kg</t>
  </si>
  <si>
    <t>po položení potrubí</t>
  </si>
  <si>
    <t>po odbourání potrubí</t>
  </si>
  <si>
    <t>463212191</t>
  </si>
  <si>
    <t>Příplatek za vypracováni líce rovnaniny nebo záhozu</t>
  </si>
  <si>
    <t>-13426457</t>
  </si>
  <si>
    <t>Rovnanina nebo zához z lomového kamene upraveného, tříděného Příplatek k cenám za vypracování líce</t>
  </si>
  <si>
    <t>(4+4,5)*2,2</t>
  </si>
  <si>
    <t>451561113</t>
  </si>
  <si>
    <t>Lože pod dlažby z kameniva drceného drobného vrstva tl 200mm</t>
  </si>
  <si>
    <t>-467688858</t>
  </si>
  <si>
    <t>Lože pod dlažby z kameniva drceného drobného, tl. 200mm</t>
  </si>
  <si>
    <t>viz pol.č. 463212191</t>
  </si>
  <si>
    <t>37,4</t>
  </si>
  <si>
    <t>Trubní vedení</t>
  </si>
  <si>
    <t>812492121</t>
  </si>
  <si>
    <t>Montáž potrubí z trub TBP těsněných pryžovými kroužky otevřený výkop sklon do 20 % DN 1000</t>
  </si>
  <si>
    <t>523251089</t>
  </si>
  <si>
    <t>Montáž potrubí z trub betonových hrdlových v otevřeném výkopu ve sklonu do 20 % z trub těsněných pryžovými kroužky [SIOME-TBP a VIHY-TBP ] DN 1000</t>
  </si>
  <si>
    <t>Poznámka k položce:
viz TZ př.č. D.1.1.1 a v.č.D.1.1.28 a 29</t>
  </si>
  <si>
    <t>592,1-R</t>
  </si>
  <si>
    <t>trouba betonová hrdlová přímá pro těsnění pryžovým kroužkem DN1000 délky 2500mm</t>
  </si>
  <si>
    <t>-436179691</t>
  </si>
  <si>
    <t>57/2,5</t>
  </si>
  <si>
    <t>894411311</t>
  </si>
  <si>
    <t>Osazení železobetonových dílců pro šachty skruží rovných</t>
  </si>
  <si>
    <t>814045896</t>
  </si>
  <si>
    <t>1+1</t>
  </si>
  <si>
    <t>592241620R</t>
  </si>
  <si>
    <t>skruž betonová prefabrikovaná DN 1500, výška 500mm</t>
  </si>
  <si>
    <t>-252235214</t>
  </si>
  <si>
    <t>592241621R</t>
  </si>
  <si>
    <t>skruž betonová prefabrikovaná DN 1500, výška 1000mm</t>
  </si>
  <si>
    <t>-1406578298</t>
  </si>
  <si>
    <t>894414111</t>
  </si>
  <si>
    <t>Osazení železobetonových dílců pro šachty skruží základových (dno)</t>
  </si>
  <si>
    <t>2108935588</t>
  </si>
  <si>
    <t>592243700R</t>
  </si>
  <si>
    <t>dno betonové šachetní DN 1500, vč. šachtových vložek pro DN 1000</t>
  </si>
  <si>
    <t>-1525104790</t>
  </si>
  <si>
    <t>894414211</t>
  </si>
  <si>
    <t>Osazení železobetonových dílců pro šachty desek zákrytových</t>
  </si>
  <si>
    <t>598154101</t>
  </si>
  <si>
    <t>592,1R</t>
  </si>
  <si>
    <t>Deska zákrytová 150-63/17</t>
  </si>
  <si>
    <t>-924229908</t>
  </si>
  <si>
    <t>899103111</t>
  </si>
  <si>
    <t>Osazení poklopů litinových nebo ocelových včetně rámů hmotnosti nad 100 do 150 kg</t>
  </si>
  <si>
    <t>248554758</t>
  </si>
  <si>
    <t>Osazení poklopů litinových a ocelových včetně rámů hmotnosti jednotlivě přes 100 do 150 kg</t>
  </si>
  <si>
    <t>592246610</t>
  </si>
  <si>
    <t>poklop šachtový D1 /betonová výplň+ litina/ D 400 , DN 600</t>
  </si>
  <si>
    <t>-91820454</t>
  </si>
  <si>
    <t>969,1-R</t>
  </si>
  <si>
    <t>Odstranění betonové kanalizační šachty DN1500, vč. poklopu, vč. odvozu a likvidace</t>
  </si>
  <si>
    <t>2067154762</t>
  </si>
  <si>
    <t>pro převedení vody</t>
  </si>
  <si>
    <t>969021132</t>
  </si>
  <si>
    <t>Odstranění betonového kanalizačního potrubí DN do 1000, vč. odvozu a likvidace</t>
  </si>
  <si>
    <t>-268060712</t>
  </si>
  <si>
    <t>odstranění dočasného potrubí pro převedení vody</t>
  </si>
  <si>
    <t>978027100R</t>
  </si>
  <si>
    <t>Odstranění plastové LDPE fólie, vč. odvozu a likvidace</t>
  </si>
  <si>
    <t>-1624778738</t>
  </si>
  <si>
    <t>viz pol.č. 461991111</t>
  </si>
  <si>
    <t>181,4</t>
  </si>
  <si>
    <t>990,1</t>
  </si>
  <si>
    <t xml:space="preserve">Náklady na přitěsnění hrází pytly z písku, vč. dodávky materiálů </t>
  </si>
  <si>
    <t>1747672730</t>
  </si>
  <si>
    <t>Náklady na ptřitěsnění hrází pytly z písku, vč. dodávky matriálů</t>
  </si>
  <si>
    <t>Poznámka k položce:
viz TZ př.č. D.1.1.1 a v.č.D.1.1.28
množství dle potřeby</t>
  </si>
  <si>
    <t>uvažováno 10% z objemu hrází</t>
  </si>
  <si>
    <t>499,504*0,1</t>
  </si>
  <si>
    <t>998321011</t>
  </si>
  <si>
    <t>Přesun hmot pro hráze přehradní zemní a kamenité</t>
  </si>
  <si>
    <t>1508071224</t>
  </si>
  <si>
    <t>Přesun hmot pro objekty hráze přehradní zemní a kamenité dopravní vzdálenost do 500 m</t>
  </si>
  <si>
    <t>003 - Ostatní a vedlejší náklady</t>
  </si>
  <si>
    <t>OST - Ostatní</t>
  </si>
  <si>
    <t xml:space="preserve">    Ost01 -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</si>
  <si>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</si>
  <si>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</si>
  <si>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</si>
  <si>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</si>
  <si>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OST</t>
  </si>
  <si>
    <t>Ostatní</t>
  </si>
  <si>
    <t>Ost01</t>
  </si>
  <si>
    <t>Ost01,1</t>
  </si>
  <si>
    <t>Náklady na ochranu stávajícíh stromů pomocí bednění, vč. jeho následného odstranění po dokončení stavby</t>
  </si>
  <si>
    <t>512</t>
  </si>
  <si>
    <t>-302961973</t>
  </si>
  <si>
    <t>Ost01,2</t>
  </si>
  <si>
    <t>Náklady na provedení a pronájem norné stěny po dobu výstavby, vč. její následné odstranění</t>
  </si>
  <si>
    <t>-1751060339</t>
  </si>
  <si>
    <t>Ost01,3</t>
  </si>
  <si>
    <t>Náklady na likvidaci invazivních rostlin po dokončení stavby, vč. odvozu a likvidace</t>
  </si>
  <si>
    <t>-1676213288</t>
  </si>
  <si>
    <t>VRN</t>
  </si>
  <si>
    <t>Vedlejší rozpočtové náklady</t>
  </si>
  <si>
    <t>VRN1</t>
  </si>
  <si>
    <t>Průzkumné, geodetické a projektové práce</t>
  </si>
  <si>
    <t>012303002</t>
  </si>
  <si>
    <t>Náklady na geodetické zaměření skutečného provedení stavby</t>
  </si>
  <si>
    <t>1024</t>
  </si>
  <si>
    <t>-1362193901</t>
  </si>
  <si>
    <t>013254003</t>
  </si>
  <si>
    <t>Dokumentace skutečného provedení stavby</t>
  </si>
  <si>
    <t>-1293319322</t>
  </si>
  <si>
    <t xml:space="preserve">Vypracování dokumentace skutečného provedení  jednotlivých objektů včetně zakreslení skutečného provedení stavby do originálu ověřené dokumentace.  Dokumentace skutečného provedení bude vypracována 3x v tištěné verzi a 2x v digitální verzi na CD. </t>
  </si>
  <si>
    <t>013254001</t>
  </si>
  <si>
    <t>Náklady na vytýčení všech inženýrských sítí na staveništi u jednotlivých správců a majitelů,  před zahájením stavebních prací</t>
  </si>
  <si>
    <t>-1526523203</t>
  </si>
  <si>
    <t>Zhotovitel zajistí vytyčení všech stávajících inženýrských sítí na staveništi  u jednotlivých správců a majitelů</t>
  </si>
  <si>
    <t>013254002</t>
  </si>
  <si>
    <t>Náklady na vytýčení stavby a konstrukcí před zahájením a v průběhu stavebních prací</t>
  </si>
  <si>
    <t>1145453343</t>
  </si>
  <si>
    <t>VRN3</t>
  </si>
  <si>
    <t>Zařízení staveniště</t>
  </si>
  <si>
    <t>032003000</t>
  </si>
  <si>
    <t>ZS zhotovitele - provozní objekty ZS</t>
  </si>
  <si>
    <t>2031237460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</si>
  <si>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</t>
  </si>
  <si>
    <t>032002002</t>
  </si>
  <si>
    <t>Náklady na slov a transfer ryb a významných vodních živočichů z prostoru staveniště před zahájením stavebních prací</t>
  </si>
  <si>
    <t>429510978</t>
  </si>
  <si>
    <t>032002003</t>
  </si>
  <si>
    <t>Náklady na kropení a vytváření vodní clony, úklid staveništních komunikací a čištění používaných veřejných komunikací znečištěných staveništní dopravou</t>
  </si>
  <si>
    <t>-566367045</t>
  </si>
  <si>
    <t>VRN4</t>
  </si>
  <si>
    <t>Inženýrská činnost</t>
  </si>
  <si>
    <t>045002000</t>
  </si>
  <si>
    <t>Kompletační činnost zhotovitele stavby a příprava k odevzdání stavby zadavateli</t>
  </si>
  <si>
    <t>-94637187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</si>
  <si>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</si>
  <si>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045002001</t>
  </si>
  <si>
    <t>Náklady na provedení protipovodňového plánu</t>
  </si>
  <si>
    <t>737033280</t>
  </si>
  <si>
    <t>045002002</t>
  </si>
  <si>
    <t>Náklady na provedení Havaríjního plánu</t>
  </si>
  <si>
    <t>175008925</t>
  </si>
  <si>
    <t>045002003</t>
  </si>
  <si>
    <t>Náklady na obnovu měříčských bodů</t>
  </si>
  <si>
    <t>1422813393</t>
  </si>
  <si>
    <t>V rámci stavebních úprav je nutné tyto meřičské body (hřeby) opět obnovit v přibližně stejných místech, aby je bylo možno využít pro případné další vytyčování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</si>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</sst>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BE5" sqref="BE5:B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6" t="s">
        <v>16</v>
      </c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0"/>
      <c r="AQ5" s="32"/>
      <c r="BE5" s="357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91" t="s">
        <v>19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0"/>
      <c r="AQ6" s="32"/>
      <c r="BE6" s="358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58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31</v>
      </c>
      <c r="AO8" s="30"/>
      <c r="AP8" s="30"/>
      <c r="AQ8" s="32"/>
      <c r="BE8" s="358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58"/>
      <c r="BS9" s="25" t="s">
        <v>8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21</v>
      </c>
      <c r="AO10" s="30"/>
      <c r="AP10" s="30"/>
      <c r="AQ10" s="32"/>
      <c r="BE10" s="358"/>
      <c r="BS10" s="25" t="s">
        <v>8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21</v>
      </c>
      <c r="AO11" s="30"/>
      <c r="AP11" s="30"/>
      <c r="AQ11" s="32"/>
      <c r="BE11" s="358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58"/>
      <c r="BS12" s="25" t="s">
        <v>8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39" t="s">
        <v>31</v>
      </c>
      <c r="AO13" s="30"/>
      <c r="AP13" s="30"/>
      <c r="AQ13" s="32"/>
      <c r="BE13" s="358"/>
      <c r="BS13" s="25" t="s">
        <v>8</v>
      </c>
    </row>
    <row r="14" spans="2:71" ht="13.5">
      <c r="B14" s="29"/>
      <c r="C14" s="30"/>
      <c r="D14" s="30"/>
      <c r="E14" s="385" t="s">
        <v>31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" t="s">
        <v>29</v>
      </c>
      <c r="AL14" s="30"/>
      <c r="AM14" s="30"/>
      <c r="AN14" s="39" t="s">
        <v>31</v>
      </c>
      <c r="AO14" s="30"/>
      <c r="AP14" s="30"/>
      <c r="AQ14" s="32"/>
      <c r="BE14" s="358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58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21</v>
      </c>
      <c r="AO16" s="30"/>
      <c r="AP16" s="30"/>
      <c r="AQ16" s="32"/>
      <c r="BE16" s="358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21</v>
      </c>
      <c r="AO17" s="30"/>
      <c r="AP17" s="30"/>
      <c r="AQ17" s="32"/>
      <c r="BE17" s="358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58"/>
      <c r="BS18" s="25" t="s">
        <v>8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58"/>
      <c r="BS19" s="25" t="s">
        <v>8</v>
      </c>
    </row>
    <row r="20" spans="2:71" ht="16.5" customHeight="1">
      <c r="B20" s="29"/>
      <c r="C20" s="30"/>
      <c r="D20" s="30"/>
      <c r="E20" s="387" t="s">
        <v>21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0"/>
      <c r="AP20" s="30"/>
      <c r="AQ20" s="32"/>
      <c r="BE20" s="358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58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358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8">
        <f>ROUND(AG51,2)</f>
        <v>0</v>
      </c>
      <c r="AL23" s="389"/>
      <c r="AM23" s="389"/>
      <c r="AN23" s="389"/>
      <c r="AO23" s="389"/>
      <c r="AP23" s="42"/>
      <c r="AQ23" s="45"/>
      <c r="BE23" s="35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0" t="s">
        <v>37</v>
      </c>
      <c r="M25" s="390"/>
      <c r="N25" s="390"/>
      <c r="O25" s="390"/>
      <c r="P25" s="42"/>
      <c r="Q25" s="42"/>
      <c r="R25" s="42"/>
      <c r="S25" s="42"/>
      <c r="T25" s="42"/>
      <c r="U25" s="42"/>
      <c r="V25" s="42"/>
      <c r="W25" s="390" t="s">
        <v>38</v>
      </c>
      <c r="X25" s="390"/>
      <c r="Y25" s="390"/>
      <c r="Z25" s="390"/>
      <c r="AA25" s="390"/>
      <c r="AB25" s="390"/>
      <c r="AC25" s="390"/>
      <c r="AD25" s="390"/>
      <c r="AE25" s="390"/>
      <c r="AF25" s="42"/>
      <c r="AG25" s="42"/>
      <c r="AH25" s="42"/>
      <c r="AI25" s="42"/>
      <c r="AJ25" s="42"/>
      <c r="AK25" s="390" t="s">
        <v>39</v>
      </c>
      <c r="AL25" s="390"/>
      <c r="AM25" s="390"/>
      <c r="AN25" s="390"/>
      <c r="AO25" s="390"/>
      <c r="AP25" s="42"/>
      <c r="AQ25" s="45"/>
      <c r="BE25" s="358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384">
        <v>0.21</v>
      </c>
      <c r="M26" s="360"/>
      <c r="N26" s="360"/>
      <c r="O26" s="360"/>
      <c r="P26" s="48"/>
      <c r="Q26" s="48"/>
      <c r="R26" s="48"/>
      <c r="S26" s="48"/>
      <c r="T26" s="48"/>
      <c r="U26" s="48"/>
      <c r="V26" s="48"/>
      <c r="W26" s="359">
        <f>ROUND(AZ51,2)</f>
        <v>0</v>
      </c>
      <c r="X26" s="360"/>
      <c r="Y26" s="360"/>
      <c r="Z26" s="360"/>
      <c r="AA26" s="360"/>
      <c r="AB26" s="360"/>
      <c r="AC26" s="360"/>
      <c r="AD26" s="360"/>
      <c r="AE26" s="360"/>
      <c r="AF26" s="48"/>
      <c r="AG26" s="48"/>
      <c r="AH26" s="48"/>
      <c r="AI26" s="48"/>
      <c r="AJ26" s="48"/>
      <c r="AK26" s="359">
        <f>ROUND(AV51,2)</f>
        <v>0</v>
      </c>
      <c r="AL26" s="360"/>
      <c r="AM26" s="360"/>
      <c r="AN26" s="360"/>
      <c r="AO26" s="360"/>
      <c r="AP26" s="48"/>
      <c r="AQ26" s="50"/>
      <c r="BE26" s="358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384">
        <v>0.15</v>
      </c>
      <c r="M27" s="360"/>
      <c r="N27" s="360"/>
      <c r="O27" s="360"/>
      <c r="P27" s="48"/>
      <c r="Q27" s="48"/>
      <c r="R27" s="48"/>
      <c r="S27" s="48"/>
      <c r="T27" s="48"/>
      <c r="U27" s="48"/>
      <c r="V27" s="48"/>
      <c r="W27" s="359">
        <f>ROUND(BA51,2)</f>
        <v>0</v>
      </c>
      <c r="X27" s="360"/>
      <c r="Y27" s="360"/>
      <c r="Z27" s="360"/>
      <c r="AA27" s="360"/>
      <c r="AB27" s="360"/>
      <c r="AC27" s="360"/>
      <c r="AD27" s="360"/>
      <c r="AE27" s="360"/>
      <c r="AF27" s="48"/>
      <c r="AG27" s="48"/>
      <c r="AH27" s="48"/>
      <c r="AI27" s="48"/>
      <c r="AJ27" s="48"/>
      <c r="AK27" s="359">
        <f>ROUND(AW51,2)</f>
        <v>0</v>
      </c>
      <c r="AL27" s="360"/>
      <c r="AM27" s="360"/>
      <c r="AN27" s="360"/>
      <c r="AO27" s="360"/>
      <c r="AP27" s="48"/>
      <c r="AQ27" s="50"/>
      <c r="BE27" s="358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384">
        <v>0.21</v>
      </c>
      <c r="M28" s="360"/>
      <c r="N28" s="360"/>
      <c r="O28" s="360"/>
      <c r="P28" s="48"/>
      <c r="Q28" s="48"/>
      <c r="R28" s="48"/>
      <c r="S28" s="48"/>
      <c r="T28" s="48"/>
      <c r="U28" s="48"/>
      <c r="V28" s="48"/>
      <c r="W28" s="359">
        <f>ROUND(BB51,2)</f>
        <v>0</v>
      </c>
      <c r="X28" s="360"/>
      <c r="Y28" s="360"/>
      <c r="Z28" s="360"/>
      <c r="AA28" s="360"/>
      <c r="AB28" s="360"/>
      <c r="AC28" s="360"/>
      <c r="AD28" s="360"/>
      <c r="AE28" s="360"/>
      <c r="AF28" s="48"/>
      <c r="AG28" s="48"/>
      <c r="AH28" s="48"/>
      <c r="AI28" s="48"/>
      <c r="AJ28" s="48"/>
      <c r="AK28" s="359">
        <v>0</v>
      </c>
      <c r="AL28" s="360"/>
      <c r="AM28" s="360"/>
      <c r="AN28" s="360"/>
      <c r="AO28" s="360"/>
      <c r="AP28" s="48"/>
      <c r="AQ28" s="50"/>
      <c r="BE28" s="358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384">
        <v>0.15</v>
      </c>
      <c r="M29" s="360"/>
      <c r="N29" s="360"/>
      <c r="O29" s="360"/>
      <c r="P29" s="48"/>
      <c r="Q29" s="48"/>
      <c r="R29" s="48"/>
      <c r="S29" s="48"/>
      <c r="T29" s="48"/>
      <c r="U29" s="48"/>
      <c r="V29" s="48"/>
      <c r="W29" s="359">
        <f>ROUND(BC51,2)</f>
        <v>0</v>
      </c>
      <c r="X29" s="360"/>
      <c r="Y29" s="360"/>
      <c r="Z29" s="360"/>
      <c r="AA29" s="360"/>
      <c r="AB29" s="360"/>
      <c r="AC29" s="360"/>
      <c r="AD29" s="360"/>
      <c r="AE29" s="360"/>
      <c r="AF29" s="48"/>
      <c r="AG29" s="48"/>
      <c r="AH29" s="48"/>
      <c r="AI29" s="48"/>
      <c r="AJ29" s="48"/>
      <c r="AK29" s="359">
        <v>0</v>
      </c>
      <c r="AL29" s="360"/>
      <c r="AM29" s="360"/>
      <c r="AN29" s="360"/>
      <c r="AO29" s="360"/>
      <c r="AP29" s="48"/>
      <c r="AQ29" s="50"/>
      <c r="BE29" s="358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384">
        <v>0</v>
      </c>
      <c r="M30" s="360"/>
      <c r="N30" s="360"/>
      <c r="O30" s="360"/>
      <c r="P30" s="48"/>
      <c r="Q30" s="48"/>
      <c r="R30" s="48"/>
      <c r="S30" s="48"/>
      <c r="T30" s="48"/>
      <c r="U30" s="48"/>
      <c r="V30" s="48"/>
      <c r="W30" s="359">
        <f>ROUND(BD51,2)</f>
        <v>0</v>
      </c>
      <c r="X30" s="360"/>
      <c r="Y30" s="360"/>
      <c r="Z30" s="360"/>
      <c r="AA30" s="360"/>
      <c r="AB30" s="360"/>
      <c r="AC30" s="360"/>
      <c r="AD30" s="360"/>
      <c r="AE30" s="360"/>
      <c r="AF30" s="48"/>
      <c r="AG30" s="48"/>
      <c r="AH30" s="48"/>
      <c r="AI30" s="48"/>
      <c r="AJ30" s="48"/>
      <c r="AK30" s="359">
        <v>0</v>
      </c>
      <c r="AL30" s="360"/>
      <c r="AM30" s="360"/>
      <c r="AN30" s="360"/>
      <c r="AO30" s="360"/>
      <c r="AP30" s="48"/>
      <c r="AQ30" s="50"/>
      <c r="BE30" s="35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8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361" t="s">
        <v>48</v>
      </c>
      <c r="Y32" s="362"/>
      <c r="Z32" s="362"/>
      <c r="AA32" s="362"/>
      <c r="AB32" s="362"/>
      <c r="AC32" s="53"/>
      <c r="AD32" s="53"/>
      <c r="AE32" s="53"/>
      <c r="AF32" s="53"/>
      <c r="AG32" s="53"/>
      <c r="AH32" s="53"/>
      <c r="AI32" s="53"/>
      <c r="AJ32" s="53"/>
      <c r="AK32" s="363">
        <f>SUM(AK23:AK30)</f>
        <v>0</v>
      </c>
      <c r="AL32" s="362"/>
      <c r="AM32" s="362"/>
      <c r="AN32" s="362"/>
      <c r="AO32" s="364"/>
      <c r="AP32" s="51"/>
      <c r="AQ32" s="55"/>
      <c r="BE32" s="35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49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Hydroprojekt-217014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94" t="str">
        <f>K6</f>
        <v>VT Olešná, Místek, km 9,540 Rozdělovací objekt, projektová dokumentace, stavba č.3318</v>
      </c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96" t="str">
        <f>IF(AN8="","",AN8)</f>
        <v>Vyplň údaj</v>
      </c>
      <c r="AN44" s="39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26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Povodí Odry, s.p.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32</v>
      </c>
      <c r="AJ46" s="63"/>
      <c r="AK46" s="63"/>
      <c r="AL46" s="63"/>
      <c r="AM46" s="378" t="str">
        <f>IF(E17="","",E17)</f>
        <v>Sweco Hydroprojekt, a.s.</v>
      </c>
      <c r="AN46" s="378"/>
      <c r="AO46" s="378"/>
      <c r="AP46" s="378"/>
      <c r="AQ46" s="63"/>
      <c r="AR46" s="61"/>
      <c r="AS46" s="368" t="s">
        <v>50</v>
      </c>
      <c r="AT46" s="36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30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0"/>
      <c r="AT47" s="37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2"/>
      <c r="AT48" s="37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93" t="s">
        <v>51</v>
      </c>
      <c r="D49" s="380"/>
      <c r="E49" s="380"/>
      <c r="F49" s="380"/>
      <c r="G49" s="380"/>
      <c r="H49" s="79"/>
      <c r="I49" s="379" t="s">
        <v>52</v>
      </c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97" t="s">
        <v>53</v>
      </c>
      <c r="AH49" s="380"/>
      <c r="AI49" s="380"/>
      <c r="AJ49" s="380"/>
      <c r="AK49" s="380"/>
      <c r="AL49" s="380"/>
      <c r="AM49" s="380"/>
      <c r="AN49" s="379" t="s">
        <v>54</v>
      </c>
      <c r="AO49" s="380"/>
      <c r="AP49" s="380"/>
      <c r="AQ49" s="80" t="s">
        <v>55</v>
      </c>
      <c r="AR49" s="61"/>
      <c r="AS49" s="81" t="s">
        <v>56</v>
      </c>
      <c r="AT49" s="82" t="s">
        <v>57</v>
      </c>
      <c r="AU49" s="82" t="s">
        <v>58</v>
      </c>
      <c r="AV49" s="82" t="s">
        <v>59</v>
      </c>
      <c r="AW49" s="82" t="s">
        <v>60</v>
      </c>
      <c r="AX49" s="82" t="s">
        <v>61</v>
      </c>
      <c r="AY49" s="82" t="s">
        <v>62</v>
      </c>
      <c r="AZ49" s="82" t="s">
        <v>63</v>
      </c>
      <c r="BA49" s="82" t="s">
        <v>64</v>
      </c>
      <c r="BB49" s="82" t="s">
        <v>65</v>
      </c>
      <c r="BC49" s="82" t="s">
        <v>66</v>
      </c>
      <c r="BD49" s="83" t="s">
        <v>67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2">
        <f>ROUND(AG52,2)</f>
        <v>0</v>
      </c>
      <c r="AH51" s="382"/>
      <c r="AI51" s="382"/>
      <c r="AJ51" s="382"/>
      <c r="AK51" s="382"/>
      <c r="AL51" s="382"/>
      <c r="AM51" s="382"/>
      <c r="AN51" s="383">
        <f>SUM(AG51,AT51)</f>
        <v>0</v>
      </c>
      <c r="AO51" s="383"/>
      <c r="AP51" s="383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69</v>
      </c>
      <c r="BT51" s="94" t="s">
        <v>70</v>
      </c>
      <c r="BU51" s="95" t="s">
        <v>71</v>
      </c>
      <c r="BV51" s="94" t="s">
        <v>72</v>
      </c>
      <c r="BW51" s="94" t="s">
        <v>7</v>
      </c>
      <c r="BX51" s="94" t="s">
        <v>73</v>
      </c>
      <c r="CL51" s="94" t="s">
        <v>21</v>
      </c>
    </row>
    <row r="52" spans="2:91" s="5" customFormat="1" ht="31.5" customHeight="1">
      <c r="B52" s="96"/>
      <c r="C52" s="97"/>
      <c r="D52" s="392" t="s">
        <v>74</v>
      </c>
      <c r="E52" s="392"/>
      <c r="F52" s="392"/>
      <c r="G52" s="392"/>
      <c r="H52" s="392"/>
      <c r="I52" s="98"/>
      <c r="J52" s="392" t="s">
        <v>75</v>
      </c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81">
        <f>ROUND(SUM(AG53:AG55),2)</f>
        <v>0</v>
      </c>
      <c r="AH52" s="377"/>
      <c r="AI52" s="377"/>
      <c r="AJ52" s="377"/>
      <c r="AK52" s="377"/>
      <c r="AL52" s="377"/>
      <c r="AM52" s="377"/>
      <c r="AN52" s="376">
        <f>SUM(AG52,AT52)</f>
        <v>0</v>
      </c>
      <c r="AO52" s="377"/>
      <c r="AP52" s="377"/>
      <c r="AQ52" s="99" t="s">
        <v>76</v>
      </c>
      <c r="AR52" s="100"/>
      <c r="AS52" s="101">
        <f>ROUND(SUM(AS53:AS55),2)</f>
        <v>0</v>
      </c>
      <c r="AT52" s="102">
        <f>ROUND(SUM(AV52:AW52),2)</f>
        <v>0</v>
      </c>
      <c r="AU52" s="103">
        <f>ROUND(SUM(AU53:AU55),5)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ROUND(SUM(AZ53:AZ55),2)</f>
        <v>0</v>
      </c>
      <c r="BA52" s="102">
        <f>ROUND(SUM(BA53:BA55),2)</f>
        <v>0</v>
      </c>
      <c r="BB52" s="102">
        <f>ROUND(SUM(BB53:BB55),2)</f>
        <v>0</v>
      </c>
      <c r="BC52" s="102">
        <f>ROUND(SUM(BC53:BC55),2)</f>
        <v>0</v>
      </c>
      <c r="BD52" s="104">
        <f>ROUND(SUM(BD53:BD55),2)</f>
        <v>0</v>
      </c>
      <c r="BS52" s="105" t="s">
        <v>69</v>
      </c>
      <c r="BT52" s="105" t="s">
        <v>77</v>
      </c>
      <c r="BU52" s="105" t="s">
        <v>71</v>
      </c>
      <c r="BV52" s="105" t="s">
        <v>72</v>
      </c>
      <c r="BW52" s="105" t="s">
        <v>78</v>
      </c>
      <c r="BX52" s="105" t="s">
        <v>7</v>
      </c>
      <c r="CL52" s="105" t="s">
        <v>21</v>
      </c>
      <c r="CM52" s="105" t="s">
        <v>79</v>
      </c>
    </row>
    <row r="53" spans="1:90" s="6" customFormat="1" ht="16.5" customHeight="1">
      <c r="A53" s="106" t="s">
        <v>80</v>
      </c>
      <c r="B53" s="107"/>
      <c r="C53" s="108"/>
      <c r="D53" s="108"/>
      <c r="E53" s="398" t="s">
        <v>81</v>
      </c>
      <c r="F53" s="398"/>
      <c r="G53" s="398"/>
      <c r="H53" s="398"/>
      <c r="I53" s="398"/>
      <c r="J53" s="108"/>
      <c r="K53" s="398" t="s">
        <v>82</v>
      </c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74">
        <f>'001 - Stavební část'!J29</f>
        <v>0</v>
      </c>
      <c r="AH53" s="375"/>
      <c r="AI53" s="375"/>
      <c r="AJ53" s="375"/>
      <c r="AK53" s="375"/>
      <c r="AL53" s="375"/>
      <c r="AM53" s="375"/>
      <c r="AN53" s="374">
        <f>SUM(AG53,AT53)</f>
        <v>0</v>
      </c>
      <c r="AO53" s="375"/>
      <c r="AP53" s="375"/>
      <c r="AQ53" s="109" t="s">
        <v>83</v>
      </c>
      <c r="AR53" s="110"/>
      <c r="AS53" s="111">
        <v>0</v>
      </c>
      <c r="AT53" s="112">
        <f>ROUND(SUM(AV53:AW53),2)</f>
        <v>0</v>
      </c>
      <c r="AU53" s="113">
        <f>'001 - Stavební část'!P95</f>
        <v>0</v>
      </c>
      <c r="AV53" s="112">
        <f>'001 - Stavební část'!J32</f>
        <v>0</v>
      </c>
      <c r="AW53" s="112">
        <f>'001 - Stavební část'!J33</f>
        <v>0</v>
      </c>
      <c r="AX53" s="112">
        <f>'001 - Stavební část'!J34</f>
        <v>0</v>
      </c>
      <c r="AY53" s="112">
        <f>'001 - Stavební část'!J35</f>
        <v>0</v>
      </c>
      <c r="AZ53" s="112">
        <f>'001 - Stavební část'!F32</f>
        <v>0</v>
      </c>
      <c r="BA53" s="112">
        <f>'001 - Stavební část'!F33</f>
        <v>0</v>
      </c>
      <c r="BB53" s="112">
        <f>'001 - Stavební část'!F34</f>
        <v>0</v>
      </c>
      <c r="BC53" s="112">
        <f>'001 - Stavební část'!F35</f>
        <v>0</v>
      </c>
      <c r="BD53" s="114">
        <f>'001 - Stavební část'!F36</f>
        <v>0</v>
      </c>
      <c r="BT53" s="115" t="s">
        <v>79</v>
      </c>
      <c r="BV53" s="115" t="s">
        <v>72</v>
      </c>
      <c r="BW53" s="115" t="s">
        <v>84</v>
      </c>
      <c r="BX53" s="115" t="s">
        <v>78</v>
      </c>
      <c r="CL53" s="115" t="s">
        <v>21</v>
      </c>
    </row>
    <row r="54" spans="1:90" s="6" customFormat="1" ht="16.5" customHeight="1">
      <c r="A54" s="106" t="s">
        <v>80</v>
      </c>
      <c r="B54" s="107"/>
      <c r="C54" s="108"/>
      <c r="D54" s="108"/>
      <c r="E54" s="398" t="s">
        <v>85</v>
      </c>
      <c r="F54" s="398"/>
      <c r="G54" s="398"/>
      <c r="H54" s="398"/>
      <c r="I54" s="398"/>
      <c r="J54" s="108"/>
      <c r="K54" s="398" t="s">
        <v>86</v>
      </c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74">
        <f>'002 - Dočasné ochranné hr...'!J29</f>
        <v>0</v>
      </c>
      <c r="AH54" s="375"/>
      <c r="AI54" s="375"/>
      <c r="AJ54" s="375"/>
      <c r="AK54" s="375"/>
      <c r="AL54" s="375"/>
      <c r="AM54" s="375"/>
      <c r="AN54" s="374">
        <f>SUM(AG54,AT54)</f>
        <v>0</v>
      </c>
      <c r="AO54" s="375"/>
      <c r="AP54" s="375"/>
      <c r="AQ54" s="109" t="s">
        <v>83</v>
      </c>
      <c r="AR54" s="110"/>
      <c r="AS54" s="111">
        <v>0</v>
      </c>
      <c r="AT54" s="112">
        <f>ROUND(SUM(AV54:AW54),2)</f>
        <v>0</v>
      </c>
      <c r="AU54" s="113">
        <f>'002 - Dočasné ochranné hr...'!P89</f>
        <v>0</v>
      </c>
      <c r="AV54" s="112">
        <f>'002 - Dočasné ochranné hr...'!J32</f>
        <v>0</v>
      </c>
      <c r="AW54" s="112">
        <f>'002 - Dočasné ochranné hr...'!J33</f>
        <v>0</v>
      </c>
      <c r="AX54" s="112">
        <f>'002 - Dočasné ochranné hr...'!J34</f>
        <v>0</v>
      </c>
      <c r="AY54" s="112">
        <f>'002 - Dočasné ochranné hr...'!J35</f>
        <v>0</v>
      </c>
      <c r="AZ54" s="112">
        <f>'002 - Dočasné ochranné hr...'!F32</f>
        <v>0</v>
      </c>
      <c r="BA54" s="112">
        <f>'002 - Dočasné ochranné hr...'!F33</f>
        <v>0</v>
      </c>
      <c r="BB54" s="112">
        <f>'002 - Dočasné ochranné hr...'!F34</f>
        <v>0</v>
      </c>
      <c r="BC54" s="112">
        <f>'002 - Dočasné ochranné hr...'!F35</f>
        <v>0</v>
      </c>
      <c r="BD54" s="114">
        <f>'002 - Dočasné ochranné hr...'!F36</f>
        <v>0</v>
      </c>
      <c r="BT54" s="115" t="s">
        <v>79</v>
      </c>
      <c r="BV54" s="115" t="s">
        <v>72</v>
      </c>
      <c r="BW54" s="115" t="s">
        <v>87</v>
      </c>
      <c r="BX54" s="115" t="s">
        <v>78</v>
      </c>
      <c r="CL54" s="115" t="s">
        <v>21</v>
      </c>
    </row>
    <row r="55" spans="1:90" s="6" customFormat="1" ht="16.5" customHeight="1">
      <c r="A55" s="106" t="s">
        <v>80</v>
      </c>
      <c r="B55" s="107"/>
      <c r="C55" s="108"/>
      <c r="D55" s="108"/>
      <c r="E55" s="398" t="s">
        <v>88</v>
      </c>
      <c r="F55" s="398"/>
      <c r="G55" s="398"/>
      <c r="H55" s="398"/>
      <c r="I55" s="398"/>
      <c r="J55" s="108"/>
      <c r="K55" s="398" t="s">
        <v>89</v>
      </c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74">
        <f>'003 - Ostatní a vedlejší ...'!J29</f>
        <v>0</v>
      </c>
      <c r="AH55" s="375"/>
      <c r="AI55" s="375"/>
      <c r="AJ55" s="375"/>
      <c r="AK55" s="375"/>
      <c r="AL55" s="375"/>
      <c r="AM55" s="375"/>
      <c r="AN55" s="374">
        <f>SUM(AG55,AT55)</f>
        <v>0</v>
      </c>
      <c r="AO55" s="375"/>
      <c r="AP55" s="375"/>
      <c r="AQ55" s="109" t="s">
        <v>83</v>
      </c>
      <c r="AR55" s="110"/>
      <c r="AS55" s="116">
        <v>0</v>
      </c>
      <c r="AT55" s="117">
        <f>ROUND(SUM(AV55:AW55),2)</f>
        <v>0</v>
      </c>
      <c r="AU55" s="118">
        <f>'003 - Ostatní a vedlejší ...'!P88</f>
        <v>0</v>
      </c>
      <c r="AV55" s="117">
        <f>'003 - Ostatní a vedlejší ...'!J32</f>
        <v>0</v>
      </c>
      <c r="AW55" s="117">
        <f>'003 - Ostatní a vedlejší ...'!J33</f>
        <v>0</v>
      </c>
      <c r="AX55" s="117">
        <f>'003 - Ostatní a vedlejší ...'!J34</f>
        <v>0</v>
      </c>
      <c r="AY55" s="117">
        <f>'003 - Ostatní a vedlejší ...'!J35</f>
        <v>0</v>
      </c>
      <c r="AZ55" s="117">
        <f>'003 - Ostatní a vedlejší ...'!F32</f>
        <v>0</v>
      </c>
      <c r="BA55" s="117">
        <f>'003 - Ostatní a vedlejší ...'!F33</f>
        <v>0</v>
      </c>
      <c r="BB55" s="117">
        <f>'003 - Ostatní a vedlejší ...'!F34</f>
        <v>0</v>
      </c>
      <c r="BC55" s="117">
        <f>'003 - Ostatní a vedlejší ...'!F35</f>
        <v>0</v>
      </c>
      <c r="BD55" s="119">
        <f>'003 - Ostatní a vedlejší ...'!F36</f>
        <v>0</v>
      </c>
      <c r="BT55" s="115" t="s">
        <v>79</v>
      </c>
      <c r="BV55" s="115" t="s">
        <v>72</v>
      </c>
      <c r="BW55" s="115" t="s">
        <v>90</v>
      </c>
      <c r="BX55" s="115" t="s">
        <v>78</v>
      </c>
      <c r="CL55" s="115" t="s">
        <v>21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CJpiy9bM5ew/WeuHbC8WSbou2ToXm5CcP3joD6XAd4sbf0Vu+1DHyP0RpYRV1Rb0iEaPxmhcmbXq8dSF2I+Plw==" saltValue="51Q9rIqyBtUIf8fMnLQj7H8HTn3+Via4bgZ3UM1NfBqyOISN6S+troTU4xsTl+2SJb3++AP0ptADJqX1yivlhA==" spinCount="100000" sheet="1" objects="1" scenarios="1" formatColumns="0" formatRows="0"/>
  <mergeCells count="53">
    <mergeCell ref="E55:I55"/>
    <mergeCell ref="K55:AF55"/>
    <mergeCell ref="D52:H52"/>
    <mergeCell ref="E53:I53"/>
    <mergeCell ref="K53:AF53"/>
    <mergeCell ref="E54:I54"/>
    <mergeCell ref="K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G51:AM51"/>
    <mergeCell ref="AN51:AP51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001 - Stavební část'!C2" display="/"/>
    <hyperlink ref="A54" location="'002 - Dočasné ochranné hr...'!C2" display="/"/>
    <hyperlink ref="A55" location="'003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91</v>
      </c>
      <c r="G1" s="407" t="s">
        <v>92</v>
      </c>
      <c r="H1" s="407"/>
      <c r="I1" s="124"/>
      <c r="J1" s="123" t="s">
        <v>93</v>
      </c>
      <c r="K1" s="122" t="s">
        <v>94</v>
      </c>
      <c r="L1" s="123" t="s">
        <v>95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5" t="s">
        <v>84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79</v>
      </c>
    </row>
    <row r="4" spans="2:46" ht="36.95" customHeight="1">
      <c r="B4" s="29"/>
      <c r="C4" s="30"/>
      <c r="D4" s="31" t="s">
        <v>96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VT Olešná, Místek, km 9,540 Rozdělovací objekt, projektová dokumentace, stavba č.3318</v>
      </c>
      <c r="F7" s="400"/>
      <c r="G7" s="400"/>
      <c r="H7" s="400"/>
      <c r="I7" s="126"/>
      <c r="J7" s="30"/>
      <c r="K7" s="32"/>
    </row>
    <row r="8" spans="2:11" ht="13.5">
      <c r="B8" s="29"/>
      <c r="C8" s="30"/>
      <c r="D8" s="38" t="s">
        <v>97</v>
      </c>
      <c r="E8" s="30"/>
      <c r="F8" s="30"/>
      <c r="G8" s="30"/>
      <c r="H8" s="30"/>
      <c r="I8" s="126"/>
      <c r="J8" s="30"/>
      <c r="K8" s="32"/>
    </row>
    <row r="9" spans="2:11" s="1" customFormat="1" ht="16.5" customHeight="1">
      <c r="B9" s="41"/>
      <c r="C9" s="42"/>
      <c r="D9" s="42"/>
      <c r="E9" s="399" t="s">
        <v>98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38" t="s">
        <v>99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02" t="s">
        <v>100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20</v>
      </c>
      <c r="E13" s="42"/>
      <c r="F13" s="36" t="s">
        <v>21</v>
      </c>
      <c r="G13" s="42"/>
      <c r="H13" s="42"/>
      <c r="I13" s="128" t="s">
        <v>22</v>
      </c>
      <c r="J13" s="36" t="s">
        <v>21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28" t="s">
        <v>25</v>
      </c>
      <c r="J14" s="129" t="str">
        <f>'Rekapitulace stavby'!AN8</f>
        <v>Vyplň údaj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28" t="s">
        <v>27</v>
      </c>
      <c r="J16" s="36" t="s">
        <v>21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28" t="s">
        <v>29</v>
      </c>
      <c r="J17" s="36" t="s">
        <v>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28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28" t="s">
        <v>27</v>
      </c>
      <c r="J22" s="36" t="s">
        <v>21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28" t="s">
        <v>29</v>
      </c>
      <c r="J23" s="36" t="s">
        <v>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87" t="s">
        <v>21</v>
      </c>
      <c r="F26" s="387"/>
      <c r="G26" s="387"/>
      <c r="H26" s="38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36</v>
      </c>
      <c r="E29" s="42"/>
      <c r="F29" s="42"/>
      <c r="G29" s="42"/>
      <c r="H29" s="42"/>
      <c r="I29" s="127"/>
      <c r="J29" s="137">
        <f>ROUND(J95,2)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38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39">
        <f>ROUND(SUM(BE95:BE819),2)</f>
        <v>0</v>
      </c>
      <c r="G32" s="42"/>
      <c r="H32" s="42"/>
      <c r="I32" s="140">
        <v>0.21</v>
      </c>
      <c r="J32" s="139">
        <f>ROUND(ROUND((SUM(BE95:BE819)),2)*I32,2)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39">
        <f>ROUND(SUM(BF95:BF819),2)</f>
        <v>0</v>
      </c>
      <c r="G33" s="42"/>
      <c r="H33" s="42"/>
      <c r="I33" s="140">
        <v>0.15</v>
      </c>
      <c r="J33" s="139">
        <f>ROUND(ROUND((SUM(BF95:BF819)),2)*I33,2)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39">
        <f>ROUND(SUM(BG95:BG819),2)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39">
        <f>ROUND(SUM(BH95:BH819),2)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39">
        <f>ROUND(SUM(BI95:BI819),2)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46</v>
      </c>
      <c r="E38" s="79"/>
      <c r="F38" s="79"/>
      <c r="G38" s="143" t="s">
        <v>47</v>
      </c>
      <c r="H38" s="144" t="s">
        <v>48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101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9" t="str">
        <f>E7</f>
        <v>VT Olešná, Místek, km 9,540 Rozdělovací objekt, projektová dokumentace, stavba č.3318</v>
      </c>
      <c r="F47" s="400"/>
      <c r="G47" s="400"/>
      <c r="H47" s="400"/>
      <c r="I47" s="127"/>
      <c r="J47" s="42"/>
      <c r="K47" s="45"/>
    </row>
    <row r="48" spans="2:11" ht="13.5">
      <c r="B48" s="29"/>
      <c r="C48" s="38" t="s">
        <v>97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16.5" customHeight="1">
      <c r="B49" s="41"/>
      <c r="C49" s="42"/>
      <c r="D49" s="42"/>
      <c r="E49" s="399" t="s">
        <v>98</v>
      </c>
      <c r="F49" s="401"/>
      <c r="G49" s="401"/>
      <c r="H49" s="401"/>
      <c r="I49" s="127"/>
      <c r="J49" s="42"/>
      <c r="K49" s="45"/>
    </row>
    <row r="50" spans="2:11" s="1" customFormat="1" ht="14.45" customHeight="1">
      <c r="B50" s="41"/>
      <c r="C50" s="38" t="s">
        <v>99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402" t="str">
        <f>E11</f>
        <v>001 - Stavební část</v>
      </c>
      <c r="F51" s="401"/>
      <c r="G51" s="401"/>
      <c r="H51" s="401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28" t="s">
        <v>25</v>
      </c>
      <c r="J53" s="129" t="str">
        <f>IF(J14="","",J14)</f>
        <v>Vyplň údaj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8" t="s">
        <v>26</v>
      </c>
      <c r="D55" s="42"/>
      <c r="E55" s="42"/>
      <c r="F55" s="36" t="str">
        <f>E17</f>
        <v>Povodí Odry, s.p.</v>
      </c>
      <c r="G55" s="42"/>
      <c r="H55" s="42"/>
      <c r="I55" s="128" t="s">
        <v>32</v>
      </c>
      <c r="J55" s="387" t="str">
        <f>E23</f>
        <v>Sweco Hydroprojekt, a.s.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27"/>
      <c r="J56" s="40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102</v>
      </c>
      <c r="D58" s="141"/>
      <c r="E58" s="141"/>
      <c r="F58" s="141"/>
      <c r="G58" s="141"/>
      <c r="H58" s="141"/>
      <c r="I58" s="154"/>
      <c r="J58" s="155" t="s">
        <v>103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104</v>
      </c>
      <c r="D60" s="42"/>
      <c r="E60" s="42"/>
      <c r="F60" s="42"/>
      <c r="G60" s="42"/>
      <c r="H60" s="42"/>
      <c r="I60" s="127"/>
      <c r="J60" s="137">
        <f>J95</f>
        <v>0</v>
      </c>
      <c r="K60" s="45"/>
      <c r="AU60" s="25" t="s">
        <v>105</v>
      </c>
    </row>
    <row r="61" spans="2:11" s="8" customFormat="1" ht="24.95" customHeight="1">
      <c r="B61" s="158"/>
      <c r="C61" s="159"/>
      <c r="D61" s="160" t="s">
        <v>106</v>
      </c>
      <c r="E61" s="161"/>
      <c r="F61" s="161"/>
      <c r="G61" s="161"/>
      <c r="H61" s="161"/>
      <c r="I61" s="162"/>
      <c r="J61" s="163">
        <f>J96</f>
        <v>0</v>
      </c>
      <c r="K61" s="164"/>
    </row>
    <row r="62" spans="2:11" s="9" customFormat="1" ht="19.9" customHeight="1">
      <c r="B62" s="165"/>
      <c r="C62" s="166"/>
      <c r="D62" s="167" t="s">
        <v>107</v>
      </c>
      <c r="E62" s="168"/>
      <c r="F62" s="168"/>
      <c r="G62" s="168"/>
      <c r="H62" s="168"/>
      <c r="I62" s="169"/>
      <c r="J62" s="170">
        <f>J97</f>
        <v>0</v>
      </c>
      <c r="K62" s="171"/>
    </row>
    <row r="63" spans="2:11" s="9" customFormat="1" ht="19.9" customHeight="1">
      <c r="B63" s="165"/>
      <c r="C63" s="166"/>
      <c r="D63" s="167" t="s">
        <v>108</v>
      </c>
      <c r="E63" s="168"/>
      <c r="F63" s="168"/>
      <c r="G63" s="168"/>
      <c r="H63" s="168"/>
      <c r="I63" s="169"/>
      <c r="J63" s="170">
        <f>J234</f>
        <v>0</v>
      </c>
      <c r="K63" s="171"/>
    </row>
    <row r="64" spans="2:11" s="9" customFormat="1" ht="19.9" customHeight="1">
      <c r="B64" s="165"/>
      <c r="C64" s="166"/>
      <c r="D64" s="167" t="s">
        <v>109</v>
      </c>
      <c r="E64" s="168"/>
      <c r="F64" s="168"/>
      <c r="G64" s="168"/>
      <c r="H64" s="168"/>
      <c r="I64" s="169"/>
      <c r="J64" s="170">
        <f>J245</f>
        <v>0</v>
      </c>
      <c r="K64" s="171"/>
    </row>
    <row r="65" spans="2:11" s="9" customFormat="1" ht="19.9" customHeight="1">
      <c r="B65" s="165"/>
      <c r="C65" s="166"/>
      <c r="D65" s="167" t="s">
        <v>110</v>
      </c>
      <c r="E65" s="168"/>
      <c r="F65" s="168"/>
      <c r="G65" s="168"/>
      <c r="H65" s="168"/>
      <c r="I65" s="169"/>
      <c r="J65" s="170">
        <f>J369</f>
        <v>0</v>
      </c>
      <c r="K65" s="171"/>
    </row>
    <row r="66" spans="2:11" s="9" customFormat="1" ht="19.9" customHeight="1">
      <c r="B66" s="165"/>
      <c r="C66" s="166"/>
      <c r="D66" s="167" t="s">
        <v>111</v>
      </c>
      <c r="E66" s="168"/>
      <c r="F66" s="168"/>
      <c r="G66" s="168"/>
      <c r="H66" s="168"/>
      <c r="I66" s="169"/>
      <c r="J66" s="170">
        <f>J394</f>
        <v>0</v>
      </c>
      <c r="K66" s="171"/>
    </row>
    <row r="67" spans="2:11" s="9" customFormat="1" ht="19.9" customHeight="1">
      <c r="B67" s="165"/>
      <c r="C67" s="166"/>
      <c r="D67" s="167" t="s">
        <v>112</v>
      </c>
      <c r="E67" s="168"/>
      <c r="F67" s="168"/>
      <c r="G67" s="168"/>
      <c r="H67" s="168"/>
      <c r="I67" s="169"/>
      <c r="J67" s="170">
        <f>J406</f>
        <v>0</v>
      </c>
      <c r="K67" s="171"/>
    </row>
    <row r="68" spans="2:11" s="9" customFormat="1" ht="19.9" customHeight="1">
      <c r="B68" s="165"/>
      <c r="C68" s="166"/>
      <c r="D68" s="167" t="s">
        <v>113</v>
      </c>
      <c r="E68" s="168"/>
      <c r="F68" s="168"/>
      <c r="G68" s="168"/>
      <c r="H68" s="168"/>
      <c r="I68" s="169"/>
      <c r="J68" s="170">
        <f>J608</f>
        <v>0</v>
      </c>
      <c r="K68" s="171"/>
    </row>
    <row r="69" spans="2:11" s="9" customFormat="1" ht="19.9" customHeight="1">
      <c r="B69" s="165"/>
      <c r="C69" s="166"/>
      <c r="D69" s="167" t="s">
        <v>114</v>
      </c>
      <c r="E69" s="168"/>
      <c r="F69" s="168"/>
      <c r="G69" s="168"/>
      <c r="H69" s="168"/>
      <c r="I69" s="169"/>
      <c r="J69" s="170">
        <f>J629</f>
        <v>0</v>
      </c>
      <c r="K69" s="171"/>
    </row>
    <row r="70" spans="2:11" s="8" customFormat="1" ht="24.95" customHeight="1">
      <c r="B70" s="158"/>
      <c r="C70" s="159"/>
      <c r="D70" s="160" t="s">
        <v>115</v>
      </c>
      <c r="E70" s="161"/>
      <c r="F70" s="161"/>
      <c r="G70" s="161"/>
      <c r="H70" s="161"/>
      <c r="I70" s="162"/>
      <c r="J70" s="163">
        <f>J632</f>
        <v>0</v>
      </c>
      <c r="K70" s="164"/>
    </row>
    <row r="71" spans="2:11" s="9" customFormat="1" ht="19.9" customHeight="1">
      <c r="B71" s="165"/>
      <c r="C71" s="166"/>
      <c r="D71" s="167" t="s">
        <v>116</v>
      </c>
      <c r="E71" s="168"/>
      <c r="F71" s="168"/>
      <c r="G71" s="168"/>
      <c r="H71" s="168"/>
      <c r="I71" s="169"/>
      <c r="J71" s="170">
        <f>J633</f>
        <v>0</v>
      </c>
      <c r="K71" s="171"/>
    </row>
    <row r="72" spans="2:11" s="9" customFormat="1" ht="19.9" customHeight="1">
      <c r="B72" s="165"/>
      <c r="C72" s="166"/>
      <c r="D72" s="167" t="s">
        <v>117</v>
      </c>
      <c r="E72" s="168"/>
      <c r="F72" s="168"/>
      <c r="G72" s="168"/>
      <c r="H72" s="168"/>
      <c r="I72" s="169"/>
      <c r="J72" s="170">
        <f>J658</f>
        <v>0</v>
      </c>
      <c r="K72" s="171"/>
    </row>
    <row r="73" spans="2:11" s="9" customFormat="1" ht="19.9" customHeight="1">
      <c r="B73" s="165"/>
      <c r="C73" s="166"/>
      <c r="D73" s="167" t="s">
        <v>118</v>
      </c>
      <c r="E73" s="168"/>
      <c r="F73" s="168"/>
      <c r="G73" s="168"/>
      <c r="H73" s="168"/>
      <c r="I73" s="169"/>
      <c r="J73" s="170">
        <f>J751</f>
        <v>0</v>
      </c>
      <c r="K73" s="171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27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48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51"/>
      <c r="J79" s="60"/>
      <c r="K79" s="60"/>
      <c r="L79" s="61"/>
    </row>
    <row r="80" spans="2:12" s="1" customFormat="1" ht="36.95" customHeight="1">
      <c r="B80" s="41"/>
      <c r="C80" s="62" t="s">
        <v>119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6.5" customHeight="1">
      <c r="B83" s="41"/>
      <c r="C83" s="63"/>
      <c r="D83" s="63"/>
      <c r="E83" s="404" t="str">
        <f>E7</f>
        <v>VT Olešná, Místek, km 9,540 Rozdělovací objekt, projektová dokumentace, stavba č.3318</v>
      </c>
      <c r="F83" s="405"/>
      <c r="G83" s="405"/>
      <c r="H83" s="405"/>
      <c r="I83" s="172"/>
      <c r="J83" s="63"/>
      <c r="K83" s="63"/>
      <c r="L83" s="61"/>
    </row>
    <row r="84" spans="2:12" ht="13.5">
      <c r="B84" s="29"/>
      <c r="C84" s="65" t="s">
        <v>97</v>
      </c>
      <c r="D84" s="173"/>
      <c r="E84" s="173"/>
      <c r="F84" s="173"/>
      <c r="G84" s="173"/>
      <c r="H84" s="173"/>
      <c r="J84" s="173"/>
      <c r="K84" s="173"/>
      <c r="L84" s="174"/>
    </row>
    <row r="85" spans="2:12" s="1" customFormat="1" ht="16.5" customHeight="1">
      <c r="B85" s="41"/>
      <c r="C85" s="63"/>
      <c r="D85" s="63"/>
      <c r="E85" s="404" t="s">
        <v>98</v>
      </c>
      <c r="F85" s="406"/>
      <c r="G85" s="406"/>
      <c r="H85" s="406"/>
      <c r="I85" s="172"/>
      <c r="J85" s="63"/>
      <c r="K85" s="63"/>
      <c r="L85" s="61"/>
    </row>
    <row r="86" spans="2:12" s="1" customFormat="1" ht="14.45" customHeight="1">
      <c r="B86" s="41"/>
      <c r="C86" s="65" t="s">
        <v>99</v>
      </c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7.25" customHeight="1">
      <c r="B87" s="41"/>
      <c r="C87" s="63"/>
      <c r="D87" s="63"/>
      <c r="E87" s="394" t="str">
        <f>E11</f>
        <v>001 - Stavební část</v>
      </c>
      <c r="F87" s="406"/>
      <c r="G87" s="406"/>
      <c r="H87" s="406"/>
      <c r="I87" s="172"/>
      <c r="J87" s="63"/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8" customHeight="1">
      <c r="B89" s="41"/>
      <c r="C89" s="65" t="s">
        <v>23</v>
      </c>
      <c r="D89" s="63"/>
      <c r="E89" s="63"/>
      <c r="F89" s="175" t="str">
        <f>F14</f>
        <v xml:space="preserve"> </v>
      </c>
      <c r="G89" s="63"/>
      <c r="H89" s="63"/>
      <c r="I89" s="176" t="s">
        <v>25</v>
      </c>
      <c r="J89" s="73" t="str">
        <f>IF(J14="","",J14)</f>
        <v>Vyplň údaj</v>
      </c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12" s="1" customFormat="1" ht="13.5">
      <c r="B91" s="41"/>
      <c r="C91" s="65" t="s">
        <v>26</v>
      </c>
      <c r="D91" s="63"/>
      <c r="E91" s="63"/>
      <c r="F91" s="175" t="str">
        <f>E17</f>
        <v>Povodí Odry, s.p.</v>
      </c>
      <c r="G91" s="63"/>
      <c r="H91" s="63"/>
      <c r="I91" s="176" t="s">
        <v>32</v>
      </c>
      <c r="J91" s="175" t="str">
        <f>E23</f>
        <v>Sweco Hydroprojekt, a.s.</v>
      </c>
      <c r="K91" s="63"/>
      <c r="L91" s="61"/>
    </row>
    <row r="92" spans="2:12" s="1" customFormat="1" ht="14.45" customHeight="1">
      <c r="B92" s="41"/>
      <c r="C92" s="65" t="s">
        <v>30</v>
      </c>
      <c r="D92" s="63"/>
      <c r="E92" s="63"/>
      <c r="F92" s="175" t="str">
        <f>IF(E20="","",E20)</f>
        <v/>
      </c>
      <c r="G92" s="63"/>
      <c r="H92" s="63"/>
      <c r="I92" s="172"/>
      <c r="J92" s="63"/>
      <c r="K92" s="63"/>
      <c r="L92" s="61"/>
    </row>
    <row r="93" spans="2:12" s="1" customFormat="1" ht="10.35" customHeight="1">
      <c r="B93" s="41"/>
      <c r="C93" s="63"/>
      <c r="D93" s="63"/>
      <c r="E93" s="63"/>
      <c r="F93" s="63"/>
      <c r="G93" s="63"/>
      <c r="H93" s="63"/>
      <c r="I93" s="172"/>
      <c r="J93" s="63"/>
      <c r="K93" s="63"/>
      <c r="L93" s="61"/>
    </row>
    <row r="94" spans="2:20" s="10" customFormat="1" ht="29.25" customHeight="1">
      <c r="B94" s="177"/>
      <c r="C94" s="178" t="s">
        <v>120</v>
      </c>
      <c r="D94" s="179" t="s">
        <v>55</v>
      </c>
      <c r="E94" s="179" t="s">
        <v>51</v>
      </c>
      <c r="F94" s="179" t="s">
        <v>121</v>
      </c>
      <c r="G94" s="179" t="s">
        <v>122</v>
      </c>
      <c r="H94" s="179" t="s">
        <v>123</v>
      </c>
      <c r="I94" s="180" t="s">
        <v>124</v>
      </c>
      <c r="J94" s="179" t="s">
        <v>103</v>
      </c>
      <c r="K94" s="181" t="s">
        <v>125</v>
      </c>
      <c r="L94" s="182"/>
      <c r="M94" s="81" t="s">
        <v>126</v>
      </c>
      <c r="N94" s="82" t="s">
        <v>40</v>
      </c>
      <c r="O94" s="82" t="s">
        <v>127</v>
      </c>
      <c r="P94" s="82" t="s">
        <v>128</v>
      </c>
      <c r="Q94" s="82" t="s">
        <v>129</v>
      </c>
      <c r="R94" s="82" t="s">
        <v>130</v>
      </c>
      <c r="S94" s="82" t="s">
        <v>131</v>
      </c>
      <c r="T94" s="83" t="s">
        <v>132</v>
      </c>
    </row>
    <row r="95" spans="2:63" s="1" customFormat="1" ht="29.25" customHeight="1">
      <c r="B95" s="41"/>
      <c r="C95" s="87" t="s">
        <v>104</v>
      </c>
      <c r="D95" s="63"/>
      <c r="E95" s="63"/>
      <c r="F95" s="63"/>
      <c r="G95" s="63"/>
      <c r="H95" s="63"/>
      <c r="I95" s="172"/>
      <c r="J95" s="183">
        <f>BK95</f>
        <v>0</v>
      </c>
      <c r="K95" s="63"/>
      <c r="L95" s="61"/>
      <c r="M95" s="84"/>
      <c r="N95" s="85"/>
      <c r="O95" s="85"/>
      <c r="P95" s="184">
        <f>P96+P632</f>
        <v>0</v>
      </c>
      <c r="Q95" s="85"/>
      <c r="R95" s="184">
        <f>R96+R632</f>
        <v>62.497608889999995</v>
      </c>
      <c r="S95" s="85"/>
      <c r="T95" s="185">
        <f>T96+T632</f>
        <v>257.60074000000003</v>
      </c>
      <c r="AT95" s="25" t="s">
        <v>69</v>
      </c>
      <c r="AU95" s="25" t="s">
        <v>105</v>
      </c>
      <c r="BK95" s="186">
        <f>BK96+BK632</f>
        <v>0</v>
      </c>
    </row>
    <row r="96" spans="2:63" s="11" customFormat="1" ht="37.35" customHeight="1">
      <c r="B96" s="187"/>
      <c r="C96" s="188"/>
      <c r="D96" s="189" t="s">
        <v>69</v>
      </c>
      <c r="E96" s="190" t="s">
        <v>133</v>
      </c>
      <c r="F96" s="190" t="s">
        <v>134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P97+P234+P245+P369+P394+P406+P608+P629</f>
        <v>0</v>
      </c>
      <c r="Q96" s="195"/>
      <c r="R96" s="196">
        <f>R97+R234+R245+R369+R394+R406+R608+R629</f>
        <v>62.25521781</v>
      </c>
      <c r="S96" s="195"/>
      <c r="T96" s="197">
        <f>T97+T234+T245+T369+T394+T406+T608+T629</f>
        <v>257.60074000000003</v>
      </c>
      <c r="AR96" s="198" t="s">
        <v>77</v>
      </c>
      <c r="AT96" s="199" t="s">
        <v>69</v>
      </c>
      <c r="AU96" s="199" t="s">
        <v>70</v>
      </c>
      <c r="AY96" s="198" t="s">
        <v>135</v>
      </c>
      <c r="BK96" s="200">
        <f>BK97+BK234+BK245+BK369+BK394+BK406+BK608+BK629</f>
        <v>0</v>
      </c>
    </row>
    <row r="97" spans="2:63" s="11" customFormat="1" ht="19.9" customHeight="1">
      <c r="B97" s="187"/>
      <c r="C97" s="188"/>
      <c r="D97" s="189" t="s">
        <v>69</v>
      </c>
      <c r="E97" s="201" t="s">
        <v>77</v>
      </c>
      <c r="F97" s="201" t="s">
        <v>136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SUM(P98:P233)</f>
        <v>0</v>
      </c>
      <c r="Q97" s="195"/>
      <c r="R97" s="196">
        <f>SUM(R98:R233)</f>
        <v>6.707000000000001</v>
      </c>
      <c r="S97" s="195"/>
      <c r="T97" s="197">
        <f>SUM(T98:T233)</f>
        <v>21.738</v>
      </c>
      <c r="AR97" s="198" t="s">
        <v>77</v>
      </c>
      <c r="AT97" s="199" t="s">
        <v>69</v>
      </c>
      <c r="AU97" s="199" t="s">
        <v>77</v>
      </c>
      <c r="AY97" s="198" t="s">
        <v>135</v>
      </c>
      <c r="BK97" s="200">
        <f>SUM(BK98:BK233)</f>
        <v>0</v>
      </c>
    </row>
    <row r="98" spans="2:65" s="1" customFormat="1" ht="16.5" customHeight="1">
      <c r="B98" s="41"/>
      <c r="C98" s="203" t="s">
        <v>77</v>
      </c>
      <c r="D98" s="203" t="s">
        <v>137</v>
      </c>
      <c r="E98" s="204" t="s">
        <v>138</v>
      </c>
      <c r="F98" s="205" t="s">
        <v>139</v>
      </c>
      <c r="G98" s="206" t="s">
        <v>140</v>
      </c>
      <c r="H98" s="207">
        <v>20</v>
      </c>
      <c r="I98" s="208"/>
      <c r="J98" s="209">
        <f>ROUND(I98*H98,2)</f>
        <v>0</v>
      </c>
      <c r="K98" s="205" t="s">
        <v>21</v>
      </c>
      <c r="L98" s="61"/>
      <c r="M98" s="210" t="s">
        <v>21</v>
      </c>
      <c r="N98" s="211" t="s">
        <v>41</v>
      </c>
      <c r="O98" s="42"/>
      <c r="P98" s="212">
        <f>O98*H98</f>
        <v>0</v>
      </c>
      <c r="Q98" s="212">
        <v>5E-05</v>
      </c>
      <c r="R98" s="212">
        <f>Q98*H98</f>
        <v>0.001</v>
      </c>
      <c r="S98" s="212">
        <v>0</v>
      </c>
      <c r="T98" s="213">
        <f>S98*H98</f>
        <v>0</v>
      </c>
      <c r="AR98" s="25" t="s">
        <v>141</v>
      </c>
      <c r="AT98" s="25" t="s">
        <v>137</v>
      </c>
      <c r="AU98" s="25" t="s">
        <v>79</v>
      </c>
      <c r="AY98" s="25" t="s">
        <v>135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77</v>
      </c>
      <c r="BK98" s="214">
        <f>ROUND(I98*H98,2)</f>
        <v>0</v>
      </c>
      <c r="BL98" s="25" t="s">
        <v>141</v>
      </c>
      <c r="BM98" s="25" t="s">
        <v>142</v>
      </c>
    </row>
    <row r="99" spans="2:47" s="1" customFormat="1" ht="27">
      <c r="B99" s="41"/>
      <c r="C99" s="63"/>
      <c r="D99" s="215" t="s">
        <v>143</v>
      </c>
      <c r="E99" s="63"/>
      <c r="F99" s="216" t="s">
        <v>144</v>
      </c>
      <c r="G99" s="63"/>
      <c r="H99" s="63"/>
      <c r="I99" s="172"/>
      <c r="J99" s="63"/>
      <c r="K99" s="63"/>
      <c r="L99" s="61"/>
      <c r="M99" s="217"/>
      <c r="N99" s="42"/>
      <c r="O99" s="42"/>
      <c r="P99" s="42"/>
      <c r="Q99" s="42"/>
      <c r="R99" s="42"/>
      <c r="S99" s="42"/>
      <c r="T99" s="78"/>
      <c r="AT99" s="25" t="s">
        <v>143</v>
      </c>
      <c r="AU99" s="25" t="s">
        <v>79</v>
      </c>
    </row>
    <row r="100" spans="2:65" s="1" customFormat="1" ht="25.5" customHeight="1">
      <c r="B100" s="41"/>
      <c r="C100" s="203" t="s">
        <v>79</v>
      </c>
      <c r="D100" s="203" t="s">
        <v>137</v>
      </c>
      <c r="E100" s="204" t="s">
        <v>145</v>
      </c>
      <c r="F100" s="205" t="s">
        <v>146</v>
      </c>
      <c r="G100" s="206" t="s">
        <v>147</v>
      </c>
      <c r="H100" s="207">
        <v>24.96</v>
      </c>
      <c r="I100" s="208"/>
      <c r="J100" s="209">
        <f>ROUND(I100*H100,2)</f>
        <v>0</v>
      </c>
      <c r="K100" s="205" t="s">
        <v>148</v>
      </c>
      <c r="L100" s="61"/>
      <c r="M100" s="210" t="s">
        <v>21</v>
      </c>
      <c r="N100" s="211" t="s">
        <v>41</v>
      </c>
      <c r="O100" s="42"/>
      <c r="P100" s="212">
        <f>O100*H100</f>
        <v>0</v>
      </c>
      <c r="Q100" s="212">
        <v>0</v>
      </c>
      <c r="R100" s="212">
        <f>Q100*H100</f>
        <v>0</v>
      </c>
      <c r="S100" s="212">
        <v>0.3</v>
      </c>
      <c r="T100" s="213">
        <f>S100*H100</f>
        <v>7.4879999999999995</v>
      </c>
      <c r="AR100" s="25" t="s">
        <v>141</v>
      </c>
      <c r="AT100" s="25" t="s">
        <v>137</v>
      </c>
      <c r="AU100" s="25" t="s">
        <v>79</v>
      </c>
      <c r="AY100" s="25" t="s">
        <v>135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77</v>
      </c>
      <c r="BK100" s="214">
        <f>ROUND(I100*H100,2)</f>
        <v>0</v>
      </c>
      <c r="BL100" s="25" t="s">
        <v>141</v>
      </c>
      <c r="BM100" s="25" t="s">
        <v>149</v>
      </c>
    </row>
    <row r="101" spans="2:47" s="1" customFormat="1" ht="40.5">
      <c r="B101" s="41"/>
      <c r="C101" s="63"/>
      <c r="D101" s="215" t="s">
        <v>143</v>
      </c>
      <c r="E101" s="63"/>
      <c r="F101" s="216" t="s">
        <v>150</v>
      </c>
      <c r="G101" s="63"/>
      <c r="H101" s="63"/>
      <c r="I101" s="172"/>
      <c r="J101" s="63"/>
      <c r="K101" s="63"/>
      <c r="L101" s="61"/>
      <c r="M101" s="217"/>
      <c r="N101" s="42"/>
      <c r="O101" s="42"/>
      <c r="P101" s="42"/>
      <c r="Q101" s="42"/>
      <c r="R101" s="42"/>
      <c r="S101" s="42"/>
      <c r="T101" s="78"/>
      <c r="AT101" s="25" t="s">
        <v>143</v>
      </c>
      <c r="AU101" s="25" t="s">
        <v>79</v>
      </c>
    </row>
    <row r="102" spans="2:47" s="1" customFormat="1" ht="27">
      <c r="B102" s="41"/>
      <c r="C102" s="63"/>
      <c r="D102" s="215" t="s">
        <v>151</v>
      </c>
      <c r="E102" s="63"/>
      <c r="F102" s="218" t="s">
        <v>152</v>
      </c>
      <c r="G102" s="63"/>
      <c r="H102" s="63"/>
      <c r="I102" s="172"/>
      <c r="J102" s="63"/>
      <c r="K102" s="63"/>
      <c r="L102" s="61"/>
      <c r="M102" s="217"/>
      <c r="N102" s="42"/>
      <c r="O102" s="42"/>
      <c r="P102" s="42"/>
      <c r="Q102" s="42"/>
      <c r="R102" s="42"/>
      <c r="S102" s="42"/>
      <c r="T102" s="78"/>
      <c r="AT102" s="25" t="s">
        <v>151</v>
      </c>
      <c r="AU102" s="25" t="s">
        <v>79</v>
      </c>
    </row>
    <row r="103" spans="2:51" s="12" customFormat="1" ht="13.5">
      <c r="B103" s="219"/>
      <c r="C103" s="220"/>
      <c r="D103" s="215" t="s">
        <v>153</v>
      </c>
      <c r="E103" s="221" t="s">
        <v>21</v>
      </c>
      <c r="F103" s="222" t="s">
        <v>154</v>
      </c>
      <c r="G103" s="220"/>
      <c r="H103" s="221" t="s">
        <v>21</v>
      </c>
      <c r="I103" s="223"/>
      <c r="J103" s="220"/>
      <c r="K103" s="220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153</v>
      </c>
      <c r="AU103" s="228" t="s">
        <v>79</v>
      </c>
      <c r="AV103" s="12" t="s">
        <v>77</v>
      </c>
      <c r="AW103" s="12" t="s">
        <v>34</v>
      </c>
      <c r="AX103" s="12" t="s">
        <v>70</v>
      </c>
      <c r="AY103" s="228" t="s">
        <v>135</v>
      </c>
    </row>
    <row r="104" spans="2:51" s="13" customFormat="1" ht="13.5">
      <c r="B104" s="229"/>
      <c r="C104" s="230"/>
      <c r="D104" s="215" t="s">
        <v>153</v>
      </c>
      <c r="E104" s="231" t="s">
        <v>21</v>
      </c>
      <c r="F104" s="232" t="s">
        <v>155</v>
      </c>
      <c r="G104" s="230"/>
      <c r="H104" s="233">
        <v>23.01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153</v>
      </c>
      <c r="AU104" s="239" t="s">
        <v>79</v>
      </c>
      <c r="AV104" s="13" t="s">
        <v>79</v>
      </c>
      <c r="AW104" s="13" t="s">
        <v>34</v>
      </c>
      <c r="AX104" s="13" t="s">
        <v>70</v>
      </c>
      <c r="AY104" s="239" t="s">
        <v>135</v>
      </c>
    </row>
    <row r="105" spans="2:51" s="13" customFormat="1" ht="13.5">
      <c r="B105" s="229"/>
      <c r="C105" s="230"/>
      <c r="D105" s="215" t="s">
        <v>153</v>
      </c>
      <c r="E105" s="231" t="s">
        <v>21</v>
      </c>
      <c r="F105" s="232" t="s">
        <v>156</v>
      </c>
      <c r="G105" s="230"/>
      <c r="H105" s="233">
        <v>1.95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153</v>
      </c>
      <c r="AU105" s="239" t="s">
        <v>79</v>
      </c>
      <c r="AV105" s="13" t="s">
        <v>79</v>
      </c>
      <c r="AW105" s="13" t="s">
        <v>34</v>
      </c>
      <c r="AX105" s="13" t="s">
        <v>70</v>
      </c>
      <c r="AY105" s="239" t="s">
        <v>135</v>
      </c>
    </row>
    <row r="106" spans="2:51" s="14" customFormat="1" ht="13.5">
      <c r="B106" s="240"/>
      <c r="C106" s="241"/>
      <c r="D106" s="215" t="s">
        <v>153</v>
      </c>
      <c r="E106" s="242" t="s">
        <v>21</v>
      </c>
      <c r="F106" s="243" t="s">
        <v>157</v>
      </c>
      <c r="G106" s="241"/>
      <c r="H106" s="244">
        <v>24.96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153</v>
      </c>
      <c r="AU106" s="250" t="s">
        <v>79</v>
      </c>
      <c r="AV106" s="14" t="s">
        <v>141</v>
      </c>
      <c r="AW106" s="14" t="s">
        <v>34</v>
      </c>
      <c r="AX106" s="14" t="s">
        <v>77</v>
      </c>
      <c r="AY106" s="250" t="s">
        <v>135</v>
      </c>
    </row>
    <row r="107" spans="2:65" s="1" customFormat="1" ht="25.5" customHeight="1">
      <c r="B107" s="41"/>
      <c r="C107" s="203" t="s">
        <v>158</v>
      </c>
      <c r="D107" s="203" t="s">
        <v>137</v>
      </c>
      <c r="E107" s="204" t="s">
        <v>159</v>
      </c>
      <c r="F107" s="205" t="s">
        <v>160</v>
      </c>
      <c r="G107" s="206" t="s">
        <v>147</v>
      </c>
      <c r="H107" s="207">
        <v>28.5</v>
      </c>
      <c r="I107" s="208"/>
      <c r="J107" s="209">
        <f>ROUND(I107*H107,2)</f>
        <v>0</v>
      </c>
      <c r="K107" s="205" t="s">
        <v>148</v>
      </c>
      <c r="L107" s="61"/>
      <c r="M107" s="210" t="s">
        <v>21</v>
      </c>
      <c r="N107" s="211" t="s">
        <v>41</v>
      </c>
      <c r="O107" s="42"/>
      <c r="P107" s="212">
        <f>O107*H107</f>
        <v>0</v>
      </c>
      <c r="Q107" s="212">
        <v>0</v>
      </c>
      <c r="R107" s="212">
        <f>Q107*H107</f>
        <v>0</v>
      </c>
      <c r="S107" s="212">
        <v>0.5</v>
      </c>
      <c r="T107" s="213">
        <f>S107*H107</f>
        <v>14.25</v>
      </c>
      <c r="AR107" s="25" t="s">
        <v>141</v>
      </c>
      <c r="AT107" s="25" t="s">
        <v>137</v>
      </c>
      <c r="AU107" s="25" t="s">
        <v>79</v>
      </c>
      <c r="AY107" s="25" t="s">
        <v>135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77</v>
      </c>
      <c r="BK107" s="214">
        <f>ROUND(I107*H107,2)</f>
        <v>0</v>
      </c>
      <c r="BL107" s="25" t="s">
        <v>141</v>
      </c>
      <c r="BM107" s="25" t="s">
        <v>161</v>
      </c>
    </row>
    <row r="108" spans="2:47" s="1" customFormat="1" ht="40.5">
      <c r="B108" s="41"/>
      <c r="C108" s="63"/>
      <c r="D108" s="215" t="s">
        <v>143</v>
      </c>
      <c r="E108" s="63"/>
      <c r="F108" s="216" t="s">
        <v>162</v>
      </c>
      <c r="G108" s="63"/>
      <c r="H108" s="63"/>
      <c r="I108" s="172"/>
      <c r="J108" s="63"/>
      <c r="K108" s="63"/>
      <c r="L108" s="61"/>
      <c r="M108" s="217"/>
      <c r="N108" s="42"/>
      <c r="O108" s="42"/>
      <c r="P108" s="42"/>
      <c r="Q108" s="42"/>
      <c r="R108" s="42"/>
      <c r="S108" s="42"/>
      <c r="T108" s="78"/>
      <c r="AT108" s="25" t="s">
        <v>143</v>
      </c>
      <c r="AU108" s="25" t="s">
        <v>79</v>
      </c>
    </row>
    <row r="109" spans="2:47" s="1" customFormat="1" ht="27">
      <c r="B109" s="41"/>
      <c r="C109" s="63"/>
      <c r="D109" s="215" t="s">
        <v>151</v>
      </c>
      <c r="E109" s="63"/>
      <c r="F109" s="218" t="s">
        <v>163</v>
      </c>
      <c r="G109" s="63"/>
      <c r="H109" s="63"/>
      <c r="I109" s="172"/>
      <c r="J109" s="63"/>
      <c r="K109" s="63"/>
      <c r="L109" s="61"/>
      <c r="M109" s="217"/>
      <c r="N109" s="42"/>
      <c r="O109" s="42"/>
      <c r="P109" s="42"/>
      <c r="Q109" s="42"/>
      <c r="R109" s="42"/>
      <c r="S109" s="42"/>
      <c r="T109" s="78"/>
      <c r="AT109" s="25" t="s">
        <v>151</v>
      </c>
      <c r="AU109" s="25" t="s">
        <v>79</v>
      </c>
    </row>
    <row r="110" spans="2:51" s="12" customFormat="1" ht="13.5">
      <c r="B110" s="219"/>
      <c r="C110" s="220"/>
      <c r="D110" s="215" t="s">
        <v>153</v>
      </c>
      <c r="E110" s="221" t="s">
        <v>21</v>
      </c>
      <c r="F110" s="222" t="s">
        <v>164</v>
      </c>
      <c r="G110" s="220"/>
      <c r="H110" s="221" t="s">
        <v>21</v>
      </c>
      <c r="I110" s="223"/>
      <c r="J110" s="220"/>
      <c r="K110" s="220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153</v>
      </c>
      <c r="AU110" s="228" t="s">
        <v>79</v>
      </c>
      <c r="AV110" s="12" t="s">
        <v>77</v>
      </c>
      <c r="AW110" s="12" t="s">
        <v>34</v>
      </c>
      <c r="AX110" s="12" t="s">
        <v>70</v>
      </c>
      <c r="AY110" s="228" t="s">
        <v>135</v>
      </c>
    </row>
    <row r="111" spans="2:51" s="12" customFormat="1" ht="13.5">
      <c r="B111" s="219"/>
      <c r="C111" s="220"/>
      <c r="D111" s="215" t="s">
        <v>153</v>
      </c>
      <c r="E111" s="221" t="s">
        <v>21</v>
      </c>
      <c r="F111" s="222" t="s">
        <v>165</v>
      </c>
      <c r="G111" s="220"/>
      <c r="H111" s="221" t="s">
        <v>21</v>
      </c>
      <c r="I111" s="223"/>
      <c r="J111" s="220"/>
      <c r="K111" s="220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153</v>
      </c>
      <c r="AU111" s="228" t="s">
        <v>79</v>
      </c>
      <c r="AV111" s="12" t="s">
        <v>77</v>
      </c>
      <c r="AW111" s="12" t="s">
        <v>34</v>
      </c>
      <c r="AX111" s="12" t="s">
        <v>70</v>
      </c>
      <c r="AY111" s="228" t="s">
        <v>135</v>
      </c>
    </row>
    <row r="112" spans="2:51" s="13" customFormat="1" ht="13.5">
      <c r="B112" s="229"/>
      <c r="C112" s="230"/>
      <c r="D112" s="215" t="s">
        <v>153</v>
      </c>
      <c r="E112" s="231" t="s">
        <v>21</v>
      </c>
      <c r="F112" s="232" t="s">
        <v>166</v>
      </c>
      <c r="G112" s="230"/>
      <c r="H112" s="233">
        <v>16.05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153</v>
      </c>
      <c r="AU112" s="239" t="s">
        <v>79</v>
      </c>
      <c r="AV112" s="13" t="s">
        <v>79</v>
      </c>
      <c r="AW112" s="13" t="s">
        <v>34</v>
      </c>
      <c r="AX112" s="13" t="s">
        <v>70</v>
      </c>
      <c r="AY112" s="239" t="s">
        <v>135</v>
      </c>
    </row>
    <row r="113" spans="2:51" s="12" customFormat="1" ht="13.5">
      <c r="B113" s="219"/>
      <c r="C113" s="220"/>
      <c r="D113" s="215" t="s">
        <v>153</v>
      </c>
      <c r="E113" s="221" t="s">
        <v>21</v>
      </c>
      <c r="F113" s="222" t="s">
        <v>167</v>
      </c>
      <c r="G113" s="220"/>
      <c r="H113" s="221" t="s">
        <v>21</v>
      </c>
      <c r="I113" s="223"/>
      <c r="J113" s="220"/>
      <c r="K113" s="220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153</v>
      </c>
      <c r="AU113" s="228" t="s">
        <v>79</v>
      </c>
      <c r="AV113" s="12" t="s">
        <v>77</v>
      </c>
      <c r="AW113" s="12" t="s">
        <v>34</v>
      </c>
      <c r="AX113" s="12" t="s">
        <v>70</v>
      </c>
      <c r="AY113" s="228" t="s">
        <v>135</v>
      </c>
    </row>
    <row r="114" spans="2:51" s="13" customFormat="1" ht="13.5">
      <c r="B114" s="229"/>
      <c r="C114" s="230"/>
      <c r="D114" s="215" t="s">
        <v>153</v>
      </c>
      <c r="E114" s="231" t="s">
        <v>21</v>
      </c>
      <c r="F114" s="232" t="s">
        <v>168</v>
      </c>
      <c r="G114" s="230"/>
      <c r="H114" s="233">
        <v>3.75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153</v>
      </c>
      <c r="AU114" s="239" t="s">
        <v>79</v>
      </c>
      <c r="AV114" s="13" t="s">
        <v>79</v>
      </c>
      <c r="AW114" s="13" t="s">
        <v>34</v>
      </c>
      <c r="AX114" s="13" t="s">
        <v>70</v>
      </c>
      <c r="AY114" s="239" t="s">
        <v>135</v>
      </c>
    </row>
    <row r="115" spans="2:51" s="12" customFormat="1" ht="13.5">
      <c r="B115" s="219"/>
      <c r="C115" s="220"/>
      <c r="D115" s="215" t="s">
        <v>153</v>
      </c>
      <c r="E115" s="221" t="s">
        <v>21</v>
      </c>
      <c r="F115" s="222" t="s">
        <v>169</v>
      </c>
      <c r="G115" s="220"/>
      <c r="H115" s="221" t="s">
        <v>21</v>
      </c>
      <c r="I115" s="223"/>
      <c r="J115" s="220"/>
      <c r="K115" s="220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153</v>
      </c>
      <c r="AU115" s="228" t="s">
        <v>79</v>
      </c>
      <c r="AV115" s="12" t="s">
        <v>77</v>
      </c>
      <c r="AW115" s="12" t="s">
        <v>34</v>
      </c>
      <c r="AX115" s="12" t="s">
        <v>70</v>
      </c>
      <c r="AY115" s="228" t="s">
        <v>135</v>
      </c>
    </row>
    <row r="116" spans="2:51" s="13" customFormat="1" ht="13.5">
      <c r="B116" s="229"/>
      <c r="C116" s="230"/>
      <c r="D116" s="215" t="s">
        <v>153</v>
      </c>
      <c r="E116" s="231" t="s">
        <v>21</v>
      </c>
      <c r="F116" s="232" t="s">
        <v>170</v>
      </c>
      <c r="G116" s="230"/>
      <c r="H116" s="233">
        <v>8.7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AT116" s="239" t="s">
        <v>153</v>
      </c>
      <c r="AU116" s="239" t="s">
        <v>79</v>
      </c>
      <c r="AV116" s="13" t="s">
        <v>79</v>
      </c>
      <c r="AW116" s="13" t="s">
        <v>34</v>
      </c>
      <c r="AX116" s="13" t="s">
        <v>70</v>
      </c>
      <c r="AY116" s="239" t="s">
        <v>135</v>
      </c>
    </row>
    <row r="117" spans="2:51" s="14" customFormat="1" ht="13.5">
      <c r="B117" s="240"/>
      <c r="C117" s="241"/>
      <c r="D117" s="215" t="s">
        <v>153</v>
      </c>
      <c r="E117" s="242" t="s">
        <v>21</v>
      </c>
      <c r="F117" s="243" t="s">
        <v>157</v>
      </c>
      <c r="G117" s="241"/>
      <c r="H117" s="244">
        <v>28.5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153</v>
      </c>
      <c r="AU117" s="250" t="s">
        <v>79</v>
      </c>
      <c r="AV117" s="14" t="s">
        <v>141</v>
      </c>
      <c r="AW117" s="14" t="s">
        <v>34</v>
      </c>
      <c r="AX117" s="14" t="s">
        <v>77</v>
      </c>
      <c r="AY117" s="250" t="s">
        <v>135</v>
      </c>
    </row>
    <row r="118" spans="2:65" s="1" customFormat="1" ht="16.5" customHeight="1">
      <c r="B118" s="41"/>
      <c r="C118" s="203" t="s">
        <v>141</v>
      </c>
      <c r="D118" s="203" t="s">
        <v>137</v>
      </c>
      <c r="E118" s="204" t="s">
        <v>171</v>
      </c>
      <c r="F118" s="205" t="s">
        <v>172</v>
      </c>
      <c r="G118" s="206" t="s">
        <v>173</v>
      </c>
      <c r="H118" s="207">
        <v>12.675</v>
      </c>
      <c r="I118" s="208"/>
      <c r="J118" s="209">
        <f>ROUND(I118*H118,2)</f>
        <v>0</v>
      </c>
      <c r="K118" s="205" t="s">
        <v>148</v>
      </c>
      <c r="L118" s="61"/>
      <c r="M118" s="210" t="s">
        <v>21</v>
      </c>
      <c r="N118" s="211" t="s">
        <v>41</v>
      </c>
      <c r="O118" s="4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25" t="s">
        <v>141</v>
      </c>
      <c r="AT118" s="25" t="s">
        <v>137</v>
      </c>
      <c r="AU118" s="25" t="s">
        <v>79</v>
      </c>
      <c r="AY118" s="25" t="s">
        <v>135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77</v>
      </c>
      <c r="BK118" s="214">
        <f>ROUND(I118*H118,2)</f>
        <v>0</v>
      </c>
      <c r="BL118" s="25" t="s">
        <v>141</v>
      </c>
      <c r="BM118" s="25" t="s">
        <v>174</v>
      </c>
    </row>
    <row r="119" spans="2:47" s="1" customFormat="1" ht="27">
      <c r="B119" s="41"/>
      <c r="C119" s="63"/>
      <c r="D119" s="215" t="s">
        <v>143</v>
      </c>
      <c r="E119" s="63"/>
      <c r="F119" s="216" t="s">
        <v>175</v>
      </c>
      <c r="G119" s="63"/>
      <c r="H119" s="63"/>
      <c r="I119" s="172"/>
      <c r="J119" s="63"/>
      <c r="K119" s="63"/>
      <c r="L119" s="61"/>
      <c r="M119" s="217"/>
      <c r="N119" s="42"/>
      <c r="O119" s="42"/>
      <c r="P119" s="42"/>
      <c r="Q119" s="42"/>
      <c r="R119" s="42"/>
      <c r="S119" s="42"/>
      <c r="T119" s="78"/>
      <c r="AT119" s="25" t="s">
        <v>143</v>
      </c>
      <c r="AU119" s="25" t="s">
        <v>79</v>
      </c>
    </row>
    <row r="120" spans="2:47" s="1" customFormat="1" ht="27">
      <c r="B120" s="41"/>
      <c r="C120" s="63"/>
      <c r="D120" s="215" t="s">
        <v>151</v>
      </c>
      <c r="E120" s="63"/>
      <c r="F120" s="218" t="s">
        <v>152</v>
      </c>
      <c r="G120" s="63"/>
      <c r="H120" s="63"/>
      <c r="I120" s="172"/>
      <c r="J120" s="63"/>
      <c r="K120" s="63"/>
      <c r="L120" s="61"/>
      <c r="M120" s="217"/>
      <c r="N120" s="42"/>
      <c r="O120" s="42"/>
      <c r="P120" s="42"/>
      <c r="Q120" s="42"/>
      <c r="R120" s="42"/>
      <c r="S120" s="42"/>
      <c r="T120" s="78"/>
      <c r="AT120" s="25" t="s">
        <v>151</v>
      </c>
      <c r="AU120" s="25" t="s">
        <v>79</v>
      </c>
    </row>
    <row r="121" spans="2:51" s="12" customFormat="1" ht="13.5">
      <c r="B121" s="219"/>
      <c r="C121" s="220"/>
      <c r="D121" s="215" t="s">
        <v>153</v>
      </c>
      <c r="E121" s="221" t="s">
        <v>21</v>
      </c>
      <c r="F121" s="222" t="s">
        <v>176</v>
      </c>
      <c r="G121" s="220"/>
      <c r="H121" s="221" t="s">
        <v>21</v>
      </c>
      <c r="I121" s="223"/>
      <c r="J121" s="220"/>
      <c r="K121" s="220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153</v>
      </c>
      <c r="AU121" s="228" t="s">
        <v>79</v>
      </c>
      <c r="AV121" s="12" t="s">
        <v>77</v>
      </c>
      <c r="AW121" s="12" t="s">
        <v>34</v>
      </c>
      <c r="AX121" s="12" t="s">
        <v>70</v>
      </c>
      <c r="AY121" s="228" t="s">
        <v>135</v>
      </c>
    </row>
    <row r="122" spans="2:51" s="13" customFormat="1" ht="13.5">
      <c r="B122" s="229"/>
      <c r="C122" s="230"/>
      <c r="D122" s="215" t="s">
        <v>153</v>
      </c>
      <c r="E122" s="231" t="s">
        <v>21</v>
      </c>
      <c r="F122" s="232" t="s">
        <v>177</v>
      </c>
      <c r="G122" s="230"/>
      <c r="H122" s="233">
        <v>6.24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153</v>
      </c>
      <c r="AU122" s="239" t="s">
        <v>79</v>
      </c>
      <c r="AV122" s="13" t="s">
        <v>79</v>
      </c>
      <c r="AW122" s="13" t="s">
        <v>34</v>
      </c>
      <c r="AX122" s="13" t="s">
        <v>70</v>
      </c>
      <c r="AY122" s="239" t="s">
        <v>135</v>
      </c>
    </row>
    <row r="123" spans="2:51" s="12" customFormat="1" ht="13.5">
      <c r="B123" s="219"/>
      <c r="C123" s="220"/>
      <c r="D123" s="215" t="s">
        <v>153</v>
      </c>
      <c r="E123" s="221" t="s">
        <v>21</v>
      </c>
      <c r="F123" s="222" t="s">
        <v>178</v>
      </c>
      <c r="G123" s="220"/>
      <c r="H123" s="221" t="s">
        <v>21</v>
      </c>
      <c r="I123" s="223"/>
      <c r="J123" s="220"/>
      <c r="K123" s="220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153</v>
      </c>
      <c r="AU123" s="228" t="s">
        <v>79</v>
      </c>
      <c r="AV123" s="12" t="s">
        <v>77</v>
      </c>
      <c r="AW123" s="12" t="s">
        <v>34</v>
      </c>
      <c r="AX123" s="12" t="s">
        <v>70</v>
      </c>
      <c r="AY123" s="228" t="s">
        <v>135</v>
      </c>
    </row>
    <row r="124" spans="2:51" s="13" customFormat="1" ht="13.5">
      <c r="B124" s="229"/>
      <c r="C124" s="230"/>
      <c r="D124" s="215" t="s">
        <v>153</v>
      </c>
      <c r="E124" s="231" t="s">
        <v>21</v>
      </c>
      <c r="F124" s="232" t="s">
        <v>179</v>
      </c>
      <c r="G124" s="230"/>
      <c r="H124" s="233">
        <v>5.265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153</v>
      </c>
      <c r="AU124" s="239" t="s">
        <v>79</v>
      </c>
      <c r="AV124" s="13" t="s">
        <v>79</v>
      </c>
      <c r="AW124" s="13" t="s">
        <v>34</v>
      </c>
      <c r="AX124" s="13" t="s">
        <v>70</v>
      </c>
      <c r="AY124" s="239" t="s">
        <v>135</v>
      </c>
    </row>
    <row r="125" spans="2:51" s="12" customFormat="1" ht="13.5">
      <c r="B125" s="219"/>
      <c r="C125" s="220"/>
      <c r="D125" s="215" t="s">
        <v>153</v>
      </c>
      <c r="E125" s="221" t="s">
        <v>21</v>
      </c>
      <c r="F125" s="222" t="s">
        <v>180</v>
      </c>
      <c r="G125" s="220"/>
      <c r="H125" s="221" t="s">
        <v>21</v>
      </c>
      <c r="I125" s="223"/>
      <c r="J125" s="220"/>
      <c r="K125" s="220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153</v>
      </c>
      <c r="AU125" s="228" t="s">
        <v>79</v>
      </c>
      <c r="AV125" s="12" t="s">
        <v>77</v>
      </c>
      <c r="AW125" s="12" t="s">
        <v>34</v>
      </c>
      <c r="AX125" s="12" t="s">
        <v>70</v>
      </c>
      <c r="AY125" s="228" t="s">
        <v>135</v>
      </c>
    </row>
    <row r="126" spans="2:51" s="13" customFormat="1" ht="13.5">
      <c r="B126" s="229"/>
      <c r="C126" s="230"/>
      <c r="D126" s="215" t="s">
        <v>153</v>
      </c>
      <c r="E126" s="231" t="s">
        <v>21</v>
      </c>
      <c r="F126" s="232" t="s">
        <v>181</v>
      </c>
      <c r="G126" s="230"/>
      <c r="H126" s="233">
        <v>1.17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153</v>
      </c>
      <c r="AU126" s="239" t="s">
        <v>79</v>
      </c>
      <c r="AV126" s="13" t="s">
        <v>79</v>
      </c>
      <c r="AW126" s="13" t="s">
        <v>34</v>
      </c>
      <c r="AX126" s="13" t="s">
        <v>70</v>
      </c>
      <c r="AY126" s="239" t="s">
        <v>135</v>
      </c>
    </row>
    <row r="127" spans="2:51" s="14" customFormat="1" ht="13.5">
      <c r="B127" s="240"/>
      <c r="C127" s="241"/>
      <c r="D127" s="215" t="s">
        <v>153</v>
      </c>
      <c r="E127" s="242" t="s">
        <v>21</v>
      </c>
      <c r="F127" s="243" t="s">
        <v>157</v>
      </c>
      <c r="G127" s="241"/>
      <c r="H127" s="244">
        <v>12.675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153</v>
      </c>
      <c r="AU127" s="250" t="s">
        <v>79</v>
      </c>
      <c r="AV127" s="14" t="s">
        <v>141</v>
      </c>
      <c r="AW127" s="14" t="s">
        <v>34</v>
      </c>
      <c r="AX127" s="14" t="s">
        <v>77</v>
      </c>
      <c r="AY127" s="250" t="s">
        <v>135</v>
      </c>
    </row>
    <row r="128" spans="2:65" s="1" customFormat="1" ht="16.5" customHeight="1">
      <c r="B128" s="41"/>
      <c r="C128" s="203" t="s">
        <v>182</v>
      </c>
      <c r="D128" s="203" t="s">
        <v>137</v>
      </c>
      <c r="E128" s="204" t="s">
        <v>183</v>
      </c>
      <c r="F128" s="205" t="s">
        <v>184</v>
      </c>
      <c r="G128" s="206" t="s">
        <v>173</v>
      </c>
      <c r="H128" s="207">
        <v>16.765</v>
      </c>
      <c r="I128" s="208"/>
      <c r="J128" s="209">
        <f>ROUND(I128*H128,2)</f>
        <v>0</v>
      </c>
      <c r="K128" s="205" t="s">
        <v>148</v>
      </c>
      <c r="L128" s="61"/>
      <c r="M128" s="210" t="s">
        <v>21</v>
      </c>
      <c r="N128" s="211" t="s">
        <v>41</v>
      </c>
      <c r="O128" s="42"/>
      <c r="P128" s="212">
        <f>O128*H128</f>
        <v>0</v>
      </c>
      <c r="Q128" s="212">
        <v>0.4</v>
      </c>
      <c r="R128" s="212">
        <f>Q128*H128</f>
        <v>6.706</v>
      </c>
      <c r="S128" s="212">
        <v>0</v>
      </c>
      <c r="T128" s="213">
        <f>S128*H128</f>
        <v>0</v>
      </c>
      <c r="AR128" s="25" t="s">
        <v>141</v>
      </c>
      <c r="AT128" s="25" t="s">
        <v>137</v>
      </c>
      <c r="AU128" s="25" t="s">
        <v>79</v>
      </c>
      <c r="AY128" s="25" t="s">
        <v>135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77</v>
      </c>
      <c r="BK128" s="214">
        <f>ROUND(I128*H128,2)</f>
        <v>0</v>
      </c>
      <c r="BL128" s="25" t="s">
        <v>141</v>
      </c>
      <c r="BM128" s="25" t="s">
        <v>185</v>
      </c>
    </row>
    <row r="129" spans="2:47" s="1" customFormat="1" ht="27">
      <c r="B129" s="41"/>
      <c r="C129" s="63"/>
      <c r="D129" s="215" t="s">
        <v>143</v>
      </c>
      <c r="E129" s="63"/>
      <c r="F129" s="216" t="s">
        <v>186</v>
      </c>
      <c r="G129" s="63"/>
      <c r="H129" s="63"/>
      <c r="I129" s="172"/>
      <c r="J129" s="63"/>
      <c r="K129" s="63"/>
      <c r="L129" s="61"/>
      <c r="M129" s="217"/>
      <c r="N129" s="42"/>
      <c r="O129" s="42"/>
      <c r="P129" s="42"/>
      <c r="Q129" s="42"/>
      <c r="R129" s="42"/>
      <c r="S129" s="42"/>
      <c r="T129" s="78"/>
      <c r="AT129" s="25" t="s">
        <v>143</v>
      </c>
      <c r="AU129" s="25" t="s">
        <v>79</v>
      </c>
    </row>
    <row r="130" spans="2:51" s="12" customFormat="1" ht="13.5">
      <c r="B130" s="219"/>
      <c r="C130" s="220"/>
      <c r="D130" s="215" t="s">
        <v>153</v>
      </c>
      <c r="E130" s="221" t="s">
        <v>21</v>
      </c>
      <c r="F130" s="222" t="s">
        <v>187</v>
      </c>
      <c r="G130" s="220"/>
      <c r="H130" s="221" t="s">
        <v>21</v>
      </c>
      <c r="I130" s="223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153</v>
      </c>
      <c r="AU130" s="228" t="s">
        <v>79</v>
      </c>
      <c r="AV130" s="12" t="s">
        <v>77</v>
      </c>
      <c r="AW130" s="12" t="s">
        <v>34</v>
      </c>
      <c r="AX130" s="12" t="s">
        <v>70</v>
      </c>
      <c r="AY130" s="228" t="s">
        <v>135</v>
      </c>
    </row>
    <row r="131" spans="2:51" s="13" customFormat="1" ht="13.5">
      <c r="B131" s="229"/>
      <c r="C131" s="230"/>
      <c r="D131" s="215" t="s">
        <v>153</v>
      </c>
      <c r="E131" s="231" t="s">
        <v>21</v>
      </c>
      <c r="F131" s="232" t="s">
        <v>188</v>
      </c>
      <c r="G131" s="230"/>
      <c r="H131" s="233">
        <v>16.765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153</v>
      </c>
      <c r="AU131" s="239" t="s">
        <v>79</v>
      </c>
      <c r="AV131" s="13" t="s">
        <v>79</v>
      </c>
      <c r="AW131" s="13" t="s">
        <v>34</v>
      </c>
      <c r="AX131" s="13" t="s">
        <v>77</v>
      </c>
      <c r="AY131" s="239" t="s">
        <v>135</v>
      </c>
    </row>
    <row r="132" spans="2:65" s="1" customFormat="1" ht="16.5" customHeight="1">
      <c r="B132" s="41"/>
      <c r="C132" s="203" t="s">
        <v>189</v>
      </c>
      <c r="D132" s="203" t="s">
        <v>137</v>
      </c>
      <c r="E132" s="204" t="s">
        <v>190</v>
      </c>
      <c r="F132" s="205" t="s">
        <v>191</v>
      </c>
      <c r="G132" s="206" t="s">
        <v>173</v>
      </c>
      <c r="H132" s="207">
        <v>33.091</v>
      </c>
      <c r="I132" s="208"/>
      <c r="J132" s="209">
        <f>ROUND(I132*H132,2)</f>
        <v>0</v>
      </c>
      <c r="K132" s="205" t="s">
        <v>148</v>
      </c>
      <c r="L132" s="61"/>
      <c r="M132" s="210" t="s">
        <v>21</v>
      </c>
      <c r="N132" s="211" t="s">
        <v>41</v>
      </c>
      <c r="O132" s="42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141</v>
      </c>
      <c r="AT132" s="25" t="s">
        <v>137</v>
      </c>
      <c r="AU132" s="25" t="s">
        <v>79</v>
      </c>
      <c r="AY132" s="25" t="s">
        <v>135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77</v>
      </c>
      <c r="BK132" s="214">
        <f>ROUND(I132*H132,2)</f>
        <v>0</v>
      </c>
      <c r="BL132" s="25" t="s">
        <v>141</v>
      </c>
      <c r="BM132" s="25" t="s">
        <v>192</v>
      </c>
    </row>
    <row r="133" spans="2:47" s="1" customFormat="1" ht="27">
      <c r="B133" s="41"/>
      <c r="C133" s="63"/>
      <c r="D133" s="215" t="s">
        <v>143</v>
      </c>
      <c r="E133" s="63"/>
      <c r="F133" s="216" t="s">
        <v>193</v>
      </c>
      <c r="G133" s="63"/>
      <c r="H133" s="63"/>
      <c r="I133" s="172"/>
      <c r="J133" s="63"/>
      <c r="K133" s="63"/>
      <c r="L133" s="61"/>
      <c r="M133" s="217"/>
      <c r="N133" s="42"/>
      <c r="O133" s="42"/>
      <c r="P133" s="42"/>
      <c r="Q133" s="42"/>
      <c r="R133" s="42"/>
      <c r="S133" s="42"/>
      <c r="T133" s="78"/>
      <c r="AT133" s="25" t="s">
        <v>143</v>
      </c>
      <c r="AU133" s="25" t="s">
        <v>79</v>
      </c>
    </row>
    <row r="134" spans="2:47" s="1" customFormat="1" ht="27">
      <c r="B134" s="41"/>
      <c r="C134" s="63"/>
      <c r="D134" s="215" t="s">
        <v>151</v>
      </c>
      <c r="E134" s="63"/>
      <c r="F134" s="218" t="s">
        <v>194</v>
      </c>
      <c r="G134" s="63"/>
      <c r="H134" s="63"/>
      <c r="I134" s="172"/>
      <c r="J134" s="63"/>
      <c r="K134" s="63"/>
      <c r="L134" s="61"/>
      <c r="M134" s="217"/>
      <c r="N134" s="42"/>
      <c r="O134" s="42"/>
      <c r="P134" s="42"/>
      <c r="Q134" s="42"/>
      <c r="R134" s="42"/>
      <c r="S134" s="42"/>
      <c r="T134" s="78"/>
      <c r="AT134" s="25" t="s">
        <v>151</v>
      </c>
      <c r="AU134" s="25" t="s">
        <v>79</v>
      </c>
    </row>
    <row r="135" spans="2:51" s="12" customFormat="1" ht="13.5">
      <c r="B135" s="219"/>
      <c r="C135" s="220"/>
      <c r="D135" s="215" t="s">
        <v>153</v>
      </c>
      <c r="E135" s="221" t="s">
        <v>21</v>
      </c>
      <c r="F135" s="222" t="s">
        <v>195</v>
      </c>
      <c r="G135" s="220"/>
      <c r="H135" s="221" t="s">
        <v>21</v>
      </c>
      <c r="I135" s="223"/>
      <c r="J135" s="220"/>
      <c r="K135" s="220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153</v>
      </c>
      <c r="AU135" s="228" t="s">
        <v>79</v>
      </c>
      <c r="AV135" s="12" t="s">
        <v>77</v>
      </c>
      <c r="AW135" s="12" t="s">
        <v>34</v>
      </c>
      <c r="AX135" s="12" t="s">
        <v>70</v>
      </c>
      <c r="AY135" s="228" t="s">
        <v>135</v>
      </c>
    </row>
    <row r="136" spans="2:51" s="13" customFormat="1" ht="13.5">
      <c r="B136" s="229"/>
      <c r="C136" s="230"/>
      <c r="D136" s="215" t="s">
        <v>153</v>
      </c>
      <c r="E136" s="231" t="s">
        <v>21</v>
      </c>
      <c r="F136" s="232" t="s">
        <v>196</v>
      </c>
      <c r="G136" s="230"/>
      <c r="H136" s="233">
        <v>6.75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153</v>
      </c>
      <c r="AU136" s="239" t="s">
        <v>79</v>
      </c>
      <c r="AV136" s="13" t="s">
        <v>79</v>
      </c>
      <c r="AW136" s="13" t="s">
        <v>34</v>
      </c>
      <c r="AX136" s="13" t="s">
        <v>70</v>
      </c>
      <c r="AY136" s="239" t="s">
        <v>135</v>
      </c>
    </row>
    <row r="137" spans="2:51" s="12" customFormat="1" ht="13.5">
      <c r="B137" s="219"/>
      <c r="C137" s="220"/>
      <c r="D137" s="215" t="s">
        <v>153</v>
      </c>
      <c r="E137" s="221" t="s">
        <v>21</v>
      </c>
      <c r="F137" s="222" t="s">
        <v>197</v>
      </c>
      <c r="G137" s="220"/>
      <c r="H137" s="221" t="s">
        <v>21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153</v>
      </c>
      <c r="AU137" s="228" t="s">
        <v>79</v>
      </c>
      <c r="AV137" s="12" t="s">
        <v>77</v>
      </c>
      <c r="AW137" s="12" t="s">
        <v>34</v>
      </c>
      <c r="AX137" s="12" t="s">
        <v>70</v>
      </c>
      <c r="AY137" s="228" t="s">
        <v>135</v>
      </c>
    </row>
    <row r="138" spans="2:51" s="13" customFormat="1" ht="13.5">
      <c r="B138" s="229"/>
      <c r="C138" s="230"/>
      <c r="D138" s="215" t="s">
        <v>153</v>
      </c>
      <c r="E138" s="231" t="s">
        <v>21</v>
      </c>
      <c r="F138" s="232" t="s">
        <v>198</v>
      </c>
      <c r="G138" s="230"/>
      <c r="H138" s="233">
        <v>9.63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153</v>
      </c>
      <c r="AU138" s="239" t="s">
        <v>79</v>
      </c>
      <c r="AV138" s="13" t="s">
        <v>79</v>
      </c>
      <c r="AW138" s="13" t="s">
        <v>34</v>
      </c>
      <c r="AX138" s="13" t="s">
        <v>70</v>
      </c>
      <c r="AY138" s="239" t="s">
        <v>135</v>
      </c>
    </row>
    <row r="139" spans="2:51" s="12" customFormat="1" ht="13.5">
      <c r="B139" s="219"/>
      <c r="C139" s="220"/>
      <c r="D139" s="215" t="s">
        <v>153</v>
      </c>
      <c r="E139" s="221" t="s">
        <v>21</v>
      </c>
      <c r="F139" s="222" t="s">
        <v>199</v>
      </c>
      <c r="G139" s="220"/>
      <c r="H139" s="221" t="s">
        <v>21</v>
      </c>
      <c r="I139" s="223"/>
      <c r="J139" s="220"/>
      <c r="K139" s="220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153</v>
      </c>
      <c r="AU139" s="228" t="s">
        <v>79</v>
      </c>
      <c r="AV139" s="12" t="s">
        <v>77</v>
      </c>
      <c r="AW139" s="12" t="s">
        <v>34</v>
      </c>
      <c r="AX139" s="12" t="s">
        <v>70</v>
      </c>
      <c r="AY139" s="228" t="s">
        <v>135</v>
      </c>
    </row>
    <row r="140" spans="2:51" s="13" customFormat="1" ht="13.5">
      <c r="B140" s="229"/>
      <c r="C140" s="230"/>
      <c r="D140" s="215" t="s">
        <v>153</v>
      </c>
      <c r="E140" s="231" t="s">
        <v>21</v>
      </c>
      <c r="F140" s="232" t="s">
        <v>200</v>
      </c>
      <c r="G140" s="230"/>
      <c r="H140" s="233">
        <v>0.45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153</v>
      </c>
      <c r="AU140" s="239" t="s">
        <v>79</v>
      </c>
      <c r="AV140" s="13" t="s">
        <v>79</v>
      </c>
      <c r="AW140" s="13" t="s">
        <v>34</v>
      </c>
      <c r="AX140" s="13" t="s">
        <v>70</v>
      </c>
      <c r="AY140" s="239" t="s">
        <v>135</v>
      </c>
    </row>
    <row r="141" spans="2:51" s="12" customFormat="1" ht="13.5">
      <c r="B141" s="219"/>
      <c r="C141" s="220"/>
      <c r="D141" s="215" t="s">
        <v>153</v>
      </c>
      <c r="E141" s="221" t="s">
        <v>21</v>
      </c>
      <c r="F141" s="222" t="s">
        <v>201</v>
      </c>
      <c r="G141" s="220"/>
      <c r="H141" s="221" t="s">
        <v>21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153</v>
      </c>
      <c r="AU141" s="228" t="s">
        <v>79</v>
      </c>
      <c r="AV141" s="12" t="s">
        <v>77</v>
      </c>
      <c r="AW141" s="12" t="s">
        <v>34</v>
      </c>
      <c r="AX141" s="12" t="s">
        <v>70</v>
      </c>
      <c r="AY141" s="228" t="s">
        <v>135</v>
      </c>
    </row>
    <row r="142" spans="2:51" s="13" customFormat="1" ht="13.5">
      <c r="B142" s="229"/>
      <c r="C142" s="230"/>
      <c r="D142" s="215" t="s">
        <v>153</v>
      </c>
      <c r="E142" s="231" t="s">
        <v>21</v>
      </c>
      <c r="F142" s="232" t="s">
        <v>202</v>
      </c>
      <c r="G142" s="230"/>
      <c r="H142" s="233">
        <v>1.125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153</v>
      </c>
      <c r="AU142" s="239" t="s">
        <v>79</v>
      </c>
      <c r="AV142" s="13" t="s">
        <v>79</v>
      </c>
      <c r="AW142" s="13" t="s">
        <v>34</v>
      </c>
      <c r="AX142" s="13" t="s">
        <v>70</v>
      </c>
      <c r="AY142" s="239" t="s">
        <v>135</v>
      </c>
    </row>
    <row r="143" spans="2:51" s="12" customFormat="1" ht="13.5">
      <c r="B143" s="219"/>
      <c r="C143" s="220"/>
      <c r="D143" s="215" t="s">
        <v>153</v>
      </c>
      <c r="E143" s="221" t="s">
        <v>21</v>
      </c>
      <c r="F143" s="222" t="s">
        <v>203</v>
      </c>
      <c r="G143" s="220"/>
      <c r="H143" s="221" t="s">
        <v>21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153</v>
      </c>
      <c r="AU143" s="228" t="s">
        <v>79</v>
      </c>
      <c r="AV143" s="12" t="s">
        <v>77</v>
      </c>
      <c r="AW143" s="12" t="s">
        <v>34</v>
      </c>
      <c r="AX143" s="12" t="s">
        <v>70</v>
      </c>
      <c r="AY143" s="228" t="s">
        <v>135</v>
      </c>
    </row>
    <row r="144" spans="2:51" s="13" customFormat="1" ht="13.5">
      <c r="B144" s="229"/>
      <c r="C144" s="230"/>
      <c r="D144" s="215" t="s">
        <v>153</v>
      </c>
      <c r="E144" s="231" t="s">
        <v>21</v>
      </c>
      <c r="F144" s="232" t="s">
        <v>204</v>
      </c>
      <c r="G144" s="230"/>
      <c r="H144" s="233">
        <v>2.07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153</v>
      </c>
      <c r="AU144" s="239" t="s">
        <v>79</v>
      </c>
      <c r="AV144" s="13" t="s">
        <v>79</v>
      </c>
      <c r="AW144" s="13" t="s">
        <v>34</v>
      </c>
      <c r="AX144" s="13" t="s">
        <v>70</v>
      </c>
      <c r="AY144" s="239" t="s">
        <v>135</v>
      </c>
    </row>
    <row r="145" spans="2:51" s="12" customFormat="1" ht="13.5">
      <c r="B145" s="219"/>
      <c r="C145" s="220"/>
      <c r="D145" s="215" t="s">
        <v>153</v>
      </c>
      <c r="E145" s="221" t="s">
        <v>21</v>
      </c>
      <c r="F145" s="222" t="s">
        <v>205</v>
      </c>
      <c r="G145" s="220"/>
      <c r="H145" s="221" t="s">
        <v>21</v>
      </c>
      <c r="I145" s="223"/>
      <c r="J145" s="220"/>
      <c r="K145" s="220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153</v>
      </c>
      <c r="AU145" s="228" t="s">
        <v>79</v>
      </c>
      <c r="AV145" s="12" t="s">
        <v>77</v>
      </c>
      <c r="AW145" s="12" t="s">
        <v>34</v>
      </c>
      <c r="AX145" s="12" t="s">
        <v>70</v>
      </c>
      <c r="AY145" s="228" t="s">
        <v>135</v>
      </c>
    </row>
    <row r="146" spans="2:51" s="13" customFormat="1" ht="13.5">
      <c r="B146" s="229"/>
      <c r="C146" s="230"/>
      <c r="D146" s="215" t="s">
        <v>153</v>
      </c>
      <c r="E146" s="231" t="s">
        <v>21</v>
      </c>
      <c r="F146" s="232" t="s">
        <v>206</v>
      </c>
      <c r="G146" s="230"/>
      <c r="H146" s="233">
        <v>2.525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153</v>
      </c>
      <c r="AU146" s="239" t="s">
        <v>79</v>
      </c>
      <c r="AV146" s="13" t="s">
        <v>79</v>
      </c>
      <c r="AW146" s="13" t="s">
        <v>34</v>
      </c>
      <c r="AX146" s="13" t="s">
        <v>70</v>
      </c>
      <c r="AY146" s="239" t="s">
        <v>135</v>
      </c>
    </row>
    <row r="147" spans="2:51" s="12" customFormat="1" ht="13.5">
      <c r="B147" s="219"/>
      <c r="C147" s="220"/>
      <c r="D147" s="215" t="s">
        <v>153</v>
      </c>
      <c r="E147" s="221" t="s">
        <v>21</v>
      </c>
      <c r="F147" s="222" t="s">
        <v>207</v>
      </c>
      <c r="G147" s="220"/>
      <c r="H147" s="221" t="s">
        <v>21</v>
      </c>
      <c r="I147" s="223"/>
      <c r="J147" s="220"/>
      <c r="K147" s="220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153</v>
      </c>
      <c r="AU147" s="228" t="s">
        <v>79</v>
      </c>
      <c r="AV147" s="12" t="s">
        <v>77</v>
      </c>
      <c r="AW147" s="12" t="s">
        <v>34</v>
      </c>
      <c r="AX147" s="12" t="s">
        <v>70</v>
      </c>
      <c r="AY147" s="228" t="s">
        <v>135</v>
      </c>
    </row>
    <row r="148" spans="2:51" s="13" customFormat="1" ht="13.5">
      <c r="B148" s="229"/>
      <c r="C148" s="230"/>
      <c r="D148" s="215" t="s">
        <v>153</v>
      </c>
      <c r="E148" s="231" t="s">
        <v>21</v>
      </c>
      <c r="F148" s="232" t="s">
        <v>208</v>
      </c>
      <c r="G148" s="230"/>
      <c r="H148" s="233">
        <v>10.541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153</v>
      </c>
      <c r="AU148" s="239" t="s">
        <v>79</v>
      </c>
      <c r="AV148" s="13" t="s">
        <v>79</v>
      </c>
      <c r="AW148" s="13" t="s">
        <v>34</v>
      </c>
      <c r="AX148" s="13" t="s">
        <v>70</v>
      </c>
      <c r="AY148" s="239" t="s">
        <v>135</v>
      </c>
    </row>
    <row r="149" spans="2:51" s="14" customFormat="1" ht="13.5">
      <c r="B149" s="240"/>
      <c r="C149" s="241"/>
      <c r="D149" s="215" t="s">
        <v>153</v>
      </c>
      <c r="E149" s="242" t="s">
        <v>21</v>
      </c>
      <c r="F149" s="243" t="s">
        <v>157</v>
      </c>
      <c r="G149" s="241"/>
      <c r="H149" s="244">
        <v>33.091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153</v>
      </c>
      <c r="AU149" s="250" t="s">
        <v>79</v>
      </c>
      <c r="AV149" s="14" t="s">
        <v>141</v>
      </c>
      <c r="AW149" s="14" t="s">
        <v>34</v>
      </c>
      <c r="AX149" s="14" t="s">
        <v>77</v>
      </c>
      <c r="AY149" s="250" t="s">
        <v>135</v>
      </c>
    </row>
    <row r="150" spans="2:65" s="1" customFormat="1" ht="16.5" customHeight="1">
      <c r="B150" s="41"/>
      <c r="C150" s="203" t="s">
        <v>209</v>
      </c>
      <c r="D150" s="203" t="s">
        <v>137</v>
      </c>
      <c r="E150" s="204" t="s">
        <v>210</v>
      </c>
      <c r="F150" s="205" t="s">
        <v>211</v>
      </c>
      <c r="G150" s="206" t="s">
        <v>173</v>
      </c>
      <c r="H150" s="207">
        <v>91.17</v>
      </c>
      <c r="I150" s="208"/>
      <c r="J150" s="209">
        <f>ROUND(I150*H150,2)</f>
        <v>0</v>
      </c>
      <c r="K150" s="205" t="s">
        <v>148</v>
      </c>
      <c r="L150" s="61"/>
      <c r="M150" s="210" t="s">
        <v>21</v>
      </c>
      <c r="N150" s="211" t="s">
        <v>41</v>
      </c>
      <c r="O150" s="42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25" t="s">
        <v>141</v>
      </c>
      <c r="AT150" s="25" t="s">
        <v>137</v>
      </c>
      <c r="AU150" s="25" t="s">
        <v>79</v>
      </c>
      <c r="AY150" s="25" t="s">
        <v>135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77</v>
      </c>
      <c r="BK150" s="214">
        <f>ROUND(I150*H150,2)</f>
        <v>0</v>
      </c>
      <c r="BL150" s="25" t="s">
        <v>141</v>
      </c>
      <c r="BM150" s="25" t="s">
        <v>212</v>
      </c>
    </row>
    <row r="151" spans="2:47" s="1" customFormat="1" ht="27">
      <c r="B151" s="41"/>
      <c r="C151" s="63"/>
      <c r="D151" s="215" t="s">
        <v>143</v>
      </c>
      <c r="E151" s="63"/>
      <c r="F151" s="216" t="s">
        <v>213</v>
      </c>
      <c r="G151" s="63"/>
      <c r="H151" s="63"/>
      <c r="I151" s="172"/>
      <c r="J151" s="63"/>
      <c r="K151" s="63"/>
      <c r="L151" s="61"/>
      <c r="M151" s="217"/>
      <c r="N151" s="42"/>
      <c r="O151" s="42"/>
      <c r="P151" s="42"/>
      <c r="Q151" s="42"/>
      <c r="R151" s="42"/>
      <c r="S151" s="42"/>
      <c r="T151" s="78"/>
      <c r="AT151" s="25" t="s">
        <v>143</v>
      </c>
      <c r="AU151" s="25" t="s">
        <v>79</v>
      </c>
    </row>
    <row r="152" spans="2:47" s="1" customFormat="1" ht="27">
      <c r="B152" s="41"/>
      <c r="C152" s="63"/>
      <c r="D152" s="215" t="s">
        <v>151</v>
      </c>
      <c r="E152" s="63"/>
      <c r="F152" s="218" t="s">
        <v>194</v>
      </c>
      <c r="G152" s="63"/>
      <c r="H152" s="63"/>
      <c r="I152" s="172"/>
      <c r="J152" s="63"/>
      <c r="K152" s="63"/>
      <c r="L152" s="61"/>
      <c r="M152" s="217"/>
      <c r="N152" s="42"/>
      <c r="O152" s="42"/>
      <c r="P152" s="42"/>
      <c r="Q152" s="42"/>
      <c r="R152" s="42"/>
      <c r="S152" s="42"/>
      <c r="T152" s="78"/>
      <c r="AT152" s="25" t="s">
        <v>151</v>
      </c>
      <c r="AU152" s="25" t="s">
        <v>79</v>
      </c>
    </row>
    <row r="153" spans="2:51" s="12" customFormat="1" ht="13.5">
      <c r="B153" s="219"/>
      <c r="C153" s="220"/>
      <c r="D153" s="215" t="s">
        <v>153</v>
      </c>
      <c r="E153" s="221" t="s">
        <v>21</v>
      </c>
      <c r="F153" s="222" t="s">
        <v>214</v>
      </c>
      <c r="G153" s="220"/>
      <c r="H153" s="221" t="s">
        <v>21</v>
      </c>
      <c r="I153" s="223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153</v>
      </c>
      <c r="AU153" s="228" t="s">
        <v>79</v>
      </c>
      <c r="AV153" s="12" t="s">
        <v>77</v>
      </c>
      <c r="AW153" s="12" t="s">
        <v>34</v>
      </c>
      <c r="AX153" s="12" t="s">
        <v>70</v>
      </c>
      <c r="AY153" s="228" t="s">
        <v>135</v>
      </c>
    </row>
    <row r="154" spans="2:51" s="12" customFormat="1" ht="13.5">
      <c r="B154" s="219"/>
      <c r="C154" s="220"/>
      <c r="D154" s="215" t="s">
        <v>153</v>
      </c>
      <c r="E154" s="221" t="s">
        <v>21</v>
      </c>
      <c r="F154" s="222" t="s">
        <v>195</v>
      </c>
      <c r="G154" s="220"/>
      <c r="H154" s="221" t="s">
        <v>21</v>
      </c>
      <c r="I154" s="223"/>
      <c r="J154" s="220"/>
      <c r="K154" s="220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153</v>
      </c>
      <c r="AU154" s="228" t="s">
        <v>79</v>
      </c>
      <c r="AV154" s="12" t="s">
        <v>77</v>
      </c>
      <c r="AW154" s="12" t="s">
        <v>34</v>
      </c>
      <c r="AX154" s="12" t="s">
        <v>70</v>
      </c>
      <c r="AY154" s="228" t="s">
        <v>135</v>
      </c>
    </row>
    <row r="155" spans="2:51" s="13" customFormat="1" ht="13.5">
      <c r="B155" s="229"/>
      <c r="C155" s="230"/>
      <c r="D155" s="215" t="s">
        <v>153</v>
      </c>
      <c r="E155" s="231" t="s">
        <v>21</v>
      </c>
      <c r="F155" s="232" t="s">
        <v>215</v>
      </c>
      <c r="G155" s="230"/>
      <c r="H155" s="233">
        <v>13.125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153</v>
      </c>
      <c r="AU155" s="239" t="s">
        <v>79</v>
      </c>
      <c r="AV155" s="13" t="s">
        <v>79</v>
      </c>
      <c r="AW155" s="13" t="s">
        <v>34</v>
      </c>
      <c r="AX155" s="13" t="s">
        <v>70</v>
      </c>
      <c r="AY155" s="239" t="s">
        <v>135</v>
      </c>
    </row>
    <row r="156" spans="2:51" s="12" customFormat="1" ht="13.5">
      <c r="B156" s="219"/>
      <c r="C156" s="220"/>
      <c r="D156" s="215" t="s">
        <v>153</v>
      </c>
      <c r="E156" s="221" t="s">
        <v>21</v>
      </c>
      <c r="F156" s="222" t="s">
        <v>197</v>
      </c>
      <c r="G156" s="220"/>
      <c r="H156" s="221" t="s">
        <v>21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153</v>
      </c>
      <c r="AU156" s="228" t="s">
        <v>79</v>
      </c>
      <c r="AV156" s="12" t="s">
        <v>77</v>
      </c>
      <c r="AW156" s="12" t="s">
        <v>34</v>
      </c>
      <c r="AX156" s="12" t="s">
        <v>70</v>
      </c>
      <c r="AY156" s="228" t="s">
        <v>135</v>
      </c>
    </row>
    <row r="157" spans="2:51" s="13" customFormat="1" ht="13.5">
      <c r="B157" s="229"/>
      <c r="C157" s="230"/>
      <c r="D157" s="215" t="s">
        <v>153</v>
      </c>
      <c r="E157" s="231" t="s">
        <v>21</v>
      </c>
      <c r="F157" s="232" t="s">
        <v>216</v>
      </c>
      <c r="G157" s="230"/>
      <c r="H157" s="233">
        <v>19.474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153</v>
      </c>
      <c r="AU157" s="239" t="s">
        <v>79</v>
      </c>
      <c r="AV157" s="13" t="s">
        <v>79</v>
      </c>
      <c r="AW157" s="13" t="s">
        <v>34</v>
      </c>
      <c r="AX157" s="13" t="s">
        <v>70</v>
      </c>
      <c r="AY157" s="239" t="s">
        <v>135</v>
      </c>
    </row>
    <row r="158" spans="2:51" s="12" customFormat="1" ht="13.5">
      <c r="B158" s="219"/>
      <c r="C158" s="220"/>
      <c r="D158" s="215" t="s">
        <v>153</v>
      </c>
      <c r="E158" s="221" t="s">
        <v>21</v>
      </c>
      <c r="F158" s="222" t="s">
        <v>199</v>
      </c>
      <c r="G158" s="220"/>
      <c r="H158" s="221" t="s">
        <v>21</v>
      </c>
      <c r="I158" s="223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153</v>
      </c>
      <c r="AU158" s="228" t="s">
        <v>79</v>
      </c>
      <c r="AV158" s="12" t="s">
        <v>77</v>
      </c>
      <c r="AW158" s="12" t="s">
        <v>34</v>
      </c>
      <c r="AX158" s="12" t="s">
        <v>70</v>
      </c>
      <c r="AY158" s="228" t="s">
        <v>135</v>
      </c>
    </row>
    <row r="159" spans="2:51" s="13" customFormat="1" ht="13.5">
      <c r="B159" s="229"/>
      <c r="C159" s="230"/>
      <c r="D159" s="215" t="s">
        <v>153</v>
      </c>
      <c r="E159" s="231" t="s">
        <v>21</v>
      </c>
      <c r="F159" s="232" t="s">
        <v>217</v>
      </c>
      <c r="G159" s="230"/>
      <c r="H159" s="233">
        <v>0.91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153</v>
      </c>
      <c r="AU159" s="239" t="s">
        <v>79</v>
      </c>
      <c r="AV159" s="13" t="s">
        <v>79</v>
      </c>
      <c r="AW159" s="13" t="s">
        <v>34</v>
      </c>
      <c r="AX159" s="13" t="s">
        <v>70</v>
      </c>
      <c r="AY159" s="239" t="s">
        <v>135</v>
      </c>
    </row>
    <row r="160" spans="2:51" s="12" customFormat="1" ht="13.5">
      <c r="B160" s="219"/>
      <c r="C160" s="220"/>
      <c r="D160" s="215" t="s">
        <v>153</v>
      </c>
      <c r="E160" s="221" t="s">
        <v>21</v>
      </c>
      <c r="F160" s="222" t="s">
        <v>201</v>
      </c>
      <c r="G160" s="220"/>
      <c r="H160" s="221" t="s">
        <v>21</v>
      </c>
      <c r="I160" s="223"/>
      <c r="J160" s="220"/>
      <c r="K160" s="220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153</v>
      </c>
      <c r="AU160" s="228" t="s">
        <v>79</v>
      </c>
      <c r="AV160" s="12" t="s">
        <v>77</v>
      </c>
      <c r="AW160" s="12" t="s">
        <v>34</v>
      </c>
      <c r="AX160" s="12" t="s">
        <v>70</v>
      </c>
      <c r="AY160" s="228" t="s">
        <v>135</v>
      </c>
    </row>
    <row r="161" spans="2:51" s="13" customFormat="1" ht="13.5">
      <c r="B161" s="229"/>
      <c r="C161" s="230"/>
      <c r="D161" s="215" t="s">
        <v>153</v>
      </c>
      <c r="E161" s="231" t="s">
        <v>21</v>
      </c>
      <c r="F161" s="232" t="s">
        <v>218</v>
      </c>
      <c r="G161" s="230"/>
      <c r="H161" s="233">
        <v>2.275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153</v>
      </c>
      <c r="AU161" s="239" t="s">
        <v>79</v>
      </c>
      <c r="AV161" s="13" t="s">
        <v>79</v>
      </c>
      <c r="AW161" s="13" t="s">
        <v>34</v>
      </c>
      <c r="AX161" s="13" t="s">
        <v>70</v>
      </c>
      <c r="AY161" s="239" t="s">
        <v>135</v>
      </c>
    </row>
    <row r="162" spans="2:51" s="12" customFormat="1" ht="13.5">
      <c r="B162" s="219"/>
      <c r="C162" s="220"/>
      <c r="D162" s="215" t="s">
        <v>153</v>
      </c>
      <c r="E162" s="221" t="s">
        <v>21</v>
      </c>
      <c r="F162" s="222" t="s">
        <v>203</v>
      </c>
      <c r="G162" s="220"/>
      <c r="H162" s="221" t="s">
        <v>21</v>
      </c>
      <c r="I162" s="223"/>
      <c r="J162" s="220"/>
      <c r="K162" s="220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153</v>
      </c>
      <c r="AU162" s="228" t="s">
        <v>79</v>
      </c>
      <c r="AV162" s="12" t="s">
        <v>77</v>
      </c>
      <c r="AW162" s="12" t="s">
        <v>34</v>
      </c>
      <c r="AX162" s="12" t="s">
        <v>70</v>
      </c>
      <c r="AY162" s="228" t="s">
        <v>135</v>
      </c>
    </row>
    <row r="163" spans="2:51" s="13" customFormat="1" ht="13.5">
      <c r="B163" s="229"/>
      <c r="C163" s="230"/>
      <c r="D163" s="215" t="s">
        <v>153</v>
      </c>
      <c r="E163" s="231" t="s">
        <v>21</v>
      </c>
      <c r="F163" s="232" t="s">
        <v>219</v>
      </c>
      <c r="G163" s="230"/>
      <c r="H163" s="233">
        <v>4.186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153</v>
      </c>
      <c r="AU163" s="239" t="s">
        <v>79</v>
      </c>
      <c r="AV163" s="13" t="s">
        <v>79</v>
      </c>
      <c r="AW163" s="13" t="s">
        <v>34</v>
      </c>
      <c r="AX163" s="13" t="s">
        <v>70</v>
      </c>
      <c r="AY163" s="239" t="s">
        <v>135</v>
      </c>
    </row>
    <row r="164" spans="2:51" s="12" customFormat="1" ht="13.5">
      <c r="B164" s="219"/>
      <c r="C164" s="220"/>
      <c r="D164" s="215" t="s">
        <v>153</v>
      </c>
      <c r="E164" s="221" t="s">
        <v>21</v>
      </c>
      <c r="F164" s="222" t="s">
        <v>205</v>
      </c>
      <c r="G164" s="220"/>
      <c r="H164" s="221" t="s">
        <v>21</v>
      </c>
      <c r="I164" s="223"/>
      <c r="J164" s="220"/>
      <c r="K164" s="220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153</v>
      </c>
      <c r="AU164" s="228" t="s">
        <v>79</v>
      </c>
      <c r="AV164" s="12" t="s">
        <v>77</v>
      </c>
      <c r="AW164" s="12" t="s">
        <v>34</v>
      </c>
      <c r="AX164" s="12" t="s">
        <v>70</v>
      </c>
      <c r="AY164" s="228" t="s">
        <v>135</v>
      </c>
    </row>
    <row r="165" spans="2:51" s="13" customFormat="1" ht="13.5">
      <c r="B165" s="229"/>
      <c r="C165" s="230"/>
      <c r="D165" s="215" t="s">
        <v>153</v>
      </c>
      <c r="E165" s="231" t="s">
        <v>21</v>
      </c>
      <c r="F165" s="232" t="s">
        <v>220</v>
      </c>
      <c r="G165" s="230"/>
      <c r="H165" s="233">
        <v>5.105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153</v>
      </c>
      <c r="AU165" s="239" t="s">
        <v>79</v>
      </c>
      <c r="AV165" s="13" t="s">
        <v>79</v>
      </c>
      <c r="AW165" s="13" t="s">
        <v>34</v>
      </c>
      <c r="AX165" s="13" t="s">
        <v>70</v>
      </c>
      <c r="AY165" s="239" t="s">
        <v>135</v>
      </c>
    </row>
    <row r="166" spans="2:51" s="12" customFormat="1" ht="13.5">
      <c r="B166" s="219"/>
      <c r="C166" s="220"/>
      <c r="D166" s="215" t="s">
        <v>153</v>
      </c>
      <c r="E166" s="221" t="s">
        <v>21</v>
      </c>
      <c r="F166" s="222" t="s">
        <v>207</v>
      </c>
      <c r="G166" s="220"/>
      <c r="H166" s="221" t="s">
        <v>21</v>
      </c>
      <c r="I166" s="223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153</v>
      </c>
      <c r="AU166" s="228" t="s">
        <v>79</v>
      </c>
      <c r="AV166" s="12" t="s">
        <v>77</v>
      </c>
      <c r="AW166" s="12" t="s">
        <v>34</v>
      </c>
      <c r="AX166" s="12" t="s">
        <v>70</v>
      </c>
      <c r="AY166" s="228" t="s">
        <v>135</v>
      </c>
    </row>
    <row r="167" spans="2:51" s="13" customFormat="1" ht="13.5">
      <c r="B167" s="229"/>
      <c r="C167" s="230"/>
      <c r="D167" s="215" t="s">
        <v>153</v>
      </c>
      <c r="E167" s="231" t="s">
        <v>21</v>
      </c>
      <c r="F167" s="232" t="s">
        <v>221</v>
      </c>
      <c r="G167" s="230"/>
      <c r="H167" s="233">
        <v>21.317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153</v>
      </c>
      <c r="AU167" s="239" t="s">
        <v>79</v>
      </c>
      <c r="AV167" s="13" t="s">
        <v>79</v>
      </c>
      <c r="AW167" s="13" t="s">
        <v>34</v>
      </c>
      <c r="AX167" s="13" t="s">
        <v>70</v>
      </c>
      <c r="AY167" s="239" t="s">
        <v>135</v>
      </c>
    </row>
    <row r="168" spans="2:51" s="12" customFormat="1" ht="13.5">
      <c r="B168" s="219"/>
      <c r="C168" s="220"/>
      <c r="D168" s="215" t="s">
        <v>153</v>
      </c>
      <c r="E168" s="221" t="s">
        <v>21</v>
      </c>
      <c r="F168" s="222" t="s">
        <v>222</v>
      </c>
      <c r="G168" s="220"/>
      <c r="H168" s="221" t="s">
        <v>21</v>
      </c>
      <c r="I168" s="223"/>
      <c r="J168" s="220"/>
      <c r="K168" s="220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153</v>
      </c>
      <c r="AU168" s="228" t="s">
        <v>79</v>
      </c>
      <c r="AV168" s="12" t="s">
        <v>77</v>
      </c>
      <c r="AW168" s="12" t="s">
        <v>34</v>
      </c>
      <c r="AX168" s="12" t="s">
        <v>70</v>
      </c>
      <c r="AY168" s="228" t="s">
        <v>135</v>
      </c>
    </row>
    <row r="169" spans="2:51" s="12" customFormat="1" ht="13.5">
      <c r="B169" s="219"/>
      <c r="C169" s="220"/>
      <c r="D169" s="215" t="s">
        <v>153</v>
      </c>
      <c r="E169" s="221" t="s">
        <v>21</v>
      </c>
      <c r="F169" s="222" t="s">
        <v>195</v>
      </c>
      <c r="G169" s="220"/>
      <c r="H169" s="221" t="s">
        <v>21</v>
      </c>
      <c r="I169" s="223"/>
      <c r="J169" s="220"/>
      <c r="K169" s="220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153</v>
      </c>
      <c r="AU169" s="228" t="s">
        <v>79</v>
      </c>
      <c r="AV169" s="12" t="s">
        <v>77</v>
      </c>
      <c r="AW169" s="12" t="s">
        <v>34</v>
      </c>
      <c r="AX169" s="12" t="s">
        <v>70</v>
      </c>
      <c r="AY169" s="228" t="s">
        <v>135</v>
      </c>
    </row>
    <row r="170" spans="2:51" s="13" customFormat="1" ht="13.5">
      <c r="B170" s="229"/>
      <c r="C170" s="230"/>
      <c r="D170" s="215" t="s">
        <v>153</v>
      </c>
      <c r="E170" s="231" t="s">
        <v>21</v>
      </c>
      <c r="F170" s="232" t="s">
        <v>223</v>
      </c>
      <c r="G170" s="230"/>
      <c r="H170" s="233">
        <v>3.744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153</v>
      </c>
      <c r="AU170" s="239" t="s">
        <v>79</v>
      </c>
      <c r="AV170" s="13" t="s">
        <v>79</v>
      </c>
      <c r="AW170" s="13" t="s">
        <v>34</v>
      </c>
      <c r="AX170" s="13" t="s">
        <v>70</v>
      </c>
      <c r="AY170" s="239" t="s">
        <v>135</v>
      </c>
    </row>
    <row r="171" spans="2:51" s="12" customFormat="1" ht="13.5">
      <c r="B171" s="219"/>
      <c r="C171" s="220"/>
      <c r="D171" s="215" t="s">
        <v>153</v>
      </c>
      <c r="E171" s="221" t="s">
        <v>21</v>
      </c>
      <c r="F171" s="222" t="s">
        <v>224</v>
      </c>
      <c r="G171" s="220"/>
      <c r="H171" s="221" t="s">
        <v>21</v>
      </c>
      <c r="I171" s="223"/>
      <c r="J171" s="220"/>
      <c r="K171" s="220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153</v>
      </c>
      <c r="AU171" s="228" t="s">
        <v>79</v>
      </c>
      <c r="AV171" s="12" t="s">
        <v>77</v>
      </c>
      <c r="AW171" s="12" t="s">
        <v>34</v>
      </c>
      <c r="AX171" s="12" t="s">
        <v>70</v>
      </c>
      <c r="AY171" s="228" t="s">
        <v>135</v>
      </c>
    </row>
    <row r="172" spans="2:51" s="13" customFormat="1" ht="13.5">
      <c r="B172" s="229"/>
      <c r="C172" s="230"/>
      <c r="D172" s="215" t="s">
        <v>153</v>
      </c>
      <c r="E172" s="231" t="s">
        <v>21</v>
      </c>
      <c r="F172" s="232" t="s">
        <v>225</v>
      </c>
      <c r="G172" s="230"/>
      <c r="H172" s="233">
        <v>3.159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153</v>
      </c>
      <c r="AU172" s="239" t="s">
        <v>79</v>
      </c>
      <c r="AV172" s="13" t="s">
        <v>79</v>
      </c>
      <c r="AW172" s="13" t="s">
        <v>34</v>
      </c>
      <c r="AX172" s="13" t="s">
        <v>70</v>
      </c>
      <c r="AY172" s="239" t="s">
        <v>135</v>
      </c>
    </row>
    <row r="173" spans="2:51" s="12" customFormat="1" ht="13.5">
      <c r="B173" s="219"/>
      <c r="C173" s="220"/>
      <c r="D173" s="215" t="s">
        <v>153</v>
      </c>
      <c r="E173" s="221" t="s">
        <v>21</v>
      </c>
      <c r="F173" s="222" t="s">
        <v>224</v>
      </c>
      <c r="G173" s="220"/>
      <c r="H173" s="221" t="s">
        <v>21</v>
      </c>
      <c r="I173" s="223"/>
      <c r="J173" s="220"/>
      <c r="K173" s="220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153</v>
      </c>
      <c r="AU173" s="228" t="s">
        <v>79</v>
      </c>
      <c r="AV173" s="12" t="s">
        <v>77</v>
      </c>
      <c r="AW173" s="12" t="s">
        <v>34</v>
      </c>
      <c r="AX173" s="12" t="s">
        <v>70</v>
      </c>
      <c r="AY173" s="228" t="s">
        <v>135</v>
      </c>
    </row>
    <row r="174" spans="2:51" s="13" customFormat="1" ht="13.5">
      <c r="B174" s="229"/>
      <c r="C174" s="230"/>
      <c r="D174" s="215" t="s">
        <v>153</v>
      </c>
      <c r="E174" s="231" t="s">
        <v>21</v>
      </c>
      <c r="F174" s="232" t="s">
        <v>226</v>
      </c>
      <c r="G174" s="230"/>
      <c r="H174" s="233">
        <v>0.585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153</v>
      </c>
      <c r="AU174" s="239" t="s">
        <v>79</v>
      </c>
      <c r="AV174" s="13" t="s">
        <v>79</v>
      </c>
      <c r="AW174" s="13" t="s">
        <v>34</v>
      </c>
      <c r="AX174" s="13" t="s">
        <v>70</v>
      </c>
      <c r="AY174" s="239" t="s">
        <v>135</v>
      </c>
    </row>
    <row r="175" spans="2:51" s="12" customFormat="1" ht="13.5">
      <c r="B175" s="219"/>
      <c r="C175" s="220"/>
      <c r="D175" s="215" t="s">
        <v>153</v>
      </c>
      <c r="E175" s="221" t="s">
        <v>21</v>
      </c>
      <c r="F175" s="222" t="s">
        <v>164</v>
      </c>
      <c r="G175" s="220"/>
      <c r="H175" s="221" t="s">
        <v>21</v>
      </c>
      <c r="I175" s="223"/>
      <c r="J175" s="220"/>
      <c r="K175" s="220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153</v>
      </c>
      <c r="AU175" s="228" t="s">
        <v>79</v>
      </c>
      <c r="AV175" s="12" t="s">
        <v>77</v>
      </c>
      <c r="AW175" s="12" t="s">
        <v>34</v>
      </c>
      <c r="AX175" s="12" t="s">
        <v>70</v>
      </c>
      <c r="AY175" s="228" t="s">
        <v>135</v>
      </c>
    </row>
    <row r="176" spans="2:51" s="12" customFormat="1" ht="13.5">
      <c r="B176" s="219"/>
      <c r="C176" s="220"/>
      <c r="D176" s="215" t="s">
        <v>153</v>
      </c>
      <c r="E176" s="221" t="s">
        <v>21</v>
      </c>
      <c r="F176" s="222" t="s">
        <v>165</v>
      </c>
      <c r="G176" s="220"/>
      <c r="H176" s="221" t="s">
        <v>21</v>
      </c>
      <c r="I176" s="223"/>
      <c r="J176" s="220"/>
      <c r="K176" s="220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153</v>
      </c>
      <c r="AU176" s="228" t="s">
        <v>79</v>
      </c>
      <c r="AV176" s="12" t="s">
        <v>77</v>
      </c>
      <c r="AW176" s="12" t="s">
        <v>34</v>
      </c>
      <c r="AX176" s="12" t="s">
        <v>70</v>
      </c>
      <c r="AY176" s="228" t="s">
        <v>135</v>
      </c>
    </row>
    <row r="177" spans="2:51" s="13" customFormat="1" ht="13.5">
      <c r="B177" s="229"/>
      <c r="C177" s="230"/>
      <c r="D177" s="215" t="s">
        <v>153</v>
      </c>
      <c r="E177" s="231" t="s">
        <v>21</v>
      </c>
      <c r="F177" s="232" t="s">
        <v>227</v>
      </c>
      <c r="G177" s="230"/>
      <c r="H177" s="233">
        <v>9.737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153</v>
      </c>
      <c r="AU177" s="239" t="s">
        <v>79</v>
      </c>
      <c r="AV177" s="13" t="s">
        <v>79</v>
      </c>
      <c r="AW177" s="13" t="s">
        <v>34</v>
      </c>
      <c r="AX177" s="13" t="s">
        <v>70</v>
      </c>
      <c r="AY177" s="239" t="s">
        <v>135</v>
      </c>
    </row>
    <row r="178" spans="2:51" s="12" customFormat="1" ht="13.5">
      <c r="B178" s="219"/>
      <c r="C178" s="220"/>
      <c r="D178" s="215" t="s">
        <v>153</v>
      </c>
      <c r="E178" s="221" t="s">
        <v>21</v>
      </c>
      <c r="F178" s="222" t="s">
        <v>167</v>
      </c>
      <c r="G178" s="220"/>
      <c r="H178" s="221" t="s">
        <v>21</v>
      </c>
      <c r="I178" s="223"/>
      <c r="J178" s="220"/>
      <c r="K178" s="220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153</v>
      </c>
      <c r="AU178" s="228" t="s">
        <v>79</v>
      </c>
      <c r="AV178" s="12" t="s">
        <v>77</v>
      </c>
      <c r="AW178" s="12" t="s">
        <v>34</v>
      </c>
      <c r="AX178" s="12" t="s">
        <v>70</v>
      </c>
      <c r="AY178" s="228" t="s">
        <v>135</v>
      </c>
    </row>
    <row r="179" spans="2:51" s="13" customFormat="1" ht="13.5">
      <c r="B179" s="229"/>
      <c r="C179" s="230"/>
      <c r="D179" s="215" t="s">
        <v>153</v>
      </c>
      <c r="E179" s="231" t="s">
        <v>21</v>
      </c>
      <c r="F179" s="232" t="s">
        <v>218</v>
      </c>
      <c r="G179" s="230"/>
      <c r="H179" s="233">
        <v>2.275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153</v>
      </c>
      <c r="AU179" s="239" t="s">
        <v>79</v>
      </c>
      <c r="AV179" s="13" t="s">
        <v>79</v>
      </c>
      <c r="AW179" s="13" t="s">
        <v>34</v>
      </c>
      <c r="AX179" s="13" t="s">
        <v>70</v>
      </c>
      <c r="AY179" s="239" t="s">
        <v>135</v>
      </c>
    </row>
    <row r="180" spans="2:51" s="12" customFormat="1" ht="13.5">
      <c r="B180" s="219"/>
      <c r="C180" s="220"/>
      <c r="D180" s="215" t="s">
        <v>153</v>
      </c>
      <c r="E180" s="221" t="s">
        <v>21</v>
      </c>
      <c r="F180" s="222" t="s">
        <v>169</v>
      </c>
      <c r="G180" s="220"/>
      <c r="H180" s="221" t="s">
        <v>21</v>
      </c>
      <c r="I180" s="223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153</v>
      </c>
      <c r="AU180" s="228" t="s">
        <v>79</v>
      </c>
      <c r="AV180" s="12" t="s">
        <v>77</v>
      </c>
      <c r="AW180" s="12" t="s">
        <v>34</v>
      </c>
      <c r="AX180" s="12" t="s">
        <v>70</v>
      </c>
      <c r="AY180" s="228" t="s">
        <v>135</v>
      </c>
    </row>
    <row r="181" spans="2:51" s="13" customFormat="1" ht="13.5">
      <c r="B181" s="229"/>
      <c r="C181" s="230"/>
      <c r="D181" s="215" t="s">
        <v>153</v>
      </c>
      <c r="E181" s="231" t="s">
        <v>21</v>
      </c>
      <c r="F181" s="232" t="s">
        <v>228</v>
      </c>
      <c r="G181" s="230"/>
      <c r="H181" s="233">
        <v>5.278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153</v>
      </c>
      <c r="AU181" s="239" t="s">
        <v>79</v>
      </c>
      <c r="AV181" s="13" t="s">
        <v>79</v>
      </c>
      <c r="AW181" s="13" t="s">
        <v>34</v>
      </c>
      <c r="AX181" s="13" t="s">
        <v>70</v>
      </c>
      <c r="AY181" s="239" t="s">
        <v>135</v>
      </c>
    </row>
    <row r="182" spans="2:51" s="14" customFormat="1" ht="13.5">
      <c r="B182" s="240"/>
      <c r="C182" s="241"/>
      <c r="D182" s="215" t="s">
        <v>153</v>
      </c>
      <c r="E182" s="242" t="s">
        <v>21</v>
      </c>
      <c r="F182" s="243" t="s">
        <v>157</v>
      </c>
      <c r="G182" s="241"/>
      <c r="H182" s="244">
        <v>91.17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153</v>
      </c>
      <c r="AU182" s="250" t="s">
        <v>79</v>
      </c>
      <c r="AV182" s="14" t="s">
        <v>141</v>
      </c>
      <c r="AW182" s="14" t="s">
        <v>34</v>
      </c>
      <c r="AX182" s="14" t="s">
        <v>77</v>
      </c>
      <c r="AY182" s="250" t="s">
        <v>135</v>
      </c>
    </row>
    <row r="183" spans="2:65" s="1" customFormat="1" ht="16.5" customHeight="1">
      <c r="B183" s="41"/>
      <c r="C183" s="203" t="s">
        <v>229</v>
      </c>
      <c r="D183" s="203" t="s">
        <v>137</v>
      </c>
      <c r="E183" s="204" t="s">
        <v>230</v>
      </c>
      <c r="F183" s="205" t="s">
        <v>231</v>
      </c>
      <c r="G183" s="206" t="s">
        <v>173</v>
      </c>
      <c r="H183" s="207">
        <v>45.585</v>
      </c>
      <c r="I183" s="208"/>
      <c r="J183" s="209">
        <f>ROUND(I183*H183,2)</f>
        <v>0</v>
      </c>
      <c r="K183" s="205" t="s">
        <v>148</v>
      </c>
      <c r="L183" s="61"/>
      <c r="M183" s="210" t="s">
        <v>21</v>
      </c>
      <c r="N183" s="211" t="s">
        <v>41</v>
      </c>
      <c r="O183" s="42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25" t="s">
        <v>141</v>
      </c>
      <c r="AT183" s="25" t="s">
        <v>137</v>
      </c>
      <c r="AU183" s="25" t="s">
        <v>79</v>
      </c>
      <c r="AY183" s="25" t="s">
        <v>135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25" t="s">
        <v>77</v>
      </c>
      <c r="BK183" s="214">
        <f>ROUND(I183*H183,2)</f>
        <v>0</v>
      </c>
      <c r="BL183" s="25" t="s">
        <v>141</v>
      </c>
      <c r="BM183" s="25" t="s">
        <v>232</v>
      </c>
    </row>
    <row r="184" spans="2:47" s="1" customFormat="1" ht="27">
      <c r="B184" s="41"/>
      <c r="C184" s="63"/>
      <c r="D184" s="215" t="s">
        <v>143</v>
      </c>
      <c r="E184" s="63"/>
      <c r="F184" s="216" t="s">
        <v>233</v>
      </c>
      <c r="G184" s="63"/>
      <c r="H184" s="63"/>
      <c r="I184" s="172"/>
      <c r="J184" s="63"/>
      <c r="K184" s="63"/>
      <c r="L184" s="61"/>
      <c r="M184" s="217"/>
      <c r="N184" s="42"/>
      <c r="O184" s="42"/>
      <c r="P184" s="42"/>
      <c r="Q184" s="42"/>
      <c r="R184" s="42"/>
      <c r="S184" s="42"/>
      <c r="T184" s="78"/>
      <c r="AT184" s="25" t="s">
        <v>143</v>
      </c>
      <c r="AU184" s="25" t="s">
        <v>79</v>
      </c>
    </row>
    <row r="185" spans="2:51" s="12" customFormat="1" ht="13.5">
      <c r="B185" s="219"/>
      <c r="C185" s="220"/>
      <c r="D185" s="215" t="s">
        <v>153</v>
      </c>
      <c r="E185" s="221" t="s">
        <v>21</v>
      </c>
      <c r="F185" s="222" t="s">
        <v>234</v>
      </c>
      <c r="G185" s="220"/>
      <c r="H185" s="221" t="s">
        <v>21</v>
      </c>
      <c r="I185" s="223"/>
      <c r="J185" s="220"/>
      <c r="K185" s="220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153</v>
      </c>
      <c r="AU185" s="228" t="s">
        <v>79</v>
      </c>
      <c r="AV185" s="12" t="s">
        <v>77</v>
      </c>
      <c r="AW185" s="12" t="s">
        <v>34</v>
      </c>
      <c r="AX185" s="12" t="s">
        <v>70</v>
      </c>
      <c r="AY185" s="228" t="s">
        <v>135</v>
      </c>
    </row>
    <row r="186" spans="2:51" s="13" customFormat="1" ht="13.5">
      <c r="B186" s="229"/>
      <c r="C186" s="230"/>
      <c r="D186" s="215" t="s">
        <v>153</v>
      </c>
      <c r="E186" s="231" t="s">
        <v>21</v>
      </c>
      <c r="F186" s="232" t="s">
        <v>235</v>
      </c>
      <c r="G186" s="230"/>
      <c r="H186" s="233">
        <v>45.585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153</v>
      </c>
      <c r="AU186" s="239" t="s">
        <v>79</v>
      </c>
      <c r="AV186" s="13" t="s">
        <v>79</v>
      </c>
      <c r="AW186" s="13" t="s">
        <v>34</v>
      </c>
      <c r="AX186" s="13" t="s">
        <v>77</v>
      </c>
      <c r="AY186" s="239" t="s">
        <v>135</v>
      </c>
    </row>
    <row r="187" spans="2:65" s="1" customFormat="1" ht="25.5" customHeight="1">
      <c r="B187" s="41"/>
      <c r="C187" s="203" t="s">
        <v>236</v>
      </c>
      <c r="D187" s="203" t="s">
        <v>137</v>
      </c>
      <c r="E187" s="204" t="s">
        <v>237</v>
      </c>
      <c r="F187" s="205" t="s">
        <v>238</v>
      </c>
      <c r="G187" s="206" t="s">
        <v>173</v>
      </c>
      <c r="H187" s="207">
        <v>91.17</v>
      </c>
      <c r="I187" s="208"/>
      <c r="J187" s="209">
        <f>ROUND(I187*H187,2)</f>
        <v>0</v>
      </c>
      <c r="K187" s="205" t="s">
        <v>148</v>
      </c>
      <c r="L187" s="61"/>
      <c r="M187" s="210" t="s">
        <v>21</v>
      </c>
      <c r="N187" s="211" t="s">
        <v>41</v>
      </c>
      <c r="O187" s="42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5" t="s">
        <v>141</v>
      </c>
      <c r="AT187" s="25" t="s">
        <v>137</v>
      </c>
      <c r="AU187" s="25" t="s">
        <v>79</v>
      </c>
      <c r="AY187" s="25" t="s">
        <v>135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5" t="s">
        <v>77</v>
      </c>
      <c r="BK187" s="214">
        <f>ROUND(I187*H187,2)</f>
        <v>0</v>
      </c>
      <c r="BL187" s="25" t="s">
        <v>141</v>
      </c>
      <c r="BM187" s="25" t="s">
        <v>239</v>
      </c>
    </row>
    <row r="188" spans="2:47" s="1" customFormat="1" ht="40.5">
      <c r="B188" s="41"/>
      <c r="C188" s="63"/>
      <c r="D188" s="215" t="s">
        <v>143</v>
      </c>
      <c r="E188" s="63"/>
      <c r="F188" s="216" t="s">
        <v>240</v>
      </c>
      <c r="G188" s="63"/>
      <c r="H188" s="63"/>
      <c r="I188" s="172"/>
      <c r="J188" s="63"/>
      <c r="K188" s="63"/>
      <c r="L188" s="61"/>
      <c r="M188" s="217"/>
      <c r="N188" s="42"/>
      <c r="O188" s="42"/>
      <c r="P188" s="42"/>
      <c r="Q188" s="42"/>
      <c r="R188" s="42"/>
      <c r="S188" s="42"/>
      <c r="T188" s="78"/>
      <c r="AT188" s="25" t="s">
        <v>143</v>
      </c>
      <c r="AU188" s="25" t="s">
        <v>79</v>
      </c>
    </row>
    <row r="189" spans="2:51" s="12" customFormat="1" ht="13.5">
      <c r="B189" s="219"/>
      <c r="C189" s="220"/>
      <c r="D189" s="215" t="s">
        <v>153</v>
      </c>
      <c r="E189" s="221" t="s">
        <v>21</v>
      </c>
      <c r="F189" s="222" t="s">
        <v>241</v>
      </c>
      <c r="G189" s="220"/>
      <c r="H189" s="221" t="s">
        <v>21</v>
      </c>
      <c r="I189" s="223"/>
      <c r="J189" s="220"/>
      <c r="K189" s="220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153</v>
      </c>
      <c r="AU189" s="228" t="s">
        <v>79</v>
      </c>
      <c r="AV189" s="12" t="s">
        <v>77</v>
      </c>
      <c r="AW189" s="12" t="s">
        <v>34</v>
      </c>
      <c r="AX189" s="12" t="s">
        <v>70</v>
      </c>
      <c r="AY189" s="228" t="s">
        <v>135</v>
      </c>
    </row>
    <row r="190" spans="2:51" s="13" customFormat="1" ht="13.5">
      <c r="B190" s="229"/>
      <c r="C190" s="230"/>
      <c r="D190" s="215" t="s">
        <v>153</v>
      </c>
      <c r="E190" s="231" t="s">
        <v>21</v>
      </c>
      <c r="F190" s="232" t="s">
        <v>242</v>
      </c>
      <c r="G190" s="230"/>
      <c r="H190" s="233">
        <v>91.17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153</v>
      </c>
      <c r="AU190" s="239" t="s">
        <v>79</v>
      </c>
      <c r="AV190" s="13" t="s">
        <v>79</v>
      </c>
      <c r="AW190" s="13" t="s">
        <v>34</v>
      </c>
      <c r="AX190" s="13" t="s">
        <v>77</v>
      </c>
      <c r="AY190" s="239" t="s">
        <v>135</v>
      </c>
    </row>
    <row r="191" spans="2:65" s="1" customFormat="1" ht="25.5" customHeight="1">
      <c r="B191" s="41"/>
      <c r="C191" s="203" t="s">
        <v>243</v>
      </c>
      <c r="D191" s="203" t="s">
        <v>137</v>
      </c>
      <c r="E191" s="204" t="s">
        <v>244</v>
      </c>
      <c r="F191" s="205" t="s">
        <v>245</v>
      </c>
      <c r="G191" s="206" t="s">
        <v>173</v>
      </c>
      <c r="H191" s="207">
        <v>91.17</v>
      </c>
      <c r="I191" s="208"/>
      <c r="J191" s="209">
        <f>ROUND(I191*H191,2)</f>
        <v>0</v>
      </c>
      <c r="K191" s="205" t="s">
        <v>21</v>
      </c>
      <c r="L191" s="61"/>
      <c r="M191" s="210" t="s">
        <v>21</v>
      </c>
      <c r="N191" s="211" t="s">
        <v>41</v>
      </c>
      <c r="O191" s="42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25" t="s">
        <v>141</v>
      </c>
      <c r="AT191" s="25" t="s">
        <v>137</v>
      </c>
      <c r="AU191" s="25" t="s">
        <v>79</v>
      </c>
      <c r="AY191" s="25" t="s">
        <v>135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25" t="s">
        <v>77</v>
      </c>
      <c r="BK191" s="214">
        <f>ROUND(I191*H191,2)</f>
        <v>0</v>
      </c>
      <c r="BL191" s="25" t="s">
        <v>141</v>
      </c>
      <c r="BM191" s="25" t="s">
        <v>246</v>
      </c>
    </row>
    <row r="192" spans="2:47" s="1" customFormat="1" ht="40.5">
      <c r="B192" s="41"/>
      <c r="C192" s="63"/>
      <c r="D192" s="215" t="s">
        <v>143</v>
      </c>
      <c r="E192" s="63"/>
      <c r="F192" s="216" t="s">
        <v>240</v>
      </c>
      <c r="G192" s="63"/>
      <c r="H192" s="63"/>
      <c r="I192" s="172"/>
      <c r="J192" s="63"/>
      <c r="K192" s="63"/>
      <c r="L192" s="61"/>
      <c r="M192" s="217"/>
      <c r="N192" s="42"/>
      <c r="O192" s="42"/>
      <c r="P192" s="42"/>
      <c r="Q192" s="42"/>
      <c r="R192" s="42"/>
      <c r="S192" s="42"/>
      <c r="T192" s="78"/>
      <c r="AT192" s="25" t="s">
        <v>143</v>
      </c>
      <c r="AU192" s="25" t="s">
        <v>79</v>
      </c>
    </row>
    <row r="193" spans="2:51" s="12" customFormat="1" ht="13.5">
      <c r="B193" s="219"/>
      <c r="C193" s="220"/>
      <c r="D193" s="215" t="s">
        <v>153</v>
      </c>
      <c r="E193" s="221" t="s">
        <v>21</v>
      </c>
      <c r="F193" s="222" t="s">
        <v>241</v>
      </c>
      <c r="G193" s="220"/>
      <c r="H193" s="221" t="s">
        <v>21</v>
      </c>
      <c r="I193" s="223"/>
      <c r="J193" s="220"/>
      <c r="K193" s="220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153</v>
      </c>
      <c r="AU193" s="228" t="s">
        <v>79</v>
      </c>
      <c r="AV193" s="12" t="s">
        <v>77</v>
      </c>
      <c r="AW193" s="12" t="s">
        <v>34</v>
      </c>
      <c r="AX193" s="12" t="s">
        <v>70</v>
      </c>
      <c r="AY193" s="228" t="s">
        <v>135</v>
      </c>
    </row>
    <row r="194" spans="2:51" s="13" customFormat="1" ht="13.5">
      <c r="B194" s="229"/>
      <c r="C194" s="230"/>
      <c r="D194" s="215" t="s">
        <v>153</v>
      </c>
      <c r="E194" s="231" t="s">
        <v>21</v>
      </c>
      <c r="F194" s="232" t="s">
        <v>242</v>
      </c>
      <c r="G194" s="230"/>
      <c r="H194" s="233">
        <v>91.17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153</v>
      </c>
      <c r="AU194" s="239" t="s">
        <v>79</v>
      </c>
      <c r="AV194" s="13" t="s">
        <v>79</v>
      </c>
      <c r="AW194" s="13" t="s">
        <v>34</v>
      </c>
      <c r="AX194" s="13" t="s">
        <v>77</v>
      </c>
      <c r="AY194" s="239" t="s">
        <v>135</v>
      </c>
    </row>
    <row r="195" spans="2:65" s="1" customFormat="1" ht="16.5" customHeight="1">
      <c r="B195" s="41"/>
      <c r="C195" s="203" t="s">
        <v>247</v>
      </c>
      <c r="D195" s="203" t="s">
        <v>137</v>
      </c>
      <c r="E195" s="204" t="s">
        <v>248</v>
      </c>
      <c r="F195" s="205" t="s">
        <v>249</v>
      </c>
      <c r="G195" s="206" t="s">
        <v>173</v>
      </c>
      <c r="H195" s="207">
        <v>91.17</v>
      </c>
      <c r="I195" s="208"/>
      <c r="J195" s="209">
        <f>ROUND(I195*H195,2)</f>
        <v>0</v>
      </c>
      <c r="K195" s="205" t="s">
        <v>148</v>
      </c>
      <c r="L195" s="61"/>
      <c r="M195" s="210" t="s">
        <v>21</v>
      </c>
      <c r="N195" s="211" t="s">
        <v>41</v>
      </c>
      <c r="O195" s="42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AR195" s="25" t="s">
        <v>141</v>
      </c>
      <c r="AT195" s="25" t="s">
        <v>137</v>
      </c>
      <c r="AU195" s="25" t="s">
        <v>79</v>
      </c>
      <c r="AY195" s="25" t="s">
        <v>135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25" t="s">
        <v>77</v>
      </c>
      <c r="BK195" s="214">
        <f>ROUND(I195*H195,2)</f>
        <v>0</v>
      </c>
      <c r="BL195" s="25" t="s">
        <v>141</v>
      </c>
      <c r="BM195" s="25" t="s">
        <v>250</v>
      </c>
    </row>
    <row r="196" spans="2:47" s="1" customFormat="1" ht="27">
      <c r="B196" s="41"/>
      <c r="C196" s="63"/>
      <c r="D196" s="215" t="s">
        <v>143</v>
      </c>
      <c r="E196" s="63"/>
      <c r="F196" s="216" t="s">
        <v>251</v>
      </c>
      <c r="G196" s="63"/>
      <c r="H196" s="63"/>
      <c r="I196" s="172"/>
      <c r="J196" s="63"/>
      <c r="K196" s="63"/>
      <c r="L196" s="61"/>
      <c r="M196" s="217"/>
      <c r="N196" s="42"/>
      <c r="O196" s="42"/>
      <c r="P196" s="42"/>
      <c r="Q196" s="42"/>
      <c r="R196" s="42"/>
      <c r="S196" s="42"/>
      <c r="T196" s="78"/>
      <c r="AT196" s="25" t="s">
        <v>143</v>
      </c>
      <c r="AU196" s="25" t="s">
        <v>79</v>
      </c>
    </row>
    <row r="197" spans="2:51" s="12" customFormat="1" ht="13.5">
      <c r="B197" s="219"/>
      <c r="C197" s="220"/>
      <c r="D197" s="215" t="s">
        <v>153</v>
      </c>
      <c r="E197" s="221" t="s">
        <v>21</v>
      </c>
      <c r="F197" s="222" t="s">
        <v>241</v>
      </c>
      <c r="G197" s="220"/>
      <c r="H197" s="221" t="s">
        <v>21</v>
      </c>
      <c r="I197" s="223"/>
      <c r="J197" s="220"/>
      <c r="K197" s="220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153</v>
      </c>
      <c r="AU197" s="228" t="s">
        <v>79</v>
      </c>
      <c r="AV197" s="12" t="s">
        <v>77</v>
      </c>
      <c r="AW197" s="12" t="s">
        <v>34</v>
      </c>
      <c r="AX197" s="12" t="s">
        <v>70</v>
      </c>
      <c r="AY197" s="228" t="s">
        <v>135</v>
      </c>
    </row>
    <row r="198" spans="2:51" s="13" customFormat="1" ht="13.5">
      <c r="B198" s="229"/>
      <c r="C198" s="230"/>
      <c r="D198" s="215" t="s">
        <v>153</v>
      </c>
      <c r="E198" s="231" t="s">
        <v>21</v>
      </c>
      <c r="F198" s="232" t="s">
        <v>242</v>
      </c>
      <c r="G198" s="230"/>
      <c r="H198" s="233">
        <v>91.17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153</v>
      </c>
      <c r="AU198" s="239" t="s">
        <v>79</v>
      </c>
      <c r="AV198" s="13" t="s">
        <v>79</v>
      </c>
      <c r="AW198" s="13" t="s">
        <v>34</v>
      </c>
      <c r="AX198" s="13" t="s">
        <v>77</v>
      </c>
      <c r="AY198" s="239" t="s">
        <v>135</v>
      </c>
    </row>
    <row r="199" spans="2:65" s="1" customFormat="1" ht="16.5" customHeight="1">
      <c r="B199" s="41"/>
      <c r="C199" s="203" t="s">
        <v>252</v>
      </c>
      <c r="D199" s="203" t="s">
        <v>137</v>
      </c>
      <c r="E199" s="204" t="s">
        <v>253</v>
      </c>
      <c r="F199" s="205" t="s">
        <v>254</v>
      </c>
      <c r="G199" s="206" t="s">
        <v>173</v>
      </c>
      <c r="H199" s="207">
        <v>91.17</v>
      </c>
      <c r="I199" s="208"/>
      <c r="J199" s="209">
        <f>ROUND(I199*H199,2)</f>
        <v>0</v>
      </c>
      <c r="K199" s="205" t="s">
        <v>148</v>
      </c>
      <c r="L199" s="61"/>
      <c r="M199" s="210" t="s">
        <v>21</v>
      </c>
      <c r="N199" s="211" t="s">
        <v>41</v>
      </c>
      <c r="O199" s="42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25" t="s">
        <v>141</v>
      </c>
      <c r="AT199" s="25" t="s">
        <v>137</v>
      </c>
      <c r="AU199" s="25" t="s">
        <v>79</v>
      </c>
      <c r="AY199" s="25" t="s">
        <v>135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25" t="s">
        <v>77</v>
      </c>
      <c r="BK199" s="214">
        <f>ROUND(I199*H199,2)</f>
        <v>0</v>
      </c>
      <c r="BL199" s="25" t="s">
        <v>141</v>
      </c>
      <c r="BM199" s="25" t="s">
        <v>255</v>
      </c>
    </row>
    <row r="200" spans="2:47" s="1" customFormat="1" ht="13.5">
      <c r="B200" s="41"/>
      <c r="C200" s="63"/>
      <c r="D200" s="215" t="s">
        <v>143</v>
      </c>
      <c r="E200" s="63"/>
      <c r="F200" s="216" t="s">
        <v>256</v>
      </c>
      <c r="G200" s="63"/>
      <c r="H200" s="63"/>
      <c r="I200" s="172"/>
      <c r="J200" s="63"/>
      <c r="K200" s="63"/>
      <c r="L200" s="61"/>
      <c r="M200" s="217"/>
      <c r="N200" s="42"/>
      <c r="O200" s="42"/>
      <c r="P200" s="42"/>
      <c r="Q200" s="42"/>
      <c r="R200" s="42"/>
      <c r="S200" s="42"/>
      <c r="T200" s="78"/>
      <c r="AT200" s="25" t="s">
        <v>143</v>
      </c>
      <c r="AU200" s="25" t="s">
        <v>79</v>
      </c>
    </row>
    <row r="201" spans="2:51" s="12" customFormat="1" ht="13.5">
      <c r="B201" s="219"/>
      <c r="C201" s="220"/>
      <c r="D201" s="215" t="s">
        <v>153</v>
      </c>
      <c r="E201" s="221" t="s">
        <v>21</v>
      </c>
      <c r="F201" s="222" t="s">
        <v>241</v>
      </c>
      <c r="G201" s="220"/>
      <c r="H201" s="221" t="s">
        <v>21</v>
      </c>
      <c r="I201" s="223"/>
      <c r="J201" s="220"/>
      <c r="K201" s="220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153</v>
      </c>
      <c r="AU201" s="228" t="s">
        <v>79</v>
      </c>
      <c r="AV201" s="12" t="s">
        <v>77</v>
      </c>
      <c r="AW201" s="12" t="s">
        <v>34</v>
      </c>
      <c r="AX201" s="12" t="s">
        <v>70</v>
      </c>
      <c r="AY201" s="228" t="s">
        <v>135</v>
      </c>
    </row>
    <row r="202" spans="2:51" s="13" customFormat="1" ht="13.5">
      <c r="B202" s="229"/>
      <c r="C202" s="230"/>
      <c r="D202" s="215" t="s">
        <v>153</v>
      </c>
      <c r="E202" s="231" t="s">
        <v>21</v>
      </c>
      <c r="F202" s="232" t="s">
        <v>242</v>
      </c>
      <c r="G202" s="230"/>
      <c r="H202" s="233">
        <v>91.17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153</v>
      </c>
      <c r="AU202" s="239" t="s">
        <v>79</v>
      </c>
      <c r="AV202" s="13" t="s">
        <v>79</v>
      </c>
      <c r="AW202" s="13" t="s">
        <v>34</v>
      </c>
      <c r="AX202" s="13" t="s">
        <v>77</v>
      </c>
      <c r="AY202" s="239" t="s">
        <v>135</v>
      </c>
    </row>
    <row r="203" spans="2:65" s="1" customFormat="1" ht="16.5" customHeight="1">
      <c r="B203" s="41"/>
      <c r="C203" s="203" t="s">
        <v>257</v>
      </c>
      <c r="D203" s="203" t="s">
        <v>137</v>
      </c>
      <c r="E203" s="204" t="s">
        <v>258</v>
      </c>
      <c r="F203" s="205" t="s">
        <v>259</v>
      </c>
      <c r="G203" s="206" t="s">
        <v>173</v>
      </c>
      <c r="H203" s="207">
        <v>91.17</v>
      </c>
      <c r="I203" s="208"/>
      <c r="J203" s="209">
        <f>ROUND(I203*H203,2)</f>
        <v>0</v>
      </c>
      <c r="K203" s="205" t="s">
        <v>148</v>
      </c>
      <c r="L203" s="61"/>
      <c r="M203" s="210" t="s">
        <v>21</v>
      </c>
      <c r="N203" s="211" t="s">
        <v>41</v>
      </c>
      <c r="O203" s="42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25" t="s">
        <v>141</v>
      </c>
      <c r="AT203" s="25" t="s">
        <v>137</v>
      </c>
      <c r="AU203" s="25" t="s">
        <v>79</v>
      </c>
      <c r="AY203" s="25" t="s">
        <v>135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25" t="s">
        <v>77</v>
      </c>
      <c r="BK203" s="214">
        <f>ROUND(I203*H203,2)</f>
        <v>0</v>
      </c>
      <c r="BL203" s="25" t="s">
        <v>141</v>
      </c>
      <c r="BM203" s="25" t="s">
        <v>260</v>
      </c>
    </row>
    <row r="204" spans="2:47" s="1" customFormat="1" ht="27">
      <c r="B204" s="41"/>
      <c r="C204" s="63"/>
      <c r="D204" s="215" t="s">
        <v>143</v>
      </c>
      <c r="E204" s="63"/>
      <c r="F204" s="216" t="s">
        <v>261</v>
      </c>
      <c r="G204" s="63"/>
      <c r="H204" s="63"/>
      <c r="I204" s="172"/>
      <c r="J204" s="63"/>
      <c r="K204" s="63"/>
      <c r="L204" s="61"/>
      <c r="M204" s="217"/>
      <c r="N204" s="42"/>
      <c r="O204" s="42"/>
      <c r="P204" s="42"/>
      <c r="Q204" s="42"/>
      <c r="R204" s="42"/>
      <c r="S204" s="42"/>
      <c r="T204" s="78"/>
      <c r="AT204" s="25" t="s">
        <v>143</v>
      </c>
      <c r="AU204" s="25" t="s">
        <v>79</v>
      </c>
    </row>
    <row r="205" spans="2:51" s="12" customFormat="1" ht="13.5">
      <c r="B205" s="219"/>
      <c r="C205" s="220"/>
      <c r="D205" s="215" t="s">
        <v>153</v>
      </c>
      <c r="E205" s="221" t="s">
        <v>21</v>
      </c>
      <c r="F205" s="222" t="s">
        <v>241</v>
      </c>
      <c r="G205" s="220"/>
      <c r="H205" s="221" t="s">
        <v>21</v>
      </c>
      <c r="I205" s="223"/>
      <c r="J205" s="220"/>
      <c r="K205" s="220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153</v>
      </c>
      <c r="AU205" s="228" t="s">
        <v>79</v>
      </c>
      <c r="AV205" s="12" t="s">
        <v>77</v>
      </c>
      <c r="AW205" s="12" t="s">
        <v>34</v>
      </c>
      <c r="AX205" s="12" t="s">
        <v>70</v>
      </c>
      <c r="AY205" s="228" t="s">
        <v>135</v>
      </c>
    </row>
    <row r="206" spans="2:51" s="13" customFormat="1" ht="13.5">
      <c r="B206" s="229"/>
      <c r="C206" s="230"/>
      <c r="D206" s="215" t="s">
        <v>153</v>
      </c>
      <c r="E206" s="231" t="s">
        <v>21</v>
      </c>
      <c r="F206" s="232" t="s">
        <v>242</v>
      </c>
      <c r="G206" s="230"/>
      <c r="H206" s="233">
        <v>91.17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153</v>
      </c>
      <c r="AU206" s="239" t="s">
        <v>79</v>
      </c>
      <c r="AV206" s="13" t="s">
        <v>79</v>
      </c>
      <c r="AW206" s="13" t="s">
        <v>34</v>
      </c>
      <c r="AX206" s="13" t="s">
        <v>77</v>
      </c>
      <c r="AY206" s="239" t="s">
        <v>135</v>
      </c>
    </row>
    <row r="207" spans="2:65" s="1" customFormat="1" ht="25.5" customHeight="1">
      <c r="B207" s="41"/>
      <c r="C207" s="203" t="s">
        <v>262</v>
      </c>
      <c r="D207" s="203" t="s">
        <v>137</v>
      </c>
      <c r="E207" s="204" t="s">
        <v>263</v>
      </c>
      <c r="F207" s="205" t="s">
        <v>264</v>
      </c>
      <c r="G207" s="206" t="s">
        <v>147</v>
      </c>
      <c r="H207" s="207">
        <v>23.01</v>
      </c>
      <c r="I207" s="208"/>
      <c r="J207" s="209">
        <f>ROUND(I207*H207,2)</f>
        <v>0</v>
      </c>
      <c r="K207" s="205" t="s">
        <v>21</v>
      </c>
      <c r="L207" s="61"/>
      <c r="M207" s="210" t="s">
        <v>21</v>
      </c>
      <c r="N207" s="211" t="s">
        <v>41</v>
      </c>
      <c r="O207" s="42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25" t="s">
        <v>141</v>
      </c>
      <c r="AT207" s="25" t="s">
        <v>137</v>
      </c>
      <c r="AU207" s="25" t="s">
        <v>79</v>
      </c>
      <c r="AY207" s="25" t="s">
        <v>135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77</v>
      </c>
      <c r="BK207" s="214">
        <f>ROUND(I207*H207,2)</f>
        <v>0</v>
      </c>
      <c r="BL207" s="25" t="s">
        <v>141</v>
      </c>
      <c r="BM207" s="25" t="s">
        <v>265</v>
      </c>
    </row>
    <row r="208" spans="2:47" s="1" customFormat="1" ht="13.5">
      <c r="B208" s="41"/>
      <c r="C208" s="63"/>
      <c r="D208" s="215" t="s">
        <v>143</v>
      </c>
      <c r="E208" s="63"/>
      <c r="F208" s="216" t="s">
        <v>264</v>
      </c>
      <c r="G208" s="63"/>
      <c r="H208" s="63"/>
      <c r="I208" s="172"/>
      <c r="J208" s="63"/>
      <c r="K208" s="63"/>
      <c r="L208" s="61"/>
      <c r="M208" s="217"/>
      <c r="N208" s="42"/>
      <c r="O208" s="42"/>
      <c r="P208" s="42"/>
      <c r="Q208" s="42"/>
      <c r="R208" s="42"/>
      <c r="S208" s="42"/>
      <c r="T208" s="78"/>
      <c r="AT208" s="25" t="s">
        <v>143</v>
      </c>
      <c r="AU208" s="25" t="s">
        <v>79</v>
      </c>
    </row>
    <row r="209" spans="2:47" s="1" customFormat="1" ht="27">
      <c r="B209" s="41"/>
      <c r="C209" s="63"/>
      <c r="D209" s="215" t="s">
        <v>151</v>
      </c>
      <c r="E209" s="63"/>
      <c r="F209" s="218" t="s">
        <v>266</v>
      </c>
      <c r="G209" s="63"/>
      <c r="H209" s="63"/>
      <c r="I209" s="172"/>
      <c r="J209" s="63"/>
      <c r="K209" s="63"/>
      <c r="L209" s="61"/>
      <c r="M209" s="217"/>
      <c r="N209" s="42"/>
      <c r="O209" s="42"/>
      <c r="P209" s="42"/>
      <c r="Q209" s="42"/>
      <c r="R209" s="42"/>
      <c r="S209" s="42"/>
      <c r="T209" s="78"/>
      <c r="AT209" s="25" t="s">
        <v>151</v>
      </c>
      <c r="AU209" s="25" t="s">
        <v>79</v>
      </c>
    </row>
    <row r="210" spans="2:51" s="12" customFormat="1" ht="13.5">
      <c r="B210" s="219"/>
      <c r="C210" s="220"/>
      <c r="D210" s="215" t="s">
        <v>153</v>
      </c>
      <c r="E210" s="221" t="s">
        <v>21</v>
      </c>
      <c r="F210" s="222" t="s">
        <v>267</v>
      </c>
      <c r="G210" s="220"/>
      <c r="H210" s="221" t="s">
        <v>21</v>
      </c>
      <c r="I210" s="223"/>
      <c r="J210" s="220"/>
      <c r="K210" s="220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153</v>
      </c>
      <c r="AU210" s="228" t="s">
        <v>79</v>
      </c>
      <c r="AV210" s="12" t="s">
        <v>77</v>
      </c>
      <c r="AW210" s="12" t="s">
        <v>34</v>
      </c>
      <c r="AX210" s="12" t="s">
        <v>70</v>
      </c>
      <c r="AY210" s="228" t="s">
        <v>135</v>
      </c>
    </row>
    <row r="211" spans="2:51" s="13" customFormat="1" ht="13.5">
      <c r="B211" s="229"/>
      <c r="C211" s="230"/>
      <c r="D211" s="215" t="s">
        <v>153</v>
      </c>
      <c r="E211" s="231" t="s">
        <v>21</v>
      </c>
      <c r="F211" s="232" t="s">
        <v>268</v>
      </c>
      <c r="G211" s="230"/>
      <c r="H211" s="233">
        <v>23.01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153</v>
      </c>
      <c r="AU211" s="239" t="s">
        <v>79</v>
      </c>
      <c r="AV211" s="13" t="s">
        <v>79</v>
      </c>
      <c r="AW211" s="13" t="s">
        <v>34</v>
      </c>
      <c r="AX211" s="13" t="s">
        <v>77</v>
      </c>
      <c r="AY211" s="239" t="s">
        <v>135</v>
      </c>
    </row>
    <row r="212" spans="2:65" s="1" customFormat="1" ht="16.5" customHeight="1">
      <c r="B212" s="41"/>
      <c r="C212" s="203" t="s">
        <v>10</v>
      </c>
      <c r="D212" s="203" t="s">
        <v>137</v>
      </c>
      <c r="E212" s="204" t="s">
        <v>269</v>
      </c>
      <c r="F212" s="205" t="s">
        <v>270</v>
      </c>
      <c r="G212" s="206" t="s">
        <v>147</v>
      </c>
      <c r="H212" s="207">
        <v>110.303</v>
      </c>
      <c r="I212" s="208"/>
      <c r="J212" s="209">
        <f>ROUND(I212*H212,2)</f>
        <v>0</v>
      </c>
      <c r="K212" s="205" t="s">
        <v>21</v>
      </c>
      <c r="L212" s="61"/>
      <c r="M212" s="210" t="s">
        <v>21</v>
      </c>
      <c r="N212" s="211" t="s">
        <v>41</v>
      </c>
      <c r="O212" s="42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25" t="s">
        <v>141</v>
      </c>
      <c r="AT212" s="25" t="s">
        <v>137</v>
      </c>
      <c r="AU212" s="25" t="s">
        <v>79</v>
      </c>
      <c r="AY212" s="25" t="s">
        <v>135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25" t="s">
        <v>77</v>
      </c>
      <c r="BK212" s="214">
        <f>ROUND(I212*H212,2)</f>
        <v>0</v>
      </c>
      <c r="BL212" s="25" t="s">
        <v>141</v>
      </c>
      <c r="BM212" s="25" t="s">
        <v>271</v>
      </c>
    </row>
    <row r="213" spans="2:47" s="1" customFormat="1" ht="13.5">
      <c r="B213" s="41"/>
      <c r="C213" s="63"/>
      <c r="D213" s="215" t="s">
        <v>143</v>
      </c>
      <c r="E213" s="63"/>
      <c r="F213" s="216" t="s">
        <v>270</v>
      </c>
      <c r="G213" s="63"/>
      <c r="H213" s="63"/>
      <c r="I213" s="172"/>
      <c r="J213" s="63"/>
      <c r="K213" s="63"/>
      <c r="L213" s="61"/>
      <c r="M213" s="217"/>
      <c r="N213" s="42"/>
      <c r="O213" s="42"/>
      <c r="P213" s="42"/>
      <c r="Q213" s="42"/>
      <c r="R213" s="42"/>
      <c r="S213" s="42"/>
      <c r="T213" s="78"/>
      <c r="AT213" s="25" t="s">
        <v>143</v>
      </c>
      <c r="AU213" s="25" t="s">
        <v>79</v>
      </c>
    </row>
    <row r="214" spans="2:51" s="12" customFormat="1" ht="13.5">
      <c r="B214" s="219"/>
      <c r="C214" s="220"/>
      <c r="D214" s="215" t="s">
        <v>153</v>
      </c>
      <c r="E214" s="221" t="s">
        <v>21</v>
      </c>
      <c r="F214" s="222" t="s">
        <v>272</v>
      </c>
      <c r="G214" s="220"/>
      <c r="H214" s="221" t="s">
        <v>21</v>
      </c>
      <c r="I214" s="223"/>
      <c r="J214" s="220"/>
      <c r="K214" s="220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153</v>
      </c>
      <c r="AU214" s="228" t="s">
        <v>79</v>
      </c>
      <c r="AV214" s="12" t="s">
        <v>77</v>
      </c>
      <c r="AW214" s="12" t="s">
        <v>34</v>
      </c>
      <c r="AX214" s="12" t="s">
        <v>70</v>
      </c>
      <c r="AY214" s="228" t="s">
        <v>135</v>
      </c>
    </row>
    <row r="215" spans="2:51" s="13" customFormat="1" ht="13.5">
      <c r="B215" s="229"/>
      <c r="C215" s="230"/>
      <c r="D215" s="215" t="s">
        <v>153</v>
      </c>
      <c r="E215" s="231" t="s">
        <v>21</v>
      </c>
      <c r="F215" s="232" t="s">
        <v>273</v>
      </c>
      <c r="G215" s="230"/>
      <c r="H215" s="233">
        <v>110.303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153</v>
      </c>
      <c r="AU215" s="239" t="s">
        <v>79</v>
      </c>
      <c r="AV215" s="13" t="s">
        <v>79</v>
      </c>
      <c r="AW215" s="13" t="s">
        <v>34</v>
      </c>
      <c r="AX215" s="13" t="s">
        <v>77</v>
      </c>
      <c r="AY215" s="239" t="s">
        <v>135</v>
      </c>
    </row>
    <row r="216" spans="2:65" s="1" customFormat="1" ht="25.5" customHeight="1">
      <c r="B216" s="41"/>
      <c r="C216" s="203" t="s">
        <v>274</v>
      </c>
      <c r="D216" s="203" t="s">
        <v>137</v>
      </c>
      <c r="E216" s="204" t="s">
        <v>275</v>
      </c>
      <c r="F216" s="205" t="s">
        <v>276</v>
      </c>
      <c r="G216" s="206" t="s">
        <v>147</v>
      </c>
      <c r="H216" s="207">
        <v>110.303</v>
      </c>
      <c r="I216" s="208"/>
      <c r="J216" s="209">
        <f>ROUND(I216*H216,2)</f>
        <v>0</v>
      </c>
      <c r="K216" s="205" t="s">
        <v>148</v>
      </c>
      <c r="L216" s="61"/>
      <c r="M216" s="210" t="s">
        <v>21</v>
      </c>
      <c r="N216" s="211" t="s">
        <v>41</v>
      </c>
      <c r="O216" s="42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25" t="s">
        <v>141</v>
      </c>
      <c r="AT216" s="25" t="s">
        <v>137</v>
      </c>
      <c r="AU216" s="25" t="s">
        <v>79</v>
      </c>
      <c r="AY216" s="25" t="s">
        <v>135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77</v>
      </c>
      <c r="BK216" s="214">
        <f>ROUND(I216*H216,2)</f>
        <v>0</v>
      </c>
      <c r="BL216" s="25" t="s">
        <v>141</v>
      </c>
      <c r="BM216" s="25" t="s">
        <v>277</v>
      </c>
    </row>
    <row r="217" spans="2:47" s="1" customFormat="1" ht="27">
      <c r="B217" s="41"/>
      <c r="C217" s="63"/>
      <c r="D217" s="215" t="s">
        <v>143</v>
      </c>
      <c r="E217" s="63"/>
      <c r="F217" s="216" t="s">
        <v>278</v>
      </c>
      <c r="G217" s="63"/>
      <c r="H217" s="63"/>
      <c r="I217" s="172"/>
      <c r="J217" s="63"/>
      <c r="K217" s="63"/>
      <c r="L217" s="61"/>
      <c r="M217" s="217"/>
      <c r="N217" s="42"/>
      <c r="O217" s="42"/>
      <c r="P217" s="42"/>
      <c r="Q217" s="42"/>
      <c r="R217" s="42"/>
      <c r="S217" s="42"/>
      <c r="T217" s="78"/>
      <c r="AT217" s="25" t="s">
        <v>143</v>
      </c>
      <c r="AU217" s="25" t="s">
        <v>79</v>
      </c>
    </row>
    <row r="218" spans="2:47" s="1" customFormat="1" ht="27">
      <c r="B218" s="41"/>
      <c r="C218" s="63"/>
      <c r="D218" s="215" t="s">
        <v>151</v>
      </c>
      <c r="E218" s="63"/>
      <c r="F218" s="218" t="s">
        <v>279</v>
      </c>
      <c r="G218" s="63"/>
      <c r="H218" s="63"/>
      <c r="I218" s="172"/>
      <c r="J218" s="63"/>
      <c r="K218" s="63"/>
      <c r="L218" s="61"/>
      <c r="M218" s="217"/>
      <c r="N218" s="42"/>
      <c r="O218" s="42"/>
      <c r="P218" s="42"/>
      <c r="Q218" s="42"/>
      <c r="R218" s="42"/>
      <c r="S218" s="42"/>
      <c r="T218" s="78"/>
      <c r="AT218" s="25" t="s">
        <v>151</v>
      </c>
      <c r="AU218" s="25" t="s">
        <v>79</v>
      </c>
    </row>
    <row r="219" spans="2:51" s="12" customFormat="1" ht="13.5">
      <c r="B219" s="219"/>
      <c r="C219" s="220"/>
      <c r="D219" s="215" t="s">
        <v>153</v>
      </c>
      <c r="E219" s="221" t="s">
        <v>21</v>
      </c>
      <c r="F219" s="222" t="s">
        <v>195</v>
      </c>
      <c r="G219" s="220"/>
      <c r="H219" s="221" t="s">
        <v>21</v>
      </c>
      <c r="I219" s="223"/>
      <c r="J219" s="220"/>
      <c r="K219" s="220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153</v>
      </c>
      <c r="AU219" s="228" t="s">
        <v>79</v>
      </c>
      <c r="AV219" s="12" t="s">
        <v>77</v>
      </c>
      <c r="AW219" s="12" t="s">
        <v>34</v>
      </c>
      <c r="AX219" s="12" t="s">
        <v>70</v>
      </c>
      <c r="AY219" s="228" t="s">
        <v>135</v>
      </c>
    </row>
    <row r="220" spans="2:51" s="13" customFormat="1" ht="13.5">
      <c r="B220" s="229"/>
      <c r="C220" s="230"/>
      <c r="D220" s="215" t="s">
        <v>153</v>
      </c>
      <c r="E220" s="231" t="s">
        <v>21</v>
      </c>
      <c r="F220" s="232" t="s">
        <v>280</v>
      </c>
      <c r="G220" s="230"/>
      <c r="H220" s="233">
        <v>22.5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153</v>
      </c>
      <c r="AU220" s="239" t="s">
        <v>79</v>
      </c>
      <c r="AV220" s="13" t="s">
        <v>79</v>
      </c>
      <c r="AW220" s="13" t="s">
        <v>34</v>
      </c>
      <c r="AX220" s="13" t="s">
        <v>70</v>
      </c>
      <c r="AY220" s="239" t="s">
        <v>135</v>
      </c>
    </row>
    <row r="221" spans="2:51" s="12" customFormat="1" ht="13.5">
      <c r="B221" s="219"/>
      <c r="C221" s="220"/>
      <c r="D221" s="215" t="s">
        <v>153</v>
      </c>
      <c r="E221" s="221" t="s">
        <v>21</v>
      </c>
      <c r="F221" s="222" t="s">
        <v>197</v>
      </c>
      <c r="G221" s="220"/>
      <c r="H221" s="221" t="s">
        <v>21</v>
      </c>
      <c r="I221" s="223"/>
      <c r="J221" s="220"/>
      <c r="K221" s="220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153</v>
      </c>
      <c r="AU221" s="228" t="s">
        <v>79</v>
      </c>
      <c r="AV221" s="12" t="s">
        <v>77</v>
      </c>
      <c r="AW221" s="12" t="s">
        <v>34</v>
      </c>
      <c r="AX221" s="12" t="s">
        <v>70</v>
      </c>
      <c r="AY221" s="228" t="s">
        <v>135</v>
      </c>
    </row>
    <row r="222" spans="2:51" s="13" customFormat="1" ht="13.5">
      <c r="B222" s="229"/>
      <c r="C222" s="230"/>
      <c r="D222" s="215" t="s">
        <v>153</v>
      </c>
      <c r="E222" s="231" t="s">
        <v>21</v>
      </c>
      <c r="F222" s="232" t="s">
        <v>281</v>
      </c>
      <c r="G222" s="230"/>
      <c r="H222" s="233">
        <v>32.1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153</v>
      </c>
      <c r="AU222" s="239" t="s">
        <v>79</v>
      </c>
      <c r="AV222" s="13" t="s">
        <v>79</v>
      </c>
      <c r="AW222" s="13" t="s">
        <v>34</v>
      </c>
      <c r="AX222" s="13" t="s">
        <v>70</v>
      </c>
      <c r="AY222" s="239" t="s">
        <v>135</v>
      </c>
    </row>
    <row r="223" spans="2:51" s="12" customFormat="1" ht="13.5">
      <c r="B223" s="219"/>
      <c r="C223" s="220"/>
      <c r="D223" s="215" t="s">
        <v>153</v>
      </c>
      <c r="E223" s="221" t="s">
        <v>21</v>
      </c>
      <c r="F223" s="222" t="s">
        <v>199</v>
      </c>
      <c r="G223" s="220"/>
      <c r="H223" s="221" t="s">
        <v>21</v>
      </c>
      <c r="I223" s="223"/>
      <c r="J223" s="220"/>
      <c r="K223" s="220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153</v>
      </c>
      <c r="AU223" s="228" t="s">
        <v>79</v>
      </c>
      <c r="AV223" s="12" t="s">
        <v>77</v>
      </c>
      <c r="AW223" s="12" t="s">
        <v>34</v>
      </c>
      <c r="AX223" s="12" t="s">
        <v>70</v>
      </c>
      <c r="AY223" s="228" t="s">
        <v>135</v>
      </c>
    </row>
    <row r="224" spans="2:51" s="13" customFormat="1" ht="13.5">
      <c r="B224" s="229"/>
      <c r="C224" s="230"/>
      <c r="D224" s="215" t="s">
        <v>153</v>
      </c>
      <c r="E224" s="231" t="s">
        <v>21</v>
      </c>
      <c r="F224" s="232" t="s">
        <v>282</v>
      </c>
      <c r="G224" s="230"/>
      <c r="H224" s="233">
        <v>1.5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153</v>
      </c>
      <c r="AU224" s="239" t="s">
        <v>79</v>
      </c>
      <c r="AV224" s="13" t="s">
        <v>79</v>
      </c>
      <c r="AW224" s="13" t="s">
        <v>34</v>
      </c>
      <c r="AX224" s="13" t="s">
        <v>70</v>
      </c>
      <c r="AY224" s="239" t="s">
        <v>135</v>
      </c>
    </row>
    <row r="225" spans="2:51" s="12" customFormat="1" ht="13.5">
      <c r="B225" s="219"/>
      <c r="C225" s="220"/>
      <c r="D225" s="215" t="s">
        <v>153</v>
      </c>
      <c r="E225" s="221" t="s">
        <v>21</v>
      </c>
      <c r="F225" s="222" t="s">
        <v>201</v>
      </c>
      <c r="G225" s="220"/>
      <c r="H225" s="221" t="s">
        <v>21</v>
      </c>
      <c r="I225" s="223"/>
      <c r="J225" s="220"/>
      <c r="K225" s="220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153</v>
      </c>
      <c r="AU225" s="228" t="s">
        <v>79</v>
      </c>
      <c r="AV225" s="12" t="s">
        <v>77</v>
      </c>
      <c r="AW225" s="12" t="s">
        <v>34</v>
      </c>
      <c r="AX225" s="12" t="s">
        <v>70</v>
      </c>
      <c r="AY225" s="228" t="s">
        <v>135</v>
      </c>
    </row>
    <row r="226" spans="2:51" s="13" customFormat="1" ht="13.5">
      <c r="B226" s="229"/>
      <c r="C226" s="230"/>
      <c r="D226" s="215" t="s">
        <v>153</v>
      </c>
      <c r="E226" s="231" t="s">
        <v>21</v>
      </c>
      <c r="F226" s="232" t="s">
        <v>168</v>
      </c>
      <c r="G226" s="230"/>
      <c r="H226" s="233">
        <v>3.75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153</v>
      </c>
      <c r="AU226" s="239" t="s">
        <v>79</v>
      </c>
      <c r="AV226" s="13" t="s">
        <v>79</v>
      </c>
      <c r="AW226" s="13" t="s">
        <v>34</v>
      </c>
      <c r="AX226" s="13" t="s">
        <v>70</v>
      </c>
      <c r="AY226" s="239" t="s">
        <v>135</v>
      </c>
    </row>
    <row r="227" spans="2:51" s="12" customFormat="1" ht="13.5">
      <c r="B227" s="219"/>
      <c r="C227" s="220"/>
      <c r="D227" s="215" t="s">
        <v>153</v>
      </c>
      <c r="E227" s="221" t="s">
        <v>21</v>
      </c>
      <c r="F227" s="222" t="s">
        <v>203</v>
      </c>
      <c r="G227" s="220"/>
      <c r="H227" s="221" t="s">
        <v>21</v>
      </c>
      <c r="I227" s="223"/>
      <c r="J227" s="220"/>
      <c r="K227" s="220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153</v>
      </c>
      <c r="AU227" s="228" t="s">
        <v>79</v>
      </c>
      <c r="AV227" s="12" t="s">
        <v>77</v>
      </c>
      <c r="AW227" s="12" t="s">
        <v>34</v>
      </c>
      <c r="AX227" s="12" t="s">
        <v>70</v>
      </c>
      <c r="AY227" s="228" t="s">
        <v>135</v>
      </c>
    </row>
    <row r="228" spans="2:51" s="13" customFormat="1" ht="13.5">
      <c r="B228" s="229"/>
      <c r="C228" s="230"/>
      <c r="D228" s="215" t="s">
        <v>153</v>
      </c>
      <c r="E228" s="231" t="s">
        <v>21</v>
      </c>
      <c r="F228" s="232" t="s">
        <v>283</v>
      </c>
      <c r="G228" s="230"/>
      <c r="H228" s="233">
        <v>6.9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153</v>
      </c>
      <c r="AU228" s="239" t="s">
        <v>79</v>
      </c>
      <c r="AV228" s="13" t="s">
        <v>79</v>
      </c>
      <c r="AW228" s="13" t="s">
        <v>34</v>
      </c>
      <c r="AX228" s="13" t="s">
        <v>70</v>
      </c>
      <c r="AY228" s="239" t="s">
        <v>135</v>
      </c>
    </row>
    <row r="229" spans="2:51" s="12" customFormat="1" ht="13.5">
      <c r="B229" s="219"/>
      <c r="C229" s="220"/>
      <c r="D229" s="215" t="s">
        <v>153</v>
      </c>
      <c r="E229" s="221" t="s">
        <v>21</v>
      </c>
      <c r="F229" s="222" t="s">
        <v>205</v>
      </c>
      <c r="G229" s="220"/>
      <c r="H229" s="221" t="s">
        <v>21</v>
      </c>
      <c r="I229" s="223"/>
      <c r="J229" s="220"/>
      <c r="K229" s="220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153</v>
      </c>
      <c r="AU229" s="228" t="s">
        <v>79</v>
      </c>
      <c r="AV229" s="12" t="s">
        <v>77</v>
      </c>
      <c r="AW229" s="12" t="s">
        <v>34</v>
      </c>
      <c r="AX229" s="12" t="s">
        <v>70</v>
      </c>
      <c r="AY229" s="228" t="s">
        <v>135</v>
      </c>
    </row>
    <row r="230" spans="2:51" s="13" customFormat="1" ht="13.5">
      <c r="B230" s="229"/>
      <c r="C230" s="230"/>
      <c r="D230" s="215" t="s">
        <v>153</v>
      </c>
      <c r="E230" s="231" t="s">
        <v>21</v>
      </c>
      <c r="F230" s="232" t="s">
        <v>284</v>
      </c>
      <c r="G230" s="230"/>
      <c r="H230" s="233">
        <v>8.415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153</v>
      </c>
      <c r="AU230" s="239" t="s">
        <v>79</v>
      </c>
      <c r="AV230" s="13" t="s">
        <v>79</v>
      </c>
      <c r="AW230" s="13" t="s">
        <v>34</v>
      </c>
      <c r="AX230" s="13" t="s">
        <v>70</v>
      </c>
      <c r="AY230" s="239" t="s">
        <v>135</v>
      </c>
    </row>
    <row r="231" spans="2:51" s="12" customFormat="1" ht="13.5">
      <c r="B231" s="219"/>
      <c r="C231" s="220"/>
      <c r="D231" s="215" t="s">
        <v>153</v>
      </c>
      <c r="E231" s="221" t="s">
        <v>21</v>
      </c>
      <c r="F231" s="222" t="s">
        <v>207</v>
      </c>
      <c r="G231" s="220"/>
      <c r="H231" s="221" t="s">
        <v>21</v>
      </c>
      <c r="I231" s="223"/>
      <c r="J231" s="220"/>
      <c r="K231" s="220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153</v>
      </c>
      <c r="AU231" s="228" t="s">
        <v>79</v>
      </c>
      <c r="AV231" s="12" t="s">
        <v>77</v>
      </c>
      <c r="AW231" s="12" t="s">
        <v>34</v>
      </c>
      <c r="AX231" s="12" t="s">
        <v>70</v>
      </c>
      <c r="AY231" s="228" t="s">
        <v>135</v>
      </c>
    </row>
    <row r="232" spans="2:51" s="13" customFormat="1" ht="13.5">
      <c r="B232" s="229"/>
      <c r="C232" s="230"/>
      <c r="D232" s="215" t="s">
        <v>153</v>
      </c>
      <c r="E232" s="231" t="s">
        <v>21</v>
      </c>
      <c r="F232" s="232" t="s">
        <v>285</v>
      </c>
      <c r="G232" s="230"/>
      <c r="H232" s="233">
        <v>35.138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153</v>
      </c>
      <c r="AU232" s="239" t="s">
        <v>79</v>
      </c>
      <c r="AV232" s="13" t="s">
        <v>79</v>
      </c>
      <c r="AW232" s="13" t="s">
        <v>34</v>
      </c>
      <c r="AX232" s="13" t="s">
        <v>70</v>
      </c>
      <c r="AY232" s="239" t="s">
        <v>135</v>
      </c>
    </row>
    <row r="233" spans="2:51" s="14" customFormat="1" ht="13.5">
      <c r="B233" s="240"/>
      <c r="C233" s="241"/>
      <c r="D233" s="215" t="s">
        <v>153</v>
      </c>
      <c r="E233" s="242" t="s">
        <v>21</v>
      </c>
      <c r="F233" s="243" t="s">
        <v>157</v>
      </c>
      <c r="G233" s="241"/>
      <c r="H233" s="244">
        <v>110.303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153</v>
      </c>
      <c r="AU233" s="250" t="s">
        <v>79</v>
      </c>
      <c r="AV233" s="14" t="s">
        <v>141</v>
      </c>
      <c r="AW233" s="14" t="s">
        <v>34</v>
      </c>
      <c r="AX233" s="14" t="s">
        <v>77</v>
      </c>
      <c r="AY233" s="250" t="s">
        <v>135</v>
      </c>
    </row>
    <row r="234" spans="2:63" s="11" customFormat="1" ht="29.85" customHeight="1">
      <c r="B234" s="187"/>
      <c r="C234" s="188"/>
      <c r="D234" s="189" t="s">
        <v>69</v>
      </c>
      <c r="E234" s="201" t="s">
        <v>79</v>
      </c>
      <c r="F234" s="201" t="s">
        <v>286</v>
      </c>
      <c r="G234" s="188"/>
      <c r="H234" s="188"/>
      <c r="I234" s="191"/>
      <c r="J234" s="202">
        <f>BK234</f>
        <v>0</v>
      </c>
      <c r="K234" s="188"/>
      <c r="L234" s="193"/>
      <c r="M234" s="194"/>
      <c r="N234" s="195"/>
      <c r="O234" s="195"/>
      <c r="P234" s="196">
        <f>SUM(P235:P244)</f>
        <v>0</v>
      </c>
      <c r="Q234" s="195"/>
      <c r="R234" s="196">
        <f>SUM(R235:R244)</f>
        <v>2.46555645</v>
      </c>
      <c r="S234" s="195"/>
      <c r="T234" s="197">
        <f>SUM(T235:T244)</f>
        <v>0</v>
      </c>
      <c r="AR234" s="198" t="s">
        <v>77</v>
      </c>
      <c r="AT234" s="199" t="s">
        <v>69</v>
      </c>
      <c r="AU234" s="199" t="s">
        <v>77</v>
      </c>
      <c r="AY234" s="198" t="s">
        <v>135</v>
      </c>
      <c r="BK234" s="200">
        <f>SUM(BK235:BK244)</f>
        <v>0</v>
      </c>
    </row>
    <row r="235" spans="2:65" s="1" customFormat="1" ht="16.5" customHeight="1">
      <c r="B235" s="41"/>
      <c r="C235" s="203" t="s">
        <v>287</v>
      </c>
      <c r="D235" s="203" t="s">
        <v>137</v>
      </c>
      <c r="E235" s="204" t="s">
        <v>288</v>
      </c>
      <c r="F235" s="205" t="s">
        <v>289</v>
      </c>
      <c r="G235" s="206" t="s">
        <v>290</v>
      </c>
      <c r="H235" s="207">
        <v>8</v>
      </c>
      <c r="I235" s="208"/>
      <c r="J235" s="209">
        <f>ROUND(I235*H235,2)</f>
        <v>0</v>
      </c>
      <c r="K235" s="205" t="s">
        <v>21</v>
      </c>
      <c r="L235" s="61"/>
      <c r="M235" s="210" t="s">
        <v>21</v>
      </c>
      <c r="N235" s="211" t="s">
        <v>41</v>
      </c>
      <c r="O235" s="42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25" t="s">
        <v>141</v>
      </c>
      <c r="AT235" s="25" t="s">
        <v>137</v>
      </c>
      <c r="AU235" s="25" t="s">
        <v>79</v>
      </c>
      <c r="AY235" s="25" t="s">
        <v>135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77</v>
      </c>
      <c r="BK235" s="214">
        <f>ROUND(I235*H235,2)</f>
        <v>0</v>
      </c>
      <c r="BL235" s="25" t="s">
        <v>141</v>
      </c>
      <c r="BM235" s="25" t="s">
        <v>291</v>
      </c>
    </row>
    <row r="236" spans="2:47" s="1" customFormat="1" ht="13.5">
      <c r="B236" s="41"/>
      <c r="C236" s="63"/>
      <c r="D236" s="215" t="s">
        <v>143</v>
      </c>
      <c r="E236" s="63"/>
      <c r="F236" s="216" t="s">
        <v>289</v>
      </c>
      <c r="G236" s="63"/>
      <c r="H236" s="63"/>
      <c r="I236" s="172"/>
      <c r="J236" s="63"/>
      <c r="K236" s="63"/>
      <c r="L236" s="61"/>
      <c r="M236" s="217"/>
      <c r="N236" s="42"/>
      <c r="O236" s="42"/>
      <c r="P236" s="42"/>
      <c r="Q236" s="42"/>
      <c r="R236" s="42"/>
      <c r="S236" s="42"/>
      <c r="T236" s="78"/>
      <c r="AT236" s="25" t="s">
        <v>143</v>
      </c>
      <c r="AU236" s="25" t="s">
        <v>79</v>
      </c>
    </row>
    <row r="237" spans="2:47" s="1" customFormat="1" ht="27">
      <c r="B237" s="41"/>
      <c r="C237" s="63"/>
      <c r="D237" s="215" t="s">
        <v>151</v>
      </c>
      <c r="E237" s="63"/>
      <c r="F237" s="218" t="s">
        <v>292</v>
      </c>
      <c r="G237" s="63"/>
      <c r="H237" s="63"/>
      <c r="I237" s="172"/>
      <c r="J237" s="63"/>
      <c r="K237" s="63"/>
      <c r="L237" s="61"/>
      <c r="M237" s="217"/>
      <c r="N237" s="42"/>
      <c r="O237" s="42"/>
      <c r="P237" s="42"/>
      <c r="Q237" s="42"/>
      <c r="R237" s="42"/>
      <c r="S237" s="42"/>
      <c r="T237" s="78"/>
      <c r="AT237" s="25" t="s">
        <v>151</v>
      </c>
      <c r="AU237" s="25" t="s">
        <v>79</v>
      </c>
    </row>
    <row r="238" spans="2:51" s="12" customFormat="1" ht="13.5">
      <c r="B238" s="219"/>
      <c r="C238" s="220"/>
      <c r="D238" s="215" t="s">
        <v>153</v>
      </c>
      <c r="E238" s="221" t="s">
        <v>21</v>
      </c>
      <c r="F238" s="222" t="s">
        <v>293</v>
      </c>
      <c r="G238" s="220"/>
      <c r="H238" s="221" t="s">
        <v>21</v>
      </c>
      <c r="I238" s="223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153</v>
      </c>
      <c r="AU238" s="228" t="s">
        <v>79</v>
      </c>
      <c r="AV238" s="12" t="s">
        <v>77</v>
      </c>
      <c r="AW238" s="12" t="s">
        <v>34</v>
      </c>
      <c r="AX238" s="12" t="s">
        <v>70</v>
      </c>
      <c r="AY238" s="228" t="s">
        <v>135</v>
      </c>
    </row>
    <row r="239" spans="2:51" s="13" customFormat="1" ht="13.5">
      <c r="B239" s="229"/>
      <c r="C239" s="230"/>
      <c r="D239" s="215" t="s">
        <v>153</v>
      </c>
      <c r="E239" s="231" t="s">
        <v>21</v>
      </c>
      <c r="F239" s="232" t="s">
        <v>229</v>
      </c>
      <c r="G239" s="230"/>
      <c r="H239" s="233">
        <v>8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153</v>
      </c>
      <c r="AU239" s="239" t="s">
        <v>79</v>
      </c>
      <c r="AV239" s="13" t="s">
        <v>79</v>
      </c>
      <c r="AW239" s="13" t="s">
        <v>34</v>
      </c>
      <c r="AX239" s="13" t="s">
        <v>77</v>
      </c>
      <c r="AY239" s="239" t="s">
        <v>135</v>
      </c>
    </row>
    <row r="240" spans="2:65" s="1" customFormat="1" ht="16.5" customHeight="1">
      <c r="B240" s="41"/>
      <c r="C240" s="203" t="s">
        <v>294</v>
      </c>
      <c r="D240" s="203" t="s">
        <v>137</v>
      </c>
      <c r="E240" s="204" t="s">
        <v>295</v>
      </c>
      <c r="F240" s="205" t="s">
        <v>296</v>
      </c>
      <c r="G240" s="206" t="s">
        <v>173</v>
      </c>
      <c r="H240" s="207">
        <v>1.005</v>
      </c>
      <c r="I240" s="208"/>
      <c r="J240" s="209">
        <f>ROUND(I240*H240,2)</f>
        <v>0</v>
      </c>
      <c r="K240" s="205" t="s">
        <v>21</v>
      </c>
      <c r="L240" s="61"/>
      <c r="M240" s="210" t="s">
        <v>21</v>
      </c>
      <c r="N240" s="211" t="s">
        <v>41</v>
      </c>
      <c r="O240" s="42"/>
      <c r="P240" s="212">
        <f>O240*H240</f>
        <v>0</v>
      </c>
      <c r="Q240" s="212">
        <v>2.45329</v>
      </c>
      <c r="R240" s="212">
        <f>Q240*H240</f>
        <v>2.46555645</v>
      </c>
      <c r="S240" s="212">
        <v>0</v>
      </c>
      <c r="T240" s="213">
        <f>S240*H240</f>
        <v>0</v>
      </c>
      <c r="AR240" s="25" t="s">
        <v>141</v>
      </c>
      <c r="AT240" s="25" t="s">
        <v>137</v>
      </c>
      <c r="AU240" s="25" t="s">
        <v>79</v>
      </c>
      <c r="AY240" s="25" t="s">
        <v>135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5" t="s">
        <v>77</v>
      </c>
      <c r="BK240" s="214">
        <f>ROUND(I240*H240,2)</f>
        <v>0</v>
      </c>
      <c r="BL240" s="25" t="s">
        <v>141</v>
      </c>
      <c r="BM240" s="25" t="s">
        <v>297</v>
      </c>
    </row>
    <row r="241" spans="2:47" s="1" customFormat="1" ht="13.5">
      <c r="B241" s="41"/>
      <c r="C241" s="63"/>
      <c r="D241" s="215" t="s">
        <v>143</v>
      </c>
      <c r="E241" s="63"/>
      <c r="F241" s="216" t="s">
        <v>298</v>
      </c>
      <c r="G241" s="63"/>
      <c r="H241" s="63"/>
      <c r="I241" s="172"/>
      <c r="J241" s="63"/>
      <c r="K241" s="63"/>
      <c r="L241" s="61"/>
      <c r="M241" s="217"/>
      <c r="N241" s="42"/>
      <c r="O241" s="42"/>
      <c r="P241" s="42"/>
      <c r="Q241" s="42"/>
      <c r="R241" s="42"/>
      <c r="S241" s="42"/>
      <c r="T241" s="78"/>
      <c r="AT241" s="25" t="s">
        <v>143</v>
      </c>
      <c r="AU241" s="25" t="s">
        <v>79</v>
      </c>
    </row>
    <row r="242" spans="2:47" s="1" customFormat="1" ht="27">
      <c r="B242" s="41"/>
      <c r="C242" s="63"/>
      <c r="D242" s="215" t="s">
        <v>151</v>
      </c>
      <c r="E242" s="63"/>
      <c r="F242" s="218" t="s">
        <v>292</v>
      </c>
      <c r="G242" s="63"/>
      <c r="H242" s="63"/>
      <c r="I242" s="172"/>
      <c r="J242" s="63"/>
      <c r="K242" s="63"/>
      <c r="L242" s="61"/>
      <c r="M242" s="217"/>
      <c r="N242" s="42"/>
      <c r="O242" s="42"/>
      <c r="P242" s="42"/>
      <c r="Q242" s="42"/>
      <c r="R242" s="42"/>
      <c r="S242" s="42"/>
      <c r="T242" s="78"/>
      <c r="AT242" s="25" t="s">
        <v>151</v>
      </c>
      <c r="AU242" s="25" t="s">
        <v>79</v>
      </c>
    </row>
    <row r="243" spans="2:51" s="12" customFormat="1" ht="13.5">
      <c r="B243" s="219"/>
      <c r="C243" s="220"/>
      <c r="D243" s="215" t="s">
        <v>153</v>
      </c>
      <c r="E243" s="221" t="s">
        <v>21</v>
      </c>
      <c r="F243" s="222" t="s">
        <v>299</v>
      </c>
      <c r="G243" s="220"/>
      <c r="H243" s="221" t="s">
        <v>21</v>
      </c>
      <c r="I243" s="223"/>
      <c r="J243" s="220"/>
      <c r="K243" s="220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153</v>
      </c>
      <c r="AU243" s="228" t="s">
        <v>79</v>
      </c>
      <c r="AV243" s="12" t="s">
        <v>77</v>
      </c>
      <c r="AW243" s="12" t="s">
        <v>34</v>
      </c>
      <c r="AX243" s="12" t="s">
        <v>70</v>
      </c>
      <c r="AY243" s="228" t="s">
        <v>135</v>
      </c>
    </row>
    <row r="244" spans="2:51" s="13" customFormat="1" ht="13.5">
      <c r="B244" s="229"/>
      <c r="C244" s="230"/>
      <c r="D244" s="215" t="s">
        <v>153</v>
      </c>
      <c r="E244" s="231" t="s">
        <v>21</v>
      </c>
      <c r="F244" s="232" t="s">
        <v>300</v>
      </c>
      <c r="G244" s="230"/>
      <c r="H244" s="233">
        <v>1.005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153</v>
      </c>
      <c r="AU244" s="239" t="s">
        <v>79</v>
      </c>
      <c r="AV244" s="13" t="s">
        <v>79</v>
      </c>
      <c r="AW244" s="13" t="s">
        <v>34</v>
      </c>
      <c r="AX244" s="13" t="s">
        <v>77</v>
      </c>
      <c r="AY244" s="239" t="s">
        <v>135</v>
      </c>
    </row>
    <row r="245" spans="2:63" s="11" customFormat="1" ht="29.85" customHeight="1">
      <c r="B245" s="187"/>
      <c r="C245" s="188"/>
      <c r="D245" s="189" t="s">
        <v>69</v>
      </c>
      <c r="E245" s="201" t="s">
        <v>158</v>
      </c>
      <c r="F245" s="201" t="s">
        <v>301</v>
      </c>
      <c r="G245" s="188"/>
      <c r="H245" s="188"/>
      <c r="I245" s="191"/>
      <c r="J245" s="202">
        <f>BK245</f>
        <v>0</v>
      </c>
      <c r="K245" s="188"/>
      <c r="L245" s="193"/>
      <c r="M245" s="194"/>
      <c r="N245" s="195"/>
      <c r="O245" s="195"/>
      <c r="P245" s="196">
        <f>SUM(P246:P368)</f>
        <v>0</v>
      </c>
      <c r="Q245" s="195"/>
      <c r="R245" s="196">
        <f>SUM(R246:R368)</f>
        <v>13.91427406</v>
      </c>
      <c r="S245" s="195"/>
      <c r="T245" s="197">
        <f>SUM(T246:T368)</f>
        <v>0</v>
      </c>
      <c r="AR245" s="198" t="s">
        <v>77</v>
      </c>
      <c r="AT245" s="199" t="s">
        <v>69</v>
      </c>
      <c r="AU245" s="199" t="s">
        <v>77</v>
      </c>
      <c r="AY245" s="198" t="s">
        <v>135</v>
      </c>
      <c r="BK245" s="200">
        <f>SUM(BK246:BK368)</f>
        <v>0</v>
      </c>
    </row>
    <row r="246" spans="2:65" s="1" customFormat="1" ht="25.5" customHeight="1">
      <c r="B246" s="41"/>
      <c r="C246" s="203" t="s">
        <v>302</v>
      </c>
      <c r="D246" s="203" t="s">
        <v>137</v>
      </c>
      <c r="E246" s="204" t="s">
        <v>303</v>
      </c>
      <c r="F246" s="205" t="s">
        <v>304</v>
      </c>
      <c r="G246" s="206" t="s">
        <v>173</v>
      </c>
      <c r="H246" s="207">
        <v>92.18</v>
      </c>
      <c r="I246" s="208"/>
      <c r="J246" s="209">
        <f>ROUND(I246*H246,2)</f>
        <v>0</v>
      </c>
      <c r="K246" s="205" t="s">
        <v>148</v>
      </c>
      <c r="L246" s="61"/>
      <c r="M246" s="210" t="s">
        <v>21</v>
      </c>
      <c r="N246" s="211" t="s">
        <v>41</v>
      </c>
      <c r="O246" s="42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25" t="s">
        <v>141</v>
      </c>
      <c r="AT246" s="25" t="s">
        <v>137</v>
      </c>
      <c r="AU246" s="25" t="s">
        <v>79</v>
      </c>
      <c r="AY246" s="25" t="s">
        <v>135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77</v>
      </c>
      <c r="BK246" s="214">
        <f>ROUND(I246*H246,2)</f>
        <v>0</v>
      </c>
      <c r="BL246" s="25" t="s">
        <v>141</v>
      </c>
      <c r="BM246" s="25" t="s">
        <v>305</v>
      </c>
    </row>
    <row r="247" spans="2:47" s="1" customFormat="1" ht="40.5">
      <c r="B247" s="41"/>
      <c r="C247" s="63"/>
      <c r="D247" s="215" t="s">
        <v>143</v>
      </c>
      <c r="E247" s="63"/>
      <c r="F247" s="216" t="s">
        <v>306</v>
      </c>
      <c r="G247" s="63"/>
      <c r="H247" s="63"/>
      <c r="I247" s="172"/>
      <c r="J247" s="63"/>
      <c r="K247" s="63"/>
      <c r="L247" s="61"/>
      <c r="M247" s="217"/>
      <c r="N247" s="42"/>
      <c r="O247" s="42"/>
      <c r="P247" s="42"/>
      <c r="Q247" s="42"/>
      <c r="R247" s="42"/>
      <c r="S247" s="42"/>
      <c r="T247" s="78"/>
      <c r="AT247" s="25" t="s">
        <v>143</v>
      </c>
      <c r="AU247" s="25" t="s">
        <v>79</v>
      </c>
    </row>
    <row r="248" spans="2:47" s="1" customFormat="1" ht="81">
      <c r="B248" s="41"/>
      <c r="C248" s="63"/>
      <c r="D248" s="215" t="s">
        <v>151</v>
      </c>
      <c r="E248" s="63"/>
      <c r="F248" s="218" t="s">
        <v>307</v>
      </c>
      <c r="G248" s="63"/>
      <c r="H248" s="63"/>
      <c r="I248" s="172"/>
      <c r="J248" s="63"/>
      <c r="K248" s="63"/>
      <c r="L248" s="61"/>
      <c r="M248" s="217"/>
      <c r="N248" s="42"/>
      <c r="O248" s="42"/>
      <c r="P248" s="42"/>
      <c r="Q248" s="42"/>
      <c r="R248" s="42"/>
      <c r="S248" s="42"/>
      <c r="T248" s="78"/>
      <c r="AT248" s="25" t="s">
        <v>151</v>
      </c>
      <c r="AU248" s="25" t="s">
        <v>79</v>
      </c>
    </row>
    <row r="249" spans="2:51" s="12" customFormat="1" ht="13.5">
      <c r="B249" s="219"/>
      <c r="C249" s="220"/>
      <c r="D249" s="215" t="s">
        <v>153</v>
      </c>
      <c r="E249" s="221" t="s">
        <v>21</v>
      </c>
      <c r="F249" s="222" t="s">
        <v>195</v>
      </c>
      <c r="G249" s="220"/>
      <c r="H249" s="221" t="s">
        <v>21</v>
      </c>
      <c r="I249" s="223"/>
      <c r="J249" s="220"/>
      <c r="K249" s="220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153</v>
      </c>
      <c r="AU249" s="228" t="s">
        <v>79</v>
      </c>
      <c r="AV249" s="12" t="s">
        <v>77</v>
      </c>
      <c r="AW249" s="12" t="s">
        <v>34</v>
      </c>
      <c r="AX249" s="12" t="s">
        <v>70</v>
      </c>
      <c r="AY249" s="228" t="s">
        <v>135</v>
      </c>
    </row>
    <row r="250" spans="2:51" s="13" customFormat="1" ht="13.5">
      <c r="B250" s="229"/>
      <c r="C250" s="230"/>
      <c r="D250" s="215" t="s">
        <v>153</v>
      </c>
      <c r="E250" s="231" t="s">
        <v>21</v>
      </c>
      <c r="F250" s="232" t="s">
        <v>308</v>
      </c>
      <c r="G250" s="230"/>
      <c r="H250" s="233">
        <v>12.1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153</v>
      </c>
      <c r="AU250" s="239" t="s">
        <v>79</v>
      </c>
      <c r="AV250" s="13" t="s">
        <v>79</v>
      </c>
      <c r="AW250" s="13" t="s">
        <v>34</v>
      </c>
      <c r="AX250" s="13" t="s">
        <v>70</v>
      </c>
      <c r="AY250" s="239" t="s">
        <v>135</v>
      </c>
    </row>
    <row r="251" spans="2:51" s="13" customFormat="1" ht="13.5">
      <c r="B251" s="229"/>
      <c r="C251" s="230"/>
      <c r="D251" s="215" t="s">
        <v>153</v>
      </c>
      <c r="E251" s="231" t="s">
        <v>21</v>
      </c>
      <c r="F251" s="232" t="s">
        <v>309</v>
      </c>
      <c r="G251" s="230"/>
      <c r="H251" s="233">
        <v>3.6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153</v>
      </c>
      <c r="AU251" s="239" t="s">
        <v>79</v>
      </c>
      <c r="AV251" s="13" t="s">
        <v>79</v>
      </c>
      <c r="AW251" s="13" t="s">
        <v>34</v>
      </c>
      <c r="AX251" s="13" t="s">
        <v>70</v>
      </c>
      <c r="AY251" s="239" t="s">
        <v>135</v>
      </c>
    </row>
    <row r="252" spans="2:51" s="13" customFormat="1" ht="13.5">
      <c r="B252" s="229"/>
      <c r="C252" s="230"/>
      <c r="D252" s="215" t="s">
        <v>153</v>
      </c>
      <c r="E252" s="231" t="s">
        <v>21</v>
      </c>
      <c r="F252" s="232" t="s">
        <v>310</v>
      </c>
      <c r="G252" s="230"/>
      <c r="H252" s="233">
        <v>6.35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153</v>
      </c>
      <c r="AU252" s="239" t="s">
        <v>79</v>
      </c>
      <c r="AV252" s="13" t="s">
        <v>79</v>
      </c>
      <c r="AW252" s="13" t="s">
        <v>34</v>
      </c>
      <c r="AX252" s="13" t="s">
        <v>70</v>
      </c>
      <c r="AY252" s="239" t="s">
        <v>135</v>
      </c>
    </row>
    <row r="253" spans="2:51" s="13" customFormat="1" ht="13.5">
      <c r="B253" s="229"/>
      <c r="C253" s="230"/>
      <c r="D253" s="215" t="s">
        <v>153</v>
      </c>
      <c r="E253" s="231" t="s">
        <v>21</v>
      </c>
      <c r="F253" s="232" t="s">
        <v>311</v>
      </c>
      <c r="G253" s="230"/>
      <c r="H253" s="233">
        <v>1.95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153</v>
      </c>
      <c r="AU253" s="239" t="s">
        <v>79</v>
      </c>
      <c r="AV253" s="13" t="s">
        <v>79</v>
      </c>
      <c r="AW253" s="13" t="s">
        <v>34</v>
      </c>
      <c r="AX253" s="13" t="s">
        <v>70</v>
      </c>
      <c r="AY253" s="239" t="s">
        <v>135</v>
      </c>
    </row>
    <row r="254" spans="2:51" s="12" customFormat="1" ht="13.5">
      <c r="B254" s="219"/>
      <c r="C254" s="220"/>
      <c r="D254" s="215" t="s">
        <v>153</v>
      </c>
      <c r="E254" s="221" t="s">
        <v>21</v>
      </c>
      <c r="F254" s="222" t="s">
        <v>224</v>
      </c>
      <c r="G254" s="220"/>
      <c r="H254" s="221" t="s">
        <v>21</v>
      </c>
      <c r="I254" s="223"/>
      <c r="J254" s="220"/>
      <c r="K254" s="220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153</v>
      </c>
      <c r="AU254" s="228" t="s">
        <v>79</v>
      </c>
      <c r="AV254" s="12" t="s">
        <v>77</v>
      </c>
      <c r="AW254" s="12" t="s">
        <v>34</v>
      </c>
      <c r="AX254" s="12" t="s">
        <v>70</v>
      </c>
      <c r="AY254" s="228" t="s">
        <v>135</v>
      </c>
    </row>
    <row r="255" spans="2:51" s="13" customFormat="1" ht="13.5">
      <c r="B255" s="229"/>
      <c r="C255" s="230"/>
      <c r="D255" s="215" t="s">
        <v>153</v>
      </c>
      <c r="E255" s="231" t="s">
        <v>21</v>
      </c>
      <c r="F255" s="232" t="s">
        <v>312</v>
      </c>
      <c r="G255" s="230"/>
      <c r="H255" s="233">
        <v>10.53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153</v>
      </c>
      <c r="AU255" s="239" t="s">
        <v>79</v>
      </c>
      <c r="AV255" s="13" t="s">
        <v>79</v>
      </c>
      <c r="AW255" s="13" t="s">
        <v>34</v>
      </c>
      <c r="AX255" s="13" t="s">
        <v>70</v>
      </c>
      <c r="AY255" s="239" t="s">
        <v>135</v>
      </c>
    </row>
    <row r="256" spans="2:51" s="12" customFormat="1" ht="13.5">
      <c r="B256" s="219"/>
      <c r="C256" s="220"/>
      <c r="D256" s="215" t="s">
        <v>153</v>
      </c>
      <c r="E256" s="221" t="s">
        <v>21</v>
      </c>
      <c r="F256" s="222" t="s">
        <v>197</v>
      </c>
      <c r="G256" s="220"/>
      <c r="H256" s="221" t="s">
        <v>21</v>
      </c>
      <c r="I256" s="223"/>
      <c r="J256" s="220"/>
      <c r="K256" s="220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153</v>
      </c>
      <c r="AU256" s="228" t="s">
        <v>79</v>
      </c>
      <c r="AV256" s="12" t="s">
        <v>77</v>
      </c>
      <c r="AW256" s="12" t="s">
        <v>34</v>
      </c>
      <c r="AX256" s="12" t="s">
        <v>70</v>
      </c>
      <c r="AY256" s="228" t="s">
        <v>135</v>
      </c>
    </row>
    <row r="257" spans="2:51" s="13" customFormat="1" ht="13.5">
      <c r="B257" s="229"/>
      <c r="C257" s="230"/>
      <c r="D257" s="215" t="s">
        <v>153</v>
      </c>
      <c r="E257" s="231" t="s">
        <v>21</v>
      </c>
      <c r="F257" s="232" t="s">
        <v>313</v>
      </c>
      <c r="G257" s="230"/>
      <c r="H257" s="233">
        <v>0.55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153</v>
      </c>
      <c r="AU257" s="239" t="s">
        <v>79</v>
      </c>
      <c r="AV257" s="13" t="s">
        <v>79</v>
      </c>
      <c r="AW257" s="13" t="s">
        <v>34</v>
      </c>
      <c r="AX257" s="13" t="s">
        <v>70</v>
      </c>
      <c r="AY257" s="239" t="s">
        <v>135</v>
      </c>
    </row>
    <row r="258" spans="2:51" s="13" customFormat="1" ht="13.5">
      <c r="B258" s="229"/>
      <c r="C258" s="230"/>
      <c r="D258" s="215" t="s">
        <v>153</v>
      </c>
      <c r="E258" s="231" t="s">
        <v>21</v>
      </c>
      <c r="F258" s="232" t="s">
        <v>314</v>
      </c>
      <c r="G258" s="230"/>
      <c r="H258" s="233">
        <v>1.81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153</v>
      </c>
      <c r="AU258" s="239" t="s">
        <v>79</v>
      </c>
      <c r="AV258" s="13" t="s">
        <v>79</v>
      </c>
      <c r="AW258" s="13" t="s">
        <v>34</v>
      </c>
      <c r="AX258" s="13" t="s">
        <v>70</v>
      </c>
      <c r="AY258" s="239" t="s">
        <v>135</v>
      </c>
    </row>
    <row r="259" spans="2:51" s="13" customFormat="1" ht="13.5">
      <c r="B259" s="229"/>
      <c r="C259" s="230"/>
      <c r="D259" s="215" t="s">
        <v>153</v>
      </c>
      <c r="E259" s="231" t="s">
        <v>21</v>
      </c>
      <c r="F259" s="232" t="s">
        <v>315</v>
      </c>
      <c r="G259" s="230"/>
      <c r="H259" s="233">
        <v>0.7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153</v>
      </c>
      <c r="AU259" s="239" t="s">
        <v>79</v>
      </c>
      <c r="AV259" s="13" t="s">
        <v>79</v>
      </c>
      <c r="AW259" s="13" t="s">
        <v>34</v>
      </c>
      <c r="AX259" s="13" t="s">
        <v>70</v>
      </c>
      <c r="AY259" s="239" t="s">
        <v>135</v>
      </c>
    </row>
    <row r="260" spans="2:51" s="13" customFormat="1" ht="13.5">
      <c r="B260" s="229"/>
      <c r="C260" s="230"/>
      <c r="D260" s="215" t="s">
        <v>153</v>
      </c>
      <c r="E260" s="231" t="s">
        <v>21</v>
      </c>
      <c r="F260" s="232" t="s">
        <v>316</v>
      </c>
      <c r="G260" s="230"/>
      <c r="H260" s="233">
        <v>2.91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153</v>
      </c>
      <c r="AU260" s="239" t="s">
        <v>79</v>
      </c>
      <c r="AV260" s="13" t="s">
        <v>79</v>
      </c>
      <c r="AW260" s="13" t="s">
        <v>34</v>
      </c>
      <c r="AX260" s="13" t="s">
        <v>70</v>
      </c>
      <c r="AY260" s="239" t="s">
        <v>135</v>
      </c>
    </row>
    <row r="261" spans="2:51" s="13" customFormat="1" ht="13.5">
      <c r="B261" s="229"/>
      <c r="C261" s="230"/>
      <c r="D261" s="215" t="s">
        <v>153</v>
      </c>
      <c r="E261" s="231" t="s">
        <v>21</v>
      </c>
      <c r="F261" s="232" t="s">
        <v>317</v>
      </c>
      <c r="G261" s="230"/>
      <c r="H261" s="233">
        <v>0.28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153</v>
      </c>
      <c r="AU261" s="239" t="s">
        <v>79</v>
      </c>
      <c r="AV261" s="13" t="s">
        <v>79</v>
      </c>
      <c r="AW261" s="13" t="s">
        <v>34</v>
      </c>
      <c r="AX261" s="13" t="s">
        <v>70</v>
      </c>
      <c r="AY261" s="239" t="s">
        <v>135</v>
      </c>
    </row>
    <row r="262" spans="2:51" s="12" customFormat="1" ht="13.5">
      <c r="B262" s="219"/>
      <c r="C262" s="220"/>
      <c r="D262" s="215" t="s">
        <v>153</v>
      </c>
      <c r="E262" s="221" t="s">
        <v>21</v>
      </c>
      <c r="F262" s="222" t="s">
        <v>199</v>
      </c>
      <c r="G262" s="220"/>
      <c r="H262" s="221" t="s">
        <v>21</v>
      </c>
      <c r="I262" s="223"/>
      <c r="J262" s="220"/>
      <c r="K262" s="220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153</v>
      </c>
      <c r="AU262" s="228" t="s">
        <v>79</v>
      </c>
      <c r="AV262" s="12" t="s">
        <v>77</v>
      </c>
      <c r="AW262" s="12" t="s">
        <v>34</v>
      </c>
      <c r="AX262" s="12" t="s">
        <v>70</v>
      </c>
      <c r="AY262" s="228" t="s">
        <v>135</v>
      </c>
    </row>
    <row r="263" spans="2:51" s="13" customFormat="1" ht="13.5">
      <c r="B263" s="229"/>
      <c r="C263" s="230"/>
      <c r="D263" s="215" t="s">
        <v>153</v>
      </c>
      <c r="E263" s="231" t="s">
        <v>21</v>
      </c>
      <c r="F263" s="232" t="s">
        <v>318</v>
      </c>
      <c r="G263" s="230"/>
      <c r="H263" s="233">
        <v>2.75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153</v>
      </c>
      <c r="AU263" s="239" t="s">
        <v>79</v>
      </c>
      <c r="AV263" s="13" t="s">
        <v>79</v>
      </c>
      <c r="AW263" s="13" t="s">
        <v>34</v>
      </c>
      <c r="AX263" s="13" t="s">
        <v>70</v>
      </c>
      <c r="AY263" s="239" t="s">
        <v>135</v>
      </c>
    </row>
    <row r="264" spans="2:51" s="13" customFormat="1" ht="13.5">
      <c r="B264" s="229"/>
      <c r="C264" s="230"/>
      <c r="D264" s="215" t="s">
        <v>153</v>
      </c>
      <c r="E264" s="231" t="s">
        <v>21</v>
      </c>
      <c r="F264" s="232" t="s">
        <v>319</v>
      </c>
      <c r="G264" s="230"/>
      <c r="H264" s="233">
        <v>5.57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153</v>
      </c>
      <c r="AU264" s="239" t="s">
        <v>79</v>
      </c>
      <c r="AV264" s="13" t="s">
        <v>79</v>
      </c>
      <c r="AW264" s="13" t="s">
        <v>34</v>
      </c>
      <c r="AX264" s="13" t="s">
        <v>70</v>
      </c>
      <c r="AY264" s="239" t="s">
        <v>135</v>
      </c>
    </row>
    <row r="265" spans="2:51" s="13" customFormat="1" ht="13.5">
      <c r="B265" s="229"/>
      <c r="C265" s="230"/>
      <c r="D265" s="215" t="s">
        <v>153</v>
      </c>
      <c r="E265" s="231" t="s">
        <v>21</v>
      </c>
      <c r="F265" s="232" t="s">
        <v>320</v>
      </c>
      <c r="G265" s="230"/>
      <c r="H265" s="233">
        <v>0.92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153</v>
      </c>
      <c r="AU265" s="239" t="s">
        <v>79</v>
      </c>
      <c r="AV265" s="13" t="s">
        <v>79</v>
      </c>
      <c r="AW265" s="13" t="s">
        <v>34</v>
      </c>
      <c r="AX265" s="13" t="s">
        <v>70</v>
      </c>
      <c r="AY265" s="239" t="s">
        <v>135</v>
      </c>
    </row>
    <row r="266" spans="2:51" s="13" customFormat="1" ht="13.5">
      <c r="B266" s="229"/>
      <c r="C266" s="230"/>
      <c r="D266" s="215" t="s">
        <v>153</v>
      </c>
      <c r="E266" s="231" t="s">
        <v>21</v>
      </c>
      <c r="F266" s="232" t="s">
        <v>321</v>
      </c>
      <c r="G266" s="230"/>
      <c r="H266" s="233">
        <v>0.11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153</v>
      </c>
      <c r="AU266" s="239" t="s">
        <v>79</v>
      </c>
      <c r="AV266" s="13" t="s">
        <v>79</v>
      </c>
      <c r="AW266" s="13" t="s">
        <v>34</v>
      </c>
      <c r="AX266" s="13" t="s">
        <v>70</v>
      </c>
      <c r="AY266" s="239" t="s">
        <v>135</v>
      </c>
    </row>
    <row r="267" spans="2:51" s="12" customFormat="1" ht="13.5">
      <c r="B267" s="219"/>
      <c r="C267" s="220"/>
      <c r="D267" s="215" t="s">
        <v>153</v>
      </c>
      <c r="E267" s="221" t="s">
        <v>21</v>
      </c>
      <c r="F267" s="222" t="s">
        <v>201</v>
      </c>
      <c r="G267" s="220"/>
      <c r="H267" s="221" t="s">
        <v>21</v>
      </c>
      <c r="I267" s="223"/>
      <c r="J267" s="220"/>
      <c r="K267" s="220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153</v>
      </c>
      <c r="AU267" s="228" t="s">
        <v>79</v>
      </c>
      <c r="AV267" s="12" t="s">
        <v>77</v>
      </c>
      <c r="AW267" s="12" t="s">
        <v>34</v>
      </c>
      <c r="AX267" s="12" t="s">
        <v>70</v>
      </c>
      <c r="AY267" s="228" t="s">
        <v>135</v>
      </c>
    </row>
    <row r="268" spans="2:51" s="13" customFormat="1" ht="13.5">
      <c r="B268" s="229"/>
      <c r="C268" s="230"/>
      <c r="D268" s="215" t="s">
        <v>153</v>
      </c>
      <c r="E268" s="231" t="s">
        <v>21</v>
      </c>
      <c r="F268" s="232" t="s">
        <v>322</v>
      </c>
      <c r="G268" s="230"/>
      <c r="H268" s="233">
        <v>4.94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153</v>
      </c>
      <c r="AU268" s="239" t="s">
        <v>79</v>
      </c>
      <c r="AV268" s="13" t="s">
        <v>79</v>
      </c>
      <c r="AW268" s="13" t="s">
        <v>34</v>
      </c>
      <c r="AX268" s="13" t="s">
        <v>70</v>
      </c>
      <c r="AY268" s="239" t="s">
        <v>135</v>
      </c>
    </row>
    <row r="269" spans="2:51" s="13" customFormat="1" ht="13.5">
      <c r="B269" s="229"/>
      <c r="C269" s="230"/>
      <c r="D269" s="215" t="s">
        <v>153</v>
      </c>
      <c r="E269" s="231" t="s">
        <v>21</v>
      </c>
      <c r="F269" s="232" t="s">
        <v>323</v>
      </c>
      <c r="G269" s="230"/>
      <c r="H269" s="233">
        <v>7.81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153</v>
      </c>
      <c r="AU269" s="239" t="s">
        <v>79</v>
      </c>
      <c r="AV269" s="13" t="s">
        <v>79</v>
      </c>
      <c r="AW269" s="13" t="s">
        <v>34</v>
      </c>
      <c r="AX269" s="13" t="s">
        <v>70</v>
      </c>
      <c r="AY269" s="239" t="s">
        <v>135</v>
      </c>
    </row>
    <row r="270" spans="2:51" s="13" customFormat="1" ht="13.5">
      <c r="B270" s="229"/>
      <c r="C270" s="230"/>
      <c r="D270" s="215" t="s">
        <v>153</v>
      </c>
      <c r="E270" s="231" t="s">
        <v>21</v>
      </c>
      <c r="F270" s="232" t="s">
        <v>324</v>
      </c>
      <c r="G270" s="230"/>
      <c r="H270" s="233">
        <v>0.62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153</v>
      </c>
      <c r="AU270" s="239" t="s">
        <v>79</v>
      </c>
      <c r="AV270" s="13" t="s">
        <v>79</v>
      </c>
      <c r="AW270" s="13" t="s">
        <v>34</v>
      </c>
      <c r="AX270" s="13" t="s">
        <v>70</v>
      </c>
      <c r="AY270" s="239" t="s">
        <v>135</v>
      </c>
    </row>
    <row r="271" spans="2:51" s="12" customFormat="1" ht="13.5">
      <c r="B271" s="219"/>
      <c r="C271" s="220"/>
      <c r="D271" s="215" t="s">
        <v>153</v>
      </c>
      <c r="E271" s="221" t="s">
        <v>21</v>
      </c>
      <c r="F271" s="222" t="s">
        <v>203</v>
      </c>
      <c r="G271" s="220"/>
      <c r="H271" s="221" t="s">
        <v>21</v>
      </c>
      <c r="I271" s="223"/>
      <c r="J271" s="220"/>
      <c r="K271" s="220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153</v>
      </c>
      <c r="AU271" s="228" t="s">
        <v>79</v>
      </c>
      <c r="AV271" s="12" t="s">
        <v>77</v>
      </c>
      <c r="AW271" s="12" t="s">
        <v>34</v>
      </c>
      <c r="AX271" s="12" t="s">
        <v>70</v>
      </c>
      <c r="AY271" s="228" t="s">
        <v>135</v>
      </c>
    </row>
    <row r="272" spans="2:51" s="13" customFormat="1" ht="13.5">
      <c r="B272" s="229"/>
      <c r="C272" s="230"/>
      <c r="D272" s="215" t="s">
        <v>153</v>
      </c>
      <c r="E272" s="231" t="s">
        <v>21</v>
      </c>
      <c r="F272" s="232" t="s">
        <v>325</v>
      </c>
      <c r="G272" s="230"/>
      <c r="H272" s="233">
        <v>0.9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153</v>
      </c>
      <c r="AU272" s="239" t="s">
        <v>79</v>
      </c>
      <c r="AV272" s="13" t="s">
        <v>79</v>
      </c>
      <c r="AW272" s="13" t="s">
        <v>34</v>
      </c>
      <c r="AX272" s="13" t="s">
        <v>70</v>
      </c>
      <c r="AY272" s="239" t="s">
        <v>135</v>
      </c>
    </row>
    <row r="273" spans="2:51" s="13" customFormat="1" ht="13.5">
      <c r="B273" s="229"/>
      <c r="C273" s="230"/>
      <c r="D273" s="215" t="s">
        <v>153</v>
      </c>
      <c r="E273" s="231" t="s">
        <v>21</v>
      </c>
      <c r="F273" s="232" t="s">
        <v>326</v>
      </c>
      <c r="G273" s="230"/>
      <c r="H273" s="233">
        <v>6.75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153</v>
      </c>
      <c r="AU273" s="239" t="s">
        <v>79</v>
      </c>
      <c r="AV273" s="13" t="s">
        <v>79</v>
      </c>
      <c r="AW273" s="13" t="s">
        <v>34</v>
      </c>
      <c r="AX273" s="13" t="s">
        <v>70</v>
      </c>
      <c r="AY273" s="239" t="s">
        <v>135</v>
      </c>
    </row>
    <row r="274" spans="2:51" s="12" customFormat="1" ht="13.5">
      <c r="B274" s="219"/>
      <c r="C274" s="220"/>
      <c r="D274" s="215" t="s">
        <v>153</v>
      </c>
      <c r="E274" s="221" t="s">
        <v>21</v>
      </c>
      <c r="F274" s="222" t="s">
        <v>205</v>
      </c>
      <c r="G274" s="220"/>
      <c r="H274" s="221" t="s">
        <v>21</v>
      </c>
      <c r="I274" s="223"/>
      <c r="J274" s="220"/>
      <c r="K274" s="220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153</v>
      </c>
      <c r="AU274" s="228" t="s">
        <v>79</v>
      </c>
      <c r="AV274" s="12" t="s">
        <v>77</v>
      </c>
      <c r="AW274" s="12" t="s">
        <v>34</v>
      </c>
      <c r="AX274" s="12" t="s">
        <v>70</v>
      </c>
      <c r="AY274" s="228" t="s">
        <v>135</v>
      </c>
    </row>
    <row r="275" spans="2:51" s="13" customFormat="1" ht="13.5">
      <c r="B275" s="229"/>
      <c r="C275" s="230"/>
      <c r="D275" s="215" t="s">
        <v>153</v>
      </c>
      <c r="E275" s="231" t="s">
        <v>21</v>
      </c>
      <c r="F275" s="232" t="s">
        <v>327</v>
      </c>
      <c r="G275" s="230"/>
      <c r="H275" s="233">
        <v>3.7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153</v>
      </c>
      <c r="AU275" s="239" t="s">
        <v>79</v>
      </c>
      <c r="AV275" s="13" t="s">
        <v>79</v>
      </c>
      <c r="AW275" s="13" t="s">
        <v>34</v>
      </c>
      <c r="AX275" s="13" t="s">
        <v>70</v>
      </c>
      <c r="AY275" s="239" t="s">
        <v>135</v>
      </c>
    </row>
    <row r="276" spans="2:51" s="13" customFormat="1" ht="13.5">
      <c r="B276" s="229"/>
      <c r="C276" s="230"/>
      <c r="D276" s="215" t="s">
        <v>153</v>
      </c>
      <c r="E276" s="231" t="s">
        <v>21</v>
      </c>
      <c r="F276" s="232" t="s">
        <v>328</v>
      </c>
      <c r="G276" s="230"/>
      <c r="H276" s="233">
        <v>7.35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153</v>
      </c>
      <c r="AU276" s="239" t="s">
        <v>79</v>
      </c>
      <c r="AV276" s="13" t="s">
        <v>79</v>
      </c>
      <c r="AW276" s="13" t="s">
        <v>34</v>
      </c>
      <c r="AX276" s="13" t="s">
        <v>70</v>
      </c>
      <c r="AY276" s="239" t="s">
        <v>135</v>
      </c>
    </row>
    <row r="277" spans="2:51" s="13" customFormat="1" ht="13.5">
      <c r="B277" s="229"/>
      <c r="C277" s="230"/>
      <c r="D277" s="215" t="s">
        <v>153</v>
      </c>
      <c r="E277" s="231" t="s">
        <v>21</v>
      </c>
      <c r="F277" s="232" t="s">
        <v>329</v>
      </c>
      <c r="G277" s="230"/>
      <c r="H277" s="233">
        <v>0.28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153</v>
      </c>
      <c r="AU277" s="239" t="s">
        <v>79</v>
      </c>
      <c r="AV277" s="13" t="s">
        <v>79</v>
      </c>
      <c r="AW277" s="13" t="s">
        <v>34</v>
      </c>
      <c r="AX277" s="13" t="s">
        <v>70</v>
      </c>
      <c r="AY277" s="239" t="s">
        <v>135</v>
      </c>
    </row>
    <row r="278" spans="2:51" s="12" customFormat="1" ht="13.5">
      <c r="B278" s="219"/>
      <c r="C278" s="220"/>
      <c r="D278" s="215" t="s">
        <v>153</v>
      </c>
      <c r="E278" s="221" t="s">
        <v>21</v>
      </c>
      <c r="F278" s="222" t="s">
        <v>207</v>
      </c>
      <c r="G278" s="220"/>
      <c r="H278" s="221" t="s">
        <v>21</v>
      </c>
      <c r="I278" s="223"/>
      <c r="J278" s="220"/>
      <c r="K278" s="220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153</v>
      </c>
      <c r="AU278" s="228" t="s">
        <v>79</v>
      </c>
      <c r="AV278" s="12" t="s">
        <v>77</v>
      </c>
      <c r="AW278" s="12" t="s">
        <v>34</v>
      </c>
      <c r="AX278" s="12" t="s">
        <v>70</v>
      </c>
      <c r="AY278" s="228" t="s">
        <v>135</v>
      </c>
    </row>
    <row r="279" spans="2:51" s="13" customFormat="1" ht="13.5">
      <c r="B279" s="229"/>
      <c r="C279" s="230"/>
      <c r="D279" s="215" t="s">
        <v>153</v>
      </c>
      <c r="E279" s="231" t="s">
        <v>21</v>
      </c>
      <c r="F279" s="232" t="s">
        <v>330</v>
      </c>
      <c r="G279" s="230"/>
      <c r="H279" s="233">
        <v>2.78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153</v>
      </c>
      <c r="AU279" s="239" t="s">
        <v>79</v>
      </c>
      <c r="AV279" s="13" t="s">
        <v>79</v>
      </c>
      <c r="AW279" s="13" t="s">
        <v>34</v>
      </c>
      <c r="AX279" s="13" t="s">
        <v>70</v>
      </c>
      <c r="AY279" s="239" t="s">
        <v>135</v>
      </c>
    </row>
    <row r="280" spans="2:51" s="13" customFormat="1" ht="13.5">
      <c r="B280" s="229"/>
      <c r="C280" s="230"/>
      <c r="D280" s="215" t="s">
        <v>153</v>
      </c>
      <c r="E280" s="231" t="s">
        <v>21</v>
      </c>
      <c r="F280" s="232" t="s">
        <v>331</v>
      </c>
      <c r="G280" s="230"/>
      <c r="H280" s="233">
        <v>5.75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153</v>
      </c>
      <c r="AU280" s="239" t="s">
        <v>79</v>
      </c>
      <c r="AV280" s="13" t="s">
        <v>79</v>
      </c>
      <c r="AW280" s="13" t="s">
        <v>34</v>
      </c>
      <c r="AX280" s="13" t="s">
        <v>70</v>
      </c>
      <c r="AY280" s="239" t="s">
        <v>135</v>
      </c>
    </row>
    <row r="281" spans="2:51" s="13" customFormat="1" ht="13.5">
      <c r="B281" s="229"/>
      <c r="C281" s="230"/>
      <c r="D281" s="215" t="s">
        <v>153</v>
      </c>
      <c r="E281" s="231" t="s">
        <v>21</v>
      </c>
      <c r="F281" s="232" t="s">
        <v>332</v>
      </c>
      <c r="G281" s="230"/>
      <c r="H281" s="233">
        <v>1.05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153</v>
      </c>
      <c r="AU281" s="239" t="s">
        <v>79</v>
      </c>
      <c r="AV281" s="13" t="s">
        <v>79</v>
      </c>
      <c r="AW281" s="13" t="s">
        <v>34</v>
      </c>
      <c r="AX281" s="13" t="s">
        <v>70</v>
      </c>
      <c r="AY281" s="239" t="s">
        <v>135</v>
      </c>
    </row>
    <row r="282" spans="2:51" s="13" customFormat="1" ht="13.5">
      <c r="B282" s="229"/>
      <c r="C282" s="230"/>
      <c r="D282" s="215" t="s">
        <v>153</v>
      </c>
      <c r="E282" s="231" t="s">
        <v>21</v>
      </c>
      <c r="F282" s="232" t="s">
        <v>333</v>
      </c>
      <c r="G282" s="230"/>
      <c r="H282" s="233">
        <v>0.12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153</v>
      </c>
      <c r="AU282" s="239" t="s">
        <v>79</v>
      </c>
      <c r="AV282" s="13" t="s">
        <v>79</v>
      </c>
      <c r="AW282" s="13" t="s">
        <v>34</v>
      </c>
      <c r="AX282" s="13" t="s">
        <v>70</v>
      </c>
      <c r="AY282" s="239" t="s">
        <v>135</v>
      </c>
    </row>
    <row r="283" spans="2:51" s="14" customFormat="1" ht="13.5">
      <c r="B283" s="240"/>
      <c r="C283" s="241"/>
      <c r="D283" s="215" t="s">
        <v>153</v>
      </c>
      <c r="E283" s="242" t="s">
        <v>21</v>
      </c>
      <c r="F283" s="243" t="s">
        <v>157</v>
      </c>
      <c r="G283" s="241"/>
      <c r="H283" s="244">
        <v>92.18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AT283" s="250" t="s">
        <v>153</v>
      </c>
      <c r="AU283" s="250" t="s">
        <v>79</v>
      </c>
      <c r="AV283" s="14" t="s">
        <v>141</v>
      </c>
      <c r="AW283" s="14" t="s">
        <v>34</v>
      </c>
      <c r="AX283" s="14" t="s">
        <v>77</v>
      </c>
      <c r="AY283" s="250" t="s">
        <v>135</v>
      </c>
    </row>
    <row r="284" spans="2:65" s="1" customFormat="1" ht="16.5" customHeight="1">
      <c r="B284" s="41"/>
      <c r="C284" s="203" t="s">
        <v>334</v>
      </c>
      <c r="D284" s="203" t="s">
        <v>137</v>
      </c>
      <c r="E284" s="204" t="s">
        <v>335</v>
      </c>
      <c r="F284" s="205" t="s">
        <v>336</v>
      </c>
      <c r="G284" s="206" t="s">
        <v>147</v>
      </c>
      <c r="H284" s="207">
        <v>234.277</v>
      </c>
      <c r="I284" s="208"/>
      <c r="J284" s="209">
        <f>ROUND(I284*H284,2)</f>
        <v>0</v>
      </c>
      <c r="K284" s="205" t="s">
        <v>148</v>
      </c>
      <c r="L284" s="61"/>
      <c r="M284" s="210" t="s">
        <v>21</v>
      </c>
      <c r="N284" s="211" t="s">
        <v>41</v>
      </c>
      <c r="O284" s="42"/>
      <c r="P284" s="212">
        <f>O284*H284</f>
        <v>0</v>
      </c>
      <c r="Q284" s="212">
        <v>0.00765</v>
      </c>
      <c r="R284" s="212">
        <f>Q284*H284</f>
        <v>1.79221905</v>
      </c>
      <c r="S284" s="212">
        <v>0</v>
      </c>
      <c r="T284" s="213">
        <f>S284*H284</f>
        <v>0</v>
      </c>
      <c r="AR284" s="25" t="s">
        <v>141</v>
      </c>
      <c r="AT284" s="25" t="s">
        <v>137</v>
      </c>
      <c r="AU284" s="25" t="s">
        <v>79</v>
      </c>
      <c r="AY284" s="25" t="s">
        <v>135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77</v>
      </c>
      <c r="BK284" s="214">
        <f>ROUND(I284*H284,2)</f>
        <v>0</v>
      </c>
      <c r="BL284" s="25" t="s">
        <v>141</v>
      </c>
      <c r="BM284" s="25" t="s">
        <v>337</v>
      </c>
    </row>
    <row r="285" spans="2:47" s="1" customFormat="1" ht="40.5">
      <c r="B285" s="41"/>
      <c r="C285" s="63"/>
      <c r="D285" s="215" t="s">
        <v>143</v>
      </c>
      <c r="E285" s="63"/>
      <c r="F285" s="216" t="s">
        <v>338</v>
      </c>
      <c r="G285" s="63"/>
      <c r="H285" s="63"/>
      <c r="I285" s="172"/>
      <c r="J285" s="63"/>
      <c r="K285" s="63"/>
      <c r="L285" s="61"/>
      <c r="M285" s="217"/>
      <c r="N285" s="42"/>
      <c r="O285" s="42"/>
      <c r="P285" s="42"/>
      <c r="Q285" s="42"/>
      <c r="R285" s="42"/>
      <c r="S285" s="42"/>
      <c r="T285" s="78"/>
      <c r="AT285" s="25" t="s">
        <v>143</v>
      </c>
      <c r="AU285" s="25" t="s">
        <v>79</v>
      </c>
    </row>
    <row r="286" spans="2:47" s="1" customFormat="1" ht="27">
      <c r="B286" s="41"/>
      <c r="C286" s="63"/>
      <c r="D286" s="215" t="s">
        <v>151</v>
      </c>
      <c r="E286" s="63"/>
      <c r="F286" s="218" t="s">
        <v>279</v>
      </c>
      <c r="G286" s="63"/>
      <c r="H286" s="63"/>
      <c r="I286" s="172"/>
      <c r="J286" s="63"/>
      <c r="K286" s="63"/>
      <c r="L286" s="61"/>
      <c r="M286" s="217"/>
      <c r="N286" s="42"/>
      <c r="O286" s="42"/>
      <c r="P286" s="42"/>
      <c r="Q286" s="42"/>
      <c r="R286" s="42"/>
      <c r="S286" s="42"/>
      <c r="T286" s="78"/>
      <c r="AT286" s="25" t="s">
        <v>151</v>
      </c>
      <c r="AU286" s="25" t="s">
        <v>79</v>
      </c>
    </row>
    <row r="287" spans="2:51" s="12" customFormat="1" ht="13.5">
      <c r="B287" s="219"/>
      <c r="C287" s="220"/>
      <c r="D287" s="215" t="s">
        <v>153</v>
      </c>
      <c r="E287" s="221" t="s">
        <v>21</v>
      </c>
      <c r="F287" s="222" t="s">
        <v>195</v>
      </c>
      <c r="G287" s="220"/>
      <c r="H287" s="221" t="s">
        <v>21</v>
      </c>
      <c r="I287" s="223"/>
      <c r="J287" s="220"/>
      <c r="K287" s="220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153</v>
      </c>
      <c r="AU287" s="228" t="s">
        <v>79</v>
      </c>
      <c r="AV287" s="12" t="s">
        <v>77</v>
      </c>
      <c r="AW287" s="12" t="s">
        <v>34</v>
      </c>
      <c r="AX287" s="12" t="s">
        <v>70</v>
      </c>
      <c r="AY287" s="228" t="s">
        <v>135</v>
      </c>
    </row>
    <row r="288" spans="2:51" s="13" customFormat="1" ht="13.5">
      <c r="B288" s="229"/>
      <c r="C288" s="230"/>
      <c r="D288" s="215" t="s">
        <v>153</v>
      </c>
      <c r="E288" s="231" t="s">
        <v>21</v>
      </c>
      <c r="F288" s="232" t="s">
        <v>339</v>
      </c>
      <c r="G288" s="230"/>
      <c r="H288" s="233">
        <v>10.7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153</v>
      </c>
      <c r="AU288" s="239" t="s">
        <v>79</v>
      </c>
      <c r="AV288" s="13" t="s">
        <v>79</v>
      </c>
      <c r="AW288" s="13" t="s">
        <v>34</v>
      </c>
      <c r="AX288" s="13" t="s">
        <v>70</v>
      </c>
      <c r="AY288" s="239" t="s">
        <v>135</v>
      </c>
    </row>
    <row r="289" spans="2:51" s="13" customFormat="1" ht="13.5">
      <c r="B289" s="229"/>
      <c r="C289" s="230"/>
      <c r="D289" s="215" t="s">
        <v>153</v>
      </c>
      <c r="E289" s="231" t="s">
        <v>21</v>
      </c>
      <c r="F289" s="232" t="s">
        <v>340</v>
      </c>
      <c r="G289" s="230"/>
      <c r="H289" s="233">
        <v>2.145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153</v>
      </c>
      <c r="AU289" s="239" t="s">
        <v>79</v>
      </c>
      <c r="AV289" s="13" t="s">
        <v>79</v>
      </c>
      <c r="AW289" s="13" t="s">
        <v>34</v>
      </c>
      <c r="AX289" s="13" t="s">
        <v>70</v>
      </c>
      <c r="AY289" s="239" t="s">
        <v>135</v>
      </c>
    </row>
    <row r="290" spans="2:51" s="13" customFormat="1" ht="13.5">
      <c r="B290" s="229"/>
      <c r="C290" s="230"/>
      <c r="D290" s="215" t="s">
        <v>153</v>
      </c>
      <c r="E290" s="231" t="s">
        <v>21</v>
      </c>
      <c r="F290" s="232" t="s">
        <v>341</v>
      </c>
      <c r="G290" s="230"/>
      <c r="H290" s="233">
        <v>12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153</v>
      </c>
      <c r="AU290" s="239" t="s">
        <v>79</v>
      </c>
      <c r="AV290" s="13" t="s">
        <v>79</v>
      </c>
      <c r="AW290" s="13" t="s">
        <v>34</v>
      </c>
      <c r="AX290" s="13" t="s">
        <v>70</v>
      </c>
      <c r="AY290" s="239" t="s">
        <v>135</v>
      </c>
    </row>
    <row r="291" spans="2:51" s="13" customFormat="1" ht="13.5">
      <c r="B291" s="229"/>
      <c r="C291" s="230"/>
      <c r="D291" s="215" t="s">
        <v>153</v>
      </c>
      <c r="E291" s="231" t="s">
        <v>21</v>
      </c>
      <c r="F291" s="232" t="s">
        <v>342</v>
      </c>
      <c r="G291" s="230"/>
      <c r="H291" s="233">
        <v>21.167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153</v>
      </c>
      <c r="AU291" s="239" t="s">
        <v>79</v>
      </c>
      <c r="AV291" s="13" t="s">
        <v>79</v>
      </c>
      <c r="AW291" s="13" t="s">
        <v>34</v>
      </c>
      <c r="AX291" s="13" t="s">
        <v>70</v>
      </c>
      <c r="AY291" s="239" t="s">
        <v>135</v>
      </c>
    </row>
    <row r="292" spans="2:51" s="13" customFormat="1" ht="13.5">
      <c r="B292" s="229"/>
      <c r="C292" s="230"/>
      <c r="D292" s="215" t="s">
        <v>153</v>
      </c>
      <c r="E292" s="231" t="s">
        <v>21</v>
      </c>
      <c r="F292" s="232" t="s">
        <v>343</v>
      </c>
      <c r="G292" s="230"/>
      <c r="H292" s="233">
        <v>6.5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153</v>
      </c>
      <c r="AU292" s="239" t="s">
        <v>79</v>
      </c>
      <c r="AV292" s="13" t="s">
        <v>79</v>
      </c>
      <c r="AW292" s="13" t="s">
        <v>34</v>
      </c>
      <c r="AX292" s="13" t="s">
        <v>70</v>
      </c>
      <c r="AY292" s="239" t="s">
        <v>135</v>
      </c>
    </row>
    <row r="293" spans="2:51" s="12" customFormat="1" ht="13.5">
      <c r="B293" s="219"/>
      <c r="C293" s="220"/>
      <c r="D293" s="215" t="s">
        <v>153</v>
      </c>
      <c r="E293" s="221" t="s">
        <v>21</v>
      </c>
      <c r="F293" s="222" t="s">
        <v>224</v>
      </c>
      <c r="G293" s="220"/>
      <c r="H293" s="221" t="s">
        <v>21</v>
      </c>
      <c r="I293" s="223"/>
      <c r="J293" s="220"/>
      <c r="K293" s="220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153</v>
      </c>
      <c r="AU293" s="228" t="s">
        <v>79</v>
      </c>
      <c r="AV293" s="12" t="s">
        <v>77</v>
      </c>
      <c r="AW293" s="12" t="s">
        <v>34</v>
      </c>
      <c r="AX293" s="12" t="s">
        <v>70</v>
      </c>
      <c r="AY293" s="228" t="s">
        <v>135</v>
      </c>
    </row>
    <row r="294" spans="2:51" s="13" customFormat="1" ht="13.5">
      <c r="B294" s="229"/>
      <c r="C294" s="230"/>
      <c r="D294" s="215" t="s">
        <v>153</v>
      </c>
      <c r="E294" s="231" t="s">
        <v>21</v>
      </c>
      <c r="F294" s="232" t="s">
        <v>344</v>
      </c>
      <c r="G294" s="230"/>
      <c r="H294" s="233">
        <v>10.7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153</v>
      </c>
      <c r="AU294" s="239" t="s">
        <v>79</v>
      </c>
      <c r="AV294" s="13" t="s">
        <v>79</v>
      </c>
      <c r="AW294" s="13" t="s">
        <v>34</v>
      </c>
      <c r="AX294" s="13" t="s">
        <v>70</v>
      </c>
      <c r="AY294" s="239" t="s">
        <v>135</v>
      </c>
    </row>
    <row r="295" spans="2:51" s="13" customFormat="1" ht="13.5">
      <c r="B295" s="229"/>
      <c r="C295" s="230"/>
      <c r="D295" s="215" t="s">
        <v>153</v>
      </c>
      <c r="E295" s="231" t="s">
        <v>21</v>
      </c>
      <c r="F295" s="232" t="s">
        <v>340</v>
      </c>
      <c r="G295" s="230"/>
      <c r="H295" s="233">
        <v>2.145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153</v>
      </c>
      <c r="AU295" s="239" t="s">
        <v>79</v>
      </c>
      <c r="AV295" s="13" t="s">
        <v>79</v>
      </c>
      <c r="AW295" s="13" t="s">
        <v>34</v>
      </c>
      <c r="AX295" s="13" t="s">
        <v>70</v>
      </c>
      <c r="AY295" s="239" t="s">
        <v>135</v>
      </c>
    </row>
    <row r="296" spans="2:51" s="12" customFormat="1" ht="13.5">
      <c r="B296" s="219"/>
      <c r="C296" s="220"/>
      <c r="D296" s="215" t="s">
        <v>153</v>
      </c>
      <c r="E296" s="221" t="s">
        <v>21</v>
      </c>
      <c r="F296" s="222" t="s">
        <v>197</v>
      </c>
      <c r="G296" s="220"/>
      <c r="H296" s="221" t="s">
        <v>21</v>
      </c>
      <c r="I296" s="223"/>
      <c r="J296" s="220"/>
      <c r="K296" s="220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153</v>
      </c>
      <c r="AU296" s="228" t="s">
        <v>79</v>
      </c>
      <c r="AV296" s="12" t="s">
        <v>77</v>
      </c>
      <c r="AW296" s="12" t="s">
        <v>34</v>
      </c>
      <c r="AX296" s="12" t="s">
        <v>70</v>
      </c>
      <c r="AY296" s="228" t="s">
        <v>135</v>
      </c>
    </row>
    <row r="297" spans="2:51" s="13" customFormat="1" ht="13.5">
      <c r="B297" s="229"/>
      <c r="C297" s="230"/>
      <c r="D297" s="215" t="s">
        <v>153</v>
      </c>
      <c r="E297" s="231" t="s">
        <v>21</v>
      </c>
      <c r="F297" s="232" t="s">
        <v>345</v>
      </c>
      <c r="G297" s="230"/>
      <c r="H297" s="233">
        <v>5.52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153</v>
      </c>
      <c r="AU297" s="239" t="s">
        <v>79</v>
      </c>
      <c r="AV297" s="13" t="s">
        <v>79</v>
      </c>
      <c r="AW297" s="13" t="s">
        <v>34</v>
      </c>
      <c r="AX297" s="13" t="s">
        <v>70</v>
      </c>
      <c r="AY297" s="239" t="s">
        <v>135</v>
      </c>
    </row>
    <row r="298" spans="2:51" s="13" customFormat="1" ht="13.5">
      <c r="B298" s="229"/>
      <c r="C298" s="230"/>
      <c r="D298" s="215" t="s">
        <v>153</v>
      </c>
      <c r="E298" s="231" t="s">
        <v>21</v>
      </c>
      <c r="F298" s="232" t="s">
        <v>346</v>
      </c>
      <c r="G298" s="230"/>
      <c r="H298" s="233">
        <v>2.333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AT298" s="239" t="s">
        <v>153</v>
      </c>
      <c r="AU298" s="239" t="s">
        <v>79</v>
      </c>
      <c r="AV298" s="13" t="s">
        <v>79</v>
      </c>
      <c r="AW298" s="13" t="s">
        <v>34</v>
      </c>
      <c r="AX298" s="13" t="s">
        <v>70</v>
      </c>
      <c r="AY298" s="239" t="s">
        <v>135</v>
      </c>
    </row>
    <row r="299" spans="2:51" s="13" customFormat="1" ht="13.5">
      <c r="B299" s="229"/>
      <c r="C299" s="230"/>
      <c r="D299" s="215" t="s">
        <v>153</v>
      </c>
      <c r="E299" s="231" t="s">
        <v>21</v>
      </c>
      <c r="F299" s="232" t="s">
        <v>347</v>
      </c>
      <c r="G299" s="230"/>
      <c r="H299" s="233">
        <v>9.7</v>
      </c>
      <c r="I299" s="234"/>
      <c r="J299" s="230"/>
      <c r="K299" s="230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153</v>
      </c>
      <c r="AU299" s="239" t="s">
        <v>79</v>
      </c>
      <c r="AV299" s="13" t="s">
        <v>79</v>
      </c>
      <c r="AW299" s="13" t="s">
        <v>34</v>
      </c>
      <c r="AX299" s="13" t="s">
        <v>70</v>
      </c>
      <c r="AY299" s="239" t="s">
        <v>135</v>
      </c>
    </row>
    <row r="300" spans="2:51" s="13" customFormat="1" ht="13.5">
      <c r="B300" s="229"/>
      <c r="C300" s="230"/>
      <c r="D300" s="215" t="s">
        <v>153</v>
      </c>
      <c r="E300" s="231" t="s">
        <v>21</v>
      </c>
      <c r="F300" s="232" t="s">
        <v>348</v>
      </c>
      <c r="G300" s="230"/>
      <c r="H300" s="233">
        <v>0.933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153</v>
      </c>
      <c r="AU300" s="239" t="s">
        <v>79</v>
      </c>
      <c r="AV300" s="13" t="s">
        <v>79</v>
      </c>
      <c r="AW300" s="13" t="s">
        <v>34</v>
      </c>
      <c r="AX300" s="13" t="s">
        <v>70</v>
      </c>
      <c r="AY300" s="239" t="s">
        <v>135</v>
      </c>
    </row>
    <row r="301" spans="2:51" s="12" customFormat="1" ht="13.5">
      <c r="B301" s="219"/>
      <c r="C301" s="220"/>
      <c r="D301" s="215" t="s">
        <v>153</v>
      </c>
      <c r="E301" s="221" t="s">
        <v>21</v>
      </c>
      <c r="F301" s="222" t="s">
        <v>199</v>
      </c>
      <c r="G301" s="220"/>
      <c r="H301" s="221" t="s">
        <v>21</v>
      </c>
      <c r="I301" s="223"/>
      <c r="J301" s="220"/>
      <c r="K301" s="220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153</v>
      </c>
      <c r="AU301" s="228" t="s">
        <v>79</v>
      </c>
      <c r="AV301" s="12" t="s">
        <v>77</v>
      </c>
      <c r="AW301" s="12" t="s">
        <v>34</v>
      </c>
      <c r="AX301" s="12" t="s">
        <v>70</v>
      </c>
      <c r="AY301" s="228" t="s">
        <v>135</v>
      </c>
    </row>
    <row r="302" spans="2:51" s="13" customFormat="1" ht="13.5">
      <c r="B302" s="229"/>
      <c r="C302" s="230"/>
      <c r="D302" s="215" t="s">
        <v>153</v>
      </c>
      <c r="E302" s="231" t="s">
        <v>21</v>
      </c>
      <c r="F302" s="232" t="s">
        <v>349</v>
      </c>
      <c r="G302" s="230"/>
      <c r="H302" s="233">
        <v>6.095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153</v>
      </c>
      <c r="AU302" s="239" t="s">
        <v>79</v>
      </c>
      <c r="AV302" s="13" t="s">
        <v>79</v>
      </c>
      <c r="AW302" s="13" t="s">
        <v>34</v>
      </c>
      <c r="AX302" s="13" t="s">
        <v>70</v>
      </c>
      <c r="AY302" s="239" t="s">
        <v>135</v>
      </c>
    </row>
    <row r="303" spans="2:51" s="13" customFormat="1" ht="13.5">
      <c r="B303" s="229"/>
      <c r="C303" s="230"/>
      <c r="D303" s="215" t="s">
        <v>153</v>
      </c>
      <c r="E303" s="231" t="s">
        <v>21</v>
      </c>
      <c r="F303" s="232" t="s">
        <v>350</v>
      </c>
      <c r="G303" s="230"/>
      <c r="H303" s="233">
        <v>18.567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153</v>
      </c>
      <c r="AU303" s="239" t="s">
        <v>79</v>
      </c>
      <c r="AV303" s="13" t="s">
        <v>79</v>
      </c>
      <c r="AW303" s="13" t="s">
        <v>34</v>
      </c>
      <c r="AX303" s="13" t="s">
        <v>70</v>
      </c>
      <c r="AY303" s="239" t="s">
        <v>135</v>
      </c>
    </row>
    <row r="304" spans="2:51" s="13" customFormat="1" ht="13.5">
      <c r="B304" s="229"/>
      <c r="C304" s="230"/>
      <c r="D304" s="215" t="s">
        <v>153</v>
      </c>
      <c r="E304" s="231" t="s">
        <v>21</v>
      </c>
      <c r="F304" s="232" t="s">
        <v>351</v>
      </c>
      <c r="G304" s="230"/>
      <c r="H304" s="233">
        <v>3.067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153</v>
      </c>
      <c r="AU304" s="239" t="s">
        <v>79</v>
      </c>
      <c r="AV304" s="13" t="s">
        <v>79</v>
      </c>
      <c r="AW304" s="13" t="s">
        <v>34</v>
      </c>
      <c r="AX304" s="13" t="s">
        <v>70</v>
      </c>
      <c r="AY304" s="239" t="s">
        <v>135</v>
      </c>
    </row>
    <row r="305" spans="2:51" s="13" customFormat="1" ht="13.5">
      <c r="B305" s="229"/>
      <c r="C305" s="230"/>
      <c r="D305" s="215" t="s">
        <v>153</v>
      </c>
      <c r="E305" s="231" t="s">
        <v>21</v>
      </c>
      <c r="F305" s="232" t="s">
        <v>352</v>
      </c>
      <c r="G305" s="230"/>
      <c r="H305" s="233">
        <v>0.367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153</v>
      </c>
      <c r="AU305" s="239" t="s">
        <v>79</v>
      </c>
      <c r="AV305" s="13" t="s">
        <v>79</v>
      </c>
      <c r="AW305" s="13" t="s">
        <v>34</v>
      </c>
      <c r="AX305" s="13" t="s">
        <v>70</v>
      </c>
      <c r="AY305" s="239" t="s">
        <v>135</v>
      </c>
    </row>
    <row r="306" spans="2:51" s="12" customFormat="1" ht="13.5">
      <c r="B306" s="219"/>
      <c r="C306" s="220"/>
      <c r="D306" s="215" t="s">
        <v>153</v>
      </c>
      <c r="E306" s="221" t="s">
        <v>21</v>
      </c>
      <c r="F306" s="222" t="s">
        <v>201</v>
      </c>
      <c r="G306" s="220"/>
      <c r="H306" s="221" t="s">
        <v>21</v>
      </c>
      <c r="I306" s="223"/>
      <c r="J306" s="220"/>
      <c r="K306" s="220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153</v>
      </c>
      <c r="AU306" s="228" t="s">
        <v>79</v>
      </c>
      <c r="AV306" s="12" t="s">
        <v>77</v>
      </c>
      <c r="AW306" s="12" t="s">
        <v>34</v>
      </c>
      <c r="AX306" s="12" t="s">
        <v>70</v>
      </c>
      <c r="AY306" s="228" t="s">
        <v>135</v>
      </c>
    </row>
    <row r="307" spans="2:51" s="13" customFormat="1" ht="13.5">
      <c r="B307" s="229"/>
      <c r="C307" s="230"/>
      <c r="D307" s="215" t="s">
        <v>153</v>
      </c>
      <c r="E307" s="231" t="s">
        <v>21</v>
      </c>
      <c r="F307" s="232" t="s">
        <v>353</v>
      </c>
      <c r="G307" s="230"/>
      <c r="H307" s="233">
        <v>5.128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153</v>
      </c>
      <c r="AU307" s="239" t="s">
        <v>79</v>
      </c>
      <c r="AV307" s="13" t="s">
        <v>79</v>
      </c>
      <c r="AW307" s="13" t="s">
        <v>34</v>
      </c>
      <c r="AX307" s="13" t="s">
        <v>70</v>
      </c>
      <c r="AY307" s="239" t="s">
        <v>135</v>
      </c>
    </row>
    <row r="308" spans="2:51" s="13" customFormat="1" ht="13.5">
      <c r="B308" s="229"/>
      <c r="C308" s="230"/>
      <c r="D308" s="215" t="s">
        <v>153</v>
      </c>
      <c r="E308" s="231" t="s">
        <v>21</v>
      </c>
      <c r="F308" s="232" t="s">
        <v>354</v>
      </c>
      <c r="G308" s="230"/>
      <c r="H308" s="233">
        <v>1.911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153</v>
      </c>
      <c r="AU308" s="239" t="s">
        <v>79</v>
      </c>
      <c r="AV308" s="13" t="s">
        <v>79</v>
      </c>
      <c r="AW308" s="13" t="s">
        <v>34</v>
      </c>
      <c r="AX308" s="13" t="s">
        <v>70</v>
      </c>
      <c r="AY308" s="239" t="s">
        <v>135</v>
      </c>
    </row>
    <row r="309" spans="2:51" s="13" customFormat="1" ht="13.5">
      <c r="B309" s="229"/>
      <c r="C309" s="230"/>
      <c r="D309" s="215" t="s">
        <v>153</v>
      </c>
      <c r="E309" s="231" t="s">
        <v>21</v>
      </c>
      <c r="F309" s="232" t="s">
        <v>355</v>
      </c>
      <c r="G309" s="230"/>
      <c r="H309" s="233">
        <v>26.033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153</v>
      </c>
      <c r="AU309" s="239" t="s">
        <v>79</v>
      </c>
      <c r="AV309" s="13" t="s">
        <v>79</v>
      </c>
      <c r="AW309" s="13" t="s">
        <v>34</v>
      </c>
      <c r="AX309" s="13" t="s">
        <v>70</v>
      </c>
      <c r="AY309" s="239" t="s">
        <v>135</v>
      </c>
    </row>
    <row r="310" spans="2:51" s="13" customFormat="1" ht="13.5">
      <c r="B310" s="229"/>
      <c r="C310" s="230"/>
      <c r="D310" s="215" t="s">
        <v>153</v>
      </c>
      <c r="E310" s="231" t="s">
        <v>21</v>
      </c>
      <c r="F310" s="232" t="s">
        <v>356</v>
      </c>
      <c r="G310" s="230"/>
      <c r="H310" s="233">
        <v>2.067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153</v>
      </c>
      <c r="AU310" s="239" t="s">
        <v>79</v>
      </c>
      <c r="AV310" s="13" t="s">
        <v>79</v>
      </c>
      <c r="AW310" s="13" t="s">
        <v>34</v>
      </c>
      <c r="AX310" s="13" t="s">
        <v>70</v>
      </c>
      <c r="AY310" s="239" t="s">
        <v>135</v>
      </c>
    </row>
    <row r="311" spans="2:51" s="12" customFormat="1" ht="13.5">
      <c r="B311" s="219"/>
      <c r="C311" s="220"/>
      <c r="D311" s="215" t="s">
        <v>153</v>
      </c>
      <c r="E311" s="221" t="s">
        <v>21</v>
      </c>
      <c r="F311" s="222" t="s">
        <v>203</v>
      </c>
      <c r="G311" s="220"/>
      <c r="H311" s="221" t="s">
        <v>21</v>
      </c>
      <c r="I311" s="223"/>
      <c r="J311" s="220"/>
      <c r="K311" s="220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153</v>
      </c>
      <c r="AU311" s="228" t="s">
        <v>79</v>
      </c>
      <c r="AV311" s="12" t="s">
        <v>77</v>
      </c>
      <c r="AW311" s="12" t="s">
        <v>34</v>
      </c>
      <c r="AX311" s="12" t="s">
        <v>70</v>
      </c>
      <c r="AY311" s="228" t="s">
        <v>135</v>
      </c>
    </row>
    <row r="312" spans="2:51" s="13" customFormat="1" ht="13.5">
      <c r="B312" s="229"/>
      <c r="C312" s="230"/>
      <c r="D312" s="215" t="s">
        <v>153</v>
      </c>
      <c r="E312" s="231" t="s">
        <v>21</v>
      </c>
      <c r="F312" s="232" t="s">
        <v>357</v>
      </c>
      <c r="G312" s="230"/>
      <c r="H312" s="233">
        <v>2.28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153</v>
      </c>
      <c r="AU312" s="239" t="s">
        <v>79</v>
      </c>
      <c r="AV312" s="13" t="s">
        <v>79</v>
      </c>
      <c r="AW312" s="13" t="s">
        <v>34</v>
      </c>
      <c r="AX312" s="13" t="s">
        <v>70</v>
      </c>
      <c r="AY312" s="239" t="s">
        <v>135</v>
      </c>
    </row>
    <row r="313" spans="2:51" s="13" customFormat="1" ht="13.5">
      <c r="B313" s="229"/>
      <c r="C313" s="230"/>
      <c r="D313" s="215" t="s">
        <v>153</v>
      </c>
      <c r="E313" s="231" t="s">
        <v>21</v>
      </c>
      <c r="F313" s="232" t="s">
        <v>358</v>
      </c>
      <c r="G313" s="230"/>
      <c r="H313" s="233">
        <v>22.5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153</v>
      </c>
      <c r="AU313" s="239" t="s">
        <v>79</v>
      </c>
      <c r="AV313" s="13" t="s">
        <v>79</v>
      </c>
      <c r="AW313" s="13" t="s">
        <v>34</v>
      </c>
      <c r="AX313" s="13" t="s">
        <v>70</v>
      </c>
      <c r="AY313" s="239" t="s">
        <v>135</v>
      </c>
    </row>
    <row r="314" spans="2:51" s="12" customFormat="1" ht="13.5">
      <c r="B314" s="219"/>
      <c r="C314" s="220"/>
      <c r="D314" s="215" t="s">
        <v>153</v>
      </c>
      <c r="E314" s="221" t="s">
        <v>21</v>
      </c>
      <c r="F314" s="222" t="s">
        <v>205</v>
      </c>
      <c r="G314" s="220"/>
      <c r="H314" s="221" t="s">
        <v>21</v>
      </c>
      <c r="I314" s="223"/>
      <c r="J314" s="220"/>
      <c r="K314" s="220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153</v>
      </c>
      <c r="AU314" s="228" t="s">
        <v>79</v>
      </c>
      <c r="AV314" s="12" t="s">
        <v>77</v>
      </c>
      <c r="AW314" s="12" t="s">
        <v>34</v>
      </c>
      <c r="AX314" s="12" t="s">
        <v>70</v>
      </c>
      <c r="AY314" s="228" t="s">
        <v>135</v>
      </c>
    </row>
    <row r="315" spans="2:51" s="13" customFormat="1" ht="13.5">
      <c r="B315" s="229"/>
      <c r="C315" s="230"/>
      <c r="D315" s="215" t="s">
        <v>153</v>
      </c>
      <c r="E315" s="231" t="s">
        <v>21</v>
      </c>
      <c r="F315" s="232" t="s">
        <v>359</v>
      </c>
      <c r="G315" s="230"/>
      <c r="H315" s="233">
        <v>5.88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153</v>
      </c>
      <c r="AU315" s="239" t="s">
        <v>79</v>
      </c>
      <c r="AV315" s="13" t="s">
        <v>79</v>
      </c>
      <c r="AW315" s="13" t="s">
        <v>34</v>
      </c>
      <c r="AX315" s="13" t="s">
        <v>70</v>
      </c>
      <c r="AY315" s="239" t="s">
        <v>135</v>
      </c>
    </row>
    <row r="316" spans="2:51" s="13" customFormat="1" ht="13.5">
      <c r="B316" s="229"/>
      <c r="C316" s="230"/>
      <c r="D316" s="215" t="s">
        <v>153</v>
      </c>
      <c r="E316" s="231" t="s">
        <v>21</v>
      </c>
      <c r="F316" s="232" t="s">
        <v>354</v>
      </c>
      <c r="G316" s="230"/>
      <c r="H316" s="233">
        <v>1.911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153</v>
      </c>
      <c r="AU316" s="239" t="s">
        <v>79</v>
      </c>
      <c r="AV316" s="13" t="s">
        <v>79</v>
      </c>
      <c r="AW316" s="13" t="s">
        <v>34</v>
      </c>
      <c r="AX316" s="13" t="s">
        <v>70</v>
      </c>
      <c r="AY316" s="239" t="s">
        <v>135</v>
      </c>
    </row>
    <row r="317" spans="2:51" s="13" customFormat="1" ht="13.5">
      <c r="B317" s="229"/>
      <c r="C317" s="230"/>
      <c r="D317" s="215" t="s">
        <v>153</v>
      </c>
      <c r="E317" s="231" t="s">
        <v>21</v>
      </c>
      <c r="F317" s="232" t="s">
        <v>360</v>
      </c>
      <c r="G317" s="230"/>
      <c r="H317" s="233">
        <v>24.5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153</v>
      </c>
      <c r="AU317" s="239" t="s">
        <v>79</v>
      </c>
      <c r="AV317" s="13" t="s">
        <v>79</v>
      </c>
      <c r="AW317" s="13" t="s">
        <v>34</v>
      </c>
      <c r="AX317" s="13" t="s">
        <v>70</v>
      </c>
      <c r="AY317" s="239" t="s">
        <v>135</v>
      </c>
    </row>
    <row r="318" spans="2:51" s="13" customFormat="1" ht="13.5">
      <c r="B318" s="229"/>
      <c r="C318" s="230"/>
      <c r="D318" s="215" t="s">
        <v>153</v>
      </c>
      <c r="E318" s="231" t="s">
        <v>21</v>
      </c>
      <c r="F318" s="232" t="s">
        <v>361</v>
      </c>
      <c r="G318" s="230"/>
      <c r="H318" s="233">
        <v>0.933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153</v>
      </c>
      <c r="AU318" s="239" t="s">
        <v>79</v>
      </c>
      <c r="AV318" s="13" t="s">
        <v>79</v>
      </c>
      <c r="AW318" s="13" t="s">
        <v>34</v>
      </c>
      <c r="AX318" s="13" t="s">
        <v>70</v>
      </c>
      <c r="AY318" s="239" t="s">
        <v>135</v>
      </c>
    </row>
    <row r="319" spans="2:51" s="12" customFormat="1" ht="13.5">
      <c r="B319" s="219"/>
      <c r="C319" s="220"/>
      <c r="D319" s="215" t="s">
        <v>153</v>
      </c>
      <c r="E319" s="221" t="s">
        <v>21</v>
      </c>
      <c r="F319" s="222" t="s">
        <v>207</v>
      </c>
      <c r="G319" s="220"/>
      <c r="H319" s="221" t="s">
        <v>21</v>
      </c>
      <c r="I319" s="223"/>
      <c r="J319" s="220"/>
      <c r="K319" s="220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153</v>
      </c>
      <c r="AU319" s="228" t="s">
        <v>79</v>
      </c>
      <c r="AV319" s="12" t="s">
        <v>77</v>
      </c>
      <c r="AW319" s="12" t="s">
        <v>34</v>
      </c>
      <c r="AX319" s="12" t="s">
        <v>70</v>
      </c>
      <c r="AY319" s="228" t="s">
        <v>135</v>
      </c>
    </row>
    <row r="320" spans="2:51" s="13" customFormat="1" ht="13.5">
      <c r="B320" s="229"/>
      <c r="C320" s="230"/>
      <c r="D320" s="215" t="s">
        <v>153</v>
      </c>
      <c r="E320" s="231" t="s">
        <v>21</v>
      </c>
      <c r="F320" s="232" t="s">
        <v>362</v>
      </c>
      <c r="G320" s="230"/>
      <c r="H320" s="233">
        <v>6.128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153</v>
      </c>
      <c r="AU320" s="239" t="s">
        <v>79</v>
      </c>
      <c r="AV320" s="13" t="s">
        <v>79</v>
      </c>
      <c r="AW320" s="13" t="s">
        <v>34</v>
      </c>
      <c r="AX320" s="13" t="s">
        <v>70</v>
      </c>
      <c r="AY320" s="239" t="s">
        <v>135</v>
      </c>
    </row>
    <row r="321" spans="2:51" s="13" customFormat="1" ht="13.5">
      <c r="B321" s="229"/>
      <c r="C321" s="230"/>
      <c r="D321" s="215" t="s">
        <v>153</v>
      </c>
      <c r="E321" s="231" t="s">
        <v>21</v>
      </c>
      <c r="F321" s="232" t="s">
        <v>363</v>
      </c>
      <c r="G321" s="230"/>
      <c r="H321" s="233">
        <v>19.167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153</v>
      </c>
      <c r="AU321" s="239" t="s">
        <v>79</v>
      </c>
      <c r="AV321" s="13" t="s">
        <v>79</v>
      </c>
      <c r="AW321" s="13" t="s">
        <v>34</v>
      </c>
      <c r="AX321" s="13" t="s">
        <v>70</v>
      </c>
      <c r="AY321" s="239" t="s">
        <v>135</v>
      </c>
    </row>
    <row r="322" spans="2:51" s="13" customFormat="1" ht="13.5">
      <c r="B322" s="229"/>
      <c r="C322" s="230"/>
      <c r="D322" s="215" t="s">
        <v>153</v>
      </c>
      <c r="E322" s="231" t="s">
        <v>21</v>
      </c>
      <c r="F322" s="232" t="s">
        <v>364</v>
      </c>
      <c r="G322" s="230"/>
      <c r="H322" s="233">
        <v>3.5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153</v>
      </c>
      <c r="AU322" s="239" t="s">
        <v>79</v>
      </c>
      <c r="AV322" s="13" t="s">
        <v>79</v>
      </c>
      <c r="AW322" s="13" t="s">
        <v>34</v>
      </c>
      <c r="AX322" s="13" t="s">
        <v>70</v>
      </c>
      <c r="AY322" s="239" t="s">
        <v>135</v>
      </c>
    </row>
    <row r="323" spans="2:51" s="13" customFormat="1" ht="13.5">
      <c r="B323" s="229"/>
      <c r="C323" s="230"/>
      <c r="D323" s="215" t="s">
        <v>153</v>
      </c>
      <c r="E323" s="231" t="s">
        <v>21</v>
      </c>
      <c r="F323" s="232" t="s">
        <v>365</v>
      </c>
      <c r="G323" s="230"/>
      <c r="H323" s="233">
        <v>0.4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153</v>
      </c>
      <c r="AU323" s="239" t="s">
        <v>79</v>
      </c>
      <c r="AV323" s="13" t="s">
        <v>79</v>
      </c>
      <c r="AW323" s="13" t="s">
        <v>34</v>
      </c>
      <c r="AX323" s="13" t="s">
        <v>70</v>
      </c>
      <c r="AY323" s="239" t="s">
        <v>135</v>
      </c>
    </row>
    <row r="324" spans="2:51" s="14" customFormat="1" ht="13.5">
      <c r="B324" s="240"/>
      <c r="C324" s="241"/>
      <c r="D324" s="215" t="s">
        <v>153</v>
      </c>
      <c r="E324" s="242" t="s">
        <v>21</v>
      </c>
      <c r="F324" s="243" t="s">
        <v>157</v>
      </c>
      <c r="G324" s="241"/>
      <c r="H324" s="244">
        <v>234.277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153</v>
      </c>
      <c r="AU324" s="250" t="s">
        <v>79</v>
      </c>
      <c r="AV324" s="14" t="s">
        <v>141</v>
      </c>
      <c r="AW324" s="14" t="s">
        <v>34</v>
      </c>
      <c r="AX324" s="14" t="s">
        <v>77</v>
      </c>
      <c r="AY324" s="250" t="s">
        <v>135</v>
      </c>
    </row>
    <row r="325" spans="2:65" s="1" customFormat="1" ht="16.5" customHeight="1">
      <c r="B325" s="41"/>
      <c r="C325" s="203" t="s">
        <v>9</v>
      </c>
      <c r="D325" s="203" t="s">
        <v>137</v>
      </c>
      <c r="E325" s="204" t="s">
        <v>366</v>
      </c>
      <c r="F325" s="205" t="s">
        <v>367</v>
      </c>
      <c r="G325" s="206" t="s">
        <v>147</v>
      </c>
      <c r="H325" s="207">
        <v>234.277</v>
      </c>
      <c r="I325" s="208"/>
      <c r="J325" s="209">
        <f>ROUND(I325*H325,2)</f>
        <v>0</v>
      </c>
      <c r="K325" s="205" t="s">
        <v>148</v>
      </c>
      <c r="L325" s="61"/>
      <c r="M325" s="210" t="s">
        <v>21</v>
      </c>
      <c r="N325" s="211" t="s">
        <v>41</v>
      </c>
      <c r="O325" s="42"/>
      <c r="P325" s="212">
        <f>O325*H325</f>
        <v>0</v>
      </c>
      <c r="Q325" s="212">
        <v>0.00086</v>
      </c>
      <c r="R325" s="212">
        <f>Q325*H325</f>
        <v>0.20147821999999999</v>
      </c>
      <c r="S325" s="212">
        <v>0</v>
      </c>
      <c r="T325" s="213">
        <f>S325*H325</f>
        <v>0</v>
      </c>
      <c r="AR325" s="25" t="s">
        <v>141</v>
      </c>
      <c r="AT325" s="25" t="s">
        <v>137</v>
      </c>
      <c r="AU325" s="25" t="s">
        <v>79</v>
      </c>
      <c r="AY325" s="25" t="s">
        <v>135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25" t="s">
        <v>77</v>
      </c>
      <c r="BK325" s="214">
        <f>ROUND(I325*H325,2)</f>
        <v>0</v>
      </c>
      <c r="BL325" s="25" t="s">
        <v>141</v>
      </c>
      <c r="BM325" s="25" t="s">
        <v>368</v>
      </c>
    </row>
    <row r="326" spans="2:47" s="1" customFormat="1" ht="40.5">
      <c r="B326" s="41"/>
      <c r="C326" s="63"/>
      <c r="D326" s="215" t="s">
        <v>143</v>
      </c>
      <c r="E326" s="63"/>
      <c r="F326" s="216" t="s">
        <v>369</v>
      </c>
      <c r="G326" s="63"/>
      <c r="H326" s="63"/>
      <c r="I326" s="172"/>
      <c r="J326" s="63"/>
      <c r="K326" s="63"/>
      <c r="L326" s="61"/>
      <c r="M326" s="217"/>
      <c r="N326" s="42"/>
      <c r="O326" s="42"/>
      <c r="P326" s="42"/>
      <c r="Q326" s="42"/>
      <c r="R326" s="42"/>
      <c r="S326" s="42"/>
      <c r="T326" s="78"/>
      <c r="AT326" s="25" t="s">
        <v>143</v>
      </c>
      <c r="AU326" s="25" t="s">
        <v>79</v>
      </c>
    </row>
    <row r="327" spans="2:51" s="12" customFormat="1" ht="13.5">
      <c r="B327" s="219"/>
      <c r="C327" s="220"/>
      <c r="D327" s="215" t="s">
        <v>153</v>
      </c>
      <c r="E327" s="221" t="s">
        <v>21</v>
      </c>
      <c r="F327" s="222" t="s">
        <v>370</v>
      </c>
      <c r="G327" s="220"/>
      <c r="H327" s="221" t="s">
        <v>21</v>
      </c>
      <c r="I327" s="223"/>
      <c r="J327" s="220"/>
      <c r="K327" s="220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153</v>
      </c>
      <c r="AU327" s="228" t="s">
        <v>79</v>
      </c>
      <c r="AV327" s="12" t="s">
        <v>77</v>
      </c>
      <c r="AW327" s="12" t="s">
        <v>34</v>
      </c>
      <c r="AX327" s="12" t="s">
        <v>70</v>
      </c>
      <c r="AY327" s="228" t="s">
        <v>135</v>
      </c>
    </row>
    <row r="328" spans="2:51" s="13" customFormat="1" ht="13.5">
      <c r="B328" s="229"/>
      <c r="C328" s="230"/>
      <c r="D328" s="215" t="s">
        <v>153</v>
      </c>
      <c r="E328" s="231" t="s">
        <v>21</v>
      </c>
      <c r="F328" s="232" t="s">
        <v>371</v>
      </c>
      <c r="G328" s="230"/>
      <c r="H328" s="233">
        <v>234.277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153</v>
      </c>
      <c r="AU328" s="239" t="s">
        <v>79</v>
      </c>
      <c r="AV328" s="13" t="s">
        <v>79</v>
      </c>
      <c r="AW328" s="13" t="s">
        <v>34</v>
      </c>
      <c r="AX328" s="13" t="s">
        <v>77</v>
      </c>
      <c r="AY328" s="239" t="s">
        <v>135</v>
      </c>
    </row>
    <row r="329" spans="2:65" s="1" customFormat="1" ht="25.5" customHeight="1">
      <c r="B329" s="41"/>
      <c r="C329" s="203" t="s">
        <v>372</v>
      </c>
      <c r="D329" s="203" t="s">
        <v>137</v>
      </c>
      <c r="E329" s="204" t="s">
        <v>373</v>
      </c>
      <c r="F329" s="205" t="s">
        <v>374</v>
      </c>
      <c r="G329" s="206" t="s">
        <v>375</v>
      </c>
      <c r="H329" s="207">
        <v>1.692</v>
      </c>
      <c r="I329" s="208"/>
      <c r="J329" s="209">
        <f>ROUND(I329*H329,2)</f>
        <v>0</v>
      </c>
      <c r="K329" s="205" t="s">
        <v>148</v>
      </c>
      <c r="L329" s="61"/>
      <c r="M329" s="210" t="s">
        <v>21</v>
      </c>
      <c r="N329" s="211" t="s">
        <v>41</v>
      </c>
      <c r="O329" s="42"/>
      <c r="P329" s="212">
        <f>O329*H329</f>
        <v>0</v>
      </c>
      <c r="Q329" s="212">
        <v>1.0958</v>
      </c>
      <c r="R329" s="212">
        <f>Q329*H329</f>
        <v>1.8540936000000001</v>
      </c>
      <c r="S329" s="212">
        <v>0</v>
      </c>
      <c r="T329" s="213">
        <f>S329*H329</f>
        <v>0</v>
      </c>
      <c r="AR329" s="25" t="s">
        <v>141</v>
      </c>
      <c r="AT329" s="25" t="s">
        <v>137</v>
      </c>
      <c r="AU329" s="25" t="s">
        <v>79</v>
      </c>
      <c r="AY329" s="25" t="s">
        <v>135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25" t="s">
        <v>77</v>
      </c>
      <c r="BK329" s="214">
        <f>ROUND(I329*H329,2)</f>
        <v>0</v>
      </c>
      <c r="BL329" s="25" t="s">
        <v>141</v>
      </c>
      <c r="BM329" s="25" t="s">
        <v>376</v>
      </c>
    </row>
    <row r="330" spans="2:47" s="1" customFormat="1" ht="54">
      <c r="B330" s="41"/>
      <c r="C330" s="63"/>
      <c r="D330" s="215" t="s">
        <v>143</v>
      </c>
      <c r="E330" s="63"/>
      <c r="F330" s="216" t="s">
        <v>377</v>
      </c>
      <c r="G330" s="63"/>
      <c r="H330" s="63"/>
      <c r="I330" s="172"/>
      <c r="J330" s="63"/>
      <c r="K330" s="63"/>
      <c r="L330" s="61"/>
      <c r="M330" s="217"/>
      <c r="N330" s="42"/>
      <c r="O330" s="42"/>
      <c r="P330" s="42"/>
      <c r="Q330" s="42"/>
      <c r="R330" s="42"/>
      <c r="S330" s="42"/>
      <c r="T330" s="78"/>
      <c r="AT330" s="25" t="s">
        <v>143</v>
      </c>
      <c r="AU330" s="25" t="s">
        <v>79</v>
      </c>
    </row>
    <row r="331" spans="2:47" s="1" customFormat="1" ht="27">
      <c r="B331" s="41"/>
      <c r="C331" s="63"/>
      <c r="D331" s="215" t="s">
        <v>151</v>
      </c>
      <c r="E331" s="63"/>
      <c r="F331" s="218" t="s">
        <v>378</v>
      </c>
      <c r="G331" s="63"/>
      <c r="H331" s="63"/>
      <c r="I331" s="172"/>
      <c r="J331" s="63"/>
      <c r="K331" s="63"/>
      <c r="L331" s="61"/>
      <c r="M331" s="217"/>
      <c r="N331" s="42"/>
      <c r="O331" s="42"/>
      <c r="P331" s="42"/>
      <c r="Q331" s="42"/>
      <c r="R331" s="42"/>
      <c r="S331" s="42"/>
      <c r="T331" s="78"/>
      <c r="AT331" s="25" t="s">
        <v>151</v>
      </c>
      <c r="AU331" s="25" t="s">
        <v>79</v>
      </c>
    </row>
    <row r="332" spans="2:51" s="12" customFormat="1" ht="13.5">
      <c r="B332" s="219"/>
      <c r="C332" s="220"/>
      <c r="D332" s="215" t="s">
        <v>153</v>
      </c>
      <c r="E332" s="221" t="s">
        <v>21</v>
      </c>
      <c r="F332" s="222" t="s">
        <v>195</v>
      </c>
      <c r="G332" s="220"/>
      <c r="H332" s="221" t="s">
        <v>21</v>
      </c>
      <c r="I332" s="223"/>
      <c r="J332" s="220"/>
      <c r="K332" s="220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153</v>
      </c>
      <c r="AU332" s="228" t="s">
        <v>79</v>
      </c>
      <c r="AV332" s="12" t="s">
        <v>77</v>
      </c>
      <c r="AW332" s="12" t="s">
        <v>34</v>
      </c>
      <c r="AX332" s="12" t="s">
        <v>70</v>
      </c>
      <c r="AY332" s="228" t="s">
        <v>135</v>
      </c>
    </row>
    <row r="333" spans="2:51" s="13" customFormat="1" ht="13.5">
      <c r="B333" s="229"/>
      <c r="C333" s="230"/>
      <c r="D333" s="215" t="s">
        <v>153</v>
      </c>
      <c r="E333" s="231" t="s">
        <v>21</v>
      </c>
      <c r="F333" s="232" t="s">
        <v>379</v>
      </c>
      <c r="G333" s="230"/>
      <c r="H333" s="233">
        <v>0.276</v>
      </c>
      <c r="I333" s="234"/>
      <c r="J333" s="230"/>
      <c r="K333" s="230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153</v>
      </c>
      <c r="AU333" s="239" t="s">
        <v>79</v>
      </c>
      <c r="AV333" s="13" t="s">
        <v>79</v>
      </c>
      <c r="AW333" s="13" t="s">
        <v>34</v>
      </c>
      <c r="AX333" s="13" t="s">
        <v>70</v>
      </c>
      <c r="AY333" s="239" t="s">
        <v>135</v>
      </c>
    </row>
    <row r="334" spans="2:51" s="12" customFormat="1" ht="13.5">
      <c r="B334" s="219"/>
      <c r="C334" s="220"/>
      <c r="D334" s="215" t="s">
        <v>153</v>
      </c>
      <c r="E334" s="221" t="s">
        <v>21</v>
      </c>
      <c r="F334" s="222" t="s">
        <v>224</v>
      </c>
      <c r="G334" s="220"/>
      <c r="H334" s="221" t="s">
        <v>21</v>
      </c>
      <c r="I334" s="223"/>
      <c r="J334" s="220"/>
      <c r="K334" s="220"/>
      <c r="L334" s="224"/>
      <c r="M334" s="225"/>
      <c r="N334" s="226"/>
      <c r="O334" s="226"/>
      <c r="P334" s="226"/>
      <c r="Q334" s="226"/>
      <c r="R334" s="226"/>
      <c r="S334" s="226"/>
      <c r="T334" s="227"/>
      <c r="AT334" s="228" t="s">
        <v>153</v>
      </c>
      <c r="AU334" s="228" t="s">
        <v>79</v>
      </c>
      <c r="AV334" s="12" t="s">
        <v>77</v>
      </c>
      <c r="AW334" s="12" t="s">
        <v>34</v>
      </c>
      <c r="AX334" s="12" t="s">
        <v>70</v>
      </c>
      <c r="AY334" s="228" t="s">
        <v>135</v>
      </c>
    </row>
    <row r="335" spans="2:51" s="13" customFormat="1" ht="13.5">
      <c r="B335" s="229"/>
      <c r="C335" s="230"/>
      <c r="D335" s="215" t="s">
        <v>153</v>
      </c>
      <c r="E335" s="231" t="s">
        <v>21</v>
      </c>
      <c r="F335" s="232" t="s">
        <v>380</v>
      </c>
      <c r="G335" s="230"/>
      <c r="H335" s="233">
        <v>0.164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153</v>
      </c>
      <c r="AU335" s="239" t="s">
        <v>79</v>
      </c>
      <c r="AV335" s="13" t="s">
        <v>79</v>
      </c>
      <c r="AW335" s="13" t="s">
        <v>34</v>
      </c>
      <c r="AX335" s="13" t="s">
        <v>70</v>
      </c>
      <c r="AY335" s="239" t="s">
        <v>135</v>
      </c>
    </row>
    <row r="336" spans="2:51" s="12" customFormat="1" ht="13.5">
      <c r="B336" s="219"/>
      <c r="C336" s="220"/>
      <c r="D336" s="215" t="s">
        <v>153</v>
      </c>
      <c r="E336" s="221" t="s">
        <v>21</v>
      </c>
      <c r="F336" s="222" t="s">
        <v>197</v>
      </c>
      <c r="G336" s="220"/>
      <c r="H336" s="221" t="s">
        <v>21</v>
      </c>
      <c r="I336" s="223"/>
      <c r="J336" s="220"/>
      <c r="K336" s="220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153</v>
      </c>
      <c r="AU336" s="228" t="s">
        <v>79</v>
      </c>
      <c r="AV336" s="12" t="s">
        <v>77</v>
      </c>
      <c r="AW336" s="12" t="s">
        <v>34</v>
      </c>
      <c r="AX336" s="12" t="s">
        <v>70</v>
      </c>
      <c r="AY336" s="228" t="s">
        <v>135</v>
      </c>
    </row>
    <row r="337" spans="2:51" s="13" customFormat="1" ht="13.5">
      <c r="B337" s="229"/>
      <c r="C337" s="230"/>
      <c r="D337" s="215" t="s">
        <v>153</v>
      </c>
      <c r="E337" s="231" t="s">
        <v>21</v>
      </c>
      <c r="F337" s="232" t="s">
        <v>381</v>
      </c>
      <c r="G337" s="230"/>
      <c r="H337" s="233">
        <v>0.22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153</v>
      </c>
      <c r="AU337" s="239" t="s">
        <v>79</v>
      </c>
      <c r="AV337" s="13" t="s">
        <v>79</v>
      </c>
      <c r="AW337" s="13" t="s">
        <v>34</v>
      </c>
      <c r="AX337" s="13" t="s">
        <v>70</v>
      </c>
      <c r="AY337" s="239" t="s">
        <v>135</v>
      </c>
    </row>
    <row r="338" spans="2:51" s="12" customFormat="1" ht="13.5">
      <c r="B338" s="219"/>
      <c r="C338" s="220"/>
      <c r="D338" s="215" t="s">
        <v>153</v>
      </c>
      <c r="E338" s="221" t="s">
        <v>21</v>
      </c>
      <c r="F338" s="222" t="s">
        <v>199</v>
      </c>
      <c r="G338" s="220"/>
      <c r="H338" s="221" t="s">
        <v>21</v>
      </c>
      <c r="I338" s="223"/>
      <c r="J338" s="220"/>
      <c r="K338" s="220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153</v>
      </c>
      <c r="AU338" s="228" t="s">
        <v>79</v>
      </c>
      <c r="AV338" s="12" t="s">
        <v>77</v>
      </c>
      <c r="AW338" s="12" t="s">
        <v>34</v>
      </c>
      <c r="AX338" s="12" t="s">
        <v>70</v>
      </c>
      <c r="AY338" s="228" t="s">
        <v>135</v>
      </c>
    </row>
    <row r="339" spans="2:51" s="13" customFormat="1" ht="13.5">
      <c r="B339" s="229"/>
      <c r="C339" s="230"/>
      <c r="D339" s="215" t="s">
        <v>153</v>
      </c>
      <c r="E339" s="231" t="s">
        <v>21</v>
      </c>
      <c r="F339" s="232" t="s">
        <v>382</v>
      </c>
      <c r="G339" s="230"/>
      <c r="H339" s="233">
        <v>0.323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153</v>
      </c>
      <c r="AU339" s="239" t="s">
        <v>79</v>
      </c>
      <c r="AV339" s="13" t="s">
        <v>79</v>
      </c>
      <c r="AW339" s="13" t="s">
        <v>34</v>
      </c>
      <c r="AX339" s="13" t="s">
        <v>70</v>
      </c>
      <c r="AY339" s="239" t="s">
        <v>135</v>
      </c>
    </row>
    <row r="340" spans="2:51" s="12" customFormat="1" ht="13.5">
      <c r="B340" s="219"/>
      <c r="C340" s="220"/>
      <c r="D340" s="215" t="s">
        <v>153</v>
      </c>
      <c r="E340" s="221" t="s">
        <v>21</v>
      </c>
      <c r="F340" s="222" t="s">
        <v>201</v>
      </c>
      <c r="G340" s="220"/>
      <c r="H340" s="221" t="s">
        <v>21</v>
      </c>
      <c r="I340" s="223"/>
      <c r="J340" s="220"/>
      <c r="K340" s="220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153</v>
      </c>
      <c r="AU340" s="228" t="s">
        <v>79</v>
      </c>
      <c r="AV340" s="12" t="s">
        <v>77</v>
      </c>
      <c r="AW340" s="12" t="s">
        <v>34</v>
      </c>
      <c r="AX340" s="12" t="s">
        <v>70</v>
      </c>
      <c r="AY340" s="228" t="s">
        <v>135</v>
      </c>
    </row>
    <row r="341" spans="2:51" s="13" customFormat="1" ht="13.5">
      <c r="B341" s="229"/>
      <c r="C341" s="230"/>
      <c r="D341" s="215" t="s">
        <v>153</v>
      </c>
      <c r="E341" s="231" t="s">
        <v>21</v>
      </c>
      <c r="F341" s="232" t="s">
        <v>383</v>
      </c>
      <c r="G341" s="230"/>
      <c r="H341" s="233">
        <v>0.175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153</v>
      </c>
      <c r="AU341" s="239" t="s">
        <v>79</v>
      </c>
      <c r="AV341" s="13" t="s">
        <v>79</v>
      </c>
      <c r="AW341" s="13" t="s">
        <v>34</v>
      </c>
      <c r="AX341" s="13" t="s">
        <v>70</v>
      </c>
      <c r="AY341" s="239" t="s">
        <v>135</v>
      </c>
    </row>
    <row r="342" spans="2:51" s="12" customFormat="1" ht="13.5">
      <c r="B342" s="219"/>
      <c r="C342" s="220"/>
      <c r="D342" s="215" t="s">
        <v>153</v>
      </c>
      <c r="E342" s="221" t="s">
        <v>21</v>
      </c>
      <c r="F342" s="222" t="s">
        <v>203</v>
      </c>
      <c r="G342" s="220"/>
      <c r="H342" s="221" t="s">
        <v>21</v>
      </c>
      <c r="I342" s="223"/>
      <c r="J342" s="220"/>
      <c r="K342" s="220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153</v>
      </c>
      <c r="AU342" s="228" t="s">
        <v>79</v>
      </c>
      <c r="AV342" s="12" t="s">
        <v>77</v>
      </c>
      <c r="AW342" s="12" t="s">
        <v>34</v>
      </c>
      <c r="AX342" s="12" t="s">
        <v>70</v>
      </c>
      <c r="AY342" s="228" t="s">
        <v>135</v>
      </c>
    </row>
    <row r="343" spans="2:51" s="13" customFormat="1" ht="13.5">
      <c r="B343" s="229"/>
      <c r="C343" s="230"/>
      <c r="D343" s="215" t="s">
        <v>153</v>
      </c>
      <c r="E343" s="231" t="s">
        <v>21</v>
      </c>
      <c r="F343" s="232" t="s">
        <v>384</v>
      </c>
      <c r="G343" s="230"/>
      <c r="H343" s="233">
        <v>0.076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153</v>
      </c>
      <c r="AU343" s="239" t="s">
        <v>79</v>
      </c>
      <c r="AV343" s="13" t="s">
        <v>79</v>
      </c>
      <c r="AW343" s="13" t="s">
        <v>34</v>
      </c>
      <c r="AX343" s="13" t="s">
        <v>70</v>
      </c>
      <c r="AY343" s="239" t="s">
        <v>135</v>
      </c>
    </row>
    <row r="344" spans="2:51" s="12" customFormat="1" ht="13.5">
      <c r="B344" s="219"/>
      <c r="C344" s="220"/>
      <c r="D344" s="215" t="s">
        <v>153</v>
      </c>
      <c r="E344" s="221" t="s">
        <v>21</v>
      </c>
      <c r="F344" s="222" t="s">
        <v>205</v>
      </c>
      <c r="G344" s="220"/>
      <c r="H344" s="221" t="s">
        <v>21</v>
      </c>
      <c r="I344" s="223"/>
      <c r="J344" s="220"/>
      <c r="K344" s="220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153</v>
      </c>
      <c r="AU344" s="228" t="s">
        <v>79</v>
      </c>
      <c r="AV344" s="12" t="s">
        <v>77</v>
      </c>
      <c r="AW344" s="12" t="s">
        <v>34</v>
      </c>
      <c r="AX344" s="12" t="s">
        <v>70</v>
      </c>
      <c r="AY344" s="228" t="s">
        <v>135</v>
      </c>
    </row>
    <row r="345" spans="2:51" s="13" customFormat="1" ht="13.5">
      <c r="B345" s="229"/>
      <c r="C345" s="230"/>
      <c r="D345" s="215" t="s">
        <v>153</v>
      </c>
      <c r="E345" s="231" t="s">
        <v>21</v>
      </c>
      <c r="F345" s="232" t="s">
        <v>385</v>
      </c>
      <c r="G345" s="230"/>
      <c r="H345" s="233">
        <v>0.135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153</v>
      </c>
      <c r="AU345" s="239" t="s">
        <v>79</v>
      </c>
      <c r="AV345" s="13" t="s">
        <v>79</v>
      </c>
      <c r="AW345" s="13" t="s">
        <v>34</v>
      </c>
      <c r="AX345" s="13" t="s">
        <v>70</v>
      </c>
      <c r="AY345" s="239" t="s">
        <v>135</v>
      </c>
    </row>
    <row r="346" spans="2:51" s="12" customFormat="1" ht="13.5">
      <c r="B346" s="219"/>
      <c r="C346" s="220"/>
      <c r="D346" s="215" t="s">
        <v>153</v>
      </c>
      <c r="E346" s="221" t="s">
        <v>21</v>
      </c>
      <c r="F346" s="222" t="s">
        <v>207</v>
      </c>
      <c r="G346" s="220"/>
      <c r="H346" s="221" t="s">
        <v>21</v>
      </c>
      <c r="I346" s="223"/>
      <c r="J346" s="220"/>
      <c r="K346" s="220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153</v>
      </c>
      <c r="AU346" s="228" t="s">
        <v>79</v>
      </c>
      <c r="AV346" s="12" t="s">
        <v>77</v>
      </c>
      <c r="AW346" s="12" t="s">
        <v>34</v>
      </c>
      <c r="AX346" s="12" t="s">
        <v>70</v>
      </c>
      <c r="AY346" s="228" t="s">
        <v>135</v>
      </c>
    </row>
    <row r="347" spans="2:51" s="13" customFormat="1" ht="13.5">
      <c r="B347" s="229"/>
      <c r="C347" s="230"/>
      <c r="D347" s="215" t="s">
        <v>153</v>
      </c>
      <c r="E347" s="231" t="s">
        <v>21</v>
      </c>
      <c r="F347" s="232" t="s">
        <v>382</v>
      </c>
      <c r="G347" s="230"/>
      <c r="H347" s="233">
        <v>0.323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153</v>
      </c>
      <c r="AU347" s="239" t="s">
        <v>79</v>
      </c>
      <c r="AV347" s="13" t="s">
        <v>79</v>
      </c>
      <c r="AW347" s="13" t="s">
        <v>34</v>
      </c>
      <c r="AX347" s="13" t="s">
        <v>70</v>
      </c>
      <c r="AY347" s="239" t="s">
        <v>135</v>
      </c>
    </row>
    <row r="348" spans="2:51" s="14" customFormat="1" ht="13.5">
      <c r="B348" s="240"/>
      <c r="C348" s="241"/>
      <c r="D348" s="215" t="s">
        <v>153</v>
      </c>
      <c r="E348" s="242" t="s">
        <v>21</v>
      </c>
      <c r="F348" s="243" t="s">
        <v>157</v>
      </c>
      <c r="G348" s="241"/>
      <c r="H348" s="244">
        <v>1.692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153</v>
      </c>
      <c r="AU348" s="250" t="s">
        <v>79</v>
      </c>
      <c r="AV348" s="14" t="s">
        <v>141</v>
      </c>
      <c r="AW348" s="14" t="s">
        <v>34</v>
      </c>
      <c r="AX348" s="14" t="s">
        <v>77</v>
      </c>
      <c r="AY348" s="250" t="s">
        <v>135</v>
      </c>
    </row>
    <row r="349" spans="2:65" s="1" customFormat="1" ht="16.5" customHeight="1">
      <c r="B349" s="41"/>
      <c r="C349" s="203" t="s">
        <v>386</v>
      </c>
      <c r="D349" s="203" t="s">
        <v>137</v>
      </c>
      <c r="E349" s="204" t="s">
        <v>387</v>
      </c>
      <c r="F349" s="205" t="s">
        <v>388</v>
      </c>
      <c r="G349" s="206" t="s">
        <v>375</v>
      </c>
      <c r="H349" s="207">
        <v>9.773</v>
      </c>
      <c r="I349" s="208"/>
      <c r="J349" s="209">
        <f>ROUND(I349*H349,2)</f>
        <v>0</v>
      </c>
      <c r="K349" s="205" t="s">
        <v>148</v>
      </c>
      <c r="L349" s="61"/>
      <c r="M349" s="210" t="s">
        <v>21</v>
      </c>
      <c r="N349" s="211" t="s">
        <v>41</v>
      </c>
      <c r="O349" s="42"/>
      <c r="P349" s="212">
        <f>O349*H349</f>
        <v>0</v>
      </c>
      <c r="Q349" s="212">
        <v>1.03003</v>
      </c>
      <c r="R349" s="212">
        <f>Q349*H349</f>
        <v>10.06648319</v>
      </c>
      <c r="S349" s="212">
        <v>0</v>
      </c>
      <c r="T349" s="213">
        <f>S349*H349</f>
        <v>0</v>
      </c>
      <c r="AR349" s="25" t="s">
        <v>141</v>
      </c>
      <c r="AT349" s="25" t="s">
        <v>137</v>
      </c>
      <c r="AU349" s="25" t="s">
        <v>79</v>
      </c>
      <c r="AY349" s="25" t="s">
        <v>135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25" t="s">
        <v>77</v>
      </c>
      <c r="BK349" s="214">
        <f>ROUND(I349*H349,2)</f>
        <v>0</v>
      </c>
      <c r="BL349" s="25" t="s">
        <v>141</v>
      </c>
      <c r="BM349" s="25" t="s">
        <v>389</v>
      </c>
    </row>
    <row r="350" spans="2:47" s="1" customFormat="1" ht="54">
      <c r="B350" s="41"/>
      <c r="C350" s="63"/>
      <c r="D350" s="215" t="s">
        <v>143</v>
      </c>
      <c r="E350" s="63"/>
      <c r="F350" s="216" t="s">
        <v>390</v>
      </c>
      <c r="G350" s="63"/>
      <c r="H350" s="63"/>
      <c r="I350" s="172"/>
      <c r="J350" s="63"/>
      <c r="K350" s="63"/>
      <c r="L350" s="61"/>
      <c r="M350" s="217"/>
      <c r="N350" s="42"/>
      <c r="O350" s="42"/>
      <c r="P350" s="42"/>
      <c r="Q350" s="42"/>
      <c r="R350" s="42"/>
      <c r="S350" s="42"/>
      <c r="T350" s="78"/>
      <c r="AT350" s="25" t="s">
        <v>143</v>
      </c>
      <c r="AU350" s="25" t="s">
        <v>79</v>
      </c>
    </row>
    <row r="351" spans="2:47" s="1" customFormat="1" ht="27">
      <c r="B351" s="41"/>
      <c r="C351" s="63"/>
      <c r="D351" s="215" t="s">
        <v>151</v>
      </c>
      <c r="E351" s="63"/>
      <c r="F351" s="218" t="s">
        <v>378</v>
      </c>
      <c r="G351" s="63"/>
      <c r="H351" s="63"/>
      <c r="I351" s="172"/>
      <c r="J351" s="63"/>
      <c r="K351" s="63"/>
      <c r="L351" s="61"/>
      <c r="M351" s="217"/>
      <c r="N351" s="42"/>
      <c r="O351" s="42"/>
      <c r="P351" s="42"/>
      <c r="Q351" s="42"/>
      <c r="R351" s="42"/>
      <c r="S351" s="42"/>
      <c r="T351" s="78"/>
      <c r="AT351" s="25" t="s">
        <v>151</v>
      </c>
      <c r="AU351" s="25" t="s">
        <v>79</v>
      </c>
    </row>
    <row r="352" spans="2:51" s="12" customFormat="1" ht="13.5">
      <c r="B352" s="219"/>
      <c r="C352" s="220"/>
      <c r="D352" s="215" t="s">
        <v>153</v>
      </c>
      <c r="E352" s="221" t="s">
        <v>21</v>
      </c>
      <c r="F352" s="222" t="s">
        <v>195</v>
      </c>
      <c r="G352" s="220"/>
      <c r="H352" s="221" t="s">
        <v>21</v>
      </c>
      <c r="I352" s="223"/>
      <c r="J352" s="220"/>
      <c r="K352" s="220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153</v>
      </c>
      <c r="AU352" s="228" t="s">
        <v>79</v>
      </c>
      <c r="AV352" s="12" t="s">
        <v>77</v>
      </c>
      <c r="AW352" s="12" t="s">
        <v>34</v>
      </c>
      <c r="AX352" s="12" t="s">
        <v>70</v>
      </c>
      <c r="AY352" s="228" t="s">
        <v>135</v>
      </c>
    </row>
    <row r="353" spans="2:51" s="13" customFormat="1" ht="13.5">
      <c r="B353" s="229"/>
      <c r="C353" s="230"/>
      <c r="D353" s="215" t="s">
        <v>153</v>
      </c>
      <c r="E353" s="231" t="s">
        <v>21</v>
      </c>
      <c r="F353" s="232" t="s">
        <v>391</v>
      </c>
      <c r="G353" s="230"/>
      <c r="H353" s="233">
        <v>2.591</v>
      </c>
      <c r="I353" s="234"/>
      <c r="J353" s="230"/>
      <c r="K353" s="230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153</v>
      </c>
      <c r="AU353" s="239" t="s">
        <v>79</v>
      </c>
      <c r="AV353" s="13" t="s">
        <v>79</v>
      </c>
      <c r="AW353" s="13" t="s">
        <v>34</v>
      </c>
      <c r="AX353" s="13" t="s">
        <v>70</v>
      </c>
      <c r="AY353" s="239" t="s">
        <v>135</v>
      </c>
    </row>
    <row r="354" spans="2:51" s="12" customFormat="1" ht="13.5">
      <c r="B354" s="219"/>
      <c r="C354" s="220"/>
      <c r="D354" s="215" t="s">
        <v>153</v>
      </c>
      <c r="E354" s="221" t="s">
        <v>21</v>
      </c>
      <c r="F354" s="222" t="s">
        <v>224</v>
      </c>
      <c r="G354" s="220"/>
      <c r="H354" s="221" t="s">
        <v>21</v>
      </c>
      <c r="I354" s="223"/>
      <c r="J354" s="220"/>
      <c r="K354" s="220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153</v>
      </c>
      <c r="AU354" s="228" t="s">
        <v>79</v>
      </c>
      <c r="AV354" s="12" t="s">
        <v>77</v>
      </c>
      <c r="AW354" s="12" t="s">
        <v>34</v>
      </c>
      <c r="AX354" s="12" t="s">
        <v>70</v>
      </c>
      <c r="AY354" s="228" t="s">
        <v>135</v>
      </c>
    </row>
    <row r="355" spans="2:51" s="13" customFormat="1" ht="13.5">
      <c r="B355" s="229"/>
      <c r="C355" s="230"/>
      <c r="D355" s="215" t="s">
        <v>153</v>
      </c>
      <c r="E355" s="231" t="s">
        <v>21</v>
      </c>
      <c r="F355" s="232" t="s">
        <v>392</v>
      </c>
      <c r="G355" s="230"/>
      <c r="H355" s="233">
        <v>0.74</v>
      </c>
      <c r="I355" s="234"/>
      <c r="J355" s="230"/>
      <c r="K355" s="230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153</v>
      </c>
      <c r="AU355" s="239" t="s">
        <v>79</v>
      </c>
      <c r="AV355" s="13" t="s">
        <v>79</v>
      </c>
      <c r="AW355" s="13" t="s">
        <v>34</v>
      </c>
      <c r="AX355" s="13" t="s">
        <v>70</v>
      </c>
      <c r="AY355" s="239" t="s">
        <v>135</v>
      </c>
    </row>
    <row r="356" spans="2:51" s="12" customFormat="1" ht="13.5">
      <c r="B356" s="219"/>
      <c r="C356" s="220"/>
      <c r="D356" s="215" t="s">
        <v>153</v>
      </c>
      <c r="E356" s="221" t="s">
        <v>21</v>
      </c>
      <c r="F356" s="222" t="s">
        <v>197</v>
      </c>
      <c r="G356" s="220"/>
      <c r="H356" s="221" t="s">
        <v>21</v>
      </c>
      <c r="I356" s="223"/>
      <c r="J356" s="220"/>
      <c r="K356" s="220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153</v>
      </c>
      <c r="AU356" s="228" t="s">
        <v>79</v>
      </c>
      <c r="AV356" s="12" t="s">
        <v>77</v>
      </c>
      <c r="AW356" s="12" t="s">
        <v>34</v>
      </c>
      <c r="AX356" s="12" t="s">
        <v>70</v>
      </c>
      <c r="AY356" s="228" t="s">
        <v>135</v>
      </c>
    </row>
    <row r="357" spans="2:51" s="13" customFormat="1" ht="13.5">
      <c r="B357" s="229"/>
      <c r="C357" s="230"/>
      <c r="D357" s="215" t="s">
        <v>153</v>
      </c>
      <c r="E357" s="231" t="s">
        <v>21</v>
      </c>
      <c r="F357" s="232" t="s">
        <v>393</v>
      </c>
      <c r="G357" s="230"/>
      <c r="H357" s="233">
        <v>0.814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153</v>
      </c>
      <c r="AU357" s="239" t="s">
        <v>79</v>
      </c>
      <c r="AV357" s="13" t="s">
        <v>79</v>
      </c>
      <c r="AW357" s="13" t="s">
        <v>34</v>
      </c>
      <c r="AX357" s="13" t="s">
        <v>70</v>
      </c>
      <c r="AY357" s="239" t="s">
        <v>135</v>
      </c>
    </row>
    <row r="358" spans="2:51" s="12" customFormat="1" ht="13.5">
      <c r="B358" s="219"/>
      <c r="C358" s="220"/>
      <c r="D358" s="215" t="s">
        <v>153</v>
      </c>
      <c r="E358" s="221" t="s">
        <v>21</v>
      </c>
      <c r="F358" s="222" t="s">
        <v>199</v>
      </c>
      <c r="G358" s="220"/>
      <c r="H358" s="221" t="s">
        <v>21</v>
      </c>
      <c r="I358" s="223"/>
      <c r="J358" s="220"/>
      <c r="K358" s="220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153</v>
      </c>
      <c r="AU358" s="228" t="s">
        <v>79</v>
      </c>
      <c r="AV358" s="12" t="s">
        <v>77</v>
      </c>
      <c r="AW358" s="12" t="s">
        <v>34</v>
      </c>
      <c r="AX358" s="12" t="s">
        <v>70</v>
      </c>
      <c r="AY358" s="228" t="s">
        <v>135</v>
      </c>
    </row>
    <row r="359" spans="2:51" s="13" customFormat="1" ht="13.5">
      <c r="B359" s="229"/>
      <c r="C359" s="230"/>
      <c r="D359" s="215" t="s">
        <v>153</v>
      </c>
      <c r="E359" s="231" t="s">
        <v>21</v>
      </c>
      <c r="F359" s="232" t="s">
        <v>394</v>
      </c>
      <c r="G359" s="230"/>
      <c r="H359" s="233">
        <v>0.963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153</v>
      </c>
      <c r="AU359" s="239" t="s">
        <v>79</v>
      </c>
      <c r="AV359" s="13" t="s">
        <v>79</v>
      </c>
      <c r="AW359" s="13" t="s">
        <v>34</v>
      </c>
      <c r="AX359" s="13" t="s">
        <v>70</v>
      </c>
      <c r="AY359" s="239" t="s">
        <v>135</v>
      </c>
    </row>
    <row r="360" spans="2:51" s="12" customFormat="1" ht="13.5">
      <c r="B360" s="219"/>
      <c r="C360" s="220"/>
      <c r="D360" s="215" t="s">
        <v>153</v>
      </c>
      <c r="E360" s="221" t="s">
        <v>21</v>
      </c>
      <c r="F360" s="222" t="s">
        <v>201</v>
      </c>
      <c r="G360" s="220"/>
      <c r="H360" s="221" t="s">
        <v>21</v>
      </c>
      <c r="I360" s="223"/>
      <c r="J360" s="220"/>
      <c r="K360" s="220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153</v>
      </c>
      <c r="AU360" s="228" t="s">
        <v>79</v>
      </c>
      <c r="AV360" s="12" t="s">
        <v>77</v>
      </c>
      <c r="AW360" s="12" t="s">
        <v>34</v>
      </c>
      <c r="AX360" s="12" t="s">
        <v>70</v>
      </c>
      <c r="AY360" s="228" t="s">
        <v>135</v>
      </c>
    </row>
    <row r="361" spans="2:51" s="13" customFormat="1" ht="13.5">
      <c r="B361" s="229"/>
      <c r="C361" s="230"/>
      <c r="D361" s="215" t="s">
        <v>153</v>
      </c>
      <c r="E361" s="231" t="s">
        <v>21</v>
      </c>
      <c r="F361" s="232" t="s">
        <v>395</v>
      </c>
      <c r="G361" s="230"/>
      <c r="H361" s="233">
        <v>1.333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153</v>
      </c>
      <c r="AU361" s="239" t="s">
        <v>79</v>
      </c>
      <c r="AV361" s="13" t="s">
        <v>79</v>
      </c>
      <c r="AW361" s="13" t="s">
        <v>34</v>
      </c>
      <c r="AX361" s="13" t="s">
        <v>70</v>
      </c>
      <c r="AY361" s="239" t="s">
        <v>135</v>
      </c>
    </row>
    <row r="362" spans="2:51" s="12" customFormat="1" ht="13.5">
      <c r="B362" s="219"/>
      <c r="C362" s="220"/>
      <c r="D362" s="215" t="s">
        <v>153</v>
      </c>
      <c r="E362" s="221" t="s">
        <v>21</v>
      </c>
      <c r="F362" s="222" t="s">
        <v>203</v>
      </c>
      <c r="G362" s="220"/>
      <c r="H362" s="221" t="s">
        <v>21</v>
      </c>
      <c r="I362" s="223"/>
      <c r="J362" s="220"/>
      <c r="K362" s="220"/>
      <c r="L362" s="224"/>
      <c r="M362" s="225"/>
      <c r="N362" s="226"/>
      <c r="O362" s="226"/>
      <c r="P362" s="226"/>
      <c r="Q362" s="226"/>
      <c r="R362" s="226"/>
      <c r="S362" s="226"/>
      <c r="T362" s="227"/>
      <c r="AT362" s="228" t="s">
        <v>153</v>
      </c>
      <c r="AU362" s="228" t="s">
        <v>79</v>
      </c>
      <c r="AV362" s="12" t="s">
        <v>77</v>
      </c>
      <c r="AW362" s="12" t="s">
        <v>34</v>
      </c>
      <c r="AX362" s="12" t="s">
        <v>70</v>
      </c>
      <c r="AY362" s="228" t="s">
        <v>135</v>
      </c>
    </row>
    <row r="363" spans="2:51" s="13" customFormat="1" ht="13.5">
      <c r="B363" s="229"/>
      <c r="C363" s="230"/>
      <c r="D363" s="215" t="s">
        <v>153</v>
      </c>
      <c r="E363" s="231" t="s">
        <v>21</v>
      </c>
      <c r="F363" s="232" t="s">
        <v>396</v>
      </c>
      <c r="G363" s="230"/>
      <c r="H363" s="233">
        <v>0.888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153</v>
      </c>
      <c r="AU363" s="239" t="s">
        <v>79</v>
      </c>
      <c r="AV363" s="13" t="s">
        <v>79</v>
      </c>
      <c r="AW363" s="13" t="s">
        <v>34</v>
      </c>
      <c r="AX363" s="13" t="s">
        <v>70</v>
      </c>
      <c r="AY363" s="239" t="s">
        <v>135</v>
      </c>
    </row>
    <row r="364" spans="2:51" s="12" customFormat="1" ht="13.5">
      <c r="B364" s="219"/>
      <c r="C364" s="220"/>
      <c r="D364" s="215" t="s">
        <v>153</v>
      </c>
      <c r="E364" s="221" t="s">
        <v>21</v>
      </c>
      <c r="F364" s="222" t="s">
        <v>205</v>
      </c>
      <c r="G364" s="220"/>
      <c r="H364" s="221" t="s">
        <v>21</v>
      </c>
      <c r="I364" s="223"/>
      <c r="J364" s="220"/>
      <c r="K364" s="220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153</v>
      </c>
      <c r="AU364" s="228" t="s">
        <v>79</v>
      </c>
      <c r="AV364" s="12" t="s">
        <v>77</v>
      </c>
      <c r="AW364" s="12" t="s">
        <v>34</v>
      </c>
      <c r="AX364" s="12" t="s">
        <v>70</v>
      </c>
      <c r="AY364" s="228" t="s">
        <v>135</v>
      </c>
    </row>
    <row r="365" spans="2:51" s="13" customFormat="1" ht="13.5">
      <c r="B365" s="229"/>
      <c r="C365" s="230"/>
      <c r="D365" s="215" t="s">
        <v>153</v>
      </c>
      <c r="E365" s="231" t="s">
        <v>21</v>
      </c>
      <c r="F365" s="232" t="s">
        <v>397</v>
      </c>
      <c r="G365" s="230"/>
      <c r="H365" s="233">
        <v>1.481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153</v>
      </c>
      <c r="AU365" s="239" t="s">
        <v>79</v>
      </c>
      <c r="AV365" s="13" t="s">
        <v>79</v>
      </c>
      <c r="AW365" s="13" t="s">
        <v>34</v>
      </c>
      <c r="AX365" s="13" t="s">
        <v>70</v>
      </c>
      <c r="AY365" s="239" t="s">
        <v>135</v>
      </c>
    </row>
    <row r="366" spans="2:51" s="12" customFormat="1" ht="13.5">
      <c r="B366" s="219"/>
      <c r="C366" s="220"/>
      <c r="D366" s="215" t="s">
        <v>153</v>
      </c>
      <c r="E366" s="221" t="s">
        <v>21</v>
      </c>
      <c r="F366" s="222" t="s">
        <v>207</v>
      </c>
      <c r="G366" s="220"/>
      <c r="H366" s="221" t="s">
        <v>21</v>
      </c>
      <c r="I366" s="223"/>
      <c r="J366" s="220"/>
      <c r="K366" s="220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153</v>
      </c>
      <c r="AU366" s="228" t="s">
        <v>79</v>
      </c>
      <c r="AV366" s="12" t="s">
        <v>77</v>
      </c>
      <c r="AW366" s="12" t="s">
        <v>34</v>
      </c>
      <c r="AX366" s="12" t="s">
        <v>70</v>
      </c>
      <c r="AY366" s="228" t="s">
        <v>135</v>
      </c>
    </row>
    <row r="367" spans="2:51" s="13" customFormat="1" ht="13.5">
      <c r="B367" s="229"/>
      <c r="C367" s="230"/>
      <c r="D367" s="215" t="s">
        <v>153</v>
      </c>
      <c r="E367" s="231" t="s">
        <v>21</v>
      </c>
      <c r="F367" s="232" t="s">
        <v>394</v>
      </c>
      <c r="G367" s="230"/>
      <c r="H367" s="233">
        <v>0.963</v>
      </c>
      <c r="I367" s="234"/>
      <c r="J367" s="230"/>
      <c r="K367" s="230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153</v>
      </c>
      <c r="AU367" s="239" t="s">
        <v>79</v>
      </c>
      <c r="AV367" s="13" t="s">
        <v>79</v>
      </c>
      <c r="AW367" s="13" t="s">
        <v>34</v>
      </c>
      <c r="AX367" s="13" t="s">
        <v>70</v>
      </c>
      <c r="AY367" s="239" t="s">
        <v>135</v>
      </c>
    </row>
    <row r="368" spans="2:51" s="14" customFormat="1" ht="13.5">
      <c r="B368" s="240"/>
      <c r="C368" s="241"/>
      <c r="D368" s="215" t="s">
        <v>153</v>
      </c>
      <c r="E368" s="242" t="s">
        <v>21</v>
      </c>
      <c r="F368" s="243" t="s">
        <v>157</v>
      </c>
      <c r="G368" s="241"/>
      <c r="H368" s="244">
        <v>9.773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153</v>
      </c>
      <c r="AU368" s="250" t="s">
        <v>79</v>
      </c>
      <c r="AV368" s="14" t="s">
        <v>141</v>
      </c>
      <c r="AW368" s="14" t="s">
        <v>34</v>
      </c>
      <c r="AX368" s="14" t="s">
        <v>77</v>
      </c>
      <c r="AY368" s="250" t="s">
        <v>135</v>
      </c>
    </row>
    <row r="369" spans="2:63" s="11" customFormat="1" ht="29.85" customHeight="1">
      <c r="B369" s="187"/>
      <c r="C369" s="188"/>
      <c r="D369" s="189" t="s">
        <v>69</v>
      </c>
      <c r="E369" s="201" t="s">
        <v>141</v>
      </c>
      <c r="F369" s="201" t="s">
        <v>398</v>
      </c>
      <c r="G369" s="188"/>
      <c r="H369" s="188"/>
      <c r="I369" s="191"/>
      <c r="J369" s="202">
        <f>BK369</f>
        <v>0</v>
      </c>
      <c r="K369" s="188"/>
      <c r="L369" s="193"/>
      <c r="M369" s="194"/>
      <c r="N369" s="195"/>
      <c r="O369" s="195"/>
      <c r="P369" s="196">
        <f>SUM(P370:P393)</f>
        <v>0</v>
      </c>
      <c r="Q369" s="195"/>
      <c r="R369" s="196">
        <f>SUM(R370:R393)</f>
        <v>26.123565</v>
      </c>
      <c r="S369" s="195"/>
      <c r="T369" s="197">
        <f>SUM(T370:T393)</f>
        <v>0</v>
      </c>
      <c r="AR369" s="198" t="s">
        <v>77</v>
      </c>
      <c r="AT369" s="199" t="s">
        <v>69</v>
      </c>
      <c r="AU369" s="199" t="s">
        <v>77</v>
      </c>
      <c r="AY369" s="198" t="s">
        <v>135</v>
      </c>
      <c r="BK369" s="200">
        <f>SUM(BK370:BK393)</f>
        <v>0</v>
      </c>
    </row>
    <row r="370" spans="2:65" s="1" customFormat="1" ht="16.5" customHeight="1">
      <c r="B370" s="41"/>
      <c r="C370" s="203" t="s">
        <v>399</v>
      </c>
      <c r="D370" s="203" t="s">
        <v>137</v>
      </c>
      <c r="E370" s="204" t="s">
        <v>400</v>
      </c>
      <c r="F370" s="205" t="s">
        <v>401</v>
      </c>
      <c r="G370" s="206" t="s">
        <v>173</v>
      </c>
      <c r="H370" s="207">
        <v>0.39</v>
      </c>
      <c r="I370" s="208"/>
      <c r="J370" s="209">
        <f>ROUND(I370*H370,2)</f>
        <v>0</v>
      </c>
      <c r="K370" s="205" t="s">
        <v>21</v>
      </c>
      <c r="L370" s="61"/>
      <c r="M370" s="210" t="s">
        <v>21</v>
      </c>
      <c r="N370" s="211" t="s">
        <v>41</v>
      </c>
      <c r="O370" s="42"/>
      <c r="P370" s="212">
        <f>O370*H370</f>
        <v>0</v>
      </c>
      <c r="Q370" s="212">
        <v>2.0875</v>
      </c>
      <c r="R370" s="212">
        <f>Q370*H370</f>
        <v>0.814125</v>
      </c>
      <c r="S370" s="212">
        <v>0</v>
      </c>
      <c r="T370" s="213">
        <f>S370*H370</f>
        <v>0</v>
      </c>
      <c r="AR370" s="25" t="s">
        <v>141</v>
      </c>
      <c r="AT370" s="25" t="s">
        <v>137</v>
      </c>
      <c r="AU370" s="25" t="s">
        <v>79</v>
      </c>
      <c r="AY370" s="25" t="s">
        <v>135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77</v>
      </c>
      <c r="BK370" s="214">
        <f>ROUND(I370*H370,2)</f>
        <v>0</v>
      </c>
      <c r="BL370" s="25" t="s">
        <v>141</v>
      </c>
      <c r="BM370" s="25" t="s">
        <v>402</v>
      </c>
    </row>
    <row r="371" spans="2:47" s="1" customFormat="1" ht="13.5">
      <c r="B371" s="41"/>
      <c r="C371" s="63"/>
      <c r="D371" s="215" t="s">
        <v>143</v>
      </c>
      <c r="E371" s="63"/>
      <c r="F371" s="216" t="s">
        <v>403</v>
      </c>
      <c r="G371" s="63"/>
      <c r="H371" s="63"/>
      <c r="I371" s="172"/>
      <c r="J371" s="63"/>
      <c r="K371" s="63"/>
      <c r="L371" s="61"/>
      <c r="M371" s="217"/>
      <c r="N371" s="42"/>
      <c r="O371" s="42"/>
      <c r="P371" s="42"/>
      <c r="Q371" s="42"/>
      <c r="R371" s="42"/>
      <c r="S371" s="42"/>
      <c r="T371" s="78"/>
      <c r="AT371" s="25" t="s">
        <v>143</v>
      </c>
      <c r="AU371" s="25" t="s">
        <v>79</v>
      </c>
    </row>
    <row r="372" spans="2:47" s="1" customFormat="1" ht="27">
      <c r="B372" s="41"/>
      <c r="C372" s="63"/>
      <c r="D372" s="215" t="s">
        <v>151</v>
      </c>
      <c r="E372" s="63"/>
      <c r="F372" s="218" t="s">
        <v>404</v>
      </c>
      <c r="G372" s="63"/>
      <c r="H372" s="63"/>
      <c r="I372" s="172"/>
      <c r="J372" s="63"/>
      <c r="K372" s="63"/>
      <c r="L372" s="61"/>
      <c r="M372" s="217"/>
      <c r="N372" s="42"/>
      <c r="O372" s="42"/>
      <c r="P372" s="42"/>
      <c r="Q372" s="42"/>
      <c r="R372" s="42"/>
      <c r="S372" s="42"/>
      <c r="T372" s="78"/>
      <c r="AT372" s="25" t="s">
        <v>151</v>
      </c>
      <c r="AU372" s="25" t="s">
        <v>79</v>
      </c>
    </row>
    <row r="373" spans="2:51" s="12" customFormat="1" ht="13.5">
      <c r="B373" s="219"/>
      <c r="C373" s="220"/>
      <c r="D373" s="215" t="s">
        <v>153</v>
      </c>
      <c r="E373" s="221" t="s">
        <v>21</v>
      </c>
      <c r="F373" s="222" t="s">
        <v>195</v>
      </c>
      <c r="G373" s="220"/>
      <c r="H373" s="221" t="s">
        <v>21</v>
      </c>
      <c r="I373" s="223"/>
      <c r="J373" s="220"/>
      <c r="K373" s="220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153</v>
      </c>
      <c r="AU373" s="228" t="s">
        <v>79</v>
      </c>
      <c r="AV373" s="12" t="s">
        <v>77</v>
      </c>
      <c r="AW373" s="12" t="s">
        <v>34</v>
      </c>
      <c r="AX373" s="12" t="s">
        <v>70</v>
      </c>
      <c r="AY373" s="228" t="s">
        <v>135</v>
      </c>
    </row>
    <row r="374" spans="2:51" s="13" customFormat="1" ht="13.5">
      <c r="B374" s="229"/>
      <c r="C374" s="230"/>
      <c r="D374" s="215" t="s">
        <v>153</v>
      </c>
      <c r="E374" s="231" t="s">
        <v>21</v>
      </c>
      <c r="F374" s="232" t="s">
        <v>405</v>
      </c>
      <c r="G374" s="230"/>
      <c r="H374" s="233">
        <v>2.496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153</v>
      </c>
      <c r="AU374" s="239" t="s">
        <v>79</v>
      </c>
      <c r="AV374" s="13" t="s">
        <v>79</v>
      </c>
      <c r="AW374" s="13" t="s">
        <v>34</v>
      </c>
      <c r="AX374" s="13" t="s">
        <v>70</v>
      </c>
      <c r="AY374" s="239" t="s">
        <v>135</v>
      </c>
    </row>
    <row r="375" spans="2:51" s="12" customFormat="1" ht="13.5">
      <c r="B375" s="219"/>
      <c r="C375" s="220"/>
      <c r="D375" s="215" t="s">
        <v>153</v>
      </c>
      <c r="E375" s="221" t="s">
        <v>21</v>
      </c>
      <c r="F375" s="222" t="s">
        <v>224</v>
      </c>
      <c r="G375" s="220"/>
      <c r="H375" s="221" t="s">
        <v>21</v>
      </c>
      <c r="I375" s="223"/>
      <c r="J375" s="220"/>
      <c r="K375" s="220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153</v>
      </c>
      <c r="AU375" s="228" t="s">
        <v>79</v>
      </c>
      <c r="AV375" s="12" t="s">
        <v>77</v>
      </c>
      <c r="AW375" s="12" t="s">
        <v>34</v>
      </c>
      <c r="AX375" s="12" t="s">
        <v>70</v>
      </c>
      <c r="AY375" s="228" t="s">
        <v>135</v>
      </c>
    </row>
    <row r="376" spans="2:51" s="13" customFormat="1" ht="13.5">
      <c r="B376" s="229"/>
      <c r="C376" s="230"/>
      <c r="D376" s="215" t="s">
        <v>153</v>
      </c>
      <c r="E376" s="231" t="s">
        <v>21</v>
      </c>
      <c r="F376" s="232" t="s">
        <v>406</v>
      </c>
      <c r="G376" s="230"/>
      <c r="H376" s="233">
        <v>2.106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153</v>
      </c>
      <c r="AU376" s="239" t="s">
        <v>79</v>
      </c>
      <c r="AV376" s="13" t="s">
        <v>79</v>
      </c>
      <c r="AW376" s="13" t="s">
        <v>34</v>
      </c>
      <c r="AX376" s="13" t="s">
        <v>70</v>
      </c>
      <c r="AY376" s="239" t="s">
        <v>135</v>
      </c>
    </row>
    <row r="377" spans="2:51" s="12" customFormat="1" ht="13.5">
      <c r="B377" s="219"/>
      <c r="C377" s="220"/>
      <c r="D377" s="215" t="s">
        <v>153</v>
      </c>
      <c r="E377" s="221" t="s">
        <v>21</v>
      </c>
      <c r="F377" s="222" t="s">
        <v>197</v>
      </c>
      <c r="G377" s="220"/>
      <c r="H377" s="221" t="s">
        <v>21</v>
      </c>
      <c r="I377" s="223"/>
      <c r="J377" s="220"/>
      <c r="K377" s="220"/>
      <c r="L377" s="224"/>
      <c r="M377" s="225"/>
      <c r="N377" s="226"/>
      <c r="O377" s="226"/>
      <c r="P377" s="226"/>
      <c r="Q377" s="226"/>
      <c r="R377" s="226"/>
      <c r="S377" s="226"/>
      <c r="T377" s="227"/>
      <c r="AT377" s="228" t="s">
        <v>153</v>
      </c>
      <c r="AU377" s="228" t="s">
        <v>79</v>
      </c>
      <c r="AV377" s="12" t="s">
        <v>77</v>
      </c>
      <c r="AW377" s="12" t="s">
        <v>34</v>
      </c>
      <c r="AX377" s="12" t="s">
        <v>70</v>
      </c>
      <c r="AY377" s="228" t="s">
        <v>135</v>
      </c>
    </row>
    <row r="378" spans="2:51" s="13" customFormat="1" ht="13.5">
      <c r="B378" s="229"/>
      <c r="C378" s="230"/>
      <c r="D378" s="215" t="s">
        <v>153</v>
      </c>
      <c r="E378" s="231" t="s">
        <v>21</v>
      </c>
      <c r="F378" s="232" t="s">
        <v>407</v>
      </c>
      <c r="G378" s="230"/>
      <c r="H378" s="233">
        <v>0.39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153</v>
      </c>
      <c r="AU378" s="239" t="s">
        <v>79</v>
      </c>
      <c r="AV378" s="13" t="s">
        <v>79</v>
      </c>
      <c r="AW378" s="13" t="s">
        <v>34</v>
      </c>
      <c r="AX378" s="13" t="s">
        <v>77</v>
      </c>
      <c r="AY378" s="239" t="s">
        <v>135</v>
      </c>
    </row>
    <row r="379" spans="2:65" s="1" customFormat="1" ht="25.5" customHeight="1">
      <c r="B379" s="41"/>
      <c r="C379" s="203" t="s">
        <v>408</v>
      </c>
      <c r="D379" s="203" t="s">
        <v>137</v>
      </c>
      <c r="E379" s="204" t="s">
        <v>409</v>
      </c>
      <c r="F379" s="205" t="s">
        <v>410</v>
      </c>
      <c r="G379" s="206" t="s">
        <v>173</v>
      </c>
      <c r="H379" s="207">
        <v>11.505</v>
      </c>
      <c r="I379" s="208"/>
      <c r="J379" s="209">
        <f>ROUND(I379*H379,2)</f>
        <v>0</v>
      </c>
      <c r="K379" s="205" t="s">
        <v>148</v>
      </c>
      <c r="L379" s="61"/>
      <c r="M379" s="210" t="s">
        <v>21</v>
      </c>
      <c r="N379" s="211" t="s">
        <v>41</v>
      </c>
      <c r="O379" s="42"/>
      <c r="P379" s="212">
        <f>O379*H379</f>
        <v>0</v>
      </c>
      <c r="Q379" s="212">
        <v>1.9968</v>
      </c>
      <c r="R379" s="212">
        <f>Q379*H379</f>
        <v>22.973184</v>
      </c>
      <c r="S379" s="212">
        <v>0</v>
      </c>
      <c r="T379" s="213">
        <f>S379*H379</f>
        <v>0</v>
      </c>
      <c r="AR379" s="25" t="s">
        <v>141</v>
      </c>
      <c r="AT379" s="25" t="s">
        <v>137</v>
      </c>
      <c r="AU379" s="25" t="s">
        <v>79</v>
      </c>
      <c r="AY379" s="25" t="s">
        <v>135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25" t="s">
        <v>77</v>
      </c>
      <c r="BK379" s="214">
        <f>ROUND(I379*H379,2)</f>
        <v>0</v>
      </c>
      <c r="BL379" s="25" t="s">
        <v>141</v>
      </c>
      <c r="BM379" s="25" t="s">
        <v>411</v>
      </c>
    </row>
    <row r="380" spans="2:47" s="1" customFormat="1" ht="27">
      <c r="B380" s="41"/>
      <c r="C380" s="63"/>
      <c r="D380" s="215" t="s">
        <v>143</v>
      </c>
      <c r="E380" s="63"/>
      <c r="F380" s="216" t="s">
        <v>410</v>
      </c>
      <c r="G380" s="63"/>
      <c r="H380" s="63"/>
      <c r="I380" s="172"/>
      <c r="J380" s="63"/>
      <c r="K380" s="63"/>
      <c r="L380" s="61"/>
      <c r="M380" s="217"/>
      <c r="N380" s="42"/>
      <c r="O380" s="42"/>
      <c r="P380" s="42"/>
      <c r="Q380" s="42"/>
      <c r="R380" s="42"/>
      <c r="S380" s="42"/>
      <c r="T380" s="78"/>
      <c r="AT380" s="25" t="s">
        <v>143</v>
      </c>
      <c r="AU380" s="25" t="s">
        <v>79</v>
      </c>
    </row>
    <row r="381" spans="2:47" s="1" customFormat="1" ht="27">
      <c r="B381" s="41"/>
      <c r="C381" s="63"/>
      <c r="D381" s="215" t="s">
        <v>151</v>
      </c>
      <c r="E381" s="63"/>
      <c r="F381" s="218" t="s">
        <v>412</v>
      </c>
      <c r="G381" s="63"/>
      <c r="H381" s="63"/>
      <c r="I381" s="172"/>
      <c r="J381" s="63"/>
      <c r="K381" s="63"/>
      <c r="L381" s="61"/>
      <c r="M381" s="217"/>
      <c r="N381" s="42"/>
      <c r="O381" s="42"/>
      <c r="P381" s="42"/>
      <c r="Q381" s="42"/>
      <c r="R381" s="42"/>
      <c r="S381" s="42"/>
      <c r="T381" s="78"/>
      <c r="AT381" s="25" t="s">
        <v>151</v>
      </c>
      <c r="AU381" s="25" t="s">
        <v>79</v>
      </c>
    </row>
    <row r="382" spans="2:51" s="12" customFormat="1" ht="13.5">
      <c r="B382" s="219"/>
      <c r="C382" s="220"/>
      <c r="D382" s="215" t="s">
        <v>153</v>
      </c>
      <c r="E382" s="221" t="s">
        <v>21</v>
      </c>
      <c r="F382" s="222" t="s">
        <v>413</v>
      </c>
      <c r="G382" s="220"/>
      <c r="H382" s="221" t="s">
        <v>21</v>
      </c>
      <c r="I382" s="223"/>
      <c r="J382" s="220"/>
      <c r="K382" s="220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153</v>
      </c>
      <c r="AU382" s="228" t="s">
        <v>79</v>
      </c>
      <c r="AV382" s="12" t="s">
        <v>77</v>
      </c>
      <c r="AW382" s="12" t="s">
        <v>34</v>
      </c>
      <c r="AX382" s="12" t="s">
        <v>70</v>
      </c>
      <c r="AY382" s="228" t="s">
        <v>135</v>
      </c>
    </row>
    <row r="383" spans="2:51" s="12" customFormat="1" ht="13.5">
      <c r="B383" s="219"/>
      <c r="C383" s="220"/>
      <c r="D383" s="215" t="s">
        <v>153</v>
      </c>
      <c r="E383" s="221" t="s">
        <v>21</v>
      </c>
      <c r="F383" s="222" t="s">
        <v>176</v>
      </c>
      <c r="G383" s="220"/>
      <c r="H383" s="221" t="s">
        <v>21</v>
      </c>
      <c r="I383" s="223"/>
      <c r="J383" s="220"/>
      <c r="K383" s="220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153</v>
      </c>
      <c r="AU383" s="228" t="s">
        <v>79</v>
      </c>
      <c r="AV383" s="12" t="s">
        <v>77</v>
      </c>
      <c r="AW383" s="12" t="s">
        <v>34</v>
      </c>
      <c r="AX383" s="12" t="s">
        <v>70</v>
      </c>
      <c r="AY383" s="228" t="s">
        <v>135</v>
      </c>
    </row>
    <row r="384" spans="2:51" s="13" customFormat="1" ht="13.5">
      <c r="B384" s="229"/>
      <c r="C384" s="230"/>
      <c r="D384" s="215" t="s">
        <v>153</v>
      </c>
      <c r="E384" s="231" t="s">
        <v>21</v>
      </c>
      <c r="F384" s="232" t="s">
        <v>177</v>
      </c>
      <c r="G384" s="230"/>
      <c r="H384" s="233">
        <v>6.24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153</v>
      </c>
      <c r="AU384" s="239" t="s">
        <v>79</v>
      </c>
      <c r="AV384" s="13" t="s">
        <v>79</v>
      </c>
      <c r="AW384" s="13" t="s">
        <v>34</v>
      </c>
      <c r="AX384" s="13" t="s">
        <v>70</v>
      </c>
      <c r="AY384" s="239" t="s">
        <v>135</v>
      </c>
    </row>
    <row r="385" spans="2:51" s="12" customFormat="1" ht="13.5">
      <c r="B385" s="219"/>
      <c r="C385" s="220"/>
      <c r="D385" s="215" t="s">
        <v>153</v>
      </c>
      <c r="E385" s="221" t="s">
        <v>21</v>
      </c>
      <c r="F385" s="222" t="s">
        <v>178</v>
      </c>
      <c r="G385" s="220"/>
      <c r="H385" s="221" t="s">
        <v>21</v>
      </c>
      <c r="I385" s="223"/>
      <c r="J385" s="220"/>
      <c r="K385" s="220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153</v>
      </c>
      <c r="AU385" s="228" t="s">
        <v>79</v>
      </c>
      <c r="AV385" s="12" t="s">
        <v>77</v>
      </c>
      <c r="AW385" s="12" t="s">
        <v>34</v>
      </c>
      <c r="AX385" s="12" t="s">
        <v>70</v>
      </c>
      <c r="AY385" s="228" t="s">
        <v>135</v>
      </c>
    </row>
    <row r="386" spans="2:51" s="13" customFormat="1" ht="13.5">
      <c r="B386" s="229"/>
      <c r="C386" s="230"/>
      <c r="D386" s="215" t="s">
        <v>153</v>
      </c>
      <c r="E386" s="231" t="s">
        <v>21</v>
      </c>
      <c r="F386" s="232" t="s">
        <v>179</v>
      </c>
      <c r="G386" s="230"/>
      <c r="H386" s="233">
        <v>5.265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153</v>
      </c>
      <c r="AU386" s="239" t="s">
        <v>79</v>
      </c>
      <c r="AV386" s="13" t="s">
        <v>79</v>
      </c>
      <c r="AW386" s="13" t="s">
        <v>34</v>
      </c>
      <c r="AX386" s="13" t="s">
        <v>70</v>
      </c>
      <c r="AY386" s="239" t="s">
        <v>135</v>
      </c>
    </row>
    <row r="387" spans="2:51" s="14" customFormat="1" ht="13.5">
      <c r="B387" s="240"/>
      <c r="C387" s="241"/>
      <c r="D387" s="215" t="s">
        <v>153</v>
      </c>
      <c r="E387" s="242" t="s">
        <v>21</v>
      </c>
      <c r="F387" s="243" t="s">
        <v>157</v>
      </c>
      <c r="G387" s="241"/>
      <c r="H387" s="244">
        <v>11.505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153</v>
      </c>
      <c r="AU387" s="250" t="s">
        <v>79</v>
      </c>
      <c r="AV387" s="14" t="s">
        <v>141</v>
      </c>
      <c r="AW387" s="14" t="s">
        <v>34</v>
      </c>
      <c r="AX387" s="14" t="s">
        <v>77</v>
      </c>
      <c r="AY387" s="250" t="s">
        <v>135</v>
      </c>
    </row>
    <row r="388" spans="2:65" s="1" customFormat="1" ht="16.5" customHeight="1">
      <c r="B388" s="41"/>
      <c r="C388" s="203" t="s">
        <v>414</v>
      </c>
      <c r="D388" s="203" t="s">
        <v>137</v>
      </c>
      <c r="E388" s="204" t="s">
        <v>415</v>
      </c>
      <c r="F388" s="205" t="s">
        <v>416</v>
      </c>
      <c r="G388" s="206" t="s">
        <v>173</v>
      </c>
      <c r="H388" s="207">
        <v>1.17</v>
      </c>
      <c r="I388" s="208"/>
      <c r="J388" s="209">
        <f>ROUND(I388*H388,2)</f>
        <v>0</v>
      </c>
      <c r="K388" s="205" t="s">
        <v>21</v>
      </c>
      <c r="L388" s="61"/>
      <c r="M388" s="210" t="s">
        <v>21</v>
      </c>
      <c r="N388" s="211" t="s">
        <v>41</v>
      </c>
      <c r="O388" s="42"/>
      <c r="P388" s="212">
        <f>O388*H388</f>
        <v>0</v>
      </c>
      <c r="Q388" s="212">
        <v>1.9968</v>
      </c>
      <c r="R388" s="212">
        <f>Q388*H388</f>
        <v>2.3362559999999997</v>
      </c>
      <c r="S388" s="212">
        <v>0</v>
      </c>
      <c r="T388" s="213">
        <f>S388*H388</f>
        <v>0</v>
      </c>
      <c r="AR388" s="25" t="s">
        <v>141</v>
      </c>
      <c r="AT388" s="25" t="s">
        <v>137</v>
      </c>
      <c r="AU388" s="25" t="s">
        <v>79</v>
      </c>
      <c r="AY388" s="25" t="s">
        <v>135</v>
      </c>
      <c r="BE388" s="214">
        <f>IF(N388="základní",J388,0)</f>
        <v>0</v>
      </c>
      <c r="BF388" s="214">
        <f>IF(N388="snížená",J388,0)</f>
        <v>0</v>
      </c>
      <c r="BG388" s="214">
        <f>IF(N388="zákl. přenesená",J388,0)</f>
        <v>0</v>
      </c>
      <c r="BH388" s="214">
        <f>IF(N388="sníž. přenesená",J388,0)</f>
        <v>0</v>
      </c>
      <c r="BI388" s="214">
        <f>IF(N388="nulová",J388,0)</f>
        <v>0</v>
      </c>
      <c r="BJ388" s="25" t="s">
        <v>77</v>
      </c>
      <c r="BK388" s="214">
        <f>ROUND(I388*H388,2)</f>
        <v>0</v>
      </c>
      <c r="BL388" s="25" t="s">
        <v>141</v>
      </c>
      <c r="BM388" s="25" t="s">
        <v>417</v>
      </c>
    </row>
    <row r="389" spans="2:47" s="1" customFormat="1" ht="13.5">
      <c r="B389" s="41"/>
      <c r="C389" s="63"/>
      <c r="D389" s="215" t="s">
        <v>143</v>
      </c>
      <c r="E389" s="63"/>
      <c r="F389" s="216" t="s">
        <v>416</v>
      </c>
      <c r="G389" s="63"/>
      <c r="H389" s="63"/>
      <c r="I389" s="172"/>
      <c r="J389" s="63"/>
      <c r="K389" s="63"/>
      <c r="L389" s="61"/>
      <c r="M389" s="217"/>
      <c r="N389" s="42"/>
      <c r="O389" s="42"/>
      <c r="P389" s="42"/>
      <c r="Q389" s="42"/>
      <c r="R389" s="42"/>
      <c r="S389" s="42"/>
      <c r="T389" s="78"/>
      <c r="AT389" s="25" t="s">
        <v>143</v>
      </c>
      <c r="AU389" s="25" t="s">
        <v>79</v>
      </c>
    </row>
    <row r="390" spans="2:47" s="1" customFormat="1" ht="27">
      <c r="B390" s="41"/>
      <c r="C390" s="63"/>
      <c r="D390" s="215" t="s">
        <v>151</v>
      </c>
      <c r="E390" s="63"/>
      <c r="F390" s="218" t="s">
        <v>418</v>
      </c>
      <c r="G390" s="63"/>
      <c r="H390" s="63"/>
      <c r="I390" s="172"/>
      <c r="J390" s="63"/>
      <c r="K390" s="63"/>
      <c r="L390" s="61"/>
      <c r="M390" s="217"/>
      <c r="N390" s="42"/>
      <c r="O390" s="42"/>
      <c r="P390" s="42"/>
      <c r="Q390" s="42"/>
      <c r="R390" s="42"/>
      <c r="S390" s="42"/>
      <c r="T390" s="78"/>
      <c r="AT390" s="25" t="s">
        <v>151</v>
      </c>
      <c r="AU390" s="25" t="s">
        <v>79</v>
      </c>
    </row>
    <row r="391" spans="2:51" s="12" customFormat="1" ht="13.5">
      <c r="B391" s="219"/>
      <c r="C391" s="220"/>
      <c r="D391" s="215" t="s">
        <v>153</v>
      </c>
      <c r="E391" s="221" t="s">
        <v>21</v>
      </c>
      <c r="F391" s="222" t="s">
        <v>419</v>
      </c>
      <c r="G391" s="220"/>
      <c r="H391" s="221" t="s">
        <v>21</v>
      </c>
      <c r="I391" s="223"/>
      <c r="J391" s="220"/>
      <c r="K391" s="220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153</v>
      </c>
      <c r="AU391" s="228" t="s">
        <v>79</v>
      </c>
      <c r="AV391" s="12" t="s">
        <v>77</v>
      </c>
      <c r="AW391" s="12" t="s">
        <v>34</v>
      </c>
      <c r="AX391" s="12" t="s">
        <v>70</v>
      </c>
      <c r="AY391" s="228" t="s">
        <v>135</v>
      </c>
    </row>
    <row r="392" spans="2:51" s="12" customFormat="1" ht="13.5">
      <c r="B392" s="219"/>
      <c r="C392" s="220"/>
      <c r="D392" s="215" t="s">
        <v>153</v>
      </c>
      <c r="E392" s="221" t="s">
        <v>21</v>
      </c>
      <c r="F392" s="222" t="s">
        <v>420</v>
      </c>
      <c r="G392" s="220"/>
      <c r="H392" s="221" t="s">
        <v>21</v>
      </c>
      <c r="I392" s="223"/>
      <c r="J392" s="220"/>
      <c r="K392" s="220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153</v>
      </c>
      <c r="AU392" s="228" t="s">
        <v>79</v>
      </c>
      <c r="AV392" s="12" t="s">
        <v>77</v>
      </c>
      <c r="AW392" s="12" t="s">
        <v>34</v>
      </c>
      <c r="AX392" s="12" t="s">
        <v>70</v>
      </c>
      <c r="AY392" s="228" t="s">
        <v>135</v>
      </c>
    </row>
    <row r="393" spans="2:51" s="13" customFormat="1" ht="13.5">
      <c r="B393" s="229"/>
      <c r="C393" s="230"/>
      <c r="D393" s="215" t="s">
        <v>153</v>
      </c>
      <c r="E393" s="231" t="s">
        <v>21</v>
      </c>
      <c r="F393" s="232" t="s">
        <v>181</v>
      </c>
      <c r="G393" s="230"/>
      <c r="H393" s="233">
        <v>1.17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153</v>
      </c>
      <c r="AU393" s="239" t="s">
        <v>79</v>
      </c>
      <c r="AV393" s="13" t="s">
        <v>79</v>
      </c>
      <c r="AW393" s="13" t="s">
        <v>34</v>
      </c>
      <c r="AX393" s="13" t="s">
        <v>77</v>
      </c>
      <c r="AY393" s="239" t="s">
        <v>135</v>
      </c>
    </row>
    <row r="394" spans="2:63" s="11" customFormat="1" ht="29.85" customHeight="1">
      <c r="B394" s="187"/>
      <c r="C394" s="188"/>
      <c r="D394" s="189" t="s">
        <v>69</v>
      </c>
      <c r="E394" s="201" t="s">
        <v>182</v>
      </c>
      <c r="F394" s="201" t="s">
        <v>421</v>
      </c>
      <c r="G394" s="188"/>
      <c r="H394" s="188"/>
      <c r="I394" s="191"/>
      <c r="J394" s="202">
        <f>BK394</f>
        <v>0</v>
      </c>
      <c r="K394" s="188"/>
      <c r="L394" s="193"/>
      <c r="M394" s="194"/>
      <c r="N394" s="195"/>
      <c r="O394" s="195"/>
      <c r="P394" s="196">
        <f>SUM(P395:P405)</f>
        <v>0</v>
      </c>
      <c r="Q394" s="195"/>
      <c r="R394" s="196">
        <f>SUM(R395:R405)</f>
        <v>0</v>
      </c>
      <c r="S394" s="195"/>
      <c r="T394" s="197">
        <f>SUM(T395:T405)</f>
        <v>0</v>
      </c>
      <c r="AR394" s="198" t="s">
        <v>77</v>
      </c>
      <c r="AT394" s="199" t="s">
        <v>69</v>
      </c>
      <c r="AU394" s="199" t="s">
        <v>77</v>
      </c>
      <c r="AY394" s="198" t="s">
        <v>135</v>
      </c>
      <c r="BK394" s="200">
        <f>SUM(BK395:BK405)</f>
        <v>0</v>
      </c>
    </row>
    <row r="395" spans="2:65" s="1" customFormat="1" ht="25.5" customHeight="1">
      <c r="B395" s="41"/>
      <c r="C395" s="203" t="s">
        <v>422</v>
      </c>
      <c r="D395" s="203" t="s">
        <v>137</v>
      </c>
      <c r="E395" s="204" t="s">
        <v>423</v>
      </c>
      <c r="F395" s="205" t="s">
        <v>424</v>
      </c>
      <c r="G395" s="206" t="s">
        <v>147</v>
      </c>
      <c r="H395" s="207">
        <v>28.5</v>
      </c>
      <c r="I395" s="208"/>
      <c r="J395" s="209">
        <f>ROUND(I395*H395,2)</f>
        <v>0</v>
      </c>
      <c r="K395" s="205" t="s">
        <v>21</v>
      </c>
      <c r="L395" s="61"/>
      <c r="M395" s="210" t="s">
        <v>21</v>
      </c>
      <c r="N395" s="211" t="s">
        <v>41</v>
      </c>
      <c r="O395" s="42"/>
      <c r="P395" s="212">
        <f>O395*H395</f>
        <v>0</v>
      </c>
      <c r="Q395" s="212">
        <v>0</v>
      </c>
      <c r="R395" s="212">
        <f>Q395*H395</f>
        <v>0</v>
      </c>
      <c r="S395" s="212">
        <v>0</v>
      </c>
      <c r="T395" s="213">
        <f>S395*H395</f>
        <v>0</v>
      </c>
      <c r="AR395" s="25" t="s">
        <v>141</v>
      </c>
      <c r="AT395" s="25" t="s">
        <v>137</v>
      </c>
      <c r="AU395" s="25" t="s">
        <v>79</v>
      </c>
      <c r="AY395" s="25" t="s">
        <v>135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25" t="s">
        <v>77</v>
      </c>
      <c r="BK395" s="214">
        <f>ROUND(I395*H395,2)</f>
        <v>0</v>
      </c>
      <c r="BL395" s="25" t="s">
        <v>141</v>
      </c>
      <c r="BM395" s="25" t="s">
        <v>425</v>
      </c>
    </row>
    <row r="396" spans="2:47" s="1" customFormat="1" ht="27">
      <c r="B396" s="41"/>
      <c r="C396" s="63"/>
      <c r="D396" s="215" t="s">
        <v>143</v>
      </c>
      <c r="E396" s="63"/>
      <c r="F396" s="216" t="s">
        <v>426</v>
      </c>
      <c r="G396" s="63"/>
      <c r="H396" s="63"/>
      <c r="I396" s="172"/>
      <c r="J396" s="63"/>
      <c r="K396" s="63"/>
      <c r="L396" s="61"/>
      <c r="M396" s="217"/>
      <c r="N396" s="42"/>
      <c r="O396" s="42"/>
      <c r="P396" s="42"/>
      <c r="Q396" s="42"/>
      <c r="R396" s="42"/>
      <c r="S396" s="42"/>
      <c r="T396" s="78"/>
      <c r="AT396" s="25" t="s">
        <v>143</v>
      </c>
      <c r="AU396" s="25" t="s">
        <v>79</v>
      </c>
    </row>
    <row r="397" spans="2:47" s="1" customFormat="1" ht="27">
      <c r="B397" s="41"/>
      <c r="C397" s="63"/>
      <c r="D397" s="215" t="s">
        <v>151</v>
      </c>
      <c r="E397" s="63"/>
      <c r="F397" s="218" t="s">
        <v>427</v>
      </c>
      <c r="G397" s="63"/>
      <c r="H397" s="63"/>
      <c r="I397" s="172"/>
      <c r="J397" s="63"/>
      <c r="K397" s="63"/>
      <c r="L397" s="61"/>
      <c r="M397" s="217"/>
      <c r="N397" s="42"/>
      <c r="O397" s="42"/>
      <c r="P397" s="42"/>
      <c r="Q397" s="42"/>
      <c r="R397" s="42"/>
      <c r="S397" s="42"/>
      <c r="T397" s="78"/>
      <c r="AT397" s="25" t="s">
        <v>151</v>
      </c>
      <c r="AU397" s="25" t="s">
        <v>79</v>
      </c>
    </row>
    <row r="398" spans="2:51" s="12" customFormat="1" ht="13.5">
      <c r="B398" s="219"/>
      <c r="C398" s="220"/>
      <c r="D398" s="215" t="s">
        <v>153</v>
      </c>
      <c r="E398" s="221" t="s">
        <v>21</v>
      </c>
      <c r="F398" s="222" t="s">
        <v>164</v>
      </c>
      <c r="G398" s="220"/>
      <c r="H398" s="221" t="s">
        <v>21</v>
      </c>
      <c r="I398" s="223"/>
      <c r="J398" s="220"/>
      <c r="K398" s="220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153</v>
      </c>
      <c r="AU398" s="228" t="s">
        <v>79</v>
      </c>
      <c r="AV398" s="12" t="s">
        <v>77</v>
      </c>
      <c r="AW398" s="12" t="s">
        <v>34</v>
      </c>
      <c r="AX398" s="12" t="s">
        <v>70</v>
      </c>
      <c r="AY398" s="228" t="s">
        <v>135</v>
      </c>
    </row>
    <row r="399" spans="2:51" s="12" customFormat="1" ht="13.5">
      <c r="B399" s="219"/>
      <c r="C399" s="220"/>
      <c r="D399" s="215" t="s">
        <v>153</v>
      </c>
      <c r="E399" s="221" t="s">
        <v>21</v>
      </c>
      <c r="F399" s="222" t="s">
        <v>165</v>
      </c>
      <c r="G399" s="220"/>
      <c r="H399" s="221" t="s">
        <v>21</v>
      </c>
      <c r="I399" s="223"/>
      <c r="J399" s="220"/>
      <c r="K399" s="220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153</v>
      </c>
      <c r="AU399" s="228" t="s">
        <v>79</v>
      </c>
      <c r="AV399" s="12" t="s">
        <v>77</v>
      </c>
      <c r="AW399" s="12" t="s">
        <v>34</v>
      </c>
      <c r="AX399" s="12" t="s">
        <v>70</v>
      </c>
      <c r="AY399" s="228" t="s">
        <v>135</v>
      </c>
    </row>
    <row r="400" spans="2:51" s="13" customFormat="1" ht="13.5">
      <c r="B400" s="229"/>
      <c r="C400" s="230"/>
      <c r="D400" s="215" t="s">
        <v>153</v>
      </c>
      <c r="E400" s="231" t="s">
        <v>21</v>
      </c>
      <c r="F400" s="232" t="s">
        <v>166</v>
      </c>
      <c r="G400" s="230"/>
      <c r="H400" s="233">
        <v>16.05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153</v>
      </c>
      <c r="AU400" s="239" t="s">
        <v>79</v>
      </c>
      <c r="AV400" s="13" t="s">
        <v>79</v>
      </c>
      <c r="AW400" s="13" t="s">
        <v>34</v>
      </c>
      <c r="AX400" s="13" t="s">
        <v>70</v>
      </c>
      <c r="AY400" s="239" t="s">
        <v>135</v>
      </c>
    </row>
    <row r="401" spans="2:51" s="12" customFormat="1" ht="13.5">
      <c r="B401" s="219"/>
      <c r="C401" s="220"/>
      <c r="D401" s="215" t="s">
        <v>153</v>
      </c>
      <c r="E401" s="221" t="s">
        <v>21</v>
      </c>
      <c r="F401" s="222" t="s">
        <v>167</v>
      </c>
      <c r="G401" s="220"/>
      <c r="H401" s="221" t="s">
        <v>21</v>
      </c>
      <c r="I401" s="223"/>
      <c r="J401" s="220"/>
      <c r="K401" s="220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153</v>
      </c>
      <c r="AU401" s="228" t="s">
        <v>79</v>
      </c>
      <c r="AV401" s="12" t="s">
        <v>77</v>
      </c>
      <c r="AW401" s="12" t="s">
        <v>34</v>
      </c>
      <c r="AX401" s="12" t="s">
        <v>70</v>
      </c>
      <c r="AY401" s="228" t="s">
        <v>135</v>
      </c>
    </row>
    <row r="402" spans="2:51" s="13" customFormat="1" ht="13.5">
      <c r="B402" s="229"/>
      <c r="C402" s="230"/>
      <c r="D402" s="215" t="s">
        <v>153</v>
      </c>
      <c r="E402" s="231" t="s">
        <v>21</v>
      </c>
      <c r="F402" s="232" t="s">
        <v>168</v>
      </c>
      <c r="G402" s="230"/>
      <c r="H402" s="233">
        <v>3.75</v>
      </c>
      <c r="I402" s="234"/>
      <c r="J402" s="230"/>
      <c r="K402" s="230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153</v>
      </c>
      <c r="AU402" s="239" t="s">
        <v>79</v>
      </c>
      <c r="AV402" s="13" t="s">
        <v>79</v>
      </c>
      <c r="AW402" s="13" t="s">
        <v>34</v>
      </c>
      <c r="AX402" s="13" t="s">
        <v>70</v>
      </c>
      <c r="AY402" s="239" t="s">
        <v>135</v>
      </c>
    </row>
    <row r="403" spans="2:51" s="12" customFormat="1" ht="13.5">
      <c r="B403" s="219"/>
      <c r="C403" s="220"/>
      <c r="D403" s="215" t="s">
        <v>153</v>
      </c>
      <c r="E403" s="221" t="s">
        <v>21</v>
      </c>
      <c r="F403" s="222" t="s">
        <v>169</v>
      </c>
      <c r="G403" s="220"/>
      <c r="H403" s="221" t="s">
        <v>21</v>
      </c>
      <c r="I403" s="223"/>
      <c r="J403" s="220"/>
      <c r="K403" s="220"/>
      <c r="L403" s="224"/>
      <c r="M403" s="225"/>
      <c r="N403" s="226"/>
      <c r="O403" s="226"/>
      <c r="P403" s="226"/>
      <c r="Q403" s="226"/>
      <c r="R403" s="226"/>
      <c r="S403" s="226"/>
      <c r="T403" s="227"/>
      <c r="AT403" s="228" t="s">
        <v>153</v>
      </c>
      <c r="AU403" s="228" t="s">
        <v>79</v>
      </c>
      <c r="AV403" s="12" t="s">
        <v>77</v>
      </c>
      <c r="AW403" s="12" t="s">
        <v>34</v>
      </c>
      <c r="AX403" s="12" t="s">
        <v>70</v>
      </c>
      <c r="AY403" s="228" t="s">
        <v>135</v>
      </c>
    </row>
    <row r="404" spans="2:51" s="13" customFormat="1" ht="13.5">
      <c r="B404" s="229"/>
      <c r="C404" s="230"/>
      <c r="D404" s="215" t="s">
        <v>153</v>
      </c>
      <c r="E404" s="231" t="s">
        <v>21</v>
      </c>
      <c r="F404" s="232" t="s">
        <v>170</v>
      </c>
      <c r="G404" s="230"/>
      <c r="H404" s="233">
        <v>8.7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153</v>
      </c>
      <c r="AU404" s="239" t="s">
        <v>79</v>
      </c>
      <c r="AV404" s="13" t="s">
        <v>79</v>
      </c>
      <c r="AW404" s="13" t="s">
        <v>34</v>
      </c>
      <c r="AX404" s="13" t="s">
        <v>70</v>
      </c>
      <c r="AY404" s="239" t="s">
        <v>135</v>
      </c>
    </row>
    <row r="405" spans="2:51" s="14" customFormat="1" ht="13.5">
      <c r="B405" s="240"/>
      <c r="C405" s="241"/>
      <c r="D405" s="215" t="s">
        <v>153</v>
      </c>
      <c r="E405" s="242" t="s">
        <v>21</v>
      </c>
      <c r="F405" s="243" t="s">
        <v>157</v>
      </c>
      <c r="G405" s="241"/>
      <c r="H405" s="244">
        <v>28.5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AT405" s="250" t="s">
        <v>153</v>
      </c>
      <c r="AU405" s="250" t="s">
        <v>79</v>
      </c>
      <c r="AV405" s="14" t="s">
        <v>141</v>
      </c>
      <c r="AW405" s="14" t="s">
        <v>34</v>
      </c>
      <c r="AX405" s="14" t="s">
        <v>77</v>
      </c>
      <c r="AY405" s="250" t="s">
        <v>135</v>
      </c>
    </row>
    <row r="406" spans="2:63" s="11" customFormat="1" ht="29.85" customHeight="1">
      <c r="B406" s="187"/>
      <c r="C406" s="188"/>
      <c r="D406" s="189" t="s">
        <v>69</v>
      </c>
      <c r="E406" s="201" t="s">
        <v>236</v>
      </c>
      <c r="F406" s="201" t="s">
        <v>428</v>
      </c>
      <c r="G406" s="188"/>
      <c r="H406" s="188"/>
      <c r="I406" s="191"/>
      <c r="J406" s="202">
        <f>BK406</f>
        <v>0</v>
      </c>
      <c r="K406" s="188"/>
      <c r="L406" s="193"/>
      <c r="M406" s="194"/>
      <c r="N406" s="195"/>
      <c r="O406" s="195"/>
      <c r="P406" s="196">
        <f>SUM(P407:P607)</f>
        <v>0</v>
      </c>
      <c r="Q406" s="195"/>
      <c r="R406" s="196">
        <f>SUM(R407:R607)</f>
        <v>13.044822300000002</v>
      </c>
      <c r="S406" s="195"/>
      <c r="T406" s="197">
        <f>SUM(T407:T607)</f>
        <v>235.86274000000003</v>
      </c>
      <c r="AR406" s="198" t="s">
        <v>77</v>
      </c>
      <c r="AT406" s="199" t="s">
        <v>69</v>
      </c>
      <c r="AU406" s="199" t="s">
        <v>77</v>
      </c>
      <c r="AY406" s="198" t="s">
        <v>135</v>
      </c>
      <c r="BK406" s="200">
        <f>SUM(BK407:BK607)</f>
        <v>0</v>
      </c>
    </row>
    <row r="407" spans="2:65" s="1" customFormat="1" ht="25.5" customHeight="1">
      <c r="B407" s="41"/>
      <c r="C407" s="203" t="s">
        <v>429</v>
      </c>
      <c r="D407" s="203" t="s">
        <v>137</v>
      </c>
      <c r="E407" s="204" t="s">
        <v>430</v>
      </c>
      <c r="F407" s="205" t="s">
        <v>431</v>
      </c>
      <c r="G407" s="206" t="s">
        <v>290</v>
      </c>
      <c r="H407" s="207">
        <v>70</v>
      </c>
      <c r="I407" s="208"/>
      <c r="J407" s="209">
        <f>ROUND(I407*H407,2)</f>
        <v>0</v>
      </c>
      <c r="K407" s="205" t="s">
        <v>21</v>
      </c>
      <c r="L407" s="61"/>
      <c r="M407" s="210" t="s">
        <v>21</v>
      </c>
      <c r="N407" s="211" t="s">
        <v>41</v>
      </c>
      <c r="O407" s="42"/>
      <c r="P407" s="212">
        <f>O407*H407</f>
        <v>0</v>
      </c>
      <c r="Q407" s="212">
        <v>0</v>
      </c>
      <c r="R407" s="212">
        <f>Q407*H407</f>
        <v>0</v>
      </c>
      <c r="S407" s="212">
        <v>0</v>
      </c>
      <c r="T407" s="213">
        <f>S407*H407</f>
        <v>0</v>
      </c>
      <c r="AR407" s="25" t="s">
        <v>141</v>
      </c>
      <c r="AT407" s="25" t="s">
        <v>137</v>
      </c>
      <c r="AU407" s="25" t="s">
        <v>79</v>
      </c>
      <c r="AY407" s="25" t="s">
        <v>135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25" t="s">
        <v>77</v>
      </c>
      <c r="BK407" s="214">
        <f>ROUND(I407*H407,2)</f>
        <v>0</v>
      </c>
      <c r="BL407" s="25" t="s">
        <v>141</v>
      </c>
      <c r="BM407" s="25" t="s">
        <v>432</v>
      </c>
    </row>
    <row r="408" spans="2:47" s="1" customFormat="1" ht="13.5">
      <c r="B408" s="41"/>
      <c r="C408" s="63"/>
      <c r="D408" s="215" t="s">
        <v>143</v>
      </c>
      <c r="E408" s="63"/>
      <c r="F408" s="216" t="s">
        <v>431</v>
      </c>
      <c r="G408" s="63"/>
      <c r="H408" s="63"/>
      <c r="I408" s="172"/>
      <c r="J408" s="63"/>
      <c r="K408" s="63"/>
      <c r="L408" s="61"/>
      <c r="M408" s="217"/>
      <c r="N408" s="42"/>
      <c r="O408" s="42"/>
      <c r="P408" s="42"/>
      <c r="Q408" s="42"/>
      <c r="R408" s="42"/>
      <c r="S408" s="42"/>
      <c r="T408" s="78"/>
      <c r="AT408" s="25" t="s">
        <v>143</v>
      </c>
      <c r="AU408" s="25" t="s">
        <v>79</v>
      </c>
    </row>
    <row r="409" spans="2:47" s="1" customFormat="1" ht="27">
      <c r="B409" s="41"/>
      <c r="C409" s="63"/>
      <c r="D409" s="215" t="s">
        <v>151</v>
      </c>
      <c r="E409" s="63"/>
      <c r="F409" s="218" t="s">
        <v>433</v>
      </c>
      <c r="G409" s="63"/>
      <c r="H409" s="63"/>
      <c r="I409" s="172"/>
      <c r="J409" s="63"/>
      <c r="K409" s="63"/>
      <c r="L409" s="61"/>
      <c r="M409" s="217"/>
      <c r="N409" s="42"/>
      <c r="O409" s="42"/>
      <c r="P409" s="42"/>
      <c r="Q409" s="42"/>
      <c r="R409" s="42"/>
      <c r="S409" s="42"/>
      <c r="T409" s="78"/>
      <c r="AT409" s="25" t="s">
        <v>151</v>
      </c>
      <c r="AU409" s="25" t="s">
        <v>79</v>
      </c>
    </row>
    <row r="410" spans="2:51" s="12" customFormat="1" ht="13.5">
      <c r="B410" s="219"/>
      <c r="C410" s="220"/>
      <c r="D410" s="215" t="s">
        <v>153</v>
      </c>
      <c r="E410" s="221" t="s">
        <v>21</v>
      </c>
      <c r="F410" s="222" t="s">
        <v>434</v>
      </c>
      <c r="G410" s="220"/>
      <c r="H410" s="221" t="s">
        <v>21</v>
      </c>
      <c r="I410" s="223"/>
      <c r="J410" s="220"/>
      <c r="K410" s="220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153</v>
      </c>
      <c r="AU410" s="228" t="s">
        <v>79</v>
      </c>
      <c r="AV410" s="12" t="s">
        <v>77</v>
      </c>
      <c r="AW410" s="12" t="s">
        <v>34</v>
      </c>
      <c r="AX410" s="12" t="s">
        <v>70</v>
      </c>
      <c r="AY410" s="228" t="s">
        <v>135</v>
      </c>
    </row>
    <row r="411" spans="2:51" s="13" customFormat="1" ht="13.5">
      <c r="B411" s="229"/>
      <c r="C411" s="230"/>
      <c r="D411" s="215" t="s">
        <v>153</v>
      </c>
      <c r="E411" s="231" t="s">
        <v>21</v>
      </c>
      <c r="F411" s="232" t="s">
        <v>435</v>
      </c>
      <c r="G411" s="230"/>
      <c r="H411" s="233">
        <v>70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153</v>
      </c>
      <c r="AU411" s="239" t="s">
        <v>79</v>
      </c>
      <c r="AV411" s="13" t="s">
        <v>79</v>
      </c>
      <c r="AW411" s="13" t="s">
        <v>34</v>
      </c>
      <c r="AX411" s="13" t="s">
        <v>77</v>
      </c>
      <c r="AY411" s="239" t="s">
        <v>135</v>
      </c>
    </row>
    <row r="412" spans="2:65" s="1" customFormat="1" ht="16.5" customHeight="1">
      <c r="B412" s="41"/>
      <c r="C412" s="203" t="s">
        <v>436</v>
      </c>
      <c r="D412" s="203" t="s">
        <v>137</v>
      </c>
      <c r="E412" s="204" t="s">
        <v>437</v>
      </c>
      <c r="F412" s="205" t="s">
        <v>438</v>
      </c>
      <c r="G412" s="206" t="s">
        <v>290</v>
      </c>
      <c r="H412" s="207">
        <v>20</v>
      </c>
      <c r="I412" s="208"/>
      <c r="J412" s="209">
        <f>ROUND(I412*H412,2)</f>
        <v>0</v>
      </c>
      <c r="K412" s="205" t="s">
        <v>21</v>
      </c>
      <c r="L412" s="61"/>
      <c r="M412" s="210" t="s">
        <v>21</v>
      </c>
      <c r="N412" s="211" t="s">
        <v>41</v>
      </c>
      <c r="O412" s="42"/>
      <c r="P412" s="212">
        <f>O412*H412</f>
        <v>0</v>
      </c>
      <c r="Q412" s="212">
        <v>0</v>
      </c>
      <c r="R412" s="212">
        <f>Q412*H412</f>
        <v>0</v>
      </c>
      <c r="S412" s="212">
        <v>0</v>
      </c>
      <c r="T412" s="213">
        <f>S412*H412</f>
        <v>0</v>
      </c>
      <c r="AR412" s="25" t="s">
        <v>141</v>
      </c>
      <c r="AT412" s="25" t="s">
        <v>137</v>
      </c>
      <c r="AU412" s="25" t="s">
        <v>79</v>
      </c>
      <c r="AY412" s="25" t="s">
        <v>135</v>
      </c>
      <c r="BE412" s="214">
        <f>IF(N412="základní",J412,0)</f>
        <v>0</v>
      </c>
      <c r="BF412" s="214">
        <f>IF(N412="snížená",J412,0)</f>
        <v>0</v>
      </c>
      <c r="BG412" s="214">
        <f>IF(N412="zákl. přenesená",J412,0)</f>
        <v>0</v>
      </c>
      <c r="BH412" s="214">
        <f>IF(N412="sníž. přenesená",J412,0)</f>
        <v>0</v>
      </c>
      <c r="BI412" s="214">
        <f>IF(N412="nulová",J412,0)</f>
        <v>0</v>
      </c>
      <c r="BJ412" s="25" t="s">
        <v>77</v>
      </c>
      <c r="BK412" s="214">
        <f>ROUND(I412*H412,2)</f>
        <v>0</v>
      </c>
      <c r="BL412" s="25" t="s">
        <v>141</v>
      </c>
      <c r="BM412" s="25" t="s">
        <v>439</v>
      </c>
    </row>
    <row r="413" spans="2:47" s="1" customFormat="1" ht="13.5">
      <c r="B413" s="41"/>
      <c r="C413" s="63"/>
      <c r="D413" s="215" t="s">
        <v>143</v>
      </c>
      <c r="E413" s="63"/>
      <c r="F413" s="216" t="s">
        <v>438</v>
      </c>
      <c r="G413" s="63"/>
      <c r="H413" s="63"/>
      <c r="I413" s="172"/>
      <c r="J413" s="63"/>
      <c r="K413" s="63"/>
      <c r="L413" s="61"/>
      <c r="M413" s="217"/>
      <c r="N413" s="42"/>
      <c r="O413" s="42"/>
      <c r="P413" s="42"/>
      <c r="Q413" s="42"/>
      <c r="R413" s="42"/>
      <c r="S413" s="42"/>
      <c r="T413" s="78"/>
      <c r="AT413" s="25" t="s">
        <v>143</v>
      </c>
      <c r="AU413" s="25" t="s">
        <v>79</v>
      </c>
    </row>
    <row r="414" spans="2:47" s="1" customFormat="1" ht="40.5">
      <c r="B414" s="41"/>
      <c r="C414" s="63"/>
      <c r="D414" s="215" t="s">
        <v>151</v>
      </c>
      <c r="E414" s="63"/>
      <c r="F414" s="218" t="s">
        <v>440</v>
      </c>
      <c r="G414" s="63"/>
      <c r="H414" s="63"/>
      <c r="I414" s="172"/>
      <c r="J414" s="63"/>
      <c r="K414" s="63"/>
      <c r="L414" s="61"/>
      <c r="M414" s="217"/>
      <c r="N414" s="42"/>
      <c r="O414" s="42"/>
      <c r="P414" s="42"/>
      <c r="Q414" s="42"/>
      <c r="R414" s="42"/>
      <c r="S414" s="42"/>
      <c r="T414" s="78"/>
      <c r="AT414" s="25" t="s">
        <v>151</v>
      </c>
      <c r="AU414" s="25" t="s">
        <v>79</v>
      </c>
    </row>
    <row r="415" spans="2:51" s="12" customFormat="1" ht="13.5">
      <c r="B415" s="219"/>
      <c r="C415" s="220"/>
      <c r="D415" s="215" t="s">
        <v>153</v>
      </c>
      <c r="E415" s="221" t="s">
        <v>21</v>
      </c>
      <c r="F415" s="222" t="s">
        <v>434</v>
      </c>
      <c r="G415" s="220"/>
      <c r="H415" s="221" t="s">
        <v>21</v>
      </c>
      <c r="I415" s="223"/>
      <c r="J415" s="220"/>
      <c r="K415" s="220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153</v>
      </c>
      <c r="AU415" s="228" t="s">
        <v>79</v>
      </c>
      <c r="AV415" s="12" t="s">
        <v>77</v>
      </c>
      <c r="AW415" s="12" t="s">
        <v>34</v>
      </c>
      <c r="AX415" s="12" t="s">
        <v>70</v>
      </c>
      <c r="AY415" s="228" t="s">
        <v>135</v>
      </c>
    </row>
    <row r="416" spans="2:51" s="13" customFormat="1" ht="13.5">
      <c r="B416" s="229"/>
      <c r="C416" s="230"/>
      <c r="D416" s="215" t="s">
        <v>153</v>
      </c>
      <c r="E416" s="231" t="s">
        <v>21</v>
      </c>
      <c r="F416" s="232" t="s">
        <v>334</v>
      </c>
      <c r="G416" s="230"/>
      <c r="H416" s="233">
        <v>20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153</v>
      </c>
      <c r="AU416" s="239" t="s">
        <v>79</v>
      </c>
      <c r="AV416" s="13" t="s">
        <v>79</v>
      </c>
      <c r="AW416" s="13" t="s">
        <v>34</v>
      </c>
      <c r="AX416" s="13" t="s">
        <v>77</v>
      </c>
      <c r="AY416" s="239" t="s">
        <v>135</v>
      </c>
    </row>
    <row r="417" spans="2:65" s="1" customFormat="1" ht="16.5" customHeight="1">
      <c r="B417" s="41"/>
      <c r="C417" s="203" t="s">
        <v>441</v>
      </c>
      <c r="D417" s="203" t="s">
        <v>137</v>
      </c>
      <c r="E417" s="204" t="s">
        <v>442</v>
      </c>
      <c r="F417" s="205" t="s">
        <v>443</v>
      </c>
      <c r="G417" s="206" t="s">
        <v>444</v>
      </c>
      <c r="H417" s="207">
        <v>2</v>
      </c>
      <c r="I417" s="208"/>
      <c r="J417" s="209">
        <f>ROUND(I417*H417,2)</f>
        <v>0</v>
      </c>
      <c r="K417" s="205" t="s">
        <v>21</v>
      </c>
      <c r="L417" s="61"/>
      <c r="M417" s="210" t="s">
        <v>21</v>
      </c>
      <c r="N417" s="211" t="s">
        <v>41</v>
      </c>
      <c r="O417" s="42"/>
      <c r="P417" s="212">
        <f>O417*H417</f>
        <v>0</v>
      </c>
      <c r="Q417" s="212">
        <v>0</v>
      </c>
      <c r="R417" s="212">
        <f>Q417*H417</f>
        <v>0</v>
      </c>
      <c r="S417" s="212">
        <v>0</v>
      </c>
      <c r="T417" s="213">
        <f>S417*H417</f>
        <v>0</v>
      </c>
      <c r="AR417" s="25" t="s">
        <v>141</v>
      </c>
      <c r="AT417" s="25" t="s">
        <v>137</v>
      </c>
      <c r="AU417" s="25" t="s">
        <v>79</v>
      </c>
      <c r="AY417" s="25" t="s">
        <v>135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25" t="s">
        <v>77</v>
      </c>
      <c r="BK417" s="214">
        <f>ROUND(I417*H417,2)</f>
        <v>0</v>
      </c>
      <c r="BL417" s="25" t="s">
        <v>141</v>
      </c>
      <c r="BM417" s="25" t="s">
        <v>445</v>
      </c>
    </row>
    <row r="418" spans="2:47" s="1" customFormat="1" ht="13.5">
      <c r="B418" s="41"/>
      <c r="C418" s="63"/>
      <c r="D418" s="215" t="s">
        <v>143</v>
      </c>
      <c r="E418" s="63"/>
      <c r="F418" s="216" t="s">
        <v>443</v>
      </c>
      <c r="G418" s="63"/>
      <c r="H418" s="63"/>
      <c r="I418" s="172"/>
      <c r="J418" s="63"/>
      <c r="K418" s="63"/>
      <c r="L418" s="61"/>
      <c r="M418" s="217"/>
      <c r="N418" s="42"/>
      <c r="O418" s="42"/>
      <c r="P418" s="42"/>
      <c r="Q418" s="42"/>
      <c r="R418" s="42"/>
      <c r="S418" s="42"/>
      <c r="T418" s="78"/>
      <c r="AT418" s="25" t="s">
        <v>143</v>
      </c>
      <c r="AU418" s="25" t="s">
        <v>79</v>
      </c>
    </row>
    <row r="419" spans="2:47" s="1" customFormat="1" ht="27">
      <c r="B419" s="41"/>
      <c r="C419" s="63"/>
      <c r="D419" s="215" t="s">
        <v>151</v>
      </c>
      <c r="E419" s="63"/>
      <c r="F419" s="218" t="s">
        <v>446</v>
      </c>
      <c r="G419" s="63"/>
      <c r="H419" s="63"/>
      <c r="I419" s="172"/>
      <c r="J419" s="63"/>
      <c r="K419" s="63"/>
      <c r="L419" s="61"/>
      <c r="M419" s="217"/>
      <c r="N419" s="42"/>
      <c r="O419" s="42"/>
      <c r="P419" s="42"/>
      <c r="Q419" s="42"/>
      <c r="R419" s="42"/>
      <c r="S419" s="42"/>
      <c r="T419" s="78"/>
      <c r="AT419" s="25" t="s">
        <v>151</v>
      </c>
      <c r="AU419" s="25" t="s">
        <v>79</v>
      </c>
    </row>
    <row r="420" spans="2:65" s="1" customFormat="1" ht="16.5" customHeight="1">
      <c r="B420" s="41"/>
      <c r="C420" s="203" t="s">
        <v>447</v>
      </c>
      <c r="D420" s="203" t="s">
        <v>137</v>
      </c>
      <c r="E420" s="204" t="s">
        <v>448</v>
      </c>
      <c r="F420" s="205" t="s">
        <v>449</v>
      </c>
      <c r="G420" s="206" t="s">
        <v>444</v>
      </c>
      <c r="H420" s="207">
        <v>2</v>
      </c>
      <c r="I420" s="208"/>
      <c r="J420" s="209">
        <f>ROUND(I420*H420,2)</f>
        <v>0</v>
      </c>
      <c r="K420" s="205" t="s">
        <v>21</v>
      </c>
      <c r="L420" s="61"/>
      <c r="M420" s="210" t="s">
        <v>21</v>
      </c>
      <c r="N420" s="211" t="s">
        <v>41</v>
      </c>
      <c r="O420" s="42"/>
      <c r="P420" s="212">
        <f>O420*H420</f>
        <v>0</v>
      </c>
      <c r="Q420" s="212">
        <v>0</v>
      </c>
      <c r="R420" s="212">
        <f>Q420*H420</f>
        <v>0</v>
      </c>
      <c r="S420" s="212">
        <v>0</v>
      </c>
      <c r="T420" s="213">
        <f>S420*H420</f>
        <v>0</v>
      </c>
      <c r="AR420" s="25" t="s">
        <v>141</v>
      </c>
      <c r="AT420" s="25" t="s">
        <v>137</v>
      </c>
      <c r="AU420" s="25" t="s">
        <v>79</v>
      </c>
      <c r="AY420" s="25" t="s">
        <v>135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25" t="s">
        <v>77</v>
      </c>
      <c r="BK420" s="214">
        <f>ROUND(I420*H420,2)</f>
        <v>0</v>
      </c>
      <c r="BL420" s="25" t="s">
        <v>141</v>
      </c>
      <c r="BM420" s="25" t="s">
        <v>450</v>
      </c>
    </row>
    <row r="421" spans="2:47" s="1" customFormat="1" ht="13.5">
      <c r="B421" s="41"/>
      <c r="C421" s="63"/>
      <c r="D421" s="215" t="s">
        <v>143</v>
      </c>
      <c r="E421" s="63"/>
      <c r="F421" s="216" t="s">
        <v>449</v>
      </c>
      <c r="G421" s="63"/>
      <c r="H421" s="63"/>
      <c r="I421" s="172"/>
      <c r="J421" s="63"/>
      <c r="K421" s="63"/>
      <c r="L421" s="61"/>
      <c r="M421" s="217"/>
      <c r="N421" s="42"/>
      <c r="O421" s="42"/>
      <c r="P421" s="42"/>
      <c r="Q421" s="42"/>
      <c r="R421" s="42"/>
      <c r="S421" s="42"/>
      <c r="T421" s="78"/>
      <c r="AT421" s="25" t="s">
        <v>143</v>
      </c>
      <c r="AU421" s="25" t="s">
        <v>79</v>
      </c>
    </row>
    <row r="422" spans="2:47" s="1" customFormat="1" ht="40.5">
      <c r="B422" s="41"/>
      <c r="C422" s="63"/>
      <c r="D422" s="215" t="s">
        <v>151</v>
      </c>
      <c r="E422" s="63"/>
      <c r="F422" s="218" t="s">
        <v>451</v>
      </c>
      <c r="G422" s="63"/>
      <c r="H422" s="63"/>
      <c r="I422" s="172"/>
      <c r="J422" s="63"/>
      <c r="K422" s="63"/>
      <c r="L422" s="61"/>
      <c r="M422" s="217"/>
      <c r="N422" s="42"/>
      <c r="O422" s="42"/>
      <c r="P422" s="42"/>
      <c r="Q422" s="42"/>
      <c r="R422" s="42"/>
      <c r="S422" s="42"/>
      <c r="T422" s="78"/>
      <c r="AT422" s="25" t="s">
        <v>151</v>
      </c>
      <c r="AU422" s="25" t="s">
        <v>79</v>
      </c>
    </row>
    <row r="423" spans="2:65" s="1" customFormat="1" ht="16.5" customHeight="1">
      <c r="B423" s="41"/>
      <c r="C423" s="203" t="s">
        <v>452</v>
      </c>
      <c r="D423" s="203" t="s">
        <v>137</v>
      </c>
      <c r="E423" s="204" t="s">
        <v>453</v>
      </c>
      <c r="F423" s="205" t="s">
        <v>454</v>
      </c>
      <c r="G423" s="206" t="s">
        <v>444</v>
      </c>
      <c r="H423" s="207">
        <v>4</v>
      </c>
      <c r="I423" s="208"/>
      <c r="J423" s="209">
        <f>ROUND(I423*H423,2)</f>
        <v>0</v>
      </c>
      <c r="K423" s="205" t="s">
        <v>21</v>
      </c>
      <c r="L423" s="61"/>
      <c r="M423" s="210" t="s">
        <v>21</v>
      </c>
      <c r="N423" s="211" t="s">
        <v>41</v>
      </c>
      <c r="O423" s="42"/>
      <c r="P423" s="212">
        <f>O423*H423</f>
        <v>0</v>
      </c>
      <c r="Q423" s="212">
        <v>0</v>
      </c>
      <c r="R423" s="212">
        <f>Q423*H423</f>
        <v>0</v>
      </c>
      <c r="S423" s="212">
        <v>0</v>
      </c>
      <c r="T423" s="213">
        <f>S423*H423</f>
        <v>0</v>
      </c>
      <c r="AR423" s="25" t="s">
        <v>141</v>
      </c>
      <c r="AT423" s="25" t="s">
        <v>137</v>
      </c>
      <c r="AU423" s="25" t="s">
        <v>79</v>
      </c>
      <c r="AY423" s="25" t="s">
        <v>135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25" t="s">
        <v>77</v>
      </c>
      <c r="BK423" s="214">
        <f>ROUND(I423*H423,2)</f>
        <v>0</v>
      </c>
      <c r="BL423" s="25" t="s">
        <v>141</v>
      </c>
      <c r="BM423" s="25" t="s">
        <v>455</v>
      </c>
    </row>
    <row r="424" spans="2:47" s="1" customFormat="1" ht="13.5">
      <c r="B424" s="41"/>
      <c r="C424" s="63"/>
      <c r="D424" s="215" t="s">
        <v>143</v>
      </c>
      <c r="E424" s="63"/>
      <c r="F424" s="216" t="s">
        <v>454</v>
      </c>
      <c r="G424" s="63"/>
      <c r="H424" s="63"/>
      <c r="I424" s="172"/>
      <c r="J424" s="63"/>
      <c r="K424" s="63"/>
      <c r="L424" s="61"/>
      <c r="M424" s="217"/>
      <c r="N424" s="42"/>
      <c r="O424" s="42"/>
      <c r="P424" s="42"/>
      <c r="Q424" s="42"/>
      <c r="R424" s="42"/>
      <c r="S424" s="42"/>
      <c r="T424" s="78"/>
      <c r="AT424" s="25" t="s">
        <v>143</v>
      </c>
      <c r="AU424" s="25" t="s">
        <v>79</v>
      </c>
    </row>
    <row r="425" spans="2:47" s="1" customFormat="1" ht="40.5">
      <c r="B425" s="41"/>
      <c r="C425" s="63"/>
      <c r="D425" s="215" t="s">
        <v>151</v>
      </c>
      <c r="E425" s="63"/>
      <c r="F425" s="218" t="s">
        <v>451</v>
      </c>
      <c r="G425" s="63"/>
      <c r="H425" s="63"/>
      <c r="I425" s="172"/>
      <c r="J425" s="63"/>
      <c r="K425" s="63"/>
      <c r="L425" s="61"/>
      <c r="M425" s="217"/>
      <c r="N425" s="42"/>
      <c r="O425" s="42"/>
      <c r="P425" s="42"/>
      <c r="Q425" s="42"/>
      <c r="R425" s="42"/>
      <c r="S425" s="42"/>
      <c r="T425" s="78"/>
      <c r="AT425" s="25" t="s">
        <v>151</v>
      </c>
      <c r="AU425" s="25" t="s">
        <v>79</v>
      </c>
    </row>
    <row r="426" spans="2:65" s="1" customFormat="1" ht="25.5" customHeight="1">
      <c r="B426" s="41"/>
      <c r="C426" s="203" t="s">
        <v>456</v>
      </c>
      <c r="D426" s="203" t="s">
        <v>137</v>
      </c>
      <c r="E426" s="204" t="s">
        <v>457</v>
      </c>
      <c r="F426" s="205" t="s">
        <v>458</v>
      </c>
      <c r="G426" s="206" t="s">
        <v>459</v>
      </c>
      <c r="H426" s="207">
        <v>20</v>
      </c>
      <c r="I426" s="208"/>
      <c r="J426" s="209">
        <f>ROUND(I426*H426,2)</f>
        <v>0</v>
      </c>
      <c r="K426" s="205" t="s">
        <v>21</v>
      </c>
      <c r="L426" s="61"/>
      <c r="M426" s="210" t="s">
        <v>21</v>
      </c>
      <c r="N426" s="211" t="s">
        <v>41</v>
      </c>
      <c r="O426" s="42"/>
      <c r="P426" s="212">
        <f>O426*H426</f>
        <v>0</v>
      </c>
      <c r="Q426" s="212">
        <v>0</v>
      </c>
      <c r="R426" s="212">
        <f>Q426*H426</f>
        <v>0</v>
      </c>
      <c r="S426" s="212">
        <v>0</v>
      </c>
      <c r="T426" s="213">
        <f>S426*H426</f>
        <v>0</v>
      </c>
      <c r="AR426" s="25" t="s">
        <v>141</v>
      </c>
      <c r="AT426" s="25" t="s">
        <v>137</v>
      </c>
      <c r="AU426" s="25" t="s">
        <v>79</v>
      </c>
      <c r="AY426" s="25" t="s">
        <v>135</v>
      </c>
      <c r="BE426" s="214">
        <f>IF(N426="základní",J426,0)</f>
        <v>0</v>
      </c>
      <c r="BF426" s="214">
        <f>IF(N426="snížená",J426,0)</f>
        <v>0</v>
      </c>
      <c r="BG426" s="214">
        <f>IF(N426="zákl. přenesená",J426,0)</f>
        <v>0</v>
      </c>
      <c r="BH426" s="214">
        <f>IF(N426="sníž. přenesená",J426,0)</f>
        <v>0</v>
      </c>
      <c r="BI426" s="214">
        <f>IF(N426="nulová",J426,0)</f>
        <v>0</v>
      </c>
      <c r="BJ426" s="25" t="s">
        <v>77</v>
      </c>
      <c r="BK426" s="214">
        <f>ROUND(I426*H426,2)</f>
        <v>0</v>
      </c>
      <c r="BL426" s="25" t="s">
        <v>141</v>
      </c>
      <c r="BM426" s="25" t="s">
        <v>460</v>
      </c>
    </row>
    <row r="427" spans="2:47" s="1" customFormat="1" ht="13.5">
      <c r="B427" s="41"/>
      <c r="C427" s="63"/>
      <c r="D427" s="215" t="s">
        <v>143</v>
      </c>
      <c r="E427" s="63"/>
      <c r="F427" s="216" t="s">
        <v>458</v>
      </c>
      <c r="G427" s="63"/>
      <c r="H427" s="63"/>
      <c r="I427" s="172"/>
      <c r="J427" s="63"/>
      <c r="K427" s="63"/>
      <c r="L427" s="61"/>
      <c r="M427" s="217"/>
      <c r="N427" s="42"/>
      <c r="O427" s="42"/>
      <c r="P427" s="42"/>
      <c r="Q427" s="42"/>
      <c r="R427" s="42"/>
      <c r="S427" s="42"/>
      <c r="T427" s="78"/>
      <c r="AT427" s="25" t="s">
        <v>143</v>
      </c>
      <c r="AU427" s="25" t="s">
        <v>79</v>
      </c>
    </row>
    <row r="428" spans="2:47" s="1" customFormat="1" ht="40.5">
      <c r="B428" s="41"/>
      <c r="C428" s="63"/>
      <c r="D428" s="215" t="s">
        <v>151</v>
      </c>
      <c r="E428" s="63"/>
      <c r="F428" s="218" t="s">
        <v>461</v>
      </c>
      <c r="G428" s="63"/>
      <c r="H428" s="63"/>
      <c r="I428" s="172"/>
      <c r="J428" s="63"/>
      <c r="K428" s="63"/>
      <c r="L428" s="61"/>
      <c r="M428" s="217"/>
      <c r="N428" s="42"/>
      <c r="O428" s="42"/>
      <c r="P428" s="42"/>
      <c r="Q428" s="42"/>
      <c r="R428" s="42"/>
      <c r="S428" s="42"/>
      <c r="T428" s="78"/>
      <c r="AT428" s="25" t="s">
        <v>151</v>
      </c>
      <c r="AU428" s="25" t="s">
        <v>79</v>
      </c>
    </row>
    <row r="429" spans="2:51" s="12" customFormat="1" ht="13.5">
      <c r="B429" s="219"/>
      <c r="C429" s="220"/>
      <c r="D429" s="215" t="s">
        <v>153</v>
      </c>
      <c r="E429" s="221" t="s">
        <v>21</v>
      </c>
      <c r="F429" s="222" t="s">
        <v>462</v>
      </c>
      <c r="G429" s="220"/>
      <c r="H429" s="221" t="s">
        <v>21</v>
      </c>
      <c r="I429" s="223"/>
      <c r="J429" s="220"/>
      <c r="K429" s="220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153</v>
      </c>
      <c r="AU429" s="228" t="s">
        <v>79</v>
      </c>
      <c r="AV429" s="12" t="s">
        <v>77</v>
      </c>
      <c r="AW429" s="12" t="s">
        <v>34</v>
      </c>
      <c r="AX429" s="12" t="s">
        <v>70</v>
      </c>
      <c r="AY429" s="228" t="s">
        <v>135</v>
      </c>
    </row>
    <row r="430" spans="2:51" s="13" customFormat="1" ht="13.5">
      <c r="B430" s="229"/>
      <c r="C430" s="230"/>
      <c r="D430" s="215" t="s">
        <v>153</v>
      </c>
      <c r="E430" s="231" t="s">
        <v>21</v>
      </c>
      <c r="F430" s="232" t="s">
        <v>334</v>
      </c>
      <c r="G430" s="230"/>
      <c r="H430" s="233">
        <v>20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AT430" s="239" t="s">
        <v>153</v>
      </c>
      <c r="AU430" s="239" t="s">
        <v>79</v>
      </c>
      <c r="AV430" s="13" t="s">
        <v>79</v>
      </c>
      <c r="AW430" s="13" t="s">
        <v>34</v>
      </c>
      <c r="AX430" s="13" t="s">
        <v>77</v>
      </c>
      <c r="AY430" s="239" t="s">
        <v>135</v>
      </c>
    </row>
    <row r="431" spans="2:65" s="1" customFormat="1" ht="51" customHeight="1">
      <c r="B431" s="41"/>
      <c r="C431" s="203" t="s">
        <v>463</v>
      </c>
      <c r="D431" s="203" t="s">
        <v>137</v>
      </c>
      <c r="E431" s="204" t="s">
        <v>464</v>
      </c>
      <c r="F431" s="205" t="s">
        <v>465</v>
      </c>
      <c r="G431" s="206" t="s">
        <v>290</v>
      </c>
      <c r="H431" s="207">
        <v>30</v>
      </c>
      <c r="I431" s="208"/>
      <c r="J431" s="209">
        <f>ROUND(I431*H431,2)</f>
        <v>0</v>
      </c>
      <c r="K431" s="205" t="s">
        <v>148</v>
      </c>
      <c r="L431" s="61"/>
      <c r="M431" s="210" t="s">
        <v>21</v>
      </c>
      <c r="N431" s="211" t="s">
        <v>41</v>
      </c>
      <c r="O431" s="42"/>
      <c r="P431" s="212">
        <f>O431*H431</f>
        <v>0</v>
      </c>
      <c r="Q431" s="212">
        <v>0.00999</v>
      </c>
      <c r="R431" s="212">
        <f>Q431*H431</f>
        <v>0.2997</v>
      </c>
      <c r="S431" s="212">
        <v>0</v>
      </c>
      <c r="T431" s="213">
        <f>S431*H431</f>
        <v>0</v>
      </c>
      <c r="AR431" s="25" t="s">
        <v>141</v>
      </c>
      <c r="AT431" s="25" t="s">
        <v>137</v>
      </c>
      <c r="AU431" s="25" t="s">
        <v>79</v>
      </c>
      <c r="AY431" s="25" t="s">
        <v>135</v>
      </c>
      <c r="BE431" s="214">
        <f>IF(N431="základní",J431,0)</f>
        <v>0</v>
      </c>
      <c r="BF431" s="214">
        <f>IF(N431="snížená",J431,0)</f>
        <v>0</v>
      </c>
      <c r="BG431" s="214">
        <f>IF(N431="zákl. přenesená",J431,0)</f>
        <v>0</v>
      </c>
      <c r="BH431" s="214">
        <f>IF(N431="sníž. přenesená",J431,0)</f>
        <v>0</v>
      </c>
      <c r="BI431" s="214">
        <f>IF(N431="nulová",J431,0)</f>
        <v>0</v>
      </c>
      <c r="BJ431" s="25" t="s">
        <v>77</v>
      </c>
      <c r="BK431" s="214">
        <f>ROUND(I431*H431,2)</f>
        <v>0</v>
      </c>
      <c r="BL431" s="25" t="s">
        <v>141</v>
      </c>
      <c r="BM431" s="25" t="s">
        <v>466</v>
      </c>
    </row>
    <row r="432" spans="2:47" s="1" customFormat="1" ht="148.5">
      <c r="B432" s="41"/>
      <c r="C432" s="63"/>
      <c r="D432" s="215" t="s">
        <v>143</v>
      </c>
      <c r="E432" s="63"/>
      <c r="F432" s="216" t="s">
        <v>467</v>
      </c>
      <c r="G432" s="63"/>
      <c r="H432" s="63"/>
      <c r="I432" s="172"/>
      <c r="J432" s="63"/>
      <c r="K432" s="63"/>
      <c r="L432" s="61"/>
      <c r="M432" s="217"/>
      <c r="N432" s="42"/>
      <c r="O432" s="42"/>
      <c r="P432" s="42"/>
      <c r="Q432" s="42"/>
      <c r="R432" s="42"/>
      <c r="S432" s="42"/>
      <c r="T432" s="78"/>
      <c r="AT432" s="25" t="s">
        <v>143</v>
      </c>
      <c r="AU432" s="25" t="s">
        <v>79</v>
      </c>
    </row>
    <row r="433" spans="2:47" s="1" customFormat="1" ht="27">
      <c r="B433" s="41"/>
      <c r="C433" s="63"/>
      <c r="D433" s="215" t="s">
        <v>151</v>
      </c>
      <c r="E433" s="63"/>
      <c r="F433" s="218" t="s">
        <v>468</v>
      </c>
      <c r="G433" s="63"/>
      <c r="H433" s="63"/>
      <c r="I433" s="172"/>
      <c r="J433" s="63"/>
      <c r="K433" s="63"/>
      <c r="L433" s="61"/>
      <c r="M433" s="217"/>
      <c r="N433" s="42"/>
      <c r="O433" s="42"/>
      <c r="P433" s="42"/>
      <c r="Q433" s="42"/>
      <c r="R433" s="42"/>
      <c r="S433" s="42"/>
      <c r="T433" s="78"/>
      <c r="AT433" s="25" t="s">
        <v>151</v>
      </c>
      <c r="AU433" s="25" t="s">
        <v>79</v>
      </c>
    </row>
    <row r="434" spans="2:51" s="12" customFormat="1" ht="13.5">
      <c r="B434" s="219"/>
      <c r="C434" s="220"/>
      <c r="D434" s="215" t="s">
        <v>153</v>
      </c>
      <c r="E434" s="221" t="s">
        <v>21</v>
      </c>
      <c r="F434" s="222" t="s">
        <v>469</v>
      </c>
      <c r="G434" s="220"/>
      <c r="H434" s="221" t="s">
        <v>21</v>
      </c>
      <c r="I434" s="223"/>
      <c r="J434" s="220"/>
      <c r="K434" s="220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153</v>
      </c>
      <c r="AU434" s="228" t="s">
        <v>79</v>
      </c>
      <c r="AV434" s="12" t="s">
        <v>77</v>
      </c>
      <c r="AW434" s="12" t="s">
        <v>34</v>
      </c>
      <c r="AX434" s="12" t="s">
        <v>70</v>
      </c>
      <c r="AY434" s="228" t="s">
        <v>135</v>
      </c>
    </row>
    <row r="435" spans="2:51" s="13" customFormat="1" ht="13.5">
      <c r="B435" s="229"/>
      <c r="C435" s="230"/>
      <c r="D435" s="215" t="s">
        <v>153</v>
      </c>
      <c r="E435" s="231" t="s">
        <v>21</v>
      </c>
      <c r="F435" s="232" t="s">
        <v>470</v>
      </c>
      <c r="G435" s="230"/>
      <c r="H435" s="233">
        <v>7.2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153</v>
      </c>
      <c r="AU435" s="239" t="s">
        <v>79</v>
      </c>
      <c r="AV435" s="13" t="s">
        <v>79</v>
      </c>
      <c r="AW435" s="13" t="s">
        <v>34</v>
      </c>
      <c r="AX435" s="13" t="s">
        <v>70</v>
      </c>
      <c r="AY435" s="239" t="s">
        <v>135</v>
      </c>
    </row>
    <row r="436" spans="2:51" s="12" customFormat="1" ht="13.5">
      <c r="B436" s="219"/>
      <c r="C436" s="220"/>
      <c r="D436" s="215" t="s">
        <v>153</v>
      </c>
      <c r="E436" s="221" t="s">
        <v>21</v>
      </c>
      <c r="F436" s="222" t="s">
        <v>471</v>
      </c>
      <c r="G436" s="220"/>
      <c r="H436" s="221" t="s">
        <v>21</v>
      </c>
      <c r="I436" s="223"/>
      <c r="J436" s="220"/>
      <c r="K436" s="220"/>
      <c r="L436" s="224"/>
      <c r="M436" s="225"/>
      <c r="N436" s="226"/>
      <c r="O436" s="226"/>
      <c r="P436" s="226"/>
      <c r="Q436" s="226"/>
      <c r="R436" s="226"/>
      <c r="S436" s="226"/>
      <c r="T436" s="227"/>
      <c r="AT436" s="228" t="s">
        <v>153</v>
      </c>
      <c r="AU436" s="228" t="s">
        <v>79</v>
      </c>
      <c r="AV436" s="12" t="s">
        <v>77</v>
      </c>
      <c r="AW436" s="12" t="s">
        <v>34</v>
      </c>
      <c r="AX436" s="12" t="s">
        <v>70</v>
      </c>
      <c r="AY436" s="228" t="s">
        <v>135</v>
      </c>
    </row>
    <row r="437" spans="2:51" s="13" customFormat="1" ht="13.5">
      <c r="B437" s="229"/>
      <c r="C437" s="230"/>
      <c r="D437" s="215" t="s">
        <v>153</v>
      </c>
      <c r="E437" s="231" t="s">
        <v>21</v>
      </c>
      <c r="F437" s="232" t="s">
        <v>470</v>
      </c>
      <c r="G437" s="230"/>
      <c r="H437" s="233">
        <v>7.2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AT437" s="239" t="s">
        <v>153</v>
      </c>
      <c r="AU437" s="239" t="s">
        <v>79</v>
      </c>
      <c r="AV437" s="13" t="s">
        <v>79</v>
      </c>
      <c r="AW437" s="13" t="s">
        <v>34</v>
      </c>
      <c r="AX437" s="13" t="s">
        <v>70</v>
      </c>
      <c r="AY437" s="239" t="s">
        <v>135</v>
      </c>
    </row>
    <row r="438" spans="2:51" s="12" customFormat="1" ht="13.5">
      <c r="B438" s="219"/>
      <c r="C438" s="220"/>
      <c r="D438" s="215" t="s">
        <v>153</v>
      </c>
      <c r="E438" s="221" t="s">
        <v>21</v>
      </c>
      <c r="F438" s="222" t="s">
        <v>472</v>
      </c>
      <c r="G438" s="220"/>
      <c r="H438" s="221" t="s">
        <v>21</v>
      </c>
      <c r="I438" s="223"/>
      <c r="J438" s="220"/>
      <c r="K438" s="220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153</v>
      </c>
      <c r="AU438" s="228" t="s">
        <v>79</v>
      </c>
      <c r="AV438" s="12" t="s">
        <v>77</v>
      </c>
      <c r="AW438" s="12" t="s">
        <v>34</v>
      </c>
      <c r="AX438" s="12" t="s">
        <v>70</v>
      </c>
      <c r="AY438" s="228" t="s">
        <v>135</v>
      </c>
    </row>
    <row r="439" spans="2:51" s="13" customFormat="1" ht="13.5">
      <c r="B439" s="229"/>
      <c r="C439" s="230"/>
      <c r="D439" s="215" t="s">
        <v>153</v>
      </c>
      <c r="E439" s="231" t="s">
        <v>21</v>
      </c>
      <c r="F439" s="232" t="s">
        <v>473</v>
      </c>
      <c r="G439" s="230"/>
      <c r="H439" s="233">
        <v>7.8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AT439" s="239" t="s">
        <v>153</v>
      </c>
      <c r="AU439" s="239" t="s">
        <v>79</v>
      </c>
      <c r="AV439" s="13" t="s">
        <v>79</v>
      </c>
      <c r="AW439" s="13" t="s">
        <v>34</v>
      </c>
      <c r="AX439" s="13" t="s">
        <v>70</v>
      </c>
      <c r="AY439" s="239" t="s">
        <v>135</v>
      </c>
    </row>
    <row r="440" spans="2:51" s="12" customFormat="1" ht="13.5">
      <c r="B440" s="219"/>
      <c r="C440" s="220"/>
      <c r="D440" s="215" t="s">
        <v>153</v>
      </c>
      <c r="E440" s="221" t="s">
        <v>21</v>
      </c>
      <c r="F440" s="222" t="s">
        <v>474</v>
      </c>
      <c r="G440" s="220"/>
      <c r="H440" s="221" t="s">
        <v>21</v>
      </c>
      <c r="I440" s="223"/>
      <c r="J440" s="220"/>
      <c r="K440" s="220"/>
      <c r="L440" s="224"/>
      <c r="M440" s="225"/>
      <c r="N440" s="226"/>
      <c r="O440" s="226"/>
      <c r="P440" s="226"/>
      <c r="Q440" s="226"/>
      <c r="R440" s="226"/>
      <c r="S440" s="226"/>
      <c r="T440" s="227"/>
      <c r="AT440" s="228" t="s">
        <v>153</v>
      </c>
      <c r="AU440" s="228" t="s">
        <v>79</v>
      </c>
      <c r="AV440" s="12" t="s">
        <v>77</v>
      </c>
      <c r="AW440" s="12" t="s">
        <v>34</v>
      </c>
      <c r="AX440" s="12" t="s">
        <v>70</v>
      </c>
      <c r="AY440" s="228" t="s">
        <v>135</v>
      </c>
    </row>
    <row r="441" spans="2:51" s="13" customFormat="1" ht="13.5">
      <c r="B441" s="229"/>
      <c r="C441" s="230"/>
      <c r="D441" s="215" t="s">
        <v>153</v>
      </c>
      <c r="E441" s="231" t="s">
        <v>21</v>
      </c>
      <c r="F441" s="232" t="s">
        <v>473</v>
      </c>
      <c r="G441" s="230"/>
      <c r="H441" s="233">
        <v>7.8</v>
      </c>
      <c r="I441" s="234"/>
      <c r="J441" s="230"/>
      <c r="K441" s="230"/>
      <c r="L441" s="235"/>
      <c r="M441" s="236"/>
      <c r="N441" s="237"/>
      <c r="O441" s="237"/>
      <c r="P441" s="237"/>
      <c r="Q441" s="237"/>
      <c r="R441" s="237"/>
      <c r="S441" s="237"/>
      <c r="T441" s="238"/>
      <c r="AT441" s="239" t="s">
        <v>153</v>
      </c>
      <c r="AU441" s="239" t="s">
        <v>79</v>
      </c>
      <c r="AV441" s="13" t="s">
        <v>79</v>
      </c>
      <c r="AW441" s="13" t="s">
        <v>34</v>
      </c>
      <c r="AX441" s="13" t="s">
        <v>70</v>
      </c>
      <c r="AY441" s="239" t="s">
        <v>135</v>
      </c>
    </row>
    <row r="442" spans="2:51" s="14" customFormat="1" ht="13.5">
      <c r="B442" s="240"/>
      <c r="C442" s="241"/>
      <c r="D442" s="215" t="s">
        <v>153</v>
      </c>
      <c r="E442" s="242" t="s">
        <v>21</v>
      </c>
      <c r="F442" s="243" t="s">
        <v>157</v>
      </c>
      <c r="G442" s="241"/>
      <c r="H442" s="244">
        <v>30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AT442" s="250" t="s">
        <v>153</v>
      </c>
      <c r="AU442" s="250" t="s">
        <v>79</v>
      </c>
      <c r="AV442" s="14" t="s">
        <v>141</v>
      </c>
      <c r="AW442" s="14" t="s">
        <v>34</v>
      </c>
      <c r="AX442" s="14" t="s">
        <v>77</v>
      </c>
      <c r="AY442" s="250" t="s">
        <v>135</v>
      </c>
    </row>
    <row r="443" spans="2:65" s="1" customFormat="1" ht="16.5" customHeight="1">
      <c r="B443" s="41"/>
      <c r="C443" s="203" t="s">
        <v>475</v>
      </c>
      <c r="D443" s="203" t="s">
        <v>137</v>
      </c>
      <c r="E443" s="204" t="s">
        <v>476</v>
      </c>
      <c r="F443" s="205" t="s">
        <v>477</v>
      </c>
      <c r="G443" s="206" t="s">
        <v>147</v>
      </c>
      <c r="H443" s="207">
        <v>11.5</v>
      </c>
      <c r="I443" s="208"/>
      <c r="J443" s="209">
        <f>ROUND(I443*H443,2)</f>
        <v>0</v>
      </c>
      <c r="K443" s="205" t="s">
        <v>148</v>
      </c>
      <c r="L443" s="61"/>
      <c r="M443" s="210" t="s">
        <v>21</v>
      </c>
      <c r="N443" s="211" t="s">
        <v>41</v>
      </c>
      <c r="O443" s="42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AR443" s="25" t="s">
        <v>141</v>
      </c>
      <c r="AT443" s="25" t="s">
        <v>137</v>
      </c>
      <c r="AU443" s="25" t="s">
        <v>79</v>
      </c>
      <c r="AY443" s="25" t="s">
        <v>135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25" t="s">
        <v>77</v>
      </c>
      <c r="BK443" s="214">
        <f>ROUND(I443*H443,2)</f>
        <v>0</v>
      </c>
      <c r="BL443" s="25" t="s">
        <v>141</v>
      </c>
      <c r="BM443" s="25" t="s">
        <v>478</v>
      </c>
    </row>
    <row r="444" spans="2:47" s="1" customFormat="1" ht="40.5">
      <c r="B444" s="41"/>
      <c r="C444" s="63"/>
      <c r="D444" s="215" t="s">
        <v>143</v>
      </c>
      <c r="E444" s="63"/>
      <c r="F444" s="216" t="s">
        <v>479</v>
      </c>
      <c r="G444" s="63"/>
      <c r="H444" s="63"/>
      <c r="I444" s="172"/>
      <c r="J444" s="63"/>
      <c r="K444" s="63"/>
      <c r="L444" s="61"/>
      <c r="M444" s="217"/>
      <c r="N444" s="42"/>
      <c r="O444" s="42"/>
      <c r="P444" s="42"/>
      <c r="Q444" s="42"/>
      <c r="R444" s="42"/>
      <c r="S444" s="42"/>
      <c r="T444" s="78"/>
      <c r="AT444" s="25" t="s">
        <v>143</v>
      </c>
      <c r="AU444" s="25" t="s">
        <v>79</v>
      </c>
    </row>
    <row r="445" spans="2:47" s="1" customFormat="1" ht="27">
      <c r="B445" s="41"/>
      <c r="C445" s="63"/>
      <c r="D445" s="215" t="s">
        <v>151</v>
      </c>
      <c r="E445" s="63"/>
      <c r="F445" s="218" t="s">
        <v>480</v>
      </c>
      <c r="G445" s="63"/>
      <c r="H445" s="63"/>
      <c r="I445" s="172"/>
      <c r="J445" s="63"/>
      <c r="K445" s="63"/>
      <c r="L445" s="61"/>
      <c r="M445" s="217"/>
      <c r="N445" s="42"/>
      <c r="O445" s="42"/>
      <c r="P445" s="42"/>
      <c r="Q445" s="42"/>
      <c r="R445" s="42"/>
      <c r="S445" s="42"/>
      <c r="T445" s="78"/>
      <c r="AT445" s="25" t="s">
        <v>151</v>
      </c>
      <c r="AU445" s="25" t="s">
        <v>79</v>
      </c>
    </row>
    <row r="446" spans="2:51" s="12" customFormat="1" ht="13.5">
      <c r="B446" s="219"/>
      <c r="C446" s="220"/>
      <c r="D446" s="215" t="s">
        <v>153</v>
      </c>
      <c r="E446" s="221" t="s">
        <v>21</v>
      </c>
      <c r="F446" s="222" t="s">
        <v>481</v>
      </c>
      <c r="G446" s="220"/>
      <c r="H446" s="221" t="s">
        <v>21</v>
      </c>
      <c r="I446" s="223"/>
      <c r="J446" s="220"/>
      <c r="K446" s="220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153</v>
      </c>
      <c r="AU446" s="228" t="s">
        <v>79</v>
      </c>
      <c r="AV446" s="12" t="s">
        <v>77</v>
      </c>
      <c r="AW446" s="12" t="s">
        <v>34</v>
      </c>
      <c r="AX446" s="12" t="s">
        <v>70</v>
      </c>
      <c r="AY446" s="228" t="s">
        <v>135</v>
      </c>
    </row>
    <row r="447" spans="2:51" s="13" customFormat="1" ht="13.5">
      <c r="B447" s="229"/>
      <c r="C447" s="230"/>
      <c r="D447" s="215" t="s">
        <v>153</v>
      </c>
      <c r="E447" s="231" t="s">
        <v>21</v>
      </c>
      <c r="F447" s="232" t="s">
        <v>482</v>
      </c>
      <c r="G447" s="230"/>
      <c r="H447" s="233">
        <v>11.5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153</v>
      </c>
      <c r="AU447" s="239" t="s">
        <v>79</v>
      </c>
      <c r="AV447" s="13" t="s">
        <v>79</v>
      </c>
      <c r="AW447" s="13" t="s">
        <v>34</v>
      </c>
      <c r="AX447" s="13" t="s">
        <v>77</v>
      </c>
      <c r="AY447" s="239" t="s">
        <v>135</v>
      </c>
    </row>
    <row r="448" spans="2:65" s="1" customFormat="1" ht="25.5" customHeight="1">
      <c r="B448" s="41"/>
      <c r="C448" s="203" t="s">
        <v>483</v>
      </c>
      <c r="D448" s="203" t="s">
        <v>137</v>
      </c>
      <c r="E448" s="204" t="s">
        <v>484</v>
      </c>
      <c r="F448" s="205" t="s">
        <v>485</v>
      </c>
      <c r="G448" s="206" t="s">
        <v>147</v>
      </c>
      <c r="H448" s="207">
        <v>293.19</v>
      </c>
      <c r="I448" s="208"/>
      <c r="J448" s="209">
        <f>ROUND(I448*H448,2)</f>
        <v>0</v>
      </c>
      <c r="K448" s="205" t="s">
        <v>148</v>
      </c>
      <c r="L448" s="61"/>
      <c r="M448" s="210" t="s">
        <v>21</v>
      </c>
      <c r="N448" s="211" t="s">
        <v>41</v>
      </c>
      <c r="O448" s="42"/>
      <c r="P448" s="212">
        <f>O448*H448</f>
        <v>0</v>
      </c>
      <c r="Q448" s="212">
        <v>0</v>
      </c>
      <c r="R448" s="212">
        <f>Q448*H448</f>
        <v>0</v>
      </c>
      <c r="S448" s="212">
        <v>0</v>
      </c>
      <c r="T448" s="213">
        <f>S448*H448</f>
        <v>0</v>
      </c>
      <c r="AR448" s="25" t="s">
        <v>141</v>
      </c>
      <c r="AT448" s="25" t="s">
        <v>137</v>
      </c>
      <c r="AU448" s="25" t="s">
        <v>79</v>
      </c>
      <c r="AY448" s="25" t="s">
        <v>135</v>
      </c>
      <c r="BE448" s="214">
        <f>IF(N448="základní",J448,0)</f>
        <v>0</v>
      </c>
      <c r="BF448" s="214">
        <f>IF(N448="snížená",J448,0)</f>
        <v>0</v>
      </c>
      <c r="BG448" s="214">
        <f>IF(N448="zákl. přenesená",J448,0)</f>
        <v>0</v>
      </c>
      <c r="BH448" s="214">
        <f>IF(N448="sníž. přenesená",J448,0)</f>
        <v>0</v>
      </c>
      <c r="BI448" s="214">
        <f>IF(N448="nulová",J448,0)</f>
        <v>0</v>
      </c>
      <c r="BJ448" s="25" t="s">
        <v>77</v>
      </c>
      <c r="BK448" s="214">
        <f>ROUND(I448*H448,2)</f>
        <v>0</v>
      </c>
      <c r="BL448" s="25" t="s">
        <v>141</v>
      </c>
      <c r="BM448" s="25" t="s">
        <v>486</v>
      </c>
    </row>
    <row r="449" spans="2:47" s="1" customFormat="1" ht="27">
      <c r="B449" s="41"/>
      <c r="C449" s="63"/>
      <c r="D449" s="215" t="s">
        <v>143</v>
      </c>
      <c r="E449" s="63"/>
      <c r="F449" s="216" t="s">
        <v>487</v>
      </c>
      <c r="G449" s="63"/>
      <c r="H449" s="63"/>
      <c r="I449" s="172"/>
      <c r="J449" s="63"/>
      <c r="K449" s="63"/>
      <c r="L449" s="61"/>
      <c r="M449" s="217"/>
      <c r="N449" s="42"/>
      <c r="O449" s="42"/>
      <c r="P449" s="42"/>
      <c r="Q449" s="42"/>
      <c r="R449" s="42"/>
      <c r="S449" s="42"/>
      <c r="T449" s="78"/>
      <c r="AT449" s="25" t="s">
        <v>143</v>
      </c>
      <c r="AU449" s="25" t="s">
        <v>79</v>
      </c>
    </row>
    <row r="450" spans="2:51" s="12" customFormat="1" ht="13.5">
      <c r="B450" s="219"/>
      <c r="C450" s="220"/>
      <c r="D450" s="215" t="s">
        <v>153</v>
      </c>
      <c r="E450" s="221" t="s">
        <v>21</v>
      </c>
      <c r="F450" s="222" t="s">
        <v>488</v>
      </c>
      <c r="G450" s="220"/>
      <c r="H450" s="221" t="s">
        <v>21</v>
      </c>
      <c r="I450" s="223"/>
      <c r="J450" s="220"/>
      <c r="K450" s="220"/>
      <c r="L450" s="224"/>
      <c r="M450" s="225"/>
      <c r="N450" s="226"/>
      <c r="O450" s="226"/>
      <c r="P450" s="226"/>
      <c r="Q450" s="226"/>
      <c r="R450" s="226"/>
      <c r="S450" s="226"/>
      <c r="T450" s="227"/>
      <c r="AT450" s="228" t="s">
        <v>153</v>
      </c>
      <c r="AU450" s="228" t="s">
        <v>79</v>
      </c>
      <c r="AV450" s="12" t="s">
        <v>77</v>
      </c>
      <c r="AW450" s="12" t="s">
        <v>34</v>
      </c>
      <c r="AX450" s="12" t="s">
        <v>70</v>
      </c>
      <c r="AY450" s="228" t="s">
        <v>135</v>
      </c>
    </row>
    <row r="451" spans="2:51" s="13" customFormat="1" ht="13.5">
      <c r="B451" s="229"/>
      <c r="C451" s="230"/>
      <c r="D451" s="215" t="s">
        <v>153</v>
      </c>
      <c r="E451" s="231" t="s">
        <v>21</v>
      </c>
      <c r="F451" s="232" t="s">
        <v>489</v>
      </c>
      <c r="G451" s="230"/>
      <c r="H451" s="233">
        <v>293.19</v>
      </c>
      <c r="I451" s="234"/>
      <c r="J451" s="230"/>
      <c r="K451" s="230"/>
      <c r="L451" s="235"/>
      <c r="M451" s="236"/>
      <c r="N451" s="237"/>
      <c r="O451" s="237"/>
      <c r="P451" s="237"/>
      <c r="Q451" s="237"/>
      <c r="R451" s="237"/>
      <c r="S451" s="237"/>
      <c r="T451" s="238"/>
      <c r="AT451" s="239" t="s">
        <v>153</v>
      </c>
      <c r="AU451" s="239" t="s">
        <v>79</v>
      </c>
      <c r="AV451" s="13" t="s">
        <v>79</v>
      </c>
      <c r="AW451" s="13" t="s">
        <v>34</v>
      </c>
      <c r="AX451" s="13" t="s">
        <v>77</v>
      </c>
      <c r="AY451" s="239" t="s">
        <v>135</v>
      </c>
    </row>
    <row r="452" spans="2:65" s="1" customFormat="1" ht="25.5" customHeight="1">
      <c r="B452" s="41"/>
      <c r="C452" s="203" t="s">
        <v>490</v>
      </c>
      <c r="D452" s="203" t="s">
        <v>137</v>
      </c>
      <c r="E452" s="204" t="s">
        <v>491</v>
      </c>
      <c r="F452" s="205" t="s">
        <v>492</v>
      </c>
      <c r="G452" s="206" t="s">
        <v>147</v>
      </c>
      <c r="H452" s="207">
        <v>17591.4</v>
      </c>
      <c r="I452" s="208"/>
      <c r="J452" s="209">
        <f>ROUND(I452*H452,2)</f>
        <v>0</v>
      </c>
      <c r="K452" s="205" t="s">
        <v>148</v>
      </c>
      <c r="L452" s="61"/>
      <c r="M452" s="210" t="s">
        <v>21</v>
      </c>
      <c r="N452" s="211" t="s">
        <v>41</v>
      </c>
      <c r="O452" s="42"/>
      <c r="P452" s="212">
        <f>O452*H452</f>
        <v>0</v>
      </c>
      <c r="Q452" s="212">
        <v>0</v>
      </c>
      <c r="R452" s="212">
        <f>Q452*H452</f>
        <v>0</v>
      </c>
      <c r="S452" s="212">
        <v>0</v>
      </c>
      <c r="T452" s="213">
        <f>S452*H452</f>
        <v>0</v>
      </c>
      <c r="AR452" s="25" t="s">
        <v>141</v>
      </c>
      <c r="AT452" s="25" t="s">
        <v>137</v>
      </c>
      <c r="AU452" s="25" t="s">
        <v>79</v>
      </c>
      <c r="AY452" s="25" t="s">
        <v>135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25" t="s">
        <v>77</v>
      </c>
      <c r="BK452" s="214">
        <f>ROUND(I452*H452,2)</f>
        <v>0</v>
      </c>
      <c r="BL452" s="25" t="s">
        <v>141</v>
      </c>
      <c r="BM452" s="25" t="s">
        <v>493</v>
      </c>
    </row>
    <row r="453" spans="2:47" s="1" customFormat="1" ht="27">
      <c r="B453" s="41"/>
      <c r="C453" s="63"/>
      <c r="D453" s="215" t="s">
        <v>143</v>
      </c>
      <c r="E453" s="63"/>
      <c r="F453" s="216" t="s">
        <v>494</v>
      </c>
      <c r="G453" s="63"/>
      <c r="H453" s="63"/>
      <c r="I453" s="172"/>
      <c r="J453" s="63"/>
      <c r="K453" s="63"/>
      <c r="L453" s="61"/>
      <c r="M453" s="217"/>
      <c r="N453" s="42"/>
      <c r="O453" s="42"/>
      <c r="P453" s="42"/>
      <c r="Q453" s="42"/>
      <c r="R453" s="42"/>
      <c r="S453" s="42"/>
      <c r="T453" s="78"/>
      <c r="AT453" s="25" t="s">
        <v>143</v>
      </c>
      <c r="AU453" s="25" t="s">
        <v>79</v>
      </c>
    </row>
    <row r="454" spans="2:51" s="13" customFormat="1" ht="13.5">
      <c r="B454" s="229"/>
      <c r="C454" s="230"/>
      <c r="D454" s="215" t="s">
        <v>153</v>
      </c>
      <c r="E454" s="230"/>
      <c r="F454" s="232" t="s">
        <v>495</v>
      </c>
      <c r="G454" s="230"/>
      <c r="H454" s="233">
        <v>17591.4</v>
      </c>
      <c r="I454" s="234"/>
      <c r="J454" s="230"/>
      <c r="K454" s="230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153</v>
      </c>
      <c r="AU454" s="239" t="s">
        <v>79</v>
      </c>
      <c r="AV454" s="13" t="s">
        <v>79</v>
      </c>
      <c r="AW454" s="13" t="s">
        <v>6</v>
      </c>
      <c r="AX454" s="13" t="s">
        <v>77</v>
      </c>
      <c r="AY454" s="239" t="s">
        <v>135</v>
      </c>
    </row>
    <row r="455" spans="2:65" s="1" customFormat="1" ht="25.5" customHeight="1">
      <c r="B455" s="41"/>
      <c r="C455" s="203" t="s">
        <v>496</v>
      </c>
      <c r="D455" s="203" t="s">
        <v>137</v>
      </c>
      <c r="E455" s="204" t="s">
        <v>497</v>
      </c>
      <c r="F455" s="205" t="s">
        <v>498</v>
      </c>
      <c r="G455" s="206" t="s">
        <v>147</v>
      </c>
      <c r="H455" s="207">
        <v>293.19</v>
      </c>
      <c r="I455" s="208"/>
      <c r="J455" s="209">
        <f>ROUND(I455*H455,2)</f>
        <v>0</v>
      </c>
      <c r="K455" s="205" t="s">
        <v>148</v>
      </c>
      <c r="L455" s="61"/>
      <c r="M455" s="210" t="s">
        <v>21</v>
      </c>
      <c r="N455" s="211" t="s">
        <v>41</v>
      </c>
      <c r="O455" s="42"/>
      <c r="P455" s="212">
        <f>O455*H455</f>
        <v>0</v>
      </c>
      <c r="Q455" s="212">
        <v>0</v>
      </c>
      <c r="R455" s="212">
        <f>Q455*H455</f>
        <v>0</v>
      </c>
      <c r="S455" s="212">
        <v>0</v>
      </c>
      <c r="T455" s="213">
        <f>S455*H455</f>
        <v>0</v>
      </c>
      <c r="AR455" s="25" t="s">
        <v>141</v>
      </c>
      <c r="AT455" s="25" t="s">
        <v>137</v>
      </c>
      <c r="AU455" s="25" t="s">
        <v>79</v>
      </c>
      <c r="AY455" s="25" t="s">
        <v>135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25" t="s">
        <v>77</v>
      </c>
      <c r="BK455" s="214">
        <f>ROUND(I455*H455,2)</f>
        <v>0</v>
      </c>
      <c r="BL455" s="25" t="s">
        <v>141</v>
      </c>
      <c r="BM455" s="25" t="s">
        <v>499</v>
      </c>
    </row>
    <row r="456" spans="2:47" s="1" customFormat="1" ht="27">
      <c r="B456" s="41"/>
      <c r="C456" s="63"/>
      <c r="D456" s="215" t="s">
        <v>143</v>
      </c>
      <c r="E456" s="63"/>
      <c r="F456" s="216" t="s">
        <v>500</v>
      </c>
      <c r="G456" s="63"/>
      <c r="H456" s="63"/>
      <c r="I456" s="172"/>
      <c r="J456" s="63"/>
      <c r="K456" s="63"/>
      <c r="L456" s="61"/>
      <c r="M456" s="217"/>
      <c r="N456" s="42"/>
      <c r="O456" s="42"/>
      <c r="P456" s="42"/>
      <c r="Q456" s="42"/>
      <c r="R456" s="42"/>
      <c r="S456" s="42"/>
      <c r="T456" s="78"/>
      <c r="AT456" s="25" t="s">
        <v>143</v>
      </c>
      <c r="AU456" s="25" t="s">
        <v>79</v>
      </c>
    </row>
    <row r="457" spans="2:51" s="12" customFormat="1" ht="13.5">
      <c r="B457" s="219"/>
      <c r="C457" s="220"/>
      <c r="D457" s="215" t="s">
        <v>153</v>
      </c>
      <c r="E457" s="221" t="s">
        <v>21</v>
      </c>
      <c r="F457" s="222" t="s">
        <v>501</v>
      </c>
      <c r="G457" s="220"/>
      <c r="H457" s="221" t="s">
        <v>21</v>
      </c>
      <c r="I457" s="223"/>
      <c r="J457" s="220"/>
      <c r="K457" s="220"/>
      <c r="L457" s="224"/>
      <c r="M457" s="225"/>
      <c r="N457" s="226"/>
      <c r="O457" s="226"/>
      <c r="P457" s="226"/>
      <c r="Q457" s="226"/>
      <c r="R457" s="226"/>
      <c r="S457" s="226"/>
      <c r="T457" s="227"/>
      <c r="AT457" s="228" t="s">
        <v>153</v>
      </c>
      <c r="AU457" s="228" t="s">
        <v>79</v>
      </c>
      <c r="AV457" s="12" t="s">
        <v>77</v>
      </c>
      <c r="AW457" s="12" t="s">
        <v>34</v>
      </c>
      <c r="AX457" s="12" t="s">
        <v>70</v>
      </c>
      <c r="AY457" s="228" t="s">
        <v>135</v>
      </c>
    </row>
    <row r="458" spans="2:51" s="13" customFormat="1" ht="13.5">
      <c r="B458" s="229"/>
      <c r="C458" s="230"/>
      <c r="D458" s="215" t="s">
        <v>153</v>
      </c>
      <c r="E458" s="231" t="s">
        <v>21</v>
      </c>
      <c r="F458" s="232" t="s">
        <v>502</v>
      </c>
      <c r="G458" s="230"/>
      <c r="H458" s="233">
        <v>293.19</v>
      </c>
      <c r="I458" s="234"/>
      <c r="J458" s="230"/>
      <c r="K458" s="230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153</v>
      </c>
      <c r="AU458" s="239" t="s">
        <v>79</v>
      </c>
      <c r="AV458" s="13" t="s">
        <v>79</v>
      </c>
      <c r="AW458" s="13" t="s">
        <v>34</v>
      </c>
      <c r="AX458" s="13" t="s">
        <v>77</v>
      </c>
      <c r="AY458" s="239" t="s">
        <v>135</v>
      </c>
    </row>
    <row r="459" spans="2:65" s="1" customFormat="1" ht="38.25" customHeight="1">
      <c r="B459" s="41"/>
      <c r="C459" s="203" t="s">
        <v>503</v>
      </c>
      <c r="D459" s="203" t="s">
        <v>137</v>
      </c>
      <c r="E459" s="204" t="s">
        <v>504</v>
      </c>
      <c r="F459" s="205" t="s">
        <v>505</v>
      </c>
      <c r="G459" s="206" t="s">
        <v>140</v>
      </c>
      <c r="H459" s="207">
        <v>908</v>
      </c>
      <c r="I459" s="208"/>
      <c r="J459" s="209">
        <f>ROUND(I459*H459,2)</f>
        <v>0</v>
      </c>
      <c r="K459" s="205" t="s">
        <v>21</v>
      </c>
      <c r="L459" s="61"/>
      <c r="M459" s="210" t="s">
        <v>21</v>
      </c>
      <c r="N459" s="211" t="s">
        <v>41</v>
      </c>
      <c r="O459" s="42"/>
      <c r="P459" s="212">
        <f>O459*H459</f>
        <v>0</v>
      </c>
      <c r="Q459" s="212">
        <v>4E-05</v>
      </c>
      <c r="R459" s="212">
        <f>Q459*H459</f>
        <v>0.036320000000000005</v>
      </c>
      <c r="S459" s="212">
        <v>0</v>
      </c>
      <c r="T459" s="213">
        <f>S459*H459</f>
        <v>0</v>
      </c>
      <c r="AR459" s="25" t="s">
        <v>141</v>
      </c>
      <c r="AT459" s="25" t="s">
        <v>137</v>
      </c>
      <c r="AU459" s="25" t="s">
        <v>79</v>
      </c>
      <c r="AY459" s="25" t="s">
        <v>135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25" t="s">
        <v>77</v>
      </c>
      <c r="BK459" s="214">
        <f>ROUND(I459*H459,2)</f>
        <v>0</v>
      </c>
      <c r="BL459" s="25" t="s">
        <v>141</v>
      </c>
      <c r="BM459" s="25" t="s">
        <v>506</v>
      </c>
    </row>
    <row r="460" spans="2:47" s="1" customFormat="1" ht="27">
      <c r="B460" s="41"/>
      <c r="C460" s="63"/>
      <c r="D460" s="215" t="s">
        <v>143</v>
      </c>
      <c r="E460" s="63"/>
      <c r="F460" s="216" t="s">
        <v>505</v>
      </c>
      <c r="G460" s="63"/>
      <c r="H460" s="63"/>
      <c r="I460" s="172"/>
      <c r="J460" s="63"/>
      <c r="K460" s="63"/>
      <c r="L460" s="61"/>
      <c r="M460" s="217"/>
      <c r="N460" s="42"/>
      <c r="O460" s="42"/>
      <c r="P460" s="42"/>
      <c r="Q460" s="42"/>
      <c r="R460" s="42"/>
      <c r="S460" s="42"/>
      <c r="T460" s="78"/>
      <c r="AT460" s="25" t="s">
        <v>143</v>
      </c>
      <c r="AU460" s="25" t="s">
        <v>79</v>
      </c>
    </row>
    <row r="461" spans="2:47" s="1" customFormat="1" ht="27">
      <c r="B461" s="41"/>
      <c r="C461" s="63"/>
      <c r="D461" s="215" t="s">
        <v>151</v>
      </c>
      <c r="E461" s="63"/>
      <c r="F461" s="218" t="s">
        <v>378</v>
      </c>
      <c r="G461" s="63"/>
      <c r="H461" s="63"/>
      <c r="I461" s="172"/>
      <c r="J461" s="63"/>
      <c r="K461" s="63"/>
      <c r="L461" s="61"/>
      <c r="M461" s="217"/>
      <c r="N461" s="42"/>
      <c r="O461" s="42"/>
      <c r="P461" s="42"/>
      <c r="Q461" s="42"/>
      <c r="R461" s="42"/>
      <c r="S461" s="42"/>
      <c r="T461" s="78"/>
      <c r="AT461" s="25" t="s">
        <v>151</v>
      </c>
      <c r="AU461" s="25" t="s">
        <v>79</v>
      </c>
    </row>
    <row r="462" spans="2:51" s="12" customFormat="1" ht="13.5">
      <c r="B462" s="219"/>
      <c r="C462" s="220"/>
      <c r="D462" s="215" t="s">
        <v>153</v>
      </c>
      <c r="E462" s="221" t="s">
        <v>21</v>
      </c>
      <c r="F462" s="222" t="s">
        <v>195</v>
      </c>
      <c r="G462" s="220"/>
      <c r="H462" s="221" t="s">
        <v>21</v>
      </c>
      <c r="I462" s="223"/>
      <c r="J462" s="220"/>
      <c r="K462" s="220"/>
      <c r="L462" s="224"/>
      <c r="M462" s="225"/>
      <c r="N462" s="226"/>
      <c r="O462" s="226"/>
      <c r="P462" s="226"/>
      <c r="Q462" s="226"/>
      <c r="R462" s="226"/>
      <c r="S462" s="226"/>
      <c r="T462" s="227"/>
      <c r="AT462" s="228" t="s">
        <v>153</v>
      </c>
      <c r="AU462" s="228" t="s">
        <v>79</v>
      </c>
      <c r="AV462" s="12" t="s">
        <v>77</v>
      </c>
      <c r="AW462" s="12" t="s">
        <v>34</v>
      </c>
      <c r="AX462" s="12" t="s">
        <v>70</v>
      </c>
      <c r="AY462" s="228" t="s">
        <v>135</v>
      </c>
    </row>
    <row r="463" spans="2:51" s="13" customFormat="1" ht="13.5">
      <c r="B463" s="229"/>
      <c r="C463" s="230"/>
      <c r="D463" s="215" t="s">
        <v>153</v>
      </c>
      <c r="E463" s="231" t="s">
        <v>21</v>
      </c>
      <c r="F463" s="232" t="s">
        <v>507</v>
      </c>
      <c r="G463" s="230"/>
      <c r="H463" s="233">
        <v>239</v>
      </c>
      <c r="I463" s="234"/>
      <c r="J463" s="230"/>
      <c r="K463" s="230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153</v>
      </c>
      <c r="AU463" s="239" t="s">
        <v>79</v>
      </c>
      <c r="AV463" s="13" t="s">
        <v>79</v>
      </c>
      <c r="AW463" s="13" t="s">
        <v>34</v>
      </c>
      <c r="AX463" s="13" t="s">
        <v>70</v>
      </c>
      <c r="AY463" s="239" t="s">
        <v>135</v>
      </c>
    </row>
    <row r="464" spans="2:51" s="12" customFormat="1" ht="13.5">
      <c r="B464" s="219"/>
      <c r="C464" s="220"/>
      <c r="D464" s="215" t="s">
        <v>153</v>
      </c>
      <c r="E464" s="221" t="s">
        <v>21</v>
      </c>
      <c r="F464" s="222" t="s">
        <v>224</v>
      </c>
      <c r="G464" s="220"/>
      <c r="H464" s="221" t="s">
        <v>21</v>
      </c>
      <c r="I464" s="223"/>
      <c r="J464" s="220"/>
      <c r="K464" s="220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153</v>
      </c>
      <c r="AU464" s="228" t="s">
        <v>79</v>
      </c>
      <c r="AV464" s="12" t="s">
        <v>77</v>
      </c>
      <c r="AW464" s="12" t="s">
        <v>34</v>
      </c>
      <c r="AX464" s="12" t="s">
        <v>70</v>
      </c>
      <c r="AY464" s="228" t="s">
        <v>135</v>
      </c>
    </row>
    <row r="465" spans="2:51" s="13" customFormat="1" ht="13.5">
      <c r="B465" s="229"/>
      <c r="C465" s="230"/>
      <c r="D465" s="215" t="s">
        <v>153</v>
      </c>
      <c r="E465" s="231" t="s">
        <v>21</v>
      </c>
      <c r="F465" s="232" t="s">
        <v>508</v>
      </c>
      <c r="G465" s="230"/>
      <c r="H465" s="233">
        <v>80</v>
      </c>
      <c r="I465" s="234"/>
      <c r="J465" s="230"/>
      <c r="K465" s="230"/>
      <c r="L465" s="235"/>
      <c r="M465" s="236"/>
      <c r="N465" s="237"/>
      <c r="O465" s="237"/>
      <c r="P465" s="237"/>
      <c r="Q465" s="237"/>
      <c r="R465" s="237"/>
      <c r="S465" s="237"/>
      <c r="T465" s="238"/>
      <c r="AT465" s="239" t="s">
        <v>153</v>
      </c>
      <c r="AU465" s="239" t="s">
        <v>79</v>
      </c>
      <c r="AV465" s="13" t="s">
        <v>79</v>
      </c>
      <c r="AW465" s="13" t="s">
        <v>34</v>
      </c>
      <c r="AX465" s="13" t="s">
        <v>70</v>
      </c>
      <c r="AY465" s="239" t="s">
        <v>135</v>
      </c>
    </row>
    <row r="466" spans="2:51" s="12" customFormat="1" ht="13.5">
      <c r="B466" s="219"/>
      <c r="C466" s="220"/>
      <c r="D466" s="215" t="s">
        <v>153</v>
      </c>
      <c r="E466" s="221" t="s">
        <v>21</v>
      </c>
      <c r="F466" s="222" t="s">
        <v>197</v>
      </c>
      <c r="G466" s="220"/>
      <c r="H466" s="221" t="s">
        <v>21</v>
      </c>
      <c r="I466" s="223"/>
      <c r="J466" s="220"/>
      <c r="K466" s="220"/>
      <c r="L466" s="224"/>
      <c r="M466" s="225"/>
      <c r="N466" s="226"/>
      <c r="O466" s="226"/>
      <c r="P466" s="226"/>
      <c r="Q466" s="226"/>
      <c r="R466" s="226"/>
      <c r="S466" s="226"/>
      <c r="T466" s="227"/>
      <c r="AT466" s="228" t="s">
        <v>153</v>
      </c>
      <c r="AU466" s="228" t="s">
        <v>79</v>
      </c>
      <c r="AV466" s="12" t="s">
        <v>77</v>
      </c>
      <c r="AW466" s="12" t="s">
        <v>34</v>
      </c>
      <c r="AX466" s="12" t="s">
        <v>70</v>
      </c>
      <c r="AY466" s="228" t="s">
        <v>135</v>
      </c>
    </row>
    <row r="467" spans="2:51" s="13" customFormat="1" ht="13.5">
      <c r="B467" s="229"/>
      <c r="C467" s="230"/>
      <c r="D467" s="215" t="s">
        <v>153</v>
      </c>
      <c r="E467" s="231" t="s">
        <v>21</v>
      </c>
      <c r="F467" s="232" t="s">
        <v>509</v>
      </c>
      <c r="G467" s="230"/>
      <c r="H467" s="233">
        <v>85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153</v>
      </c>
      <c r="AU467" s="239" t="s">
        <v>79</v>
      </c>
      <c r="AV467" s="13" t="s">
        <v>79</v>
      </c>
      <c r="AW467" s="13" t="s">
        <v>34</v>
      </c>
      <c r="AX467" s="13" t="s">
        <v>70</v>
      </c>
      <c r="AY467" s="239" t="s">
        <v>135</v>
      </c>
    </row>
    <row r="468" spans="2:51" s="12" customFormat="1" ht="13.5">
      <c r="B468" s="219"/>
      <c r="C468" s="220"/>
      <c r="D468" s="215" t="s">
        <v>153</v>
      </c>
      <c r="E468" s="221" t="s">
        <v>21</v>
      </c>
      <c r="F468" s="222" t="s">
        <v>199</v>
      </c>
      <c r="G468" s="220"/>
      <c r="H468" s="221" t="s">
        <v>21</v>
      </c>
      <c r="I468" s="223"/>
      <c r="J468" s="220"/>
      <c r="K468" s="220"/>
      <c r="L468" s="224"/>
      <c r="M468" s="225"/>
      <c r="N468" s="226"/>
      <c r="O468" s="226"/>
      <c r="P468" s="226"/>
      <c r="Q468" s="226"/>
      <c r="R468" s="226"/>
      <c r="S468" s="226"/>
      <c r="T468" s="227"/>
      <c r="AT468" s="228" t="s">
        <v>153</v>
      </c>
      <c r="AU468" s="228" t="s">
        <v>79</v>
      </c>
      <c r="AV468" s="12" t="s">
        <v>77</v>
      </c>
      <c r="AW468" s="12" t="s">
        <v>34</v>
      </c>
      <c r="AX468" s="12" t="s">
        <v>70</v>
      </c>
      <c r="AY468" s="228" t="s">
        <v>135</v>
      </c>
    </row>
    <row r="469" spans="2:51" s="13" customFormat="1" ht="13.5">
      <c r="B469" s="229"/>
      <c r="C469" s="230"/>
      <c r="D469" s="215" t="s">
        <v>153</v>
      </c>
      <c r="E469" s="231" t="s">
        <v>21</v>
      </c>
      <c r="F469" s="232" t="s">
        <v>510</v>
      </c>
      <c r="G469" s="230"/>
      <c r="H469" s="233">
        <v>110</v>
      </c>
      <c r="I469" s="234"/>
      <c r="J469" s="230"/>
      <c r="K469" s="230"/>
      <c r="L469" s="235"/>
      <c r="M469" s="236"/>
      <c r="N469" s="237"/>
      <c r="O469" s="237"/>
      <c r="P469" s="237"/>
      <c r="Q469" s="237"/>
      <c r="R469" s="237"/>
      <c r="S469" s="237"/>
      <c r="T469" s="238"/>
      <c r="AT469" s="239" t="s">
        <v>153</v>
      </c>
      <c r="AU469" s="239" t="s">
        <v>79</v>
      </c>
      <c r="AV469" s="13" t="s">
        <v>79</v>
      </c>
      <c r="AW469" s="13" t="s">
        <v>34</v>
      </c>
      <c r="AX469" s="13" t="s">
        <v>70</v>
      </c>
      <c r="AY469" s="239" t="s">
        <v>135</v>
      </c>
    </row>
    <row r="470" spans="2:51" s="12" customFormat="1" ht="13.5">
      <c r="B470" s="219"/>
      <c r="C470" s="220"/>
      <c r="D470" s="215" t="s">
        <v>153</v>
      </c>
      <c r="E470" s="221" t="s">
        <v>21</v>
      </c>
      <c r="F470" s="222" t="s">
        <v>201</v>
      </c>
      <c r="G470" s="220"/>
      <c r="H470" s="221" t="s">
        <v>21</v>
      </c>
      <c r="I470" s="223"/>
      <c r="J470" s="220"/>
      <c r="K470" s="220"/>
      <c r="L470" s="224"/>
      <c r="M470" s="225"/>
      <c r="N470" s="226"/>
      <c r="O470" s="226"/>
      <c r="P470" s="226"/>
      <c r="Q470" s="226"/>
      <c r="R470" s="226"/>
      <c r="S470" s="226"/>
      <c r="T470" s="227"/>
      <c r="AT470" s="228" t="s">
        <v>153</v>
      </c>
      <c r="AU470" s="228" t="s">
        <v>79</v>
      </c>
      <c r="AV470" s="12" t="s">
        <v>77</v>
      </c>
      <c r="AW470" s="12" t="s">
        <v>34</v>
      </c>
      <c r="AX470" s="12" t="s">
        <v>70</v>
      </c>
      <c r="AY470" s="228" t="s">
        <v>135</v>
      </c>
    </row>
    <row r="471" spans="2:51" s="13" customFormat="1" ht="13.5">
      <c r="B471" s="229"/>
      <c r="C471" s="230"/>
      <c r="D471" s="215" t="s">
        <v>153</v>
      </c>
      <c r="E471" s="231" t="s">
        <v>21</v>
      </c>
      <c r="F471" s="232" t="s">
        <v>511</v>
      </c>
      <c r="G471" s="230"/>
      <c r="H471" s="233">
        <v>105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AT471" s="239" t="s">
        <v>153</v>
      </c>
      <c r="AU471" s="239" t="s">
        <v>79</v>
      </c>
      <c r="AV471" s="13" t="s">
        <v>79</v>
      </c>
      <c r="AW471" s="13" t="s">
        <v>34</v>
      </c>
      <c r="AX471" s="13" t="s">
        <v>70</v>
      </c>
      <c r="AY471" s="239" t="s">
        <v>135</v>
      </c>
    </row>
    <row r="472" spans="2:51" s="12" customFormat="1" ht="13.5">
      <c r="B472" s="219"/>
      <c r="C472" s="220"/>
      <c r="D472" s="215" t="s">
        <v>153</v>
      </c>
      <c r="E472" s="221" t="s">
        <v>21</v>
      </c>
      <c r="F472" s="222" t="s">
        <v>203</v>
      </c>
      <c r="G472" s="220"/>
      <c r="H472" s="221" t="s">
        <v>21</v>
      </c>
      <c r="I472" s="223"/>
      <c r="J472" s="220"/>
      <c r="K472" s="220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153</v>
      </c>
      <c r="AU472" s="228" t="s">
        <v>79</v>
      </c>
      <c r="AV472" s="12" t="s">
        <v>77</v>
      </c>
      <c r="AW472" s="12" t="s">
        <v>34</v>
      </c>
      <c r="AX472" s="12" t="s">
        <v>70</v>
      </c>
      <c r="AY472" s="228" t="s">
        <v>135</v>
      </c>
    </row>
    <row r="473" spans="2:51" s="13" customFormat="1" ht="13.5">
      <c r="B473" s="229"/>
      <c r="C473" s="230"/>
      <c r="D473" s="215" t="s">
        <v>153</v>
      </c>
      <c r="E473" s="231" t="s">
        <v>21</v>
      </c>
      <c r="F473" s="232" t="s">
        <v>512</v>
      </c>
      <c r="G473" s="230"/>
      <c r="H473" s="233">
        <v>63</v>
      </c>
      <c r="I473" s="234"/>
      <c r="J473" s="230"/>
      <c r="K473" s="230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153</v>
      </c>
      <c r="AU473" s="239" t="s">
        <v>79</v>
      </c>
      <c r="AV473" s="13" t="s">
        <v>79</v>
      </c>
      <c r="AW473" s="13" t="s">
        <v>34</v>
      </c>
      <c r="AX473" s="13" t="s">
        <v>70</v>
      </c>
      <c r="AY473" s="239" t="s">
        <v>135</v>
      </c>
    </row>
    <row r="474" spans="2:51" s="12" customFormat="1" ht="13.5">
      <c r="B474" s="219"/>
      <c r="C474" s="220"/>
      <c r="D474" s="215" t="s">
        <v>153</v>
      </c>
      <c r="E474" s="221" t="s">
        <v>21</v>
      </c>
      <c r="F474" s="222" t="s">
        <v>205</v>
      </c>
      <c r="G474" s="220"/>
      <c r="H474" s="221" t="s">
        <v>21</v>
      </c>
      <c r="I474" s="223"/>
      <c r="J474" s="220"/>
      <c r="K474" s="220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153</v>
      </c>
      <c r="AU474" s="228" t="s">
        <v>79</v>
      </c>
      <c r="AV474" s="12" t="s">
        <v>77</v>
      </c>
      <c r="AW474" s="12" t="s">
        <v>34</v>
      </c>
      <c r="AX474" s="12" t="s">
        <v>70</v>
      </c>
      <c r="AY474" s="228" t="s">
        <v>135</v>
      </c>
    </row>
    <row r="475" spans="2:51" s="13" customFormat="1" ht="13.5">
      <c r="B475" s="229"/>
      <c r="C475" s="230"/>
      <c r="D475" s="215" t="s">
        <v>153</v>
      </c>
      <c r="E475" s="231" t="s">
        <v>21</v>
      </c>
      <c r="F475" s="232" t="s">
        <v>513</v>
      </c>
      <c r="G475" s="230"/>
      <c r="H475" s="233">
        <v>116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AT475" s="239" t="s">
        <v>153</v>
      </c>
      <c r="AU475" s="239" t="s">
        <v>79</v>
      </c>
      <c r="AV475" s="13" t="s">
        <v>79</v>
      </c>
      <c r="AW475" s="13" t="s">
        <v>34</v>
      </c>
      <c r="AX475" s="13" t="s">
        <v>70</v>
      </c>
      <c r="AY475" s="239" t="s">
        <v>135</v>
      </c>
    </row>
    <row r="476" spans="2:51" s="12" customFormat="1" ht="13.5">
      <c r="B476" s="219"/>
      <c r="C476" s="220"/>
      <c r="D476" s="215" t="s">
        <v>153</v>
      </c>
      <c r="E476" s="221" t="s">
        <v>21</v>
      </c>
      <c r="F476" s="222" t="s">
        <v>207</v>
      </c>
      <c r="G476" s="220"/>
      <c r="H476" s="221" t="s">
        <v>21</v>
      </c>
      <c r="I476" s="223"/>
      <c r="J476" s="220"/>
      <c r="K476" s="220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153</v>
      </c>
      <c r="AU476" s="228" t="s">
        <v>79</v>
      </c>
      <c r="AV476" s="12" t="s">
        <v>77</v>
      </c>
      <c r="AW476" s="12" t="s">
        <v>34</v>
      </c>
      <c r="AX476" s="12" t="s">
        <v>70</v>
      </c>
      <c r="AY476" s="228" t="s">
        <v>135</v>
      </c>
    </row>
    <row r="477" spans="2:51" s="13" customFormat="1" ht="13.5">
      <c r="B477" s="229"/>
      <c r="C477" s="230"/>
      <c r="D477" s="215" t="s">
        <v>153</v>
      </c>
      <c r="E477" s="231" t="s">
        <v>21</v>
      </c>
      <c r="F477" s="232" t="s">
        <v>510</v>
      </c>
      <c r="G477" s="230"/>
      <c r="H477" s="233">
        <v>110</v>
      </c>
      <c r="I477" s="234"/>
      <c r="J477" s="230"/>
      <c r="K477" s="230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153</v>
      </c>
      <c r="AU477" s="239" t="s">
        <v>79</v>
      </c>
      <c r="AV477" s="13" t="s">
        <v>79</v>
      </c>
      <c r="AW477" s="13" t="s">
        <v>34</v>
      </c>
      <c r="AX477" s="13" t="s">
        <v>70</v>
      </c>
      <c r="AY477" s="239" t="s">
        <v>135</v>
      </c>
    </row>
    <row r="478" spans="2:51" s="14" customFormat="1" ht="13.5">
      <c r="B478" s="240"/>
      <c r="C478" s="241"/>
      <c r="D478" s="215" t="s">
        <v>153</v>
      </c>
      <c r="E478" s="242" t="s">
        <v>21</v>
      </c>
      <c r="F478" s="243" t="s">
        <v>157</v>
      </c>
      <c r="G478" s="241"/>
      <c r="H478" s="244">
        <v>908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153</v>
      </c>
      <c r="AU478" s="250" t="s">
        <v>79</v>
      </c>
      <c r="AV478" s="14" t="s">
        <v>141</v>
      </c>
      <c r="AW478" s="14" t="s">
        <v>34</v>
      </c>
      <c r="AX478" s="14" t="s">
        <v>77</v>
      </c>
      <c r="AY478" s="250" t="s">
        <v>135</v>
      </c>
    </row>
    <row r="479" spans="2:65" s="1" customFormat="1" ht="16.5" customHeight="1">
      <c r="B479" s="41"/>
      <c r="C479" s="203" t="s">
        <v>514</v>
      </c>
      <c r="D479" s="203" t="s">
        <v>137</v>
      </c>
      <c r="E479" s="204" t="s">
        <v>515</v>
      </c>
      <c r="F479" s="205" t="s">
        <v>516</v>
      </c>
      <c r="G479" s="206" t="s">
        <v>173</v>
      </c>
      <c r="H479" s="207">
        <v>0.763</v>
      </c>
      <c r="I479" s="208"/>
      <c r="J479" s="209">
        <f>ROUND(I479*H479,2)</f>
        <v>0</v>
      </c>
      <c r="K479" s="205" t="s">
        <v>148</v>
      </c>
      <c r="L479" s="61"/>
      <c r="M479" s="210" t="s">
        <v>21</v>
      </c>
      <c r="N479" s="211" t="s">
        <v>41</v>
      </c>
      <c r="O479" s="42"/>
      <c r="P479" s="212">
        <f>O479*H479</f>
        <v>0</v>
      </c>
      <c r="Q479" s="212">
        <v>0</v>
      </c>
      <c r="R479" s="212">
        <f>Q479*H479</f>
        <v>0</v>
      </c>
      <c r="S479" s="212">
        <v>2</v>
      </c>
      <c r="T479" s="213">
        <f>S479*H479</f>
        <v>1.526</v>
      </c>
      <c r="AR479" s="25" t="s">
        <v>141</v>
      </c>
      <c r="AT479" s="25" t="s">
        <v>137</v>
      </c>
      <c r="AU479" s="25" t="s">
        <v>79</v>
      </c>
      <c r="AY479" s="25" t="s">
        <v>135</v>
      </c>
      <c r="BE479" s="214">
        <f>IF(N479="základní",J479,0)</f>
        <v>0</v>
      </c>
      <c r="BF479" s="214">
        <f>IF(N479="snížená",J479,0)</f>
        <v>0</v>
      </c>
      <c r="BG479" s="214">
        <f>IF(N479="zákl. přenesená",J479,0)</f>
        <v>0</v>
      </c>
      <c r="BH479" s="214">
        <f>IF(N479="sníž. přenesená",J479,0)</f>
        <v>0</v>
      </c>
      <c r="BI479" s="214">
        <f>IF(N479="nulová",J479,0)</f>
        <v>0</v>
      </c>
      <c r="BJ479" s="25" t="s">
        <v>77</v>
      </c>
      <c r="BK479" s="214">
        <f>ROUND(I479*H479,2)</f>
        <v>0</v>
      </c>
      <c r="BL479" s="25" t="s">
        <v>141</v>
      </c>
      <c r="BM479" s="25" t="s">
        <v>517</v>
      </c>
    </row>
    <row r="480" spans="2:47" s="1" customFormat="1" ht="13.5">
      <c r="B480" s="41"/>
      <c r="C480" s="63"/>
      <c r="D480" s="215" t="s">
        <v>143</v>
      </c>
      <c r="E480" s="63"/>
      <c r="F480" s="216" t="s">
        <v>518</v>
      </c>
      <c r="G480" s="63"/>
      <c r="H480" s="63"/>
      <c r="I480" s="172"/>
      <c r="J480" s="63"/>
      <c r="K480" s="63"/>
      <c r="L480" s="61"/>
      <c r="M480" s="217"/>
      <c r="N480" s="42"/>
      <c r="O480" s="42"/>
      <c r="P480" s="42"/>
      <c r="Q480" s="42"/>
      <c r="R480" s="42"/>
      <c r="S480" s="42"/>
      <c r="T480" s="78"/>
      <c r="AT480" s="25" t="s">
        <v>143</v>
      </c>
      <c r="AU480" s="25" t="s">
        <v>79</v>
      </c>
    </row>
    <row r="481" spans="2:47" s="1" customFormat="1" ht="27">
      <c r="B481" s="41"/>
      <c r="C481" s="63"/>
      <c r="D481" s="215" t="s">
        <v>151</v>
      </c>
      <c r="E481" s="63"/>
      <c r="F481" s="218" t="s">
        <v>519</v>
      </c>
      <c r="G481" s="63"/>
      <c r="H481" s="63"/>
      <c r="I481" s="172"/>
      <c r="J481" s="63"/>
      <c r="K481" s="63"/>
      <c r="L481" s="61"/>
      <c r="M481" s="217"/>
      <c r="N481" s="42"/>
      <c r="O481" s="42"/>
      <c r="P481" s="42"/>
      <c r="Q481" s="42"/>
      <c r="R481" s="42"/>
      <c r="S481" s="42"/>
      <c r="T481" s="78"/>
      <c r="AT481" s="25" t="s">
        <v>151</v>
      </c>
      <c r="AU481" s="25" t="s">
        <v>79</v>
      </c>
    </row>
    <row r="482" spans="2:51" s="12" customFormat="1" ht="13.5">
      <c r="B482" s="219"/>
      <c r="C482" s="220"/>
      <c r="D482" s="215" t="s">
        <v>153</v>
      </c>
      <c r="E482" s="221" t="s">
        <v>21</v>
      </c>
      <c r="F482" s="222" t="s">
        <v>201</v>
      </c>
      <c r="G482" s="220"/>
      <c r="H482" s="221" t="s">
        <v>21</v>
      </c>
      <c r="I482" s="223"/>
      <c r="J482" s="220"/>
      <c r="K482" s="220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153</v>
      </c>
      <c r="AU482" s="228" t="s">
        <v>79</v>
      </c>
      <c r="AV482" s="12" t="s">
        <v>77</v>
      </c>
      <c r="AW482" s="12" t="s">
        <v>34</v>
      </c>
      <c r="AX482" s="12" t="s">
        <v>70</v>
      </c>
      <c r="AY482" s="228" t="s">
        <v>135</v>
      </c>
    </row>
    <row r="483" spans="2:51" s="13" customFormat="1" ht="13.5">
      <c r="B483" s="229"/>
      <c r="C483" s="230"/>
      <c r="D483" s="215" t="s">
        <v>153</v>
      </c>
      <c r="E483" s="231" t="s">
        <v>21</v>
      </c>
      <c r="F483" s="232" t="s">
        <v>520</v>
      </c>
      <c r="G483" s="230"/>
      <c r="H483" s="233">
        <v>0.763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153</v>
      </c>
      <c r="AU483" s="239" t="s">
        <v>79</v>
      </c>
      <c r="AV483" s="13" t="s">
        <v>79</v>
      </c>
      <c r="AW483" s="13" t="s">
        <v>34</v>
      </c>
      <c r="AX483" s="13" t="s">
        <v>77</v>
      </c>
      <c r="AY483" s="239" t="s">
        <v>135</v>
      </c>
    </row>
    <row r="484" spans="2:65" s="1" customFormat="1" ht="25.5" customHeight="1">
      <c r="B484" s="41"/>
      <c r="C484" s="203" t="s">
        <v>521</v>
      </c>
      <c r="D484" s="203" t="s">
        <v>137</v>
      </c>
      <c r="E484" s="204" t="s">
        <v>522</v>
      </c>
      <c r="F484" s="205" t="s">
        <v>523</v>
      </c>
      <c r="G484" s="206" t="s">
        <v>173</v>
      </c>
      <c r="H484" s="207">
        <v>92.18</v>
      </c>
      <c r="I484" s="208"/>
      <c r="J484" s="209">
        <f>ROUND(I484*H484,2)</f>
        <v>0</v>
      </c>
      <c r="K484" s="205" t="s">
        <v>148</v>
      </c>
      <c r="L484" s="61"/>
      <c r="M484" s="210" t="s">
        <v>21</v>
      </c>
      <c r="N484" s="211" t="s">
        <v>41</v>
      </c>
      <c r="O484" s="42"/>
      <c r="P484" s="212">
        <f>O484*H484</f>
        <v>0</v>
      </c>
      <c r="Q484" s="212">
        <v>0</v>
      </c>
      <c r="R484" s="212">
        <f>Q484*H484</f>
        <v>0</v>
      </c>
      <c r="S484" s="212">
        <v>2.4</v>
      </c>
      <c r="T484" s="213">
        <f>S484*H484</f>
        <v>221.232</v>
      </c>
      <c r="AR484" s="25" t="s">
        <v>141</v>
      </c>
      <c r="AT484" s="25" t="s">
        <v>137</v>
      </c>
      <c r="AU484" s="25" t="s">
        <v>79</v>
      </c>
      <c r="AY484" s="25" t="s">
        <v>135</v>
      </c>
      <c r="BE484" s="214">
        <f>IF(N484="základní",J484,0)</f>
        <v>0</v>
      </c>
      <c r="BF484" s="214">
        <f>IF(N484="snížená",J484,0)</f>
        <v>0</v>
      </c>
      <c r="BG484" s="214">
        <f>IF(N484="zákl. přenesená",J484,0)</f>
        <v>0</v>
      </c>
      <c r="BH484" s="214">
        <f>IF(N484="sníž. přenesená",J484,0)</f>
        <v>0</v>
      </c>
      <c r="BI484" s="214">
        <f>IF(N484="nulová",J484,0)</f>
        <v>0</v>
      </c>
      <c r="BJ484" s="25" t="s">
        <v>77</v>
      </c>
      <c r="BK484" s="214">
        <f>ROUND(I484*H484,2)</f>
        <v>0</v>
      </c>
      <c r="BL484" s="25" t="s">
        <v>141</v>
      </c>
      <c r="BM484" s="25" t="s">
        <v>524</v>
      </c>
    </row>
    <row r="485" spans="2:47" s="1" customFormat="1" ht="13.5">
      <c r="B485" s="41"/>
      <c r="C485" s="63"/>
      <c r="D485" s="215" t="s">
        <v>143</v>
      </c>
      <c r="E485" s="63"/>
      <c r="F485" s="216" t="s">
        <v>525</v>
      </c>
      <c r="G485" s="63"/>
      <c r="H485" s="63"/>
      <c r="I485" s="172"/>
      <c r="J485" s="63"/>
      <c r="K485" s="63"/>
      <c r="L485" s="61"/>
      <c r="M485" s="217"/>
      <c r="N485" s="42"/>
      <c r="O485" s="42"/>
      <c r="P485" s="42"/>
      <c r="Q485" s="42"/>
      <c r="R485" s="42"/>
      <c r="S485" s="42"/>
      <c r="T485" s="78"/>
      <c r="AT485" s="25" t="s">
        <v>143</v>
      </c>
      <c r="AU485" s="25" t="s">
        <v>79</v>
      </c>
    </row>
    <row r="486" spans="2:47" s="1" customFormat="1" ht="27">
      <c r="B486" s="41"/>
      <c r="C486" s="63"/>
      <c r="D486" s="215" t="s">
        <v>151</v>
      </c>
      <c r="E486" s="63"/>
      <c r="F486" s="218" t="s">
        <v>194</v>
      </c>
      <c r="G486" s="63"/>
      <c r="H486" s="63"/>
      <c r="I486" s="172"/>
      <c r="J486" s="63"/>
      <c r="K486" s="63"/>
      <c r="L486" s="61"/>
      <c r="M486" s="217"/>
      <c r="N486" s="42"/>
      <c r="O486" s="42"/>
      <c r="P486" s="42"/>
      <c r="Q486" s="42"/>
      <c r="R486" s="42"/>
      <c r="S486" s="42"/>
      <c r="T486" s="78"/>
      <c r="AT486" s="25" t="s">
        <v>151</v>
      </c>
      <c r="AU486" s="25" t="s">
        <v>79</v>
      </c>
    </row>
    <row r="487" spans="2:51" s="12" customFormat="1" ht="13.5">
      <c r="B487" s="219"/>
      <c r="C487" s="220"/>
      <c r="D487" s="215" t="s">
        <v>153</v>
      </c>
      <c r="E487" s="221" t="s">
        <v>21</v>
      </c>
      <c r="F487" s="222" t="s">
        <v>195</v>
      </c>
      <c r="G487" s="220"/>
      <c r="H487" s="221" t="s">
        <v>21</v>
      </c>
      <c r="I487" s="223"/>
      <c r="J487" s="220"/>
      <c r="K487" s="220"/>
      <c r="L487" s="224"/>
      <c r="M487" s="225"/>
      <c r="N487" s="226"/>
      <c r="O487" s="226"/>
      <c r="P487" s="226"/>
      <c r="Q487" s="226"/>
      <c r="R487" s="226"/>
      <c r="S487" s="226"/>
      <c r="T487" s="227"/>
      <c r="AT487" s="228" t="s">
        <v>153</v>
      </c>
      <c r="AU487" s="228" t="s">
        <v>79</v>
      </c>
      <c r="AV487" s="12" t="s">
        <v>77</v>
      </c>
      <c r="AW487" s="12" t="s">
        <v>34</v>
      </c>
      <c r="AX487" s="12" t="s">
        <v>70</v>
      </c>
      <c r="AY487" s="228" t="s">
        <v>135</v>
      </c>
    </row>
    <row r="488" spans="2:51" s="13" customFormat="1" ht="13.5">
      <c r="B488" s="229"/>
      <c r="C488" s="230"/>
      <c r="D488" s="215" t="s">
        <v>153</v>
      </c>
      <c r="E488" s="231" t="s">
        <v>21</v>
      </c>
      <c r="F488" s="232" t="s">
        <v>308</v>
      </c>
      <c r="G488" s="230"/>
      <c r="H488" s="233">
        <v>12.1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153</v>
      </c>
      <c r="AU488" s="239" t="s">
        <v>79</v>
      </c>
      <c r="AV488" s="13" t="s">
        <v>79</v>
      </c>
      <c r="AW488" s="13" t="s">
        <v>34</v>
      </c>
      <c r="AX488" s="13" t="s">
        <v>70</v>
      </c>
      <c r="AY488" s="239" t="s">
        <v>135</v>
      </c>
    </row>
    <row r="489" spans="2:51" s="13" customFormat="1" ht="13.5">
      <c r="B489" s="229"/>
      <c r="C489" s="230"/>
      <c r="D489" s="215" t="s">
        <v>153</v>
      </c>
      <c r="E489" s="231" t="s">
        <v>21</v>
      </c>
      <c r="F489" s="232" t="s">
        <v>309</v>
      </c>
      <c r="G489" s="230"/>
      <c r="H489" s="233">
        <v>3.6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153</v>
      </c>
      <c r="AU489" s="239" t="s">
        <v>79</v>
      </c>
      <c r="AV489" s="13" t="s">
        <v>79</v>
      </c>
      <c r="AW489" s="13" t="s">
        <v>34</v>
      </c>
      <c r="AX489" s="13" t="s">
        <v>70</v>
      </c>
      <c r="AY489" s="239" t="s">
        <v>135</v>
      </c>
    </row>
    <row r="490" spans="2:51" s="13" customFormat="1" ht="13.5">
      <c r="B490" s="229"/>
      <c r="C490" s="230"/>
      <c r="D490" s="215" t="s">
        <v>153</v>
      </c>
      <c r="E490" s="231" t="s">
        <v>21</v>
      </c>
      <c r="F490" s="232" t="s">
        <v>310</v>
      </c>
      <c r="G490" s="230"/>
      <c r="H490" s="233">
        <v>6.35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AT490" s="239" t="s">
        <v>153</v>
      </c>
      <c r="AU490" s="239" t="s">
        <v>79</v>
      </c>
      <c r="AV490" s="13" t="s">
        <v>79</v>
      </c>
      <c r="AW490" s="13" t="s">
        <v>34</v>
      </c>
      <c r="AX490" s="13" t="s">
        <v>70</v>
      </c>
      <c r="AY490" s="239" t="s">
        <v>135</v>
      </c>
    </row>
    <row r="491" spans="2:51" s="13" customFormat="1" ht="13.5">
      <c r="B491" s="229"/>
      <c r="C491" s="230"/>
      <c r="D491" s="215" t="s">
        <v>153</v>
      </c>
      <c r="E491" s="231" t="s">
        <v>21</v>
      </c>
      <c r="F491" s="232" t="s">
        <v>311</v>
      </c>
      <c r="G491" s="230"/>
      <c r="H491" s="233">
        <v>1.95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AT491" s="239" t="s">
        <v>153</v>
      </c>
      <c r="AU491" s="239" t="s">
        <v>79</v>
      </c>
      <c r="AV491" s="13" t="s">
        <v>79</v>
      </c>
      <c r="AW491" s="13" t="s">
        <v>34</v>
      </c>
      <c r="AX491" s="13" t="s">
        <v>70</v>
      </c>
      <c r="AY491" s="239" t="s">
        <v>135</v>
      </c>
    </row>
    <row r="492" spans="2:51" s="12" customFormat="1" ht="13.5">
      <c r="B492" s="219"/>
      <c r="C492" s="220"/>
      <c r="D492" s="215" t="s">
        <v>153</v>
      </c>
      <c r="E492" s="221" t="s">
        <v>21</v>
      </c>
      <c r="F492" s="222" t="s">
        <v>224</v>
      </c>
      <c r="G492" s="220"/>
      <c r="H492" s="221" t="s">
        <v>21</v>
      </c>
      <c r="I492" s="223"/>
      <c r="J492" s="220"/>
      <c r="K492" s="220"/>
      <c r="L492" s="224"/>
      <c r="M492" s="225"/>
      <c r="N492" s="226"/>
      <c r="O492" s="226"/>
      <c r="P492" s="226"/>
      <c r="Q492" s="226"/>
      <c r="R492" s="226"/>
      <c r="S492" s="226"/>
      <c r="T492" s="227"/>
      <c r="AT492" s="228" t="s">
        <v>153</v>
      </c>
      <c r="AU492" s="228" t="s">
        <v>79</v>
      </c>
      <c r="AV492" s="12" t="s">
        <v>77</v>
      </c>
      <c r="AW492" s="12" t="s">
        <v>34</v>
      </c>
      <c r="AX492" s="12" t="s">
        <v>70</v>
      </c>
      <c r="AY492" s="228" t="s">
        <v>135</v>
      </c>
    </row>
    <row r="493" spans="2:51" s="13" customFormat="1" ht="13.5">
      <c r="B493" s="229"/>
      <c r="C493" s="230"/>
      <c r="D493" s="215" t="s">
        <v>153</v>
      </c>
      <c r="E493" s="231" t="s">
        <v>21</v>
      </c>
      <c r="F493" s="232" t="s">
        <v>312</v>
      </c>
      <c r="G493" s="230"/>
      <c r="H493" s="233">
        <v>10.53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AT493" s="239" t="s">
        <v>153</v>
      </c>
      <c r="AU493" s="239" t="s">
        <v>79</v>
      </c>
      <c r="AV493" s="13" t="s">
        <v>79</v>
      </c>
      <c r="AW493" s="13" t="s">
        <v>34</v>
      </c>
      <c r="AX493" s="13" t="s">
        <v>70</v>
      </c>
      <c r="AY493" s="239" t="s">
        <v>135</v>
      </c>
    </row>
    <row r="494" spans="2:51" s="12" customFormat="1" ht="13.5">
      <c r="B494" s="219"/>
      <c r="C494" s="220"/>
      <c r="D494" s="215" t="s">
        <v>153</v>
      </c>
      <c r="E494" s="221" t="s">
        <v>21</v>
      </c>
      <c r="F494" s="222" t="s">
        <v>197</v>
      </c>
      <c r="G494" s="220"/>
      <c r="H494" s="221" t="s">
        <v>21</v>
      </c>
      <c r="I494" s="223"/>
      <c r="J494" s="220"/>
      <c r="K494" s="220"/>
      <c r="L494" s="224"/>
      <c r="M494" s="225"/>
      <c r="N494" s="226"/>
      <c r="O494" s="226"/>
      <c r="P494" s="226"/>
      <c r="Q494" s="226"/>
      <c r="R494" s="226"/>
      <c r="S494" s="226"/>
      <c r="T494" s="227"/>
      <c r="AT494" s="228" t="s">
        <v>153</v>
      </c>
      <c r="AU494" s="228" t="s">
        <v>79</v>
      </c>
      <c r="AV494" s="12" t="s">
        <v>77</v>
      </c>
      <c r="AW494" s="12" t="s">
        <v>34</v>
      </c>
      <c r="AX494" s="12" t="s">
        <v>70</v>
      </c>
      <c r="AY494" s="228" t="s">
        <v>135</v>
      </c>
    </row>
    <row r="495" spans="2:51" s="13" customFormat="1" ht="13.5">
      <c r="B495" s="229"/>
      <c r="C495" s="230"/>
      <c r="D495" s="215" t="s">
        <v>153</v>
      </c>
      <c r="E495" s="231" t="s">
        <v>21</v>
      </c>
      <c r="F495" s="232" t="s">
        <v>313</v>
      </c>
      <c r="G495" s="230"/>
      <c r="H495" s="233">
        <v>0.55</v>
      </c>
      <c r="I495" s="234"/>
      <c r="J495" s="230"/>
      <c r="K495" s="230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153</v>
      </c>
      <c r="AU495" s="239" t="s">
        <v>79</v>
      </c>
      <c r="AV495" s="13" t="s">
        <v>79</v>
      </c>
      <c r="AW495" s="13" t="s">
        <v>34</v>
      </c>
      <c r="AX495" s="13" t="s">
        <v>70</v>
      </c>
      <c r="AY495" s="239" t="s">
        <v>135</v>
      </c>
    </row>
    <row r="496" spans="2:51" s="13" customFormat="1" ht="13.5">
      <c r="B496" s="229"/>
      <c r="C496" s="230"/>
      <c r="D496" s="215" t="s">
        <v>153</v>
      </c>
      <c r="E496" s="231" t="s">
        <v>21</v>
      </c>
      <c r="F496" s="232" t="s">
        <v>314</v>
      </c>
      <c r="G496" s="230"/>
      <c r="H496" s="233">
        <v>1.81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AT496" s="239" t="s">
        <v>153</v>
      </c>
      <c r="AU496" s="239" t="s">
        <v>79</v>
      </c>
      <c r="AV496" s="13" t="s">
        <v>79</v>
      </c>
      <c r="AW496" s="13" t="s">
        <v>34</v>
      </c>
      <c r="AX496" s="13" t="s">
        <v>70</v>
      </c>
      <c r="AY496" s="239" t="s">
        <v>135</v>
      </c>
    </row>
    <row r="497" spans="2:51" s="13" customFormat="1" ht="13.5">
      <c r="B497" s="229"/>
      <c r="C497" s="230"/>
      <c r="D497" s="215" t="s">
        <v>153</v>
      </c>
      <c r="E497" s="231" t="s">
        <v>21</v>
      </c>
      <c r="F497" s="232" t="s">
        <v>315</v>
      </c>
      <c r="G497" s="230"/>
      <c r="H497" s="233">
        <v>0.7</v>
      </c>
      <c r="I497" s="234"/>
      <c r="J497" s="230"/>
      <c r="K497" s="230"/>
      <c r="L497" s="235"/>
      <c r="M497" s="236"/>
      <c r="N497" s="237"/>
      <c r="O497" s="237"/>
      <c r="P497" s="237"/>
      <c r="Q497" s="237"/>
      <c r="R497" s="237"/>
      <c r="S497" s="237"/>
      <c r="T497" s="238"/>
      <c r="AT497" s="239" t="s">
        <v>153</v>
      </c>
      <c r="AU497" s="239" t="s">
        <v>79</v>
      </c>
      <c r="AV497" s="13" t="s">
        <v>79</v>
      </c>
      <c r="AW497" s="13" t="s">
        <v>34</v>
      </c>
      <c r="AX497" s="13" t="s">
        <v>70</v>
      </c>
      <c r="AY497" s="239" t="s">
        <v>135</v>
      </c>
    </row>
    <row r="498" spans="2:51" s="13" customFormat="1" ht="13.5">
      <c r="B498" s="229"/>
      <c r="C498" s="230"/>
      <c r="D498" s="215" t="s">
        <v>153</v>
      </c>
      <c r="E498" s="231" t="s">
        <v>21</v>
      </c>
      <c r="F498" s="232" t="s">
        <v>316</v>
      </c>
      <c r="G498" s="230"/>
      <c r="H498" s="233">
        <v>2.91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153</v>
      </c>
      <c r="AU498" s="239" t="s">
        <v>79</v>
      </c>
      <c r="AV498" s="13" t="s">
        <v>79</v>
      </c>
      <c r="AW498" s="13" t="s">
        <v>34</v>
      </c>
      <c r="AX498" s="13" t="s">
        <v>70</v>
      </c>
      <c r="AY498" s="239" t="s">
        <v>135</v>
      </c>
    </row>
    <row r="499" spans="2:51" s="13" customFormat="1" ht="13.5">
      <c r="B499" s="229"/>
      <c r="C499" s="230"/>
      <c r="D499" s="215" t="s">
        <v>153</v>
      </c>
      <c r="E499" s="231" t="s">
        <v>21</v>
      </c>
      <c r="F499" s="232" t="s">
        <v>317</v>
      </c>
      <c r="G499" s="230"/>
      <c r="H499" s="233">
        <v>0.28</v>
      </c>
      <c r="I499" s="234"/>
      <c r="J499" s="230"/>
      <c r="K499" s="230"/>
      <c r="L499" s="235"/>
      <c r="M499" s="236"/>
      <c r="N499" s="237"/>
      <c r="O499" s="237"/>
      <c r="P499" s="237"/>
      <c r="Q499" s="237"/>
      <c r="R499" s="237"/>
      <c r="S499" s="237"/>
      <c r="T499" s="238"/>
      <c r="AT499" s="239" t="s">
        <v>153</v>
      </c>
      <c r="AU499" s="239" t="s">
        <v>79</v>
      </c>
      <c r="AV499" s="13" t="s">
        <v>79</v>
      </c>
      <c r="AW499" s="13" t="s">
        <v>34</v>
      </c>
      <c r="AX499" s="13" t="s">
        <v>70</v>
      </c>
      <c r="AY499" s="239" t="s">
        <v>135</v>
      </c>
    </row>
    <row r="500" spans="2:51" s="12" customFormat="1" ht="13.5">
      <c r="B500" s="219"/>
      <c r="C500" s="220"/>
      <c r="D500" s="215" t="s">
        <v>153</v>
      </c>
      <c r="E500" s="221" t="s">
        <v>21</v>
      </c>
      <c r="F500" s="222" t="s">
        <v>199</v>
      </c>
      <c r="G500" s="220"/>
      <c r="H500" s="221" t="s">
        <v>21</v>
      </c>
      <c r="I500" s="223"/>
      <c r="J500" s="220"/>
      <c r="K500" s="220"/>
      <c r="L500" s="224"/>
      <c r="M500" s="225"/>
      <c r="N500" s="226"/>
      <c r="O500" s="226"/>
      <c r="P500" s="226"/>
      <c r="Q500" s="226"/>
      <c r="R500" s="226"/>
      <c r="S500" s="226"/>
      <c r="T500" s="227"/>
      <c r="AT500" s="228" t="s">
        <v>153</v>
      </c>
      <c r="AU500" s="228" t="s">
        <v>79</v>
      </c>
      <c r="AV500" s="12" t="s">
        <v>77</v>
      </c>
      <c r="AW500" s="12" t="s">
        <v>34</v>
      </c>
      <c r="AX500" s="12" t="s">
        <v>70</v>
      </c>
      <c r="AY500" s="228" t="s">
        <v>135</v>
      </c>
    </row>
    <row r="501" spans="2:51" s="13" customFormat="1" ht="13.5">
      <c r="B501" s="229"/>
      <c r="C501" s="230"/>
      <c r="D501" s="215" t="s">
        <v>153</v>
      </c>
      <c r="E501" s="231" t="s">
        <v>21</v>
      </c>
      <c r="F501" s="232" t="s">
        <v>318</v>
      </c>
      <c r="G501" s="230"/>
      <c r="H501" s="233">
        <v>2.75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153</v>
      </c>
      <c r="AU501" s="239" t="s">
        <v>79</v>
      </c>
      <c r="AV501" s="13" t="s">
        <v>79</v>
      </c>
      <c r="AW501" s="13" t="s">
        <v>34</v>
      </c>
      <c r="AX501" s="13" t="s">
        <v>70</v>
      </c>
      <c r="AY501" s="239" t="s">
        <v>135</v>
      </c>
    </row>
    <row r="502" spans="2:51" s="13" customFormat="1" ht="13.5">
      <c r="B502" s="229"/>
      <c r="C502" s="230"/>
      <c r="D502" s="215" t="s">
        <v>153</v>
      </c>
      <c r="E502" s="231" t="s">
        <v>21</v>
      </c>
      <c r="F502" s="232" t="s">
        <v>319</v>
      </c>
      <c r="G502" s="230"/>
      <c r="H502" s="233">
        <v>5.57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AT502" s="239" t="s">
        <v>153</v>
      </c>
      <c r="AU502" s="239" t="s">
        <v>79</v>
      </c>
      <c r="AV502" s="13" t="s">
        <v>79</v>
      </c>
      <c r="AW502" s="13" t="s">
        <v>34</v>
      </c>
      <c r="AX502" s="13" t="s">
        <v>70</v>
      </c>
      <c r="AY502" s="239" t="s">
        <v>135</v>
      </c>
    </row>
    <row r="503" spans="2:51" s="13" customFormat="1" ht="13.5">
      <c r="B503" s="229"/>
      <c r="C503" s="230"/>
      <c r="D503" s="215" t="s">
        <v>153</v>
      </c>
      <c r="E503" s="231" t="s">
        <v>21</v>
      </c>
      <c r="F503" s="232" t="s">
        <v>320</v>
      </c>
      <c r="G503" s="230"/>
      <c r="H503" s="233">
        <v>0.92</v>
      </c>
      <c r="I503" s="234"/>
      <c r="J503" s="230"/>
      <c r="K503" s="230"/>
      <c r="L503" s="235"/>
      <c r="M503" s="236"/>
      <c r="N503" s="237"/>
      <c r="O503" s="237"/>
      <c r="P503" s="237"/>
      <c r="Q503" s="237"/>
      <c r="R503" s="237"/>
      <c r="S503" s="237"/>
      <c r="T503" s="238"/>
      <c r="AT503" s="239" t="s">
        <v>153</v>
      </c>
      <c r="AU503" s="239" t="s">
        <v>79</v>
      </c>
      <c r="AV503" s="13" t="s">
        <v>79</v>
      </c>
      <c r="AW503" s="13" t="s">
        <v>34</v>
      </c>
      <c r="AX503" s="13" t="s">
        <v>70</v>
      </c>
      <c r="AY503" s="239" t="s">
        <v>135</v>
      </c>
    </row>
    <row r="504" spans="2:51" s="13" customFormat="1" ht="13.5">
      <c r="B504" s="229"/>
      <c r="C504" s="230"/>
      <c r="D504" s="215" t="s">
        <v>153</v>
      </c>
      <c r="E504" s="231" t="s">
        <v>21</v>
      </c>
      <c r="F504" s="232" t="s">
        <v>321</v>
      </c>
      <c r="G504" s="230"/>
      <c r="H504" s="233">
        <v>0.11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AT504" s="239" t="s">
        <v>153</v>
      </c>
      <c r="AU504" s="239" t="s">
        <v>79</v>
      </c>
      <c r="AV504" s="13" t="s">
        <v>79</v>
      </c>
      <c r="AW504" s="13" t="s">
        <v>34</v>
      </c>
      <c r="AX504" s="13" t="s">
        <v>70</v>
      </c>
      <c r="AY504" s="239" t="s">
        <v>135</v>
      </c>
    </row>
    <row r="505" spans="2:51" s="12" customFormat="1" ht="13.5">
      <c r="B505" s="219"/>
      <c r="C505" s="220"/>
      <c r="D505" s="215" t="s">
        <v>153</v>
      </c>
      <c r="E505" s="221" t="s">
        <v>21</v>
      </c>
      <c r="F505" s="222" t="s">
        <v>201</v>
      </c>
      <c r="G505" s="220"/>
      <c r="H505" s="221" t="s">
        <v>21</v>
      </c>
      <c r="I505" s="223"/>
      <c r="J505" s="220"/>
      <c r="K505" s="220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153</v>
      </c>
      <c r="AU505" s="228" t="s">
        <v>79</v>
      </c>
      <c r="AV505" s="12" t="s">
        <v>77</v>
      </c>
      <c r="AW505" s="12" t="s">
        <v>34</v>
      </c>
      <c r="AX505" s="12" t="s">
        <v>70</v>
      </c>
      <c r="AY505" s="228" t="s">
        <v>135</v>
      </c>
    </row>
    <row r="506" spans="2:51" s="13" customFormat="1" ht="13.5">
      <c r="B506" s="229"/>
      <c r="C506" s="230"/>
      <c r="D506" s="215" t="s">
        <v>153</v>
      </c>
      <c r="E506" s="231" t="s">
        <v>21</v>
      </c>
      <c r="F506" s="232" t="s">
        <v>322</v>
      </c>
      <c r="G506" s="230"/>
      <c r="H506" s="233">
        <v>4.94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AT506" s="239" t="s">
        <v>153</v>
      </c>
      <c r="AU506" s="239" t="s">
        <v>79</v>
      </c>
      <c r="AV506" s="13" t="s">
        <v>79</v>
      </c>
      <c r="AW506" s="13" t="s">
        <v>34</v>
      </c>
      <c r="AX506" s="13" t="s">
        <v>70</v>
      </c>
      <c r="AY506" s="239" t="s">
        <v>135</v>
      </c>
    </row>
    <row r="507" spans="2:51" s="13" customFormat="1" ht="13.5">
      <c r="B507" s="229"/>
      <c r="C507" s="230"/>
      <c r="D507" s="215" t="s">
        <v>153</v>
      </c>
      <c r="E507" s="231" t="s">
        <v>21</v>
      </c>
      <c r="F507" s="232" t="s">
        <v>323</v>
      </c>
      <c r="G507" s="230"/>
      <c r="H507" s="233">
        <v>7.81</v>
      </c>
      <c r="I507" s="234"/>
      <c r="J507" s="230"/>
      <c r="K507" s="230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153</v>
      </c>
      <c r="AU507" s="239" t="s">
        <v>79</v>
      </c>
      <c r="AV507" s="13" t="s">
        <v>79</v>
      </c>
      <c r="AW507" s="13" t="s">
        <v>34</v>
      </c>
      <c r="AX507" s="13" t="s">
        <v>70</v>
      </c>
      <c r="AY507" s="239" t="s">
        <v>135</v>
      </c>
    </row>
    <row r="508" spans="2:51" s="13" customFormat="1" ht="13.5">
      <c r="B508" s="229"/>
      <c r="C508" s="230"/>
      <c r="D508" s="215" t="s">
        <v>153</v>
      </c>
      <c r="E508" s="231" t="s">
        <v>21</v>
      </c>
      <c r="F508" s="232" t="s">
        <v>324</v>
      </c>
      <c r="G508" s="230"/>
      <c r="H508" s="233">
        <v>0.62</v>
      </c>
      <c r="I508" s="234"/>
      <c r="J508" s="230"/>
      <c r="K508" s="230"/>
      <c r="L508" s="235"/>
      <c r="M508" s="236"/>
      <c r="N508" s="237"/>
      <c r="O508" s="237"/>
      <c r="P508" s="237"/>
      <c r="Q508" s="237"/>
      <c r="R508" s="237"/>
      <c r="S508" s="237"/>
      <c r="T508" s="238"/>
      <c r="AT508" s="239" t="s">
        <v>153</v>
      </c>
      <c r="AU508" s="239" t="s">
        <v>79</v>
      </c>
      <c r="AV508" s="13" t="s">
        <v>79</v>
      </c>
      <c r="AW508" s="13" t="s">
        <v>34</v>
      </c>
      <c r="AX508" s="13" t="s">
        <v>70</v>
      </c>
      <c r="AY508" s="239" t="s">
        <v>135</v>
      </c>
    </row>
    <row r="509" spans="2:51" s="12" customFormat="1" ht="13.5">
      <c r="B509" s="219"/>
      <c r="C509" s="220"/>
      <c r="D509" s="215" t="s">
        <v>153</v>
      </c>
      <c r="E509" s="221" t="s">
        <v>21</v>
      </c>
      <c r="F509" s="222" t="s">
        <v>203</v>
      </c>
      <c r="G509" s="220"/>
      <c r="H509" s="221" t="s">
        <v>21</v>
      </c>
      <c r="I509" s="223"/>
      <c r="J509" s="220"/>
      <c r="K509" s="220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153</v>
      </c>
      <c r="AU509" s="228" t="s">
        <v>79</v>
      </c>
      <c r="AV509" s="12" t="s">
        <v>77</v>
      </c>
      <c r="AW509" s="12" t="s">
        <v>34</v>
      </c>
      <c r="AX509" s="12" t="s">
        <v>70</v>
      </c>
      <c r="AY509" s="228" t="s">
        <v>135</v>
      </c>
    </row>
    <row r="510" spans="2:51" s="13" customFormat="1" ht="13.5">
      <c r="B510" s="229"/>
      <c r="C510" s="230"/>
      <c r="D510" s="215" t="s">
        <v>153</v>
      </c>
      <c r="E510" s="231" t="s">
        <v>21</v>
      </c>
      <c r="F510" s="232" t="s">
        <v>325</v>
      </c>
      <c r="G510" s="230"/>
      <c r="H510" s="233">
        <v>0.9</v>
      </c>
      <c r="I510" s="234"/>
      <c r="J510" s="230"/>
      <c r="K510" s="230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153</v>
      </c>
      <c r="AU510" s="239" t="s">
        <v>79</v>
      </c>
      <c r="AV510" s="13" t="s">
        <v>79</v>
      </c>
      <c r="AW510" s="13" t="s">
        <v>34</v>
      </c>
      <c r="AX510" s="13" t="s">
        <v>70</v>
      </c>
      <c r="AY510" s="239" t="s">
        <v>135</v>
      </c>
    </row>
    <row r="511" spans="2:51" s="13" customFormat="1" ht="13.5">
      <c r="B511" s="229"/>
      <c r="C511" s="230"/>
      <c r="D511" s="215" t="s">
        <v>153</v>
      </c>
      <c r="E511" s="231" t="s">
        <v>21</v>
      </c>
      <c r="F511" s="232" t="s">
        <v>326</v>
      </c>
      <c r="G511" s="230"/>
      <c r="H511" s="233">
        <v>6.75</v>
      </c>
      <c r="I511" s="234"/>
      <c r="J511" s="230"/>
      <c r="K511" s="230"/>
      <c r="L511" s="235"/>
      <c r="M511" s="236"/>
      <c r="N511" s="237"/>
      <c r="O511" s="237"/>
      <c r="P511" s="237"/>
      <c r="Q511" s="237"/>
      <c r="R511" s="237"/>
      <c r="S511" s="237"/>
      <c r="T511" s="238"/>
      <c r="AT511" s="239" t="s">
        <v>153</v>
      </c>
      <c r="AU511" s="239" t="s">
        <v>79</v>
      </c>
      <c r="AV511" s="13" t="s">
        <v>79</v>
      </c>
      <c r="AW511" s="13" t="s">
        <v>34</v>
      </c>
      <c r="AX511" s="13" t="s">
        <v>70</v>
      </c>
      <c r="AY511" s="239" t="s">
        <v>135</v>
      </c>
    </row>
    <row r="512" spans="2:51" s="12" customFormat="1" ht="13.5">
      <c r="B512" s="219"/>
      <c r="C512" s="220"/>
      <c r="D512" s="215" t="s">
        <v>153</v>
      </c>
      <c r="E512" s="221" t="s">
        <v>21</v>
      </c>
      <c r="F512" s="222" t="s">
        <v>205</v>
      </c>
      <c r="G512" s="220"/>
      <c r="H512" s="221" t="s">
        <v>21</v>
      </c>
      <c r="I512" s="223"/>
      <c r="J512" s="220"/>
      <c r="K512" s="220"/>
      <c r="L512" s="224"/>
      <c r="M512" s="225"/>
      <c r="N512" s="226"/>
      <c r="O512" s="226"/>
      <c r="P512" s="226"/>
      <c r="Q512" s="226"/>
      <c r="R512" s="226"/>
      <c r="S512" s="226"/>
      <c r="T512" s="227"/>
      <c r="AT512" s="228" t="s">
        <v>153</v>
      </c>
      <c r="AU512" s="228" t="s">
        <v>79</v>
      </c>
      <c r="AV512" s="12" t="s">
        <v>77</v>
      </c>
      <c r="AW512" s="12" t="s">
        <v>34</v>
      </c>
      <c r="AX512" s="12" t="s">
        <v>70</v>
      </c>
      <c r="AY512" s="228" t="s">
        <v>135</v>
      </c>
    </row>
    <row r="513" spans="2:51" s="13" customFormat="1" ht="13.5">
      <c r="B513" s="229"/>
      <c r="C513" s="230"/>
      <c r="D513" s="215" t="s">
        <v>153</v>
      </c>
      <c r="E513" s="231" t="s">
        <v>21</v>
      </c>
      <c r="F513" s="232" t="s">
        <v>327</v>
      </c>
      <c r="G513" s="230"/>
      <c r="H513" s="233">
        <v>3.7</v>
      </c>
      <c r="I513" s="234"/>
      <c r="J513" s="230"/>
      <c r="K513" s="230"/>
      <c r="L513" s="235"/>
      <c r="M513" s="236"/>
      <c r="N513" s="237"/>
      <c r="O513" s="237"/>
      <c r="P513" s="237"/>
      <c r="Q513" s="237"/>
      <c r="R513" s="237"/>
      <c r="S513" s="237"/>
      <c r="T513" s="238"/>
      <c r="AT513" s="239" t="s">
        <v>153</v>
      </c>
      <c r="AU513" s="239" t="s">
        <v>79</v>
      </c>
      <c r="AV513" s="13" t="s">
        <v>79</v>
      </c>
      <c r="AW513" s="13" t="s">
        <v>34</v>
      </c>
      <c r="AX513" s="13" t="s">
        <v>70</v>
      </c>
      <c r="AY513" s="239" t="s">
        <v>135</v>
      </c>
    </row>
    <row r="514" spans="2:51" s="13" customFormat="1" ht="13.5">
      <c r="B514" s="229"/>
      <c r="C514" s="230"/>
      <c r="D514" s="215" t="s">
        <v>153</v>
      </c>
      <c r="E514" s="231" t="s">
        <v>21</v>
      </c>
      <c r="F514" s="232" t="s">
        <v>328</v>
      </c>
      <c r="G514" s="230"/>
      <c r="H514" s="233">
        <v>7.35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153</v>
      </c>
      <c r="AU514" s="239" t="s">
        <v>79</v>
      </c>
      <c r="AV514" s="13" t="s">
        <v>79</v>
      </c>
      <c r="AW514" s="13" t="s">
        <v>34</v>
      </c>
      <c r="AX514" s="13" t="s">
        <v>70</v>
      </c>
      <c r="AY514" s="239" t="s">
        <v>135</v>
      </c>
    </row>
    <row r="515" spans="2:51" s="13" customFormat="1" ht="13.5">
      <c r="B515" s="229"/>
      <c r="C515" s="230"/>
      <c r="D515" s="215" t="s">
        <v>153</v>
      </c>
      <c r="E515" s="231" t="s">
        <v>21</v>
      </c>
      <c r="F515" s="232" t="s">
        <v>329</v>
      </c>
      <c r="G515" s="230"/>
      <c r="H515" s="233">
        <v>0.28</v>
      </c>
      <c r="I515" s="234"/>
      <c r="J515" s="230"/>
      <c r="K515" s="230"/>
      <c r="L515" s="235"/>
      <c r="M515" s="236"/>
      <c r="N515" s="237"/>
      <c r="O515" s="237"/>
      <c r="P515" s="237"/>
      <c r="Q515" s="237"/>
      <c r="R515" s="237"/>
      <c r="S515" s="237"/>
      <c r="T515" s="238"/>
      <c r="AT515" s="239" t="s">
        <v>153</v>
      </c>
      <c r="AU515" s="239" t="s">
        <v>79</v>
      </c>
      <c r="AV515" s="13" t="s">
        <v>79</v>
      </c>
      <c r="AW515" s="13" t="s">
        <v>34</v>
      </c>
      <c r="AX515" s="13" t="s">
        <v>70</v>
      </c>
      <c r="AY515" s="239" t="s">
        <v>135</v>
      </c>
    </row>
    <row r="516" spans="2:51" s="12" customFormat="1" ht="13.5">
      <c r="B516" s="219"/>
      <c r="C516" s="220"/>
      <c r="D516" s="215" t="s">
        <v>153</v>
      </c>
      <c r="E516" s="221" t="s">
        <v>21</v>
      </c>
      <c r="F516" s="222" t="s">
        <v>207</v>
      </c>
      <c r="G516" s="220"/>
      <c r="H516" s="221" t="s">
        <v>21</v>
      </c>
      <c r="I516" s="223"/>
      <c r="J516" s="220"/>
      <c r="K516" s="220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153</v>
      </c>
      <c r="AU516" s="228" t="s">
        <v>79</v>
      </c>
      <c r="AV516" s="12" t="s">
        <v>77</v>
      </c>
      <c r="AW516" s="12" t="s">
        <v>34</v>
      </c>
      <c r="AX516" s="12" t="s">
        <v>70</v>
      </c>
      <c r="AY516" s="228" t="s">
        <v>135</v>
      </c>
    </row>
    <row r="517" spans="2:51" s="13" customFormat="1" ht="13.5">
      <c r="B517" s="229"/>
      <c r="C517" s="230"/>
      <c r="D517" s="215" t="s">
        <v>153</v>
      </c>
      <c r="E517" s="231" t="s">
        <v>21</v>
      </c>
      <c r="F517" s="232" t="s">
        <v>330</v>
      </c>
      <c r="G517" s="230"/>
      <c r="H517" s="233">
        <v>2.78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AT517" s="239" t="s">
        <v>153</v>
      </c>
      <c r="AU517" s="239" t="s">
        <v>79</v>
      </c>
      <c r="AV517" s="13" t="s">
        <v>79</v>
      </c>
      <c r="AW517" s="13" t="s">
        <v>34</v>
      </c>
      <c r="AX517" s="13" t="s">
        <v>70</v>
      </c>
      <c r="AY517" s="239" t="s">
        <v>135</v>
      </c>
    </row>
    <row r="518" spans="2:51" s="13" customFormat="1" ht="13.5">
      <c r="B518" s="229"/>
      <c r="C518" s="230"/>
      <c r="D518" s="215" t="s">
        <v>153</v>
      </c>
      <c r="E518" s="231" t="s">
        <v>21</v>
      </c>
      <c r="F518" s="232" t="s">
        <v>331</v>
      </c>
      <c r="G518" s="230"/>
      <c r="H518" s="233">
        <v>5.75</v>
      </c>
      <c r="I518" s="234"/>
      <c r="J518" s="230"/>
      <c r="K518" s="230"/>
      <c r="L518" s="235"/>
      <c r="M518" s="236"/>
      <c r="N518" s="237"/>
      <c r="O518" s="237"/>
      <c r="P518" s="237"/>
      <c r="Q518" s="237"/>
      <c r="R518" s="237"/>
      <c r="S518" s="237"/>
      <c r="T518" s="238"/>
      <c r="AT518" s="239" t="s">
        <v>153</v>
      </c>
      <c r="AU518" s="239" t="s">
        <v>79</v>
      </c>
      <c r="AV518" s="13" t="s">
        <v>79</v>
      </c>
      <c r="AW518" s="13" t="s">
        <v>34</v>
      </c>
      <c r="AX518" s="13" t="s">
        <v>70</v>
      </c>
      <c r="AY518" s="239" t="s">
        <v>135</v>
      </c>
    </row>
    <row r="519" spans="2:51" s="13" customFormat="1" ht="13.5">
      <c r="B519" s="229"/>
      <c r="C519" s="230"/>
      <c r="D519" s="215" t="s">
        <v>153</v>
      </c>
      <c r="E519" s="231" t="s">
        <v>21</v>
      </c>
      <c r="F519" s="232" t="s">
        <v>332</v>
      </c>
      <c r="G519" s="230"/>
      <c r="H519" s="233">
        <v>1.05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153</v>
      </c>
      <c r="AU519" s="239" t="s">
        <v>79</v>
      </c>
      <c r="AV519" s="13" t="s">
        <v>79</v>
      </c>
      <c r="AW519" s="13" t="s">
        <v>34</v>
      </c>
      <c r="AX519" s="13" t="s">
        <v>70</v>
      </c>
      <c r="AY519" s="239" t="s">
        <v>135</v>
      </c>
    </row>
    <row r="520" spans="2:51" s="13" customFormat="1" ht="13.5">
      <c r="B520" s="229"/>
      <c r="C520" s="230"/>
      <c r="D520" s="215" t="s">
        <v>153</v>
      </c>
      <c r="E520" s="231" t="s">
        <v>21</v>
      </c>
      <c r="F520" s="232" t="s">
        <v>333</v>
      </c>
      <c r="G520" s="230"/>
      <c r="H520" s="233">
        <v>0.12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AT520" s="239" t="s">
        <v>153</v>
      </c>
      <c r="AU520" s="239" t="s">
        <v>79</v>
      </c>
      <c r="AV520" s="13" t="s">
        <v>79</v>
      </c>
      <c r="AW520" s="13" t="s">
        <v>34</v>
      </c>
      <c r="AX520" s="13" t="s">
        <v>70</v>
      </c>
      <c r="AY520" s="239" t="s">
        <v>135</v>
      </c>
    </row>
    <row r="521" spans="2:51" s="14" customFormat="1" ht="13.5">
      <c r="B521" s="240"/>
      <c r="C521" s="241"/>
      <c r="D521" s="215" t="s">
        <v>153</v>
      </c>
      <c r="E521" s="242" t="s">
        <v>21</v>
      </c>
      <c r="F521" s="243" t="s">
        <v>157</v>
      </c>
      <c r="G521" s="241"/>
      <c r="H521" s="244">
        <v>92.18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AT521" s="250" t="s">
        <v>153</v>
      </c>
      <c r="AU521" s="250" t="s">
        <v>79</v>
      </c>
      <c r="AV521" s="14" t="s">
        <v>141</v>
      </c>
      <c r="AW521" s="14" t="s">
        <v>34</v>
      </c>
      <c r="AX521" s="14" t="s">
        <v>77</v>
      </c>
      <c r="AY521" s="250" t="s">
        <v>135</v>
      </c>
    </row>
    <row r="522" spans="2:65" s="1" customFormat="1" ht="16.5" customHeight="1">
      <c r="B522" s="41"/>
      <c r="C522" s="203" t="s">
        <v>526</v>
      </c>
      <c r="D522" s="203" t="s">
        <v>137</v>
      </c>
      <c r="E522" s="204" t="s">
        <v>527</v>
      </c>
      <c r="F522" s="205" t="s">
        <v>528</v>
      </c>
      <c r="G522" s="206" t="s">
        <v>147</v>
      </c>
      <c r="H522" s="207">
        <v>107.59</v>
      </c>
      <c r="I522" s="208"/>
      <c r="J522" s="209">
        <f>ROUND(I522*H522,2)</f>
        <v>0</v>
      </c>
      <c r="K522" s="205" t="s">
        <v>148</v>
      </c>
      <c r="L522" s="61"/>
      <c r="M522" s="210" t="s">
        <v>21</v>
      </c>
      <c r="N522" s="211" t="s">
        <v>41</v>
      </c>
      <c r="O522" s="42"/>
      <c r="P522" s="212">
        <f>O522*H522</f>
        <v>0</v>
      </c>
      <c r="Q522" s="212">
        <v>0</v>
      </c>
      <c r="R522" s="212">
        <f>Q522*H522</f>
        <v>0</v>
      </c>
      <c r="S522" s="212">
        <v>0.066</v>
      </c>
      <c r="T522" s="213">
        <f>S522*H522</f>
        <v>7.1009400000000005</v>
      </c>
      <c r="AR522" s="25" t="s">
        <v>141</v>
      </c>
      <c r="AT522" s="25" t="s">
        <v>137</v>
      </c>
      <c r="AU522" s="25" t="s">
        <v>79</v>
      </c>
      <c r="AY522" s="25" t="s">
        <v>135</v>
      </c>
      <c r="BE522" s="214">
        <f>IF(N522="základní",J522,0)</f>
        <v>0</v>
      </c>
      <c r="BF522" s="214">
        <f>IF(N522="snížená",J522,0)</f>
        <v>0</v>
      </c>
      <c r="BG522" s="214">
        <f>IF(N522="zákl. přenesená",J522,0)</f>
        <v>0</v>
      </c>
      <c r="BH522" s="214">
        <f>IF(N522="sníž. přenesená",J522,0)</f>
        <v>0</v>
      </c>
      <c r="BI522" s="214">
        <f>IF(N522="nulová",J522,0)</f>
        <v>0</v>
      </c>
      <c r="BJ522" s="25" t="s">
        <v>77</v>
      </c>
      <c r="BK522" s="214">
        <f>ROUND(I522*H522,2)</f>
        <v>0</v>
      </c>
      <c r="BL522" s="25" t="s">
        <v>141</v>
      </c>
      <c r="BM522" s="25" t="s">
        <v>529</v>
      </c>
    </row>
    <row r="523" spans="2:47" s="1" customFormat="1" ht="13.5">
      <c r="B523" s="41"/>
      <c r="C523" s="63"/>
      <c r="D523" s="215" t="s">
        <v>143</v>
      </c>
      <c r="E523" s="63"/>
      <c r="F523" s="216" t="s">
        <v>530</v>
      </c>
      <c r="G523" s="63"/>
      <c r="H523" s="63"/>
      <c r="I523" s="172"/>
      <c r="J523" s="63"/>
      <c r="K523" s="63"/>
      <c r="L523" s="61"/>
      <c r="M523" s="217"/>
      <c r="N523" s="42"/>
      <c r="O523" s="42"/>
      <c r="P523" s="42"/>
      <c r="Q523" s="42"/>
      <c r="R523" s="42"/>
      <c r="S523" s="42"/>
      <c r="T523" s="78"/>
      <c r="AT523" s="25" t="s">
        <v>143</v>
      </c>
      <c r="AU523" s="25" t="s">
        <v>79</v>
      </c>
    </row>
    <row r="524" spans="2:47" s="1" customFormat="1" ht="27">
      <c r="B524" s="41"/>
      <c r="C524" s="63"/>
      <c r="D524" s="215" t="s">
        <v>151</v>
      </c>
      <c r="E524" s="63"/>
      <c r="F524" s="218" t="s">
        <v>531</v>
      </c>
      <c r="G524" s="63"/>
      <c r="H524" s="63"/>
      <c r="I524" s="172"/>
      <c r="J524" s="63"/>
      <c r="K524" s="63"/>
      <c r="L524" s="61"/>
      <c r="M524" s="217"/>
      <c r="N524" s="42"/>
      <c r="O524" s="42"/>
      <c r="P524" s="42"/>
      <c r="Q524" s="42"/>
      <c r="R524" s="42"/>
      <c r="S524" s="42"/>
      <c r="T524" s="78"/>
      <c r="AT524" s="25" t="s">
        <v>151</v>
      </c>
      <c r="AU524" s="25" t="s">
        <v>79</v>
      </c>
    </row>
    <row r="525" spans="2:51" s="12" customFormat="1" ht="13.5">
      <c r="B525" s="219"/>
      <c r="C525" s="220"/>
      <c r="D525" s="215" t="s">
        <v>153</v>
      </c>
      <c r="E525" s="221" t="s">
        <v>21</v>
      </c>
      <c r="F525" s="222" t="s">
        <v>532</v>
      </c>
      <c r="G525" s="220"/>
      <c r="H525" s="221" t="s">
        <v>21</v>
      </c>
      <c r="I525" s="223"/>
      <c r="J525" s="220"/>
      <c r="K525" s="220"/>
      <c r="L525" s="224"/>
      <c r="M525" s="225"/>
      <c r="N525" s="226"/>
      <c r="O525" s="226"/>
      <c r="P525" s="226"/>
      <c r="Q525" s="226"/>
      <c r="R525" s="226"/>
      <c r="S525" s="226"/>
      <c r="T525" s="227"/>
      <c r="AT525" s="228" t="s">
        <v>153</v>
      </c>
      <c r="AU525" s="228" t="s">
        <v>79</v>
      </c>
      <c r="AV525" s="12" t="s">
        <v>77</v>
      </c>
      <c r="AW525" s="12" t="s">
        <v>34</v>
      </c>
      <c r="AX525" s="12" t="s">
        <v>70</v>
      </c>
      <c r="AY525" s="228" t="s">
        <v>135</v>
      </c>
    </row>
    <row r="526" spans="2:51" s="13" customFormat="1" ht="13.5">
      <c r="B526" s="229"/>
      <c r="C526" s="230"/>
      <c r="D526" s="215" t="s">
        <v>153</v>
      </c>
      <c r="E526" s="231" t="s">
        <v>21</v>
      </c>
      <c r="F526" s="232" t="s">
        <v>533</v>
      </c>
      <c r="G526" s="230"/>
      <c r="H526" s="233">
        <v>16.14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153</v>
      </c>
      <c r="AU526" s="239" t="s">
        <v>79</v>
      </c>
      <c r="AV526" s="13" t="s">
        <v>79</v>
      </c>
      <c r="AW526" s="13" t="s">
        <v>34</v>
      </c>
      <c r="AX526" s="13" t="s">
        <v>70</v>
      </c>
      <c r="AY526" s="239" t="s">
        <v>135</v>
      </c>
    </row>
    <row r="527" spans="2:51" s="13" customFormat="1" ht="13.5">
      <c r="B527" s="229"/>
      <c r="C527" s="230"/>
      <c r="D527" s="215" t="s">
        <v>153</v>
      </c>
      <c r="E527" s="231" t="s">
        <v>21</v>
      </c>
      <c r="F527" s="232" t="s">
        <v>534</v>
      </c>
      <c r="G527" s="230"/>
      <c r="H527" s="233">
        <v>23.28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AT527" s="239" t="s">
        <v>153</v>
      </c>
      <c r="AU527" s="239" t="s">
        <v>79</v>
      </c>
      <c r="AV527" s="13" t="s">
        <v>79</v>
      </c>
      <c r="AW527" s="13" t="s">
        <v>34</v>
      </c>
      <c r="AX527" s="13" t="s">
        <v>70</v>
      </c>
      <c r="AY527" s="239" t="s">
        <v>135</v>
      </c>
    </row>
    <row r="528" spans="2:51" s="12" customFormat="1" ht="13.5">
      <c r="B528" s="219"/>
      <c r="C528" s="220"/>
      <c r="D528" s="215" t="s">
        <v>153</v>
      </c>
      <c r="E528" s="221" t="s">
        <v>21</v>
      </c>
      <c r="F528" s="222" t="s">
        <v>535</v>
      </c>
      <c r="G528" s="220"/>
      <c r="H528" s="221" t="s">
        <v>21</v>
      </c>
      <c r="I528" s="223"/>
      <c r="J528" s="220"/>
      <c r="K528" s="220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153</v>
      </c>
      <c r="AU528" s="228" t="s">
        <v>79</v>
      </c>
      <c r="AV528" s="12" t="s">
        <v>77</v>
      </c>
      <c r="AW528" s="12" t="s">
        <v>34</v>
      </c>
      <c r="AX528" s="12" t="s">
        <v>70</v>
      </c>
      <c r="AY528" s="228" t="s">
        <v>135</v>
      </c>
    </row>
    <row r="529" spans="2:51" s="13" customFormat="1" ht="13.5">
      <c r="B529" s="229"/>
      <c r="C529" s="230"/>
      <c r="D529" s="215" t="s">
        <v>153</v>
      </c>
      <c r="E529" s="231" t="s">
        <v>21</v>
      </c>
      <c r="F529" s="232" t="s">
        <v>536</v>
      </c>
      <c r="G529" s="230"/>
      <c r="H529" s="233">
        <v>16.14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153</v>
      </c>
      <c r="AU529" s="239" t="s">
        <v>79</v>
      </c>
      <c r="AV529" s="13" t="s">
        <v>79</v>
      </c>
      <c r="AW529" s="13" t="s">
        <v>34</v>
      </c>
      <c r="AX529" s="13" t="s">
        <v>70</v>
      </c>
      <c r="AY529" s="239" t="s">
        <v>135</v>
      </c>
    </row>
    <row r="530" spans="2:51" s="13" customFormat="1" ht="13.5">
      <c r="B530" s="229"/>
      <c r="C530" s="230"/>
      <c r="D530" s="215" t="s">
        <v>153</v>
      </c>
      <c r="E530" s="231" t="s">
        <v>21</v>
      </c>
      <c r="F530" s="232" t="s">
        <v>537</v>
      </c>
      <c r="G530" s="230"/>
      <c r="H530" s="233">
        <v>23.28</v>
      </c>
      <c r="I530" s="234"/>
      <c r="J530" s="230"/>
      <c r="K530" s="230"/>
      <c r="L530" s="235"/>
      <c r="M530" s="236"/>
      <c r="N530" s="237"/>
      <c r="O530" s="237"/>
      <c r="P530" s="237"/>
      <c r="Q530" s="237"/>
      <c r="R530" s="237"/>
      <c r="S530" s="237"/>
      <c r="T530" s="238"/>
      <c r="AT530" s="239" t="s">
        <v>153</v>
      </c>
      <c r="AU530" s="239" t="s">
        <v>79</v>
      </c>
      <c r="AV530" s="13" t="s">
        <v>79</v>
      </c>
      <c r="AW530" s="13" t="s">
        <v>34</v>
      </c>
      <c r="AX530" s="13" t="s">
        <v>70</v>
      </c>
      <c r="AY530" s="239" t="s">
        <v>135</v>
      </c>
    </row>
    <row r="531" spans="2:51" s="12" customFormat="1" ht="13.5">
      <c r="B531" s="219"/>
      <c r="C531" s="220"/>
      <c r="D531" s="215" t="s">
        <v>153</v>
      </c>
      <c r="E531" s="221" t="s">
        <v>21</v>
      </c>
      <c r="F531" s="222" t="s">
        <v>538</v>
      </c>
      <c r="G531" s="220"/>
      <c r="H531" s="221" t="s">
        <v>21</v>
      </c>
      <c r="I531" s="223"/>
      <c r="J531" s="220"/>
      <c r="K531" s="220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153</v>
      </c>
      <c r="AU531" s="228" t="s">
        <v>79</v>
      </c>
      <c r="AV531" s="12" t="s">
        <v>77</v>
      </c>
      <c r="AW531" s="12" t="s">
        <v>34</v>
      </c>
      <c r="AX531" s="12" t="s">
        <v>70</v>
      </c>
      <c r="AY531" s="228" t="s">
        <v>135</v>
      </c>
    </row>
    <row r="532" spans="2:51" s="13" customFormat="1" ht="13.5">
      <c r="B532" s="229"/>
      <c r="C532" s="230"/>
      <c r="D532" s="215" t="s">
        <v>153</v>
      </c>
      <c r="E532" s="231" t="s">
        <v>21</v>
      </c>
      <c r="F532" s="232" t="s">
        <v>539</v>
      </c>
      <c r="G532" s="230"/>
      <c r="H532" s="233">
        <v>9.2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AT532" s="239" t="s">
        <v>153</v>
      </c>
      <c r="AU532" s="239" t="s">
        <v>79</v>
      </c>
      <c r="AV532" s="13" t="s">
        <v>79</v>
      </c>
      <c r="AW532" s="13" t="s">
        <v>34</v>
      </c>
      <c r="AX532" s="13" t="s">
        <v>70</v>
      </c>
      <c r="AY532" s="239" t="s">
        <v>135</v>
      </c>
    </row>
    <row r="533" spans="2:51" s="13" customFormat="1" ht="13.5">
      <c r="B533" s="229"/>
      <c r="C533" s="230"/>
      <c r="D533" s="215" t="s">
        <v>153</v>
      </c>
      <c r="E533" s="231" t="s">
        <v>21</v>
      </c>
      <c r="F533" s="232" t="s">
        <v>540</v>
      </c>
      <c r="G533" s="230"/>
      <c r="H533" s="233">
        <v>19.55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153</v>
      </c>
      <c r="AU533" s="239" t="s">
        <v>79</v>
      </c>
      <c r="AV533" s="13" t="s">
        <v>79</v>
      </c>
      <c r="AW533" s="13" t="s">
        <v>34</v>
      </c>
      <c r="AX533" s="13" t="s">
        <v>70</v>
      </c>
      <c r="AY533" s="239" t="s">
        <v>135</v>
      </c>
    </row>
    <row r="534" spans="2:51" s="14" customFormat="1" ht="13.5">
      <c r="B534" s="240"/>
      <c r="C534" s="241"/>
      <c r="D534" s="215" t="s">
        <v>153</v>
      </c>
      <c r="E534" s="242" t="s">
        <v>21</v>
      </c>
      <c r="F534" s="243" t="s">
        <v>157</v>
      </c>
      <c r="G534" s="241"/>
      <c r="H534" s="244">
        <v>107.59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AT534" s="250" t="s">
        <v>153</v>
      </c>
      <c r="AU534" s="250" t="s">
        <v>79</v>
      </c>
      <c r="AV534" s="14" t="s">
        <v>141</v>
      </c>
      <c r="AW534" s="14" t="s">
        <v>34</v>
      </c>
      <c r="AX534" s="14" t="s">
        <v>77</v>
      </c>
      <c r="AY534" s="250" t="s">
        <v>135</v>
      </c>
    </row>
    <row r="535" spans="2:65" s="1" customFormat="1" ht="16.5" customHeight="1">
      <c r="B535" s="41"/>
      <c r="C535" s="203" t="s">
        <v>541</v>
      </c>
      <c r="D535" s="203" t="s">
        <v>137</v>
      </c>
      <c r="E535" s="204" t="s">
        <v>542</v>
      </c>
      <c r="F535" s="205" t="s">
        <v>543</v>
      </c>
      <c r="G535" s="206" t="s">
        <v>147</v>
      </c>
      <c r="H535" s="207">
        <v>54.58</v>
      </c>
      <c r="I535" s="208"/>
      <c r="J535" s="209">
        <f>ROUND(I535*H535,2)</f>
        <v>0</v>
      </c>
      <c r="K535" s="205" t="s">
        <v>148</v>
      </c>
      <c r="L535" s="61"/>
      <c r="M535" s="210" t="s">
        <v>21</v>
      </c>
      <c r="N535" s="211" t="s">
        <v>41</v>
      </c>
      <c r="O535" s="42"/>
      <c r="P535" s="212">
        <f>O535*H535</f>
        <v>0</v>
      </c>
      <c r="Q535" s="212">
        <v>0</v>
      </c>
      <c r="R535" s="212">
        <f>Q535*H535</f>
        <v>0</v>
      </c>
      <c r="S535" s="212">
        <v>0.11</v>
      </c>
      <c r="T535" s="213">
        <f>S535*H535</f>
        <v>6.0038</v>
      </c>
      <c r="AR535" s="25" t="s">
        <v>141</v>
      </c>
      <c r="AT535" s="25" t="s">
        <v>137</v>
      </c>
      <c r="AU535" s="25" t="s">
        <v>79</v>
      </c>
      <c r="AY535" s="25" t="s">
        <v>135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25" t="s">
        <v>77</v>
      </c>
      <c r="BK535" s="214">
        <f>ROUND(I535*H535,2)</f>
        <v>0</v>
      </c>
      <c r="BL535" s="25" t="s">
        <v>141</v>
      </c>
      <c r="BM535" s="25" t="s">
        <v>544</v>
      </c>
    </row>
    <row r="536" spans="2:47" s="1" customFormat="1" ht="13.5">
      <c r="B536" s="41"/>
      <c r="C536" s="63"/>
      <c r="D536" s="215" t="s">
        <v>143</v>
      </c>
      <c r="E536" s="63"/>
      <c r="F536" s="216" t="s">
        <v>545</v>
      </c>
      <c r="G536" s="63"/>
      <c r="H536" s="63"/>
      <c r="I536" s="172"/>
      <c r="J536" s="63"/>
      <c r="K536" s="63"/>
      <c r="L536" s="61"/>
      <c r="M536" s="217"/>
      <c r="N536" s="42"/>
      <c r="O536" s="42"/>
      <c r="P536" s="42"/>
      <c r="Q536" s="42"/>
      <c r="R536" s="42"/>
      <c r="S536" s="42"/>
      <c r="T536" s="78"/>
      <c r="AT536" s="25" t="s">
        <v>143</v>
      </c>
      <c r="AU536" s="25" t="s">
        <v>79</v>
      </c>
    </row>
    <row r="537" spans="2:47" s="1" customFormat="1" ht="27">
      <c r="B537" s="41"/>
      <c r="C537" s="63"/>
      <c r="D537" s="215" t="s">
        <v>151</v>
      </c>
      <c r="E537" s="63"/>
      <c r="F537" s="218" t="s">
        <v>546</v>
      </c>
      <c r="G537" s="63"/>
      <c r="H537" s="63"/>
      <c r="I537" s="172"/>
      <c r="J537" s="63"/>
      <c r="K537" s="63"/>
      <c r="L537" s="61"/>
      <c r="M537" s="217"/>
      <c r="N537" s="42"/>
      <c r="O537" s="42"/>
      <c r="P537" s="42"/>
      <c r="Q537" s="42"/>
      <c r="R537" s="42"/>
      <c r="S537" s="42"/>
      <c r="T537" s="78"/>
      <c r="AT537" s="25" t="s">
        <v>151</v>
      </c>
      <c r="AU537" s="25" t="s">
        <v>79</v>
      </c>
    </row>
    <row r="538" spans="2:51" s="12" customFormat="1" ht="13.5">
      <c r="B538" s="219"/>
      <c r="C538" s="220"/>
      <c r="D538" s="215" t="s">
        <v>153</v>
      </c>
      <c r="E538" s="221" t="s">
        <v>21</v>
      </c>
      <c r="F538" s="222" t="s">
        <v>224</v>
      </c>
      <c r="G538" s="220"/>
      <c r="H538" s="221" t="s">
        <v>21</v>
      </c>
      <c r="I538" s="223"/>
      <c r="J538" s="220"/>
      <c r="K538" s="220"/>
      <c r="L538" s="224"/>
      <c r="M538" s="225"/>
      <c r="N538" s="226"/>
      <c r="O538" s="226"/>
      <c r="P538" s="226"/>
      <c r="Q538" s="226"/>
      <c r="R538" s="226"/>
      <c r="S538" s="226"/>
      <c r="T538" s="227"/>
      <c r="AT538" s="228" t="s">
        <v>153</v>
      </c>
      <c r="AU538" s="228" t="s">
        <v>79</v>
      </c>
      <c r="AV538" s="12" t="s">
        <v>77</v>
      </c>
      <c r="AW538" s="12" t="s">
        <v>34</v>
      </c>
      <c r="AX538" s="12" t="s">
        <v>70</v>
      </c>
      <c r="AY538" s="228" t="s">
        <v>135</v>
      </c>
    </row>
    <row r="539" spans="2:51" s="13" customFormat="1" ht="13.5">
      <c r="B539" s="229"/>
      <c r="C539" s="230"/>
      <c r="D539" s="215" t="s">
        <v>153</v>
      </c>
      <c r="E539" s="231" t="s">
        <v>21</v>
      </c>
      <c r="F539" s="232" t="s">
        <v>547</v>
      </c>
      <c r="G539" s="230"/>
      <c r="H539" s="233">
        <v>24.03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AT539" s="239" t="s">
        <v>153</v>
      </c>
      <c r="AU539" s="239" t="s">
        <v>79</v>
      </c>
      <c r="AV539" s="13" t="s">
        <v>79</v>
      </c>
      <c r="AW539" s="13" t="s">
        <v>34</v>
      </c>
      <c r="AX539" s="13" t="s">
        <v>70</v>
      </c>
      <c r="AY539" s="239" t="s">
        <v>135</v>
      </c>
    </row>
    <row r="540" spans="2:51" s="13" customFormat="1" ht="13.5">
      <c r="B540" s="229"/>
      <c r="C540" s="230"/>
      <c r="D540" s="215" t="s">
        <v>153</v>
      </c>
      <c r="E540" s="231" t="s">
        <v>21</v>
      </c>
      <c r="F540" s="232" t="s">
        <v>548</v>
      </c>
      <c r="G540" s="230"/>
      <c r="H540" s="233">
        <v>23.4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AT540" s="239" t="s">
        <v>153</v>
      </c>
      <c r="AU540" s="239" t="s">
        <v>79</v>
      </c>
      <c r="AV540" s="13" t="s">
        <v>79</v>
      </c>
      <c r="AW540" s="13" t="s">
        <v>34</v>
      </c>
      <c r="AX540" s="13" t="s">
        <v>70</v>
      </c>
      <c r="AY540" s="239" t="s">
        <v>135</v>
      </c>
    </row>
    <row r="541" spans="2:51" s="13" customFormat="1" ht="13.5">
      <c r="B541" s="229"/>
      <c r="C541" s="230"/>
      <c r="D541" s="215" t="s">
        <v>153</v>
      </c>
      <c r="E541" s="231" t="s">
        <v>21</v>
      </c>
      <c r="F541" s="232" t="s">
        <v>549</v>
      </c>
      <c r="G541" s="230"/>
      <c r="H541" s="233">
        <v>7.15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AT541" s="239" t="s">
        <v>153</v>
      </c>
      <c r="AU541" s="239" t="s">
        <v>79</v>
      </c>
      <c r="AV541" s="13" t="s">
        <v>79</v>
      </c>
      <c r="AW541" s="13" t="s">
        <v>34</v>
      </c>
      <c r="AX541" s="13" t="s">
        <v>70</v>
      </c>
      <c r="AY541" s="239" t="s">
        <v>135</v>
      </c>
    </row>
    <row r="542" spans="2:51" s="14" customFormat="1" ht="13.5">
      <c r="B542" s="240"/>
      <c r="C542" s="241"/>
      <c r="D542" s="215" t="s">
        <v>153</v>
      </c>
      <c r="E542" s="242" t="s">
        <v>21</v>
      </c>
      <c r="F542" s="243" t="s">
        <v>157</v>
      </c>
      <c r="G542" s="241"/>
      <c r="H542" s="244">
        <v>54.58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153</v>
      </c>
      <c r="AU542" s="250" t="s">
        <v>79</v>
      </c>
      <c r="AV542" s="14" t="s">
        <v>141</v>
      </c>
      <c r="AW542" s="14" t="s">
        <v>34</v>
      </c>
      <c r="AX542" s="14" t="s">
        <v>77</v>
      </c>
      <c r="AY542" s="250" t="s">
        <v>135</v>
      </c>
    </row>
    <row r="543" spans="2:65" s="1" customFormat="1" ht="16.5" customHeight="1">
      <c r="B543" s="41"/>
      <c r="C543" s="203" t="s">
        <v>550</v>
      </c>
      <c r="D543" s="203" t="s">
        <v>137</v>
      </c>
      <c r="E543" s="204" t="s">
        <v>551</v>
      </c>
      <c r="F543" s="205" t="s">
        <v>552</v>
      </c>
      <c r="G543" s="206" t="s">
        <v>147</v>
      </c>
      <c r="H543" s="207">
        <v>427.744</v>
      </c>
      <c r="I543" s="208"/>
      <c r="J543" s="209">
        <f>ROUND(I543*H543,2)</f>
        <v>0</v>
      </c>
      <c r="K543" s="205" t="s">
        <v>148</v>
      </c>
      <c r="L543" s="61"/>
      <c r="M543" s="210" t="s">
        <v>21</v>
      </c>
      <c r="N543" s="211" t="s">
        <v>41</v>
      </c>
      <c r="O543" s="42"/>
      <c r="P543" s="212">
        <f>O543*H543</f>
        <v>0</v>
      </c>
      <c r="Q543" s="212">
        <v>0</v>
      </c>
      <c r="R543" s="212">
        <f>Q543*H543</f>
        <v>0</v>
      </c>
      <c r="S543" s="212">
        <v>0</v>
      </c>
      <c r="T543" s="213">
        <f>S543*H543</f>
        <v>0</v>
      </c>
      <c r="AR543" s="25" t="s">
        <v>141</v>
      </c>
      <c r="AT543" s="25" t="s">
        <v>137</v>
      </c>
      <c r="AU543" s="25" t="s">
        <v>79</v>
      </c>
      <c r="AY543" s="25" t="s">
        <v>135</v>
      </c>
      <c r="BE543" s="214">
        <f>IF(N543="základní",J543,0)</f>
        <v>0</v>
      </c>
      <c r="BF543" s="214">
        <f>IF(N543="snížená",J543,0)</f>
        <v>0</v>
      </c>
      <c r="BG543" s="214">
        <f>IF(N543="zákl. přenesená",J543,0)</f>
        <v>0</v>
      </c>
      <c r="BH543" s="214">
        <f>IF(N543="sníž. přenesená",J543,0)</f>
        <v>0</v>
      </c>
      <c r="BI543" s="214">
        <f>IF(N543="nulová",J543,0)</f>
        <v>0</v>
      </c>
      <c r="BJ543" s="25" t="s">
        <v>77</v>
      </c>
      <c r="BK543" s="214">
        <f>ROUND(I543*H543,2)</f>
        <v>0</v>
      </c>
      <c r="BL543" s="25" t="s">
        <v>141</v>
      </c>
      <c r="BM543" s="25" t="s">
        <v>553</v>
      </c>
    </row>
    <row r="544" spans="2:47" s="1" customFormat="1" ht="13.5">
      <c r="B544" s="41"/>
      <c r="C544" s="63"/>
      <c r="D544" s="215" t="s">
        <v>143</v>
      </c>
      <c r="E544" s="63"/>
      <c r="F544" s="216" t="s">
        <v>552</v>
      </c>
      <c r="G544" s="63"/>
      <c r="H544" s="63"/>
      <c r="I544" s="172"/>
      <c r="J544" s="63"/>
      <c r="K544" s="63"/>
      <c r="L544" s="61"/>
      <c r="M544" s="217"/>
      <c r="N544" s="42"/>
      <c r="O544" s="42"/>
      <c r="P544" s="42"/>
      <c r="Q544" s="42"/>
      <c r="R544" s="42"/>
      <c r="S544" s="42"/>
      <c r="T544" s="78"/>
      <c r="AT544" s="25" t="s">
        <v>143</v>
      </c>
      <c r="AU544" s="25" t="s">
        <v>79</v>
      </c>
    </row>
    <row r="545" spans="2:47" s="1" customFormat="1" ht="27">
      <c r="B545" s="41"/>
      <c r="C545" s="63"/>
      <c r="D545" s="215" t="s">
        <v>151</v>
      </c>
      <c r="E545" s="63"/>
      <c r="F545" s="218" t="s">
        <v>194</v>
      </c>
      <c r="G545" s="63"/>
      <c r="H545" s="63"/>
      <c r="I545" s="172"/>
      <c r="J545" s="63"/>
      <c r="K545" s="63"/>
      <c r="L545" s="61"/>
      <c r="M545" s="217"/>
      <c r="N545" s="42"/>
      <c r="O545" s="42"/>
      <c r="P545" s="42"/>
      <c r="Q545" s="42"/>
      <c r="R545" s="42"/>
      <c r="S545" s="42"/>
      <c r="T545" s="78"/>
      <c r="AT545" s="25" t="s">
        <v>151</v>
      </c>
      <c r="AU545" s="25" t="s">
        <v>79</v>
      </c>
    </row>
    <row r="546" spans="2:51" s="13" customFormat="1" ht="13.5">
      <c r="B546" s="229"/>
      <c r="C546" s="230"/>
      <c r="D546" s="215" t="s">
        <v>153</v>
      </c>
      <c r="E546" s="231" t="s">
        <v>21</v>
      </c>
      <c r="F546" s="232" t="s">
        <v>554</v>
      </c>
      <c r="G546" s="230"/>
      <c r="H546" s="233">
        <v>162.17</v>
      </c>
      <c r="I546" s="234"/>
      <c r="J546" s="230"/>
      <c r="K546" s="230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153</v>
      </c>
      <c r="AU546" s="239" t="s">
        <v>79</v>
      </c>
      <c r="AV546" s="13" t="s">
        <v>79</v>
      </c>
      <c r="AW546" s="13" t="s">
        <v>34</v>
      </c>
      <c r="AX546" s="13" t="s">
        <v>70</v>
      </c>
      <c r="AY546" s="239" t="s">
        <v>135</v>
      </c>
    </row>
    <row r="547" spans="2:51" s="12" customFormat="1" ht="13.5">
      <c r="B547" s="219"/>
      <c r="C547" s="220"/>
      <c r="D547" s="215" t="s">
        <v>153</v>
      </c>
      <c r="E547" s="221" t="s">
        <v>21</v>
      </c>
      <c r="F547" s="222" t="s">
        <v>555</v>
      </c>
      <c r="G547" s="220"/>
      <c r="H547" s="221" t="s">
        <v>21</v>
      </c>
      <c r="I547" s="223"/>
      <c r="J547" s="220"/>
      <c r="K547" s="220"/>
      <c r="L547" s="224"/>
      <c r="M547" s="225"/>
      <c r="N547" s="226"/>
      <c r="O547" s="226"/>
      <c r="P547" s="226"/>
      <c r="Q547" s="226"/>
      <c r="R547" s="226"/>
      <c r="S547" s="226"/>
      <c r="T547" s="227"/>
      <c r="AT547" s="228" t="s">
        <v>153</v>
      </c>
      <c r="AU547" s="228" t="s">
        <v>79</v>
      </c>
      <c r="AV547" s="12" t="s">
        <v>77</v>
      </c>
      <c r="AW547" s="12" t="s">
        <v>34</v>
      </c>
      <c r="AX547" s="12" t="s">
        <v>70</v>
      </c>
      <c r="AY547" s="228" t="s">
        <v>135</v>
      </c>
    </row>
    <row r="548" spans="2:51" s="12" customFormat="1" ht="13.5">
      <c r="B548" s="219"/>
      <c r="C548" s="220"/>
      <c r="D548" s="215" t="s">
        <v>153</v>
      </c>
      <c r="E548" s="221" t="s">
        <v>21</v>
      </c>
      <c r="F548" s="222" t="s">
        <v>195</v>
      </c>
      <c r="G548" s="220"/>
      <c r="H548" s="221" t="s">
        <v>21</v>
      </c>
      <c r="I548" s="223"/>
      <c r="J548" s="220"/>
      <c r="K548" s="220"/>
      <c r="L548" s="224"/>
      <c r="M548" s="225"/>
      <c r="N548" s="226"/>
      <c r="O548" s="226"/>
      <c r="P548" s="226"/>
      <c r="Q548" s="226"/>
      <c r="R548" s="226"/>
      <c r="S548" s="226"/>
      <c r="T548" s="227"/>
      <c r="AT548" s="228" t="s">
        <v>153</v>
      </c>
      <c r="AU548" s="228" t="s">
        <v>79</v>
      </c>
      <c r="AV548" s="12" t="s">
        <v>77</v>
      </c>
      <c r="AW548" s="12" t="s">
        <v>34</v>
      </c>
      <c r="AX548" s="12" t="s">
        <v>70</v>
      </c>
      <c r="AY548" s="228" t="s">
        <v>135</v>
      </c>
    </row>
    <row r="549" spans="2:51" s="13" customFormat="1" ht="13.5">
      <c r="B549" s="229"/>
      <c r="C549" s="230"/>
      <c r="D549" s="215" t="s">
        <v>153</v>
      </c>
      <c r="E549" s="231" t="s">
        <v>21</v>
      </c>
      <c r="F549" s="232" t="s">
        <v>556</v>
      </c>
      <c r="G549" s="230"/>
      <c r="H549" s="233">
        <v>24.2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AT549" s="239" t="s">
        <v>153</v>
      </c>
      <c r="AU549" s="239" t="s">
        <v>79</v>
      </c>
      <c r="AV549" s="13" t="s">
        <v>79</v>
      </c>
      <c r="AW549" s="13" t="s">
        <v>34</v>
      </c>
      <c r="AX549" s="13" t="s">
        <v>70</v>
      </c>
      <c r="AY549" s="239" t="s">
        <v>135</v>
      </c>
    </row>
    <row r="550" spans="2:51" s="13" customFormat="1" ht="13.5">
      <c r="B550" s="229"/>
      <c r="C550" s="230"/>
      <c r="D550" s="215" t="s">
        <v>153</v>
      </c>
      <c r="E550" s="231" t="s">
        <v>21</v>
      </c>
      <c r="F550" s="232" t="s">
        <v>341</v>
      </c>
      <c r="G550" s="230"/>
      <c r="H550" s="233">
        <v>12</v>
      </c>
      <c r="I550" s="234"/>
      <c r="J550" s="230"/>
      <c r="K550" s="230"/>
      <c r="L550" s="235"/>
      <c r="M550" s="236"/>
      <c r="N550" s="237"/>
      <c r="O550" s="237"/>
      <c r="P550" s="237"/>
      <c r="Q550" s="237"/>
      <c r="R550" s="237"/>
      <c r="S550" s="237"/>
      <c r="T550" s="238"/>
      <c r="AT550" s="239" t="s">
        <v>153</v>
      </c>
      <c r="AU550" s="239" t="s">
        <v>79</v>
      </c>
      <c r="AV550" s="13" t="s">
        <v>79</v>
      </c>
      <c r="AW550" s="13" t="s">
        <v>34</v>
      </c>
      <c r="AX550" s="13" t="s">
        <v>70</v>
      </c>
      <c r="AY550" s="239" t="s">
        <v>135</v>
      </c>
    </row>
    <row r="551" spans="2:51" s="13" customFormat="1" ht="13.5">
      <c r="B551" s="229"/>
      <c r="C551" s="230"/>
      <c r="D551" s="215" t="s">
        <v>153</v>
      </c>
      <c r="E551" s="231" t="s">
        <v>21</v>
      </c>
      <c r="F551" s="232" t="s">
        <v>342</v>
      </c>
      <c r="G551" s="230"/>
      <c r="H551" s="233">
        <v>21.167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AT551" s="239" t="s">
        <v>153</v>
      </c>
      <c r="AU551" s="239" t="s">
        <v>79</v>
      </c>
      <c r="AV551" s="13" t="s">
        <v>79</v>
      </c>
      <c r="AW551" s="13" t="s">
        <v>34</v>
      </c>
      <c r="AX551" s="13" t="s">
        <v>70</v>
      </c>
      <c r="AY551" s="239" t="s">
        <v>135</v>
      </c>
    </row>
    <row r="552" spans="2:51" s="13" customFormat="1" ht="13.5">
      <c r="B552" s="229"/>
      <c r="C552" s="230"/>
      <c r="D552" s="215" t="s">
        <v>153</v>
      </c>
      <c r="E552" s="231" t="s">
        <v>21</v>
      </c>
      <c r="F552" s="232" t="s">
        <v>343</v>
      </c>
      <c r="G552" s="230"/>
      <c r="H552" s="233">
        <v>6.5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AT552" s="239" t="s">
        <v>153</v>
      </c>
      <c r="AU552" s="239" t="s">
        <v>79</v>
      </c>
      <c r="AV552" s="13" t="s">
        <v>79</v>
      </c>
      <c r="AW552" s="13" t="s">
        <v>34</v>
      </c>
      <c r="AX552" s="13" t="s">
        <v>70</v>
      </c>
      <c r="AY552" s="239" t="s">
        <v>135</v>
      </c>
    </row>
    <row r="553" spans="2:51" s="12" customFormat="1" ht="13.5">
      <c r="B553" s="219"/>
      <c r="C553" s="220"/>
      <c r="D553" s="215" t="s">
        <v>153</v>
      </c>
      <c r="E553" s="221" t="s">
        <v>21</v>
      </c>
      <c r="F553" s="222" t="s">
        <v>224</v>
      </c>
      <c r="G553" s="220"/>
      <c r="H553" s="221" t="s">
        <v>21</v>
      </c>
      <c r="I553" s="223"/>
      <c r="J553" s="220"/>
      <c r="K553" s="220"/>
      <c r="L553" s="224"/>
      <c r="M553" s="225"/>
      <c r="N553" s="226"/>
      <c r="O553" s="226"/>
      <c r="P553" s="226"/>
      <c r="Q553" s="226"/>
      <c r="R553" s="226"/>
      <c r="S553" s="226"/>
      <c r="T553" s="227"/>
      <c r="AT553" s="228" t="s">
        <v>153</v>
      </c>
      <c r="AU553" s="228" t="s">
        <v>79</v>
      </c>
      <c r="AV553" s="12" t="s">
        <v>77</v>
      </c>
      <c r="AW553" s="12" t="s">
        <v>34</v>
      </c>
      <c r="AX553" s="12" t="s">
        <v>70</v>
      </c>
      <c r="AY553" s="228" t="s">
        <v>135</v>
      </c>
    </row>
    <row r="554" spans="2:51" s="13" customFormat="1" ht="13.5">
      <c r="B554" s="229"/>
      <c r="C554" s="230"/>
      <c r="D554" s="215" t="s">
        <v>153</v>
      </c>
      <c r="E554" s="231" t="s">
        <v>21</v>
      </c>
      <c r="F554" s="232" t="s">
        <v>557</v>
      </c>
      <c r="G554" s="230"/>
      <c r="H554" s="233">
        <v>21.06</v>
      </c>
      <c r="I554" s="234"/>
      <c r="J554" s="230"/>
      <c r="K554" s="230"/>
      <c r="L554" s="235"/>
      <c r="M554" s="236"/>
      <c r="N554" s="237"/>
      <c r="O554" s="237"/>
      <c r="P554" s="237"/>
      <c r="Q554" s="237"/>
      <c r="R554" s="237"/>
      <c r="S554" s="237"/>
      <c r="T554" s="238"/>
      <c r="AT554" s="239" t="s">
        <v>153</v>
      </c>
      <c r="AU554" s="239" t="s">
        <v>79</v>
      </c>
      <c r="AV554" s="13" t="s">
        <v>79</v>
      </c>
      <c r="AW554" s="13" t="s">
        <v>34</v>
      </c>
      <c r="AX554" s="13" t="s">
        <v>70</v>
      </c>
      <c r="AY554" s="239" t="s">
        <v>135</v>
      </c>
    </row>
    <row r="555" spans="2:51" s="12" customFormat="1" ht="13.5">
      <c r="B555" s="219"/>
      <c r="C555" s="220"/>
      <c r="D555" s="215" t="s">
        <v>153</v>
      </c>
      <c r="E555" s="221" t="s">
        <v>21</v>
      </c>
      <c r="F555" s="222" t="s">
        <v>197</v>
      </c>
      <c r="G555" s="220"/>
      <c r="H555" s="221" t="s">
        <v>21</v>
      </c>
      <c r="I555" s="223"/>
      <c r="J555" s="220"/>
      <c r="K555" s="220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153</v>
      </c>
      <c r="AU555" s="228" t="s">
        <v>79</v>
      </c>
      <c r="AV555" s="12" t="s">
        <v>77</v>
      </c>
      <c r="AW555" s="12" t="s">
        <v>34</v>
      </c>
      <c r="AX555" s="12" t="s">
        <v>70</v>
      </c>
      <c r="AY555" s="228" t="s">
        <v>135</v>
      </c>
    </row>
    <row r="556" spans="2:51" s="13" customFormat="1" ht="13.5">
      <c r="B556" s="229"/>
      <c r="C556" s="230"/>
      <c r="D556" s="215" t="s">
        <v>153</v>
      </c>
      <c r="E556" s="231" t="s">
        <v>21</v>
      </c>
      <c r="F556" s="232" t="s">
        <v>558</v>
      </c>
      <c r="G556" s="230"/>
      <c r="H556" s="233">
        <v>1.833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AT556" s="239" t="s">
        <v>153</v>
      </c>
      <c r="AU556" s="239" t="s">
        <v>79</v>
      </c>
      <c r="AV556" s="13" t="s">
        <v>79</v>
      </c>
      <c r="AW556" s="13" t="s">
        <v>34</v>
      </c>
      <c r="AX556" s="13" t="s">
        <v>70</v>
      </c>
      <c r="AY556" s="239" t="s">
        <v>135</v>
      </c>
    </row>
    <row r="557" spans="2:51" s="13" customFormat="1" ht="13.5">
      <c r="B557" s="229"/>
      <c r="C557" s="230"/>
      <c r="D557" s="215" t="s">
        <v>153</v>
      </c>
      <c r="E557" s="231" t="s">
        <v>21</v>
      </c>
      <c r="F557" s="232" t="s">
        <v>559</v>
      </c>
      <c r="G557" s="230"/>
      <c r="H557" s="233">
        <v>6.033</v>
      </c>
      <c r="I557" s="234"/>
      <c r="J557" s="230"/>
      <c r="K557" s="230"/>
      <c r="L557" s="235"/>
      <c r="M557" s="236"/>
      <c r="N557" s="237"/>
      <c r="O557" s="237"/>
      <c r="P557" s="237"/>
      <c r="Q557" s="237"/>
      <c r="R557" s="237"/>
      <c r="S557" s="237"/>
      <c r="T557" s="238"/>
      <c r="AT557" s="239" t="s">
        <v>153</v>
      </c>
      <c r="AU557" s="239" t="s">
        <v>79</v>
      </c>
      <c r="AV557" s="13" t="s">
        <v>79</v>
      </c>
      <c r="AW557" s="13" t="s">
        <v>34</v>
      </c>
      <c r="AX557" s="13" t="s">
        <v>70</v>
      </c>
      <c r="AY557" s="239" t="s">
        <v>135</v>
      </c>
    </row>
    <row r="558" spans="2:51" s="13" customFormat="1" ht="13.5">
      <c r="B558" s="229"/>
      <c r="C558" s="230"/>
      <c r="D558" s="215" t="s">
        <v>153</v>
      </c>
      <c r="E558" s="231" t="s">
        <v>21</v>
      </c>
      <c r="F558" s="232" t="s">
        <v>346</v>
      </c>
      <c r="G558" s="230"/>
      <c r="H558" s="233">
        <v>2.333</v>
      </c>
      <c r="I558" s="234"/>
      <c r="J558" s="230"/>
      <c r="K558" s="230"/>
      <c r="L558" s="235"/>
      <c r="M558" s="236"/>
      <c r="N558" s="237"/>
      <c r="O558" s="237"/>
      <c r="P558" s="237"/>
      <c r="Q558" s="237"/>
      <c r="R558" s="237"/>
      <c r="S558" s="237"/>
      <c r="T558" s="238"/>
      <c r="AT558" s="239" t="s">
        <v>153</v>
      </c>
      <c r="AU558" s="239" t="s">
        <v>79</v>
      </c>
      <c r="AV558" s="13" t="s">
        <v>79</v>
      </c>
      <c r="AW558" s="13" t="s">
        <v>34</v>
      </c>
      <c r="AX558" s="13" t="s">
        <v>70</v>
      </c>
      <c r="AY558" s="239" t="s">
        <v>135</v>
      </c>
    </row>
    <row r="559" spans="2:51" s="13" customFormat="1" ht="13.5">
      <c r="B559" s="229"/>
      <c r="C559" s="230"/>
      <c r="D559" s="215" t="s">
        <v>153</v>
      </c>
      <c r="E559" s="231" t="s">
        <v>21</v>
      </c>
      <c r="F559" s="232" t="s">
        <v>347</v>
      </c>
      <c r="G559" s="230"/>
      <c r="H559" s="233">
        <v>9.7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153</v>
      </c>
      <c r="AU559" s="239" t="s">
        <v>79</v>
      </c>
      <c r="AV559" s="13" t="s">
        <v>79</v>
      </c>
      <c r="AW559" s="13" t="s">
        <v>34</v>
      </c>
      <c r="AX559" s="13" t="s">
        <v>70</v>
      </c>
      <c r="AY559" s="239" t="s">
        <v>135</v>
      </c>
    </row>
    <row r="560" spans="2:51" s="13" customFormat="1" ht="13.5">
      <c r="B560" s="229"/>
      <c r="C560" s="230"/>
      <c r="D560" s="215" t="s">
        <v>153</v>
      </c>
      <c r="E560" s="231" t="s">
        <v>21</v>
      </c>
      <c r="F560" s="232" t="s">
        <v>348</v>
      </c>
      <c r="G560" s="230"/>
      <c r="H560" s="233">
        <v>0.933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AT560" s="239" t="s">
        <v>153</v>
      </c>
      <c r="AU560" s="239" t="s">
        <v>79</v>
      </c>
      <c r="AV560" s="13" t="s">
        <v>79</v>
      </c>
      <c r="AW560" s="13" t="s">
        <v>34</v>
      </c>
      <c r="AX560" s="13" t="s">
        <v>70</v>
      </c>
      <c r="AY560" s="239" t="s">
        <v>135</v>
      </c>
    </row>
    <row r="561" spans="2:51" s="12" customFormat="1" ht="13.5">
      <c r="B561" s="219"/>
      <c r="C561" s="220"/>
      <c r="D561" s="215" t="s">
        <v>153</v>
      </c>
      <c r="E561" s="221" t="s">
        <v>21</v>
      </c>
      <c r="F561" s="222" t="s">
        <v>199</v>
      </c>
      <c r="G561" s="220"/>
      <c r="H561" s="221" t="s">
        <v>21</v>
      </c>
      <c r="I561" s="223"/>
      <c r="J561" s="220"/>
      <c r="K561" s="220"/>
      <c r="L561" s="224"/>
      <c r="M561" s="225"/>
      <c r="N561" s="226"/>
      <c r="O561" s="226"/>
      <c r="P561" s="226"/>
      <c r="Q561" s="226"/>
      <c r="R561" s="226"/>
      <c r="S561" s="226"/>
      <c r="T561" s="227"/>
      <c r="AT561" s="228" t="s">
        <v>153</v>
      </c>
      <c r="AU561" s="228" t="s">
        <v>79</v>
      </c>
      <c r="AV561" s="12" t="s">
        <v>77</v>
      </c>
      <c r="AW561" s="12" t="s">
        <v>34</v>
      </c>
      <c r="AX561" s="12" t="s">
        <v>70</v>
      </c>
      <c r="AY561" s="228" t="s">
        <v>135</v>
      </c>
    </row>
    <row r="562" spans="2:51" s="13" customFormat="1" ht="13.5">
      <c r="B562" s="229"/>
      <c r="C562" s="230"/>
      <c r="D562" s="215" t="s">
        <v>153</v>
      </c>
      <c r="E562" s="231" t="s">
        <v>21</v>
      </c>
      <c r="F562" s="232" t="s">
        <v>560</v>
      </c>
      <c r="G562" s="230"/>
      <c r="H562" s="233">
        <v>9.167</v>
      </c>
      <c r="I562" s="234"/>
      <c r="J562" s="230"/>
      <c r="K562" s="230"/>
      <c r="L562" s="235"/>
      <c r="M562" s="236"/>
      <c r="N562" s="237"/>
      <c r="O562" s="237"/>
      <c r="P562" s="237"/>
      <c r="Q562" s="237"/>
      <c r="R562" s="237"/>
      <c r="S562" s="237"/>
      <c r="T562" s="238"/>
      <c r="AT562" s="239" t="s">
        <v>153</v>
      </c>
      <c r="AU562" s="239" t="s">
        <v>79</v>
      </c>
      <c r="AV562" s="13" t="s">
        <v>79</v>
      </c>
      <c r="AW562" s="13" t="s">
        <v>34</v>
      </c>
      <c r="AX562" s="13" t="s">
        <v>70</v>
      </c>
      <c r="AY562" s="239" t="s">
        <v>135</v>
      </c>
    </row>
    <row r="563" spans="2:51" s="13" customFormat="1" ht="13.5">
      <c r="B563" s="229"/>
      <c r="C563" s="230"/>
      <c r="D563" s="215" t="s">
        <v>153</v>
      </c>
      <c r="E563" s="231" t="s">
        <v>21</v>
      </c>
      <c r="F563" s="232" t="s">
        <v>350</v>
      </c>
      <c r="G563" s="230"/>
      <c r="H563" s="233">
        <v>18.567</v>
      </c>
      <c r="I563" s="234"/>
      <c r="J563" s="230"/>
      <c r="K563" s="230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153</v>
      </c>
      <c r="AU563" s="239" t="s">
        <v>79</v>
      </c>
      <c r="AV563" s="13" t="s">
        <v>79</v>
      </c>
      <c r="AW563" s="13" t="s">
        <v>34</v>
      </c>
      <c r="AX563" s="13" t="s">
        <v>70</v>
      </c>
      <c r="AY563" s="239" t="s">
        <v>135</v>
      </c>
    </row>
    <row r="564" spans="2:51" s="13" customFormat="1" ht="13.5">
      <c r="B564" s="229"/>
      <c r="C564" s="230"/>
      <c r="D564" s="215" t="s">
        <v>153</v>
      </c>
      <c r="E564" s="231" t="s">
        <v>21</v>
      </c>
      <c r="F564" s="232" t="s">
        <v>351</v>
      </c>
      <c r="G564" s="230"/>
      <c r="H564" s="233">
        <v>3.067</v>
      </c>
      <c r="I564" s="234"/>
      <c r="J564" s="230"/>
      <c r="K564" s="230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153</v>
      </c>
      <c r="AU564" s="239" t="s">
        <v>79</v>
      </c>
      <c r="AV564" s="13" t="s">
        <v>79</v>
      </c>
      <c r="AW564" s="13" t="s">
        <v>34</v>
      </c>
      <c r="AX564" s="13" t="s">
        <v>70</v>
      </c>
      <c r="AY564" s="239" t="s">
        <v>135</v>
      </c>
    </row>
    <row r="565" spans="2:51" s="13" customFormat="1" ht="13.5">
      <c r="B565" s="229"/>
      <c r="C565" s="230"/>
      <c r="D565" s="215" t="s">
        <v>153</v>
      </c>
      <c r="E565" s="231" t="s">
        <v>21</v>
      </c>
      <c r="F565" s="232" t="s">
        <v>352</v>
      </c>
      <c r="G565" s="230"/>
      <c r="H565" s="233">
        <v>0.367</v>
      </c>
      <c r="I565" s="234"/>
      <c r="J565" s="230"/>
      <c r="K565" s="230"/>
      <c r="L565" s="235"/>
      <c r="M565" s="236"/>
      <c r="N565" s="237"/>
      <c r="O565" s="237"/>
      <c r="P565" s="237"/>
      <c r="Q565" s="237"/>
      <c r="R565" s="237"/>
      <c r="S565" s="237"/>
      <c r="T565" s="238"/>
      <c r="AT565" s="239" t="s">
        <v>153</v>
      </c>
      <c r="AU565" s="239" t="s">
        <v>79</v>
      </c>
      <c r="AV565" s="13" t="s">
        <v>79</v>
      </c>
      <c r="AW565" s="13" t="s">
        <v>34</v>
      </c>
      <c r="AX565" s="13" t="s">
        <v>70</v>
      </c>
      <c r="AY565" s="239" t="s">
        <v>135</v>
      </c>
    </row>
    <row r="566" spans="2:51" s="12" customFormat="1" ht="13.5">
      <c r="B566" s="219"/>
      <c r="C566" s="220"/>
      <c r="D566" s="215" t="s">
        <v>153</v>
      </c>
      <c r="E566" s="221" t="s">
        <v>21</v>
      </c>
      <c r="F566" s="222" t="s">
        <v>201</v>
      </c>
      <c r="G566" s="220"/>
      <c r="H566" s="221" t="s">
        <v>21</v>
      </c>
      <c r="I566" s="223"/>
      <c r="J566" s="220"/>
      <c r="K566" s="220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153</v>
      </c>
      <c r="AU566" s="228" t="s">
        <v>79</v>
      </c>
      <c r="AV566" s="12" t="s">
        <v>77</v>
      </c>
      <c r="AW566" s="12" t="s">
        <v>34</v>
      </c>
      <c r="AX566" s="12" t="s">
        <v>70</v>
      </c>
      <c r="AY566" s="228" t="s">
        <v>135</v>
      </c>
    </row>
    <row r="567" spans="2:51" s="13" customFormat="1" ht="13.5">
      <c r="B567" s="229"/>
      <c r="C567" s="230"/>
      <c r="D567" s="215" t="s">
        <v>153</v>
      </c>
      <c r="E567" s="231" t="s">
        <v>21</v>
      </c>
      <c r="F567" s="232" t="s">
        <v>561</v>
      </c>
      <c r="G567" s="230"/>
      <c r="H567" s="233">
        <v>9.88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AT567" s="239" t="s">
        <v>153</v>
      </c>
      <c r="AU567" s="239" t="s">
        <v>79</v>
      </c>
      <c r="AV567" s="13" t="s">
        <v>79</v>
      </c>
      <c r="AW567" s="13" t="s">
        <v>34</v>
      </c>
      <c r="AX567" s="13" t="s">
        <v>70</v>
      </c>
      <c r="AY567" s="239" t="s">
        <v>135</v>
      </c>
    </row>
    <row r="568" spans="2:51" s="13" customFormat="1" ht="13.5">
      <c r="B568" s="229"/>
      <c r="C568" s="230"/>
      <c r="D568" s="215" t="s">
        <v>153</v>
      </c>
      <c r="E568" s="231" t="s">
        <v>21</v>
      </c>
      <c r="F568" s="232" t="s">
        <v>355</v>
      </c>
      <c r="G568" s="230"/>
      <c r="H568" s="233">
        <v>26.033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153</v>
      </c>
      <c r="AU568" s="239" t="s">
        <v>79</v>
      </c>
      <c r="AV568" s="13" t="s">
        <v>79</v>
      </c>
      <c r="AW568" s="13" t="s">
        <v>34</v>
      </c>
      <c r="AX568" s="13" t="s">
        <v>70</v>
      </c>
      <c r="AY568" s="239" t="s">
        <v>135</v>
      </c>
    </row>
    <row r="569" spans="2:51" s="13" customFormat="1" ht="13.5">
      <c r="B569" s="229"/>
      <c r="C569" s="230"/>
      <c r="D569" s="215" t="s">
        <v>153</v>
      </c>
      <c r="E569" s="231" t="s">
        <v>21</v>
      </c>
      <c r="F569" s="232" t="s">
        <v>356</v>
      </c>
      <c r="G569" s="230"/>
      <c r="H569" s="233">
        <v>2.067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AT569" s="239" t="s">
        <v>153</v>
      </c>
      <c r="AU569" s="239" t="s">
        <v>79</v>
      </c>
      <c r="AV569" s="13" t="s">
        <v>79</v>
      </c>
      <c r="AW569" s="13" t="s">
        <v>34</v>
      </c>
      <c r="AX569" s="13" t="s">
        <v>70</v>
      </c>
      <c r="AY569" s="239" t="s">
        <v>135</v>
      </c>
    </row>
    <row r="570" spans="2:51" s="12" customFormat="1" ht="13.5">
      <c r="B570" s="219"/>
      <c r="C570" s="220"/>
      <c r="D570" s="215" t="s">
        <v>153</v>
      </c>
      <c r="E570" s="221" t="s">
        <v>21</v>
      </c>
      <c r="F570" s="222" t="s">
        <v>203</v>
      </c>
      <c r="G570" s="220"/>
      <c r="H570" s="221" t="s">
        <v>21</v>
      </c>
      <c r="I570" s="223"/>
      <c r="J570" s="220"/>
      <c r="K570" s="220"/>
      <c r="L570" s="224"/>
      <c r="M570" s="225"/>
      <c r="N570" s="226"/>
      <c r="O570" s="226"/>
      <c r="P570" s="226"/>
      <c r="Q570" s="226"/>
      <c r="R570" s="226"/>
      <c r="S570" s="226"/>
      <c r="T570" s="227"/>
      <c r="AT570" s="228" t="s">
        <v>153</v>
      </c>
      <c r="AU570" s="228" t="s">
        <v>79</v>
      </c>
      <c r="AV570" s="12" t="s">
        <v>77</v>
      </c>
      <c r="AW570" s="12" t="s">
        <v>34</v>
      </c>
      <c r="AX570" s="12" t="s">
        <v>70</v>
      </c>
      <c r="AY570" s="228" t="s">
        <v>135</v>
      </c>
    </row>
    <row r="571" spans="2:51" s="13" customFormat="1" ht="13.5">
      <c r="B571" s="229"/>
      <c r="C571" s="230"/>
      <c r="D571" s="215" t="s">
        <v>153</v>
      </c>
      <c r="E571" s="231" t="s">
        <v>21</v>
      </c>
      <c r="F571" s="232" t="s">
        <v>562</v>
      </c>
      <c r="G571" s="230"/>
      <c r="H571" s="233">
        <v>3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153</v>
      </c>
      <c r="AU571" s="239" t="s">
        <v>79</v>
      </c>
      <c r="AV571" s="13" t="s">
        <v>79</v>
      </c>
      <c r="AW571" s="13" t="s">
        <v>34</v>
      </c>
      <c r="AX571" s="13" t="s">
        <v>70</v>
      </c>
      <c r="AY571" s="239" t="s">
        <v>135</v>
      </c>
    </row>
    <row r="572" spans="2:51" s="13" customFormat="1" ht="13.5">
      <c r="B572" s="229"/>
      <c r="C572" s="230"/>
      <c r="D572" s="215" t="s">
        <v>153</v>
      </c>
      <c r="E572" s="231" t="s">
        <v>21</v>
      </c>
      <c r="F572" s="232" t="s">
        <v>358</v>
      </c>
      <c r="G572" s="230"/>
      <c r="H572" s="233">
        <v>22.5</v>
      </c>
      <c r="I572" s="234"/>
      <c r="J572" s="230"/>
      <c r="K572" s="230"/>
      <c r="L572" s="235"/>
      <c r="M572" s="236"/>
      <c r="N572" s="237"/>
      <c r="O572" s="237"/>
      <c r="P572" s="237"/>
      <c r="Q572" s="237"/>
      <c r="R572" s="237"/>
      <c r="S572" s="237"/>
      <c r="T572" s="238"/>
      <c r="AT572" s="239" t="s">
        <v>153</v>
      </c>
      <c r="AU572" s="239" t="s">
        <v>79</v>
      </c>
      <c r="AV572" s="13" t="s">
        <v>79</v>
      </c>
      <c r="AW572" s="13" t="s">
        <v>34</v>
      </c>
      <c r="AX572" s="13" t="s">
        <v>70</v>
      </c>
      <c r="AY572" s="239" t="s">
        <v>135</v>
      </c>
    </row>
    <row r="573" spans="2:51" s="12" customFormat="1" ht="13.5">
      <c r="B573" s="219"/>
      <c r="C573" s="220"/>
      <c r="D573" s="215" t="s">
        <v>153</v>
      </c>
      <c r="E573" s="221" t="s">
        <v>21</v>
      </c>
      <c r="F573" s="222" t="s">
        <v>205</v>
      </c>
      <c r="G573" s="220"/>
      <c r="H573" s="221" t="s">
        <v>21</v>
      </c>
      <c r="I573" s="223"/>
      <c r="J573" s="220"/>
      <c r="K573" s="220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153</v>
      </c>
      <c r="AU573" s="228" t="s">
        <v>79</v>
      </c>
      <c r="AV573" s="12" t="s">
        <v>77</v>
      </c>
      <c r="AW573" s="12" t="s">
        <v>34</v>
      </c>
      <c r="AX573" s="12" t="s">
        <v>70</v>
      </c>
      <c r="AY573" s="228" t="s">
        <v>135</v>
      </c>
    </row>
    <row r="574" spans="2:51" s="13" customFormat="1" ht="13.5">
      <c r="B574" s="229"/>
      <c r="C574" s="230"/>
      <c r="D574" s="215" t="s">
        <v>153</v>
      </c>
      <c r="E574" s="231" t="s">
        <v>21</v>
      </c>
      <c r="F574" s="232" t="s">
        <v>563</v>
      </c>
      <c r="G574" s="230"/>
      <c r="H574" s="233">
        <v>7.4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AT574" s="239" t="s">
        <v>153</v>
      </c>
      <c r="AU574" s="239" t="s">
        <v>79</v>
      </c>
      <c r="AV574" s="13" t="s">
        <v>79</v>
      </c>
      <c r="AW574" s="13" t="s">
        <v>34</v>
      </c>
      <c r="AX574" s="13" t="s">
        <v>70</v>
      </c>
      <c r="AY574" s="239" t="s">
        <v>135</v>
      </c>
    </row>
    <row r="575" spans="2:51" s="13" customFormat="1" ht="13.5">
      <c r="B575" s="229"/>
      <c r="C575" s="230"/>
      <c r="D575" s="215" t="s">
        <v>153</v>
      </c>
      <c r="E575" s="231" t="s">
        <v>21</v>
      </c>
      <c r="F575" s="232" t="s">
        <v>360</v>
      </c>
      <c r="G575" s="230"/>
      <c r="H575" s="233">
        <v>24.5</v>
      </c>
      <c r="I575" s="234"/>
      <c r="J575" s="230"/>
      <c r="K575" s="230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153</v>
      </c>
      <c r="AU575" s="239" t="s">
        <v>79</v>
      </c>
      <c r="AV575" s="13" t="s">
        <v>79</v>
      </c>
      <c r="AW575" s="13" t="s">
        <v>34</v>
      </c>
      <c r="AX575" s="13" t="s">
        <v>70</v>
      </c>
      <c r="AY575" s="239" t="s">
        <v>135</v>
      </c>
    </row>
    <row r="576" spans="2:51" s="13" customFormat="1" ht="13.5">
      <c r="B576" s="229"/>
      <c r="C576" s="230"/>
      <c r="D576" s="215" t="s">
        <v>153</v>
      </c>
      <c r="E576" s="231" t="s">
        <v>21</v>
      </c>
      <c r="F576" s="232" t="s">
        <v>361</v>
      </c>
      <c r="G576" s="230"/>
      <c r="H576" s="233">
        <v>0.933</v>
      </c>
      <c r="I576" s="234"/>
      <c r="J576" s="230"/>
      <c r="K576" s="230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153</v>
      </c>
      <c r="AU576" s="239" t="s">
        <v>79</v>
      </c>
      <c r="AV576" s="13" t="s">
        <v>79</v>
      </c>
      <c r="AW576" s="13" t="s">
        <v>34</v>
      </c>
      <c r="AX576" s="13" t="s">
        <v>70</v>
      </c>
      <c r="AY576" s="239" t="s">
        <v>135</v>
      </c>
    </row>
    <row r="577" spans="2:51" s="12" customFormat="1" ht="13.5">
      <c r="B577" s="219"/>
      <c r="C577" s="220"/>
      <c r="D577" s="215" t="s">
        <v>153</v>
      </c>
      <c r="E577" s="221" t="s">
        <v>21</v>
      </c>
      <c r="F577" s="222" t="s">
        <v>207</v>
      </c>
      <c r="G577" s="220"/>
      <c r="H577" s="221" t="s">
        <v>21</v>
      </c>
      <c r="I577" s="223"/>
      <c r="J577" s="220"/>
      <c r="K577" s="220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153</v>
      </c>
      <c r="AU577" s="228" t="s">
        <v>79</v>
      </c>
      <c r="AV577" s="12" t="s">
        <v>77</v>
      </c>
      <c r="AW577" s="12" t="s">
        <v>34</v>
      </c>
      <c r="AX577" s="12" t="s">
        <v>70</v>
      </c>
      <c r="AY577" s="228" t="s">
        <v>135</v>
      </c>
    </row>
    <row r="578" spans="2:51" s="13" customFormat="1" ht="13.5">
      <c r="B578" s="229"/>
      <c r="C578" s="230"/>
      <c r="D578" s="215" t="s">
        <v>153</v>
      </c>
      <c r="E578" s="231" t="s">
        <v>21</v>
      </c>
      <c r="F578" s="232" t="s">
        <v>564</v>
      </c>
      <c r="G578" s="230"/>
      <c r="H578" s="233">
        <v>9.267</v>
      </c>
      <c r="I578" s="234"/>
      <c r="J578" s="230"/>
      <c r="K578" s="230"/>
      <c r="L578" s="235"/>
      <c r="M578" s="236"/>
      <c r="N578" s="237"/>
      <c r="O578" s="237"/>
      <c r="P578" s="237"/>
      <c r="Q578" s="237"/>
      <c r="R578" s="237"/>
      <c r="S578" s="237"/>
      <c r="T578" s="238"/>
      <c r="AT578" s="239" t="s">
        <v>153</v>
      </c>
      <c r="AU578" s="239" t="s">
        <v>79</v>
      </c>
      <c r="AV578" s="13" t="s">
        <v>79</v>
      </c>
      <c r="AW578" s="13" t="s">
        <v>34</v>
      </c>
      <c r="AX578" s="13" t="s">
        <v>70</v>
      </c>
      <c r="AY578" s="239" t="s">
        <v>135</v>
      </c>
    </row>
    <row r="579" spans="2:51" s="13" customFormat="1" ht="13.5">
      <c r="B579" s="229"/>
      <c r="C579" s="230"/>
      <c r="D579" s="215" t="s">
        <v>153</v>
      </c>
      <c r="E579" s="231" t="s">
        <v>21</v>
      </c>
      <c r="F579" s="232" t="s">
        <v>363</v>
      </c>
      <c r="G579" s="230"/>
      <c r="H579" s="233">
        <v>19.167</v>
      </c>
      <c r="I579" s="234"/>
      <c r="J579" s="230"/>
      <c r="K579" s="230"/>
      <c r="L579" s="235"/>
      <c r="M579" s="236"/>
      <c r="N579" s="237"/>
      <c r="O579" s="237"/>
      <c r="P579" s="237"/>
      <c r="Q579" s="237"/>
      <c r="R579" s="237"/>
      <c r="S579" s="237"/>
      <c r="T579" s="238"/>
      <c r="AT579" s="239" t="s">
        <v>153</v>
      </c>
      <c r="AU579" s="239" t="s">
        <v>79</v>
      </c>
      <c r="AV579" s="13" t="s">
        <v>79</v>
      </c>
      <c r="AW579" s="13" t="s">
        <v>34</v>
      </c>
      <c r="AX579" s="13" t="s">
        <v>70</v>
      </c>
      <c r="AY579" s="239" t="s">
        <v>135</v>
      </c>
    </row>
    <row r="580" spans="2:51" s="13" customFormat="1" ht="13.5">
      <c r="B580" s="229"/>
      <c r="C580" s="230"/>
      <c r="D580" s="215" t="s">
        <v>153</v>
      </c>
      <c r="E580" s="231" t="s">
        <v>21</v>
      </c>
      <c r="F580" s="232" t="s">
        <v>364</v>
      </c>
      <c r="G580" s="230"/>
      <c r="H580" s="233">
        <v>3.5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AT580" s="239" t="s">
        <v>153</v>
      </c>
      <c r="AU580" s="239" t="s">
        <v>79</v>
      </c>
      <c r="AV580" s="13" t="s">
        <v>79</v>
      </c>
      <c r="AW580" s="13" t="s">
        <v>34</v>
      </c>
      <c r="AX580" s="13" t="s">
        <v>70</v>
      </c>
      <c r="AY580" s="239" t="s">
        <v>135</v>
      </c>
    </row>
    <row r="581" spans="2:51" s="13" customFormat="1" ht="13.5">
      <c r="B581" s="229"/>
      <c r="C581" s="230"/>
      <c r="D581" s="215" t="s">
        <v>153</v>
      </c>
      <c r="E581" s="231" t="s">
        <v>21</v>
      </c>
      <c r="F581" s="232" t="s">
        <v>365</v>
      </c>
      <c r="G581" s="230"/>
      <c r="H581" s="233">
        <v>0.4</v>
      </c>
      <c r="I581" s="234"/>
      <c r="J581" s="230"/>
      <c r="K581" s="230"/>
      <c r="L581" s="235"/>
      <c r="M581" s="236"/>
      <c r="N581" s="237"/>
      <c r="O581" s="237"/>
      <c r="P581" s="237"/>
      <c r="Q581" s="237"/>
      <c r="R581" s="237"/>
      <c r="S581" s="237"/>
      <c r="T581" s="238"/>
      <c r="AT581" s="239" t="s">
        <v>153</v>
      </c>
      <c r="AU581" s="239" t="s">
        <v>79</v>
      </c>
      <c r="AV581" s="13" t="s">
        <v>79</v>
      </c>
      <c r="AW581" s="13" t="s">
        <v>34</v>
      </c>
      <c r="AX581" s="13" t="s">
        <v>70</v>
      </c>
      <c r="AY581" s="239" t="s">
        <v>135</v>
      </c>
    </row>
    <row r="582" spans="2:51" s="14" customFormat="1" ht="13.5">
      <c r="B582" s="240"/>
      <c r="C582" s="241"/>
      <c r="D582" s="215" t="s">
        <v>153</v>
      </c>
      <c r="E582" s="242" t="s">
        <v>21</v>
      </c>
      <c r="F582" s="243" t="s">
        <v>157</v>
      </c>
      <c r="G582" s="241"/>
      <c r="H582" s="244">
        <v>427.744</v>
      </c>
      <c r="I582" s="245"/>
      <c r="J582" s="241"/>
      <c r="K582" s="241"/>
      <c r="L582" s="246"/>
      <c r="M582" s="247"/>
      <c r="N582" s="248"/>
      <c r="O582" s="248"/>
      <c r="P582" s="248"/>
      <c r="Q582" s="248"/>
      <c r="R582" s="248"/>
      <c r="S582" s="248"/>
      <c r="T582" s="249"/>
      <c r="AT582" s="250" t="s">
        <v>153</v>
      </c>
      <c r="AU582" s="250" t="s">
        <v>79</v>
      </c>
      <c r="AV582" s="14" t="s">
        <v>141</v>
      </c>
      <c r="AW582" s="14" t="s">
        <v>34</v>
      </c>
      <c r="AX582" s="14" t="s">
        <v>77</v>
      </c>
      <c r="AY582" s="250" t="s">
        <v>135</v>
      </c>
    </row>
    <row r="583" spans="2:65" s="1" customFormat="1" ht="16.5" customHeight="1">
      <c r="B583" s="41"/>
      <c r="C583" s="203" t="s">
        <v>565</v>
      </c>
      <c r="D583" s="203" t="s">
        <v>137</v>
      </c>
      <c r="E583" s="204" t="s">
        <v>566</v>
      </c>
      <c r="F583" s="205" t="s">
        <v>567</v>
      </c>
      <c r="G583" s="206" t="s">
        <v>147</v>
      </c>
      <c r="H583" s="207">
        <v>427.744</v>
      </c>
      <c r="I583" s="208"/>
      <c r="J583" s="209">
        <f>ROUND(I583*H583,2)</f>
        <v>0</v>
      </c>
      <c r="K583" s="205" t="s">
        <v>148</v>
      </c>
      <c r="L583" s="61"/>
      <c r="M583" s="210" t="s">
        <v>21</v>
      </c>
      <c r="N583" s="211" t="s">
        <v>41</v>
      </c>
      <c r="O583" s="42"/>
      <c r="P583" s="212">
        <f>O583*H583</f>
        <v>0</v>
      </c>
      <c r="Q583" s="212">
        <v>0</v>
      </c>
      <c r="R583" s="212">
        <f>Q583*H583</f>
        <v>0</v>
      </c>
      <c r="S583" s="212">
        <v>0</v>
      </c>
      <c r="T583" s="213">
        <f>S583*H583</f>
        <v>0</v>
      </c>
      <c r="AR583" s="25" t="s">
        <v>141</v>
      </c>
      <c r="AT583" s="25" t="s">
        <v>137</v>
      </c>
      <c r="AU583" s="25" t="s">
        <v>79</v>
      </c>
      <c r="AY583" s="25" t="s">
        <v>135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25" t="s">
        <v>77</v>
      </c>
      <c r="BK583" s="214">
        <f>ROUND(I583*H583,2)</f>
        <v>0</v>
      </c>
      <c r="BL583" s="25" t="s">
        <v>141</v>
      </c>
      <c r="BM583" s="25" t="s">
        <v>568</v>
      </c>
    </row>
    <row r="584" spans="2:47" s="1" customFormat="1" ht="13.5">
      <c r="B584" s="41"/>
      <c r="C584" s="63"/>
      <c r="D584" s="215" t="s">
        <v>143</v>
      </c>
      <c r="E584" s="63"/>
      <c r="F584" s="216" t="s">
        <v>569</v>
      </c>
      <c r="G584" s="63"/>
      <c r="H584" s="63"/>
      <c r="I584" s="172"/>
      <c r="J584" s="63"/>
      <c r="K584" s="63"/>
      <c r="L584" s="61"/>
      <c r="M584" s="217"/>
      <c r="N584" s="42"/>
      <c r="O584" s="42"/>
      <c r="P584" s="42"/>
      <c r="Q584" s="42"/>
      <c r="R584" s="42"/>
      <c r="S584" s="42"/>
      <c r="T584" s="78"/>
      <c r="AT584" s="25" t="s">
        <v>143</v>
      </c>
      <c r="AU584" s="25" t="s">
        <v>79</v>
      </c>
    </row>
    <row r="585" spans="2:47" s="1" customFormat="1" ht="27">
      <c r="B585" s="41"/>
      <c r="C585" s="63"/>
      <c r="D585" s="215" t="s">
        <v>151</v>
      </c>
      <c r="E585" s="63"/>
      <c r="F585" s="218" t="s">
        <v>570</v>
      </c>
      <c r="G585" s="63"/>
      <c r="H585" s="63"/>
      <c r="I585" s="172"/>
      <c r="J585" s="63"/>
      <c r="K585" s="63"/>
      <c r="L585" s="61"/>
      <c r="M585" s="217"/>
      <c r="N585" s="42"/>
      <c r="O585" s="42"/>
      <c r="P585" s="42"/>
      <c r="Q585" s="42"/>
      <c r="R585" s="42"/>
      <c r="S585" s="42"/>
      <c r="T585" s="78"/>
      <c r="AT585" s="25" t="s">
        <v>151</v>
      </c>
      <c r="AU585" s="25" t="s">
        <v>79</v>
      </c>
    </row>
    <row r="586" spans="2:51" s="12" customFormat="1" ht="13.5">
      <c r="B586" s="219"/>
      <c r="C586" s="220"/>
      <c r="D586" s="215" t="s">
        <v>153</v>
      </c>
      <c r="E586" s="221" t="s">
        <v>21</v>
      </c>
      <c r="F586" s="222" t="s">
        <v>571</v>
      </c>
      <c r="G586" s="220"/>
      <c r="H586" s="221" t="s">
        <v>21</v>
      </c>
      <c r="I586" s="223"/>
      <c r="J586" s="220"/>
      <c r="K586" s="220"/>
      <c r="L586" s="224"/>
      <c r="M586" s="225"/>
      <c r="N586" s="226"/>
      <c r="O586" s="226"/>
      <c r="P586" s="226"/>
      <c r="Q586" s="226"/>
      <c r="R586" s="226"/>
      <c r="S586" s="226"/>
      <c r="T586" s="227"/>
      <c r="AT586" s="228" t="s">
        <v>153</v>
      </c>
      <c r="AU586" s="228" t="s">
        <v>79</v>
      </c>
      <c r="AV586" s="12" t="s">
        <v>77</v>
      </c>
      <c r="AW586" s="12" t="s">
        <v>34</v>
      </c>
      <c r="AX586" s="12" t="s">
        <v>70</v>
      </c>
      <c r="AY586" s="228" t="s">
        <v>135</v>
      </c>
    </row>
    <row r="587" spans="2:51" s="13" customFormat="1" ht="13.5">
      <c r="B587" s="229"/>
      <c r="C587" s="230"/>
      <c r="D587" s="215" t="s">
        <v>153</v>
      </c>
      <c r="E587" s="231" t="s">
        <v>21</v>
      </c>
      <c r="F587" s="232" t="s">
        <v>572</v>
      </c>
      <c r="G587" s="230"/>
      <c r="H587" s="233">
        <v>427.744</v>
      </c>
      <c r="I587" s="234"/>
      <c r="J587" s="230"/>
      <c r="K587" s="230"/>
      <c r="L587" s="235"/>
      <c r="M587" s="236"/>
      <c r="N587" s="237"/>
      <c r="O587" s="237"/>
      <c r="P587" s="237"/>
      <c r="Q587" s="237"/>
      <c r="R587" s="237"/>
      <c r="S587" s="237"/>
      <c r="T587" s="238"/>
      <c r="AT587" s="239" t="s">
        <v>153</v>
      </c>
      <c r="AU587" s="239" t="s">
        <v>79</v>
      </c>
      <c r="AV587" s="13" t="s">
        <v>79</v>
      </c>
      <c r="AW587" s="13" t="s">
        <v>34</v>
      </c>
      <c r="AX587" s="13" t="s">
        <v>77</v>
      </c>
      <c r="AY587" s="239" t="s">
        <v>135</v>
      </c>
    </row>
    <row r="588" spans="2:65" s="1" customFormat="1" ht="16.5" customHeight="1">
      <c r="B588" s="41"/>
      <c r="C588" s="203" t="s">
        <v>573</v>
      </c>
      <c r="D588" s="203" t="s">
        <v>137</v>
      </c>
      <c r="E588" s="204" t="s">
        <v>574</v>
      </c>
      <c r="F588" s="205" t="s">
        <v>575</v>
      </c>
      <c r="G588" s="206" t="s">
        <v>147</v>
      </c>
      <c r="H588" s="207">
        <v>107.59</v>
      </c>
      <c r="I588" s="208"/>
      <c r="J588" s="209">
        <f>ROUND(I588*H588,2)</f>
        <v>0</v>
      </c>
      <c r="K588" s="205" t="s">
        <v>148</v>
      </c>
      <c r="L588" s="61"/>
      <c r="M588" s="210" t="s">
        <v>21</v>
      </c>
      <c r="N588" s="211" t="s">
        <v>41</v>
      </c>
      <c r="O588" s="42"/>
      <c r="P588" s="212">
        <f>O588*H588</f>
        <v>0</v>
      </c>
      <c r="Q588" s="212">
        <v>0.05828</v>
      </c>
      <c r="R588" s="212">
        <f>Q588*H588</f>
        <v>6.2703452</v>
      </c>
      <c r="S588" s="212">
        <v>0</v>
      </c>
      <c r="T588" s="213">
        <f>S588*H588</f>
        <v>0</v>
      </c>
      <c r="AR588" s="25" t="s">
        <v>141</v>
      </c>
      <c r="AT588" s="25" t="s">
        <v>137</v>
      </c>
      <c r="AU588" s="25" t="s">
        <v>79</v>
      </c>
      <c r="AY588" s="25" t="s">
        <v>135</v>
      </c>
      <c r="BE588" s="214">
        <f>IF(N588="základní",J588,0)</f>
        <v>0</v>
      </c>
      <c r="BF588" s="214">
        <f>IF(N588="snížená",J588,0)</f>
        <v>0</v>
      </c>
      <c r="BG588" s="214">
        <f>IF(N588="zákl. přenesená",J588,0)</f>
        <v>0</v>
      </c>
      <c r="BH588" s="214">
        <f>IF(N588="sníž. přenesená",J588,0)</f>
        <v>0</v>
      </c>
      <c r="BI588" s="214">
        <f>IF(N588="nulová",J588,0)</f>
        <v>0</v>
      </c>
      <c r="BJ588" s="25" t="s">
        <v>77</v>
      </c>
      <c r="BK588" s="214">
        <f>ROUND(I588*H588,2)</f>
        <v>0</v>
      </c>
      <c r="BL588" s="25" t="s">
        <v>141</v>
      </c>
      <c r="BM588" s="25" t="s">
        <v>576</v>
      </c>
    </row>
    <row r="589" spans="2:47" s="1" customFormat="1" ht="13.5">
      <c r="B589" s="41"/>
      <c r="C589" s="63"/>
      <c r="D589" s="215" t="s">
        <v>143</v>
      </c>
      <c r="E589" s="63"/>
      <c r="F589" s="216" t="s">
        <v>577</v>
      </c>
      <c r="G589" s="63"/>
      <c r="H589" s="63"/>
      <c r="I589" s="172"/>
      <c r="J589" s="63"/>
      <c r="K589" s="63"/>
      <c r="L589" s="61"/>
      <c r="M589" s="217"/>
      <c r="N589" s="42"/>
      <c r="O589" s="42"/>
      <c r="P589" s="42"/>
      <c r="Q589" s="42"/>
      <c r="R589" s="42"/>
      <c r="S589" s="42"/>
      <c r="T589" s="78"/>
      <c r="AT589" s="25" t="s">
        <v>143</v>
      </c>
      <c r="AU589" s="25" t="s">
        <v>79</v>
      </c>
    </row>
    <row r="590" spans="2:51" s="12" customFormat="1" ht="13.5">
      <c r="B590" s="219"/>
      <c r="C590" s="220"/>
      <c r="D590" s="215" t="s">
        <v>153</v>
      </c>
      <c r="E590" s="221" t="s">
        <v>21</v>
      </c>
      <c r="F590" s="222" t="s">
        <v>578</v>
      </c>
      <c r="G590" s="220"/>
      <c r="H590" s="221" t="s">
        <v>21</v>
      </c>
      <c r="I590" s="223"/>
      <c r="J590" s="220"/>
      <c r="K590" s="220"/>
      <c r="L590" s="224"/>
      <c r="M590" s="225"/>
      <c r="N590" s="226"/>
      <c r="O590" s="226"/>
      <c r="P590" s="226"/>
      <c r="Q590" s="226"/>
      <c r="R590" s="226"/>
      <c r="S590" s="226"/>
      <c r="T590" s="227"/>
      <c r="AT590" s="228" t="s">
        <v>153</v>
      </c>
      <c r="AU590" s="228" t="s">
        <v>79</v>
      </c>
      <c r="AV590" s="12" t="s">
        <v>77</v>
      </c>
      <c r="AW590" s="12" t="s">
        <v>34</v>
      </c>
      <c r="AX590" s="12" t="s">
        <v>70</v>
      </c>
      <c r="AY590" s="228" t="s">
        <v>135</v>
      </c>
    </row>
    <row r="591" spans="2:51" s="13" customFormat="1" ht="13.5">
      <c r="B591" s="229"/>
      <c r="C591" s="230"/>
      <c r="D591" s="215" t="s">
        <v>153</v>
      </c>
      <c r="E591" s="231" t="s">
        <v>21</v>
      </c>
      <c r="F591" s="232" t="s">
        <v>579</v>
      </c>
      <c r="G591" s="230"/>
      <c r="H591" s="233">
        <v>107.59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AT591" s="239" t="s">
        <v>153</v>
      </c>
      <c r="AU591" s="239" t="s">
        <v>79</v>
      </c>
      <c r="AV591" s="13" t="s">
        <v>79</v>
      </c>
      <c r="AW591" s="13" t="s">
        <v>34</v>
      </c>
      <c r="AX591" s="13" t="s">
        <v>77</v>
      </c>
      <c r="AY591" s="239" t="s">
        <v>135</v>
      </c>
    </row>
    <row r="592" spans="2:65" s="1" customFormat="1" ht="16.5" customHeight="1">
      <c r="B592" s="41"/>
      <c r="C592" s="203" t="s">
        <v>580</v>
      </c>
      <c r="D592" s="203" t="s">
        <v>137</v>
      </c>
      <c r="E592" s="204" t="s">
        <v>581</v>
      </c>
      <c r="F592" s="205" t="s">
        <v>582</v>
      </c>
      <c r="G592" s="206" t="s">
        <v>147</v>
      </c>
      <c r="H592" s="207">
        <v>54.58</v>
      </c>
      <c r="I592" s="208"/>
      <c r="J592" s="209">
        <f>ROUND(I592*H592,2)</f>
        <v>0</v>
      </c>
      <c r="K592" s="205" t="s">
        <v>148</v>
      </c>
      <c r="L592" s="61"/>
      <c r="M592" s="210" t="s">
        <v>21</v>
      </c>
      <c r="N592" s="211" t="s">
        <v>41</v>
      </c>
      <c r="O592" s="42"/>
      <c r="P592" s="212">
        <f>O592*H592</f>
        <v>0</v>
      </c>
      <c r="Q592" s="212">
        <v>0.09975</v>
      </c>
      <c r="R592" s="212">
        <f>Q592*H592</f>
        <v>5.444355</v>
      </c>
      <c r="S592" s="212">
        <v>0</v>
      </c>
      <c r="T592" s="213">
        <f>S592*H592</f>
        <v>0</v>
      </c>
      <c r="AR592" s="25" t="s">
        <v>141</v>
      </c>
      <c r="AT592" s="25" t="s">
        <v>137</v>
      </c>
      <c r="AU592" s="25" t="s">
        <v>79</v>
      </c>
      <c r="AY592" s="25" t="s">
        <v>135</v>
      </c>
      <c r="BE592" s="214">
        <f>IF(N592="základní",J592,0)</f>
        <v>0</v>
      </c>
      <c r="BF592" s="214">
        <f>IF(N592="snížená",J592,0)</f>
        <v>0</v>
      </c>
      <c r="BG592" s="214">
        <f>IF(N592="zákl. přenesená",J592,0)</f>
        <v>0</v>
      </c>
      <c r="BH592" s="214">
        <f>IF(N592="sníž. přenesená",J592,0)</f>
        <v>0</v>
      </c>
      <c r="BI592" s="214">
        <f>IF(N592="nulová",J592,0)</f>
        <v>0</v>
      </c>
      <c r="BJ592" s="25" t="s">
        <v>77</v>
      </c>
      <c r="BK592" s="214">
        <f>ROUND(I592*H592,2)</f>
        <v>0</v>
      </c>
      <c r="BL592" s="25" t="s">
        <v>141</v>
      </c>
      <c r="BM592" s="25" t="s">
        <v>583</v>
      </c>
    </row>
    <row r="593" spans="2:47" s="1" customFormat="1" ht="13.5">
      <c r="B593" s="41"/>
      <c r="C593" s="63"/>
      <c r="D593" s="215" t="s">
        <v>143</v>
      </c>
      <c r="E593" s="63"/>
      <c r="F593" s="216" t="s">
        <v>584</v>
      </c>
      <c r="G593" s="63"/>
      <c r="H593" s="63"/>
      <c r="I593" s="172"/>
      <c r="J593" s="63"/>
      <c r="K593" s="63"/>
      <c r="L593" s="61"/>
      <c r="M593" s="217"/>
      <c r="N593" s="42"/>
      <c r="O593" s="42"/>
      <c r="P593" s="42"/>
      <c r="Q593" s="42"/>
      <c r="R593" s="42"/>
      <c r="S593" s="42"/>
      <c r="T593" s="78"/>
      <c r="AT593" s="25" t="s">
        <v>143</v>
      </c>
      <c r="AU593" s="25" t="s">
        <v>79</v>
      </c>
    </row>
    <row r="594" spans="2:51" s="12" customFormat="1" ht="13.5">
      <c r="B594" s="219"/>
      <c r="C594" s="220"/>
      <c r="D594" s="215" t="s">
        <v>153</v>
      </c>
      <c r="E594" s="221" t="s">
        <v>21</v>
      </c>
      <c r="F594" s="222" t="s">
        <v>585</v>
      </c>
      <c r="G594" s="220"/>
      <c r="H594" s="221" t="s">
        <v>21</v>
      </c>
      <c r="I594" s="223"/>
      <c r="J594" s="220"/>
      <c r="K594" s="220"/>
      <c r="L594" s="224"/>
      <c r="M594" s="225"/>
      <c r="N594" s="226"/>
      <c r="O594" s="226"/>
      <c r="P594" s="226"/>
      <c r="Q594" s="226"/>
      <c r="R594" s="226"/>
      <c r="S594" s="226"/>
      <c r="T594" s="227"/>
      <c r="AT594" s="228" t="s">
        <v>153</v>
      </c>
      <c r="AU594" s="228" t="s">
        <v>79</v>
      </c>
      <c r="AV594" s="12" t="s">
        <v>77</v>
      </c>
      <c r="AW594" s="12" t="s">
        <v>34</v>
      </c>
      <c r="AX594" s="12" t="s">
        <v>70</v>
      </c>
      <c r="AY594" s="228" t="s">
        <v>135</v>
      </c>
    </row>
    <row r="595" spans="2:51" s="13" customFormat="1" ht="13.5">
      <c r="B595" s="229"/>
      <c r="C595" s="230"/>
      <c r="D595" s="215" t="s">
        <v>153</v>
      </c>
      <c r="E595" s="231" t="s">
        <v>21</v>
      </c>
      <c r="F595" s="232" t="s">
        <v>586</v>
      </c>
      <c r="G595" s="230"/>
      <c r="H595" s="233">
        <v>54.58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AT595" s="239" t="s">
        <v>153</v>
      </c>
      <c r="AU595" s="239" t="s">
        <v>79</v>
      </c>
      <c r="AV595" s="13" t="s">
        <v>79</v>
      </c>
      <c r="AW595" s="13" t="s">
        <v>34</v>
      </c>
      <c r="AX595" s="13" t="s">
        <v>77</v>
      </c>
      <c r="AY595" s="239" t="s">
        <v>135</v>
      </c>
    </row>
    <row r="596" spans="2:65" s="1" customFormat="1" ht="25.5" customHeight="1">
      <c r="B596" s="41"/>
      <c r="C596" s="203" t="s">
        <v>587</v>
      </c>
      <c r="D596" s="203" t="s">
        <v>137</v>
      </c>
      <c r="E596" s="204" t="s">
        <v>588</v>
      </c>
      <c r="F596" s="205" t="s">
        <v>589</v>
      </c>
      <c r="G596" s="206" t="s">
        <v>147</v>
      </c>
      <c r="H596" s="207">
        <v>162.17</v>
      </c>
      <c r="I596" s="208"/>
      <c r="J596" s="209">
        <f>ROUND(I596*H596,2)</f>
        <v>0</v>
      </c>
      <c r="K596" s="205" t="s">
        <v>148</v>
      </c>
      <c r="L596" s="61"/>
      <c r="M596" s="210" t="s">
        <v>21</v>
      </c>
      <c r="N596" s="211" t="s">
        <v>41</v>
      </c>
      <c r="O596" s="42"/>
      <c r="P596" s="212">
        <f>O596*H596</f>
        <v>0</v>
      </c>
      <c r="Q596" s="212">
        <v>0.00356</v>
      </c>
      <c r="R596" s="212">
        <f>Q596*H596</f>
        <v>0.5773251999999999</v>
      </c>
      <c r="S596" s="212">
        <v>0</v>
      </c>
      <c r="T596" s="213">
        <f>S596*H596</f>
        <v>0</v>
      </c>
      <c r="AR596" s="25" t="s">
        <v>141</v>
      </c>
      <c r="AT596" s="25" t="s">
        <v>137</v>
      </c>
      <c r="AU596" s="25" t="s">
        <v>79</v>
      </c>
      <c r="AY596" s="25" t="s">
        <v>135</v>
      </c>
      <c r="BE596" s="214">
        <f>IF(N596="základní",J596,0)</f>
        <v>0</v>
      </c>
      <c r="BF596" s="214">
        <f>IF(N596="snížená",J596,0)</f>
        <v>0</v>
      </c>
      <c r="BG596" s="214">
        <f>IF(N596="zákl. přenesená",J596,0)</f>
        <v>0</v>
      </c>
      <c r="BH596" s="214">
        <f>IF(N596="sníž. přenesená",J596,0)</f>
        <v>0</v>
      </c>
      <c r="BI596" s="214">
        <f>IF(N596="nulová",J596,0)</f>
        <v>0</v>
      </c>
      <c r="BJ596" s="25" t="s">
        <v>77</v>
      </c>
      <c r="BK596" s="214">
        <f>ROUND(I596*H596,2)</f>
        <v>0</v>
      </c>
      <c r="BL596" s="25" t="s">
        <v>141</v>
      </c>
      <c r="BM596" s="25" t="s">
        <v>590</v>
      </c>
    </row>
    <row r="597" spans="2:47" s="1" customFormat="1" ht="13.5">
      <c r="B597" s="41"/>
      <c r="C597" s="63"/>
      <c r="D597" s="215" t="s">
        <v>143</v>
      </c>
      <c r="E597" s="63"/>
      <c r="F597" s="216" t="s">
        <v>591</v>
      </c>
      <c r="G597" s="63"/>
      <c r="H597" s="63"/>
      <c r="I597" s="172"/>
      <c r="J597" s="63"/>
      <c r="K597" s="63"/>
      <c r="L597" s="61"/>
      <c r="M597" s="217"/>
      <c r="N597" s="42"/>
      <c r="O597" s="42"/>
      <c r="P597" s="42"/>
      <c r="Q597" s="42"/>
      <c r="R597" s="42"/>
      <c r="S597" s="42"/>
      <c r="T597" s="78"/>
      <c r="AT597" s="25" t="s">
        <v>143</v>
      </c>
      <c r="AU597" s="25" t="s">
        <v>79</v>
      </c>
    </row>
    <row r="598" spans="2:51" s="12" customFormat="1" ht="13.5">
      <c r="B598" s="219"/>
      <c r="C598" s="220"/>
      <c r="D598" s="215" t="s">
        <v>153</v>
      </c>
      <c r="E598" s="221" t="s">
        <v>21</v>
      </c>
      <c r="F598" s="222" t="s">
        <v>592</v>
      </c>
      <c r="G598" s="220"/>
      <c r="H598" s="221" t="s">
        <v>21</v>
      </c>
      <c r="I598" s="223"/>
      <c r="J598" s="220"/>
      <c r="K598" s="220"/>
      <c r="L598" s="224"/>
      <c r="M598" s="225"/>
      <c r="N598" s="226"/>
      <c r="O598" s="226"/>
      <c r="P598" s="226"/>
      <c r="Q598" s="226"/>
      <c r="R598" s="226"/>
      <c r="S598" s="226"/>
      <c r="T598" s="227"/>
      <c r="AT598" s="228" t="s">
        <v>153</v>
      </c>
      <c r="AU598" s="228" t="s">
        <v>79</v>
      </c>
      <c r="AV598" s="12" t="s">
        <v>77</v>
      </c>
      <c r="AW598" s="12" t="s">
        <v>34</v>
      </c>
      <c r="AX598" s="12" t="s">
        <v>70</v>
      </c>
      <c r="AY598" s="228" t="s">
        <v>135</v>
      </c>
    </row>
    <row r="599" spans="2:51" s="13" customFormat="1" ht="13.5">
      <c r="B599" s="229"/>
      <c r="C599" s="230"/>
      <c r="D599" s="215" t="s">
        <v>153</v>
      </c>
      <c r="E599" s="231" t="s">
        <v>21</v>
      </c>
      <c r="F599" s="232" t="s">
        <v>593</v>
      </c>
      <c r="G599" s="230"/>
      <c r="H599" s="233">
        <v>162.17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AT599" s="239" t="s">
        <v>153</v>
      </c>
      <c r="AU599" s="239" t="s">
        <v>79</v>
      </c>
      <c r="AV599" s="13" t="s">
        <v>79</v>
      </c>
      <c r="AW599" s="13" t="s">
        <v>34</v>
      </c>
      <c r="AX599" s="13" t="s">
        <v>77</v>
      </c>
      <c r="AY599" s="239" t="s">
        <v>135</v>
      </c>
    </row>
    <row r="600" spans="2:65" s="1" customFormat="1" ht="25.5" customHeight="1">
      <c r="B600" s="41"/>
      <c r="C600" s="203" t="s">
        <v>594</v>
      </c>
      <c r="D600" s="203" t="s">
        <v>137</v>
      </c>
      <c r="E600" s="204" t="s">
        <v>595</v>
      </c>
      <c r="F600" s="205" t="s">
        <v>596</v>
      </c>
      <c r="G600" s="206" t="s">
        <v>147</v>
      </c>
      <c r="H600" s="207">
        <v>162.17</v>
      </c>
      <c r="I600" s="208"/>
      <c r="J600" s="209">
        <f>ROUND(I600*H600,2)</f>
        <v>0</v>
      </c>
      <c r="K600" s="205" t="s">
        <v>148</v>
      </c>
      <c r="L600" s="61"/>
      <c r="M600" s="210" t="s">
        <v>21</v>
      </c>
      <c r="N600" s="211" t="s">
        <v>41</v>
      </c>
      <c r="O600" s="42"/>
      <c r="P600" s="212">
        <f>O600*H600</f>
        <v>0</v>
      </c>
      <c r="Q600" s="212">
        <v>0.00099</v>
      </c>
      <c r="R600" s="212">
        <f>Q600*H600</f>
        <v>0.16054829999999998</v>
      </c>
      <c r="S600" s="212">
        <v>0</v>
      </c>
      <c r="T600" s="213">
        <f>S600*H600</f>
        <v>0</v>
      </c>
      <c r="AR600" s="25" t="s">
        <v>141</v>
      </c>
      <c r="AT600" s="25" t="s">
        <v>137</v>
      </c>
      <c r="AU600" s="25" t="s">
        <v>79</v>
      </c>
      <c r="AY600" s="25" t="s">
        <v>135</v>
      </c>
      <c r="BE600" s="214">
        <f>IF(N600="základní",J600,0)</f>
        <v>0</v>
      </c>
      <c r="BF600" s="214">
        <f>IF(N600="snížená",J600,0)</f>
        <v>0</v>
      </c>
      <c r="BG600" s="214">
        <f>IF(N600="zákl. přenesená",J600,0)</f>
        <v>0</v>
      </c>
      <c r="BH600" s="214">
        <f>IF(N600="sníž. přenesená",J600,0)</f>
        <v>0</v>
      </c>
      <c r="BI600" s="214">
        <f>IF(N600="nulová",J600,0)</f>
        <v>0</v>
      </c>
      <c r="BJ600" s="25" t="s">
        <v>77</v>
      </c>
      <c r="BK600" s="214">
        <f>ROUND(I600*H600,2)</f>
        <v>0</v>
      </c>
      <c r="BL600" s="25" t="s">
        <v>141</v>
      </c>
      <c r="BM600" s="25" t="s">
        <v>597</v>
      </c>
    </row>
    <row r="601" spans="2:47" s="1" customFormat="1" ht="27">
      <c r="B601" s="41"/>
      <c r="C601" s="63"/>
      <c r="D601" s="215" t="s">
        <v>143</v>
      </c>
      <c r="E601" s="63"/>
      <c r="F601" s="216" t="s">
        <v>598</v>
      </c>
      <c r="G601" s="63"/>
      <c r="H601" s="63"/>
      <c r="I601" s="172"/>
      <c r="J601" s="63"/>
      <c r="K601" s="63"/>
      <c r="L601" s="61"/>
      <c r="M601" s="217"/>
      <c r="N601" s="42"/>
      <c r="O601" s="42"/>
      <c r="P601" s="42"/>
      <c r="Q601" s="42"/>
      <c r="R601" s="42"/>
      <c r="S601" s="42"/>
      <c r="T601" s="78"/>
      <c r="AT601" s="25" t="s">
        <v>143</v>
      </c>
      <c r="AU601" s="25" t="s">
        <v>79</v>
      </c>
    </row>
    <row r="602" spans="2:47" s="1" customFormat="1" ht="27">
      <c r="B602" s="41"/>
      <c r="C602" s="63"/>
      <c r="D602" s="215" t="s">
        <v>151</v>
      </c>
      <c r="E602" s="63"/>
      <c r="F602" s="218" t="s">
        <v>599</v>
      </c>
      <c r="G602" s="63"/>
      <c r="H602" s="63"/>
      <c r="I602" s="172"/>
      <c r="J602" s="63"/>
      <c r="K602" s="63"/>
      <c r="L602" s="61"/>
      <c r="M602" s="217"/>
      <c r="N602" s="42"/>
      <c r="O602" s="42"/>
      <c r="P602" s="42"/>
      <c r="Q602" s="42"/>
      <c r="R602" s="42"/>
      <c r="S602" s="42"/>
      <c r="T602" s="78"/>
      <c r="AT602" s="25" t="s">
        <v>151</v>
      </c>
      <c r="AU602" s="25" t="s">
        <v>79</v>
      </c>
    </row>
    <row r="603" spans="2:51" s="13" customFormat="1" ht="13.5">
      <c r="B603" s="229"/>
      <c r="C603" s="230"/>
      <c r="D603" s="215" t="s">
        <v>153</v>
      </c>
      <c r="E603" s="231" t="s">
        <v>21</v>
      </c>
      <c r="F603" s="232" t="s">
        <v>600</v>
      </c>
      <c r="G603" s="230"/>
      <c r="H603" s="233">
        <v>162.17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153</v>
      </c>
      <c r="AU603" s="239" t="s">
        <v>79</v>
      </c>
      <c r="AV603" s="13" t="s">
        <v>79</v>
      </c>
      <c r="AW603" s="13" t="s">
        <v>34</v>
      </c>
      <c r="AX603" s="13" t="s">
        <v>77</v>
      </c>
      <c r="AY603" s="239" t="s">
        <v>135</v>
      </c>
    </row>
    <row r="604" spans="2:65" s="1" customFormat="1" ht="16.5" customHeight="1">
      <c r="B604" s="41"/>
      <c r="C604" s="203" t="s">
        <v>601</v>
      </c>
      <c r="D604" s="203" t="s">
        <v>137</v>
      </c>
      <c r="E604" s="204" t="s">
        <v>602</v>
      </c>
      <c r="F604" s="205" t="s">
        <v>603</v>
      </c>
      <c r="G604" s="206" t="s">
        <v>147</v>
      </c>
      <c r="H604" s="207">
        <v>162.17</v>
      </c>
      <c r="I604" s="208"/>
      <c r="J604" s="209">
        <f>ROUND(I604*H604,2)</f>
        <v>0</v>
      </c>
      <c r="K604" s="205" t="s">
        <v>148</v>
      </c>
      <c r="L604" s="61"/>
      <c r="M604" s="210" t="s">
        <v>21</v>
      </c>
      <c r="N604" s="211" t="s">
        <v>41</v>
      </c>
      <c r="O604" s="42"/>
      <c r="P604" s="212">
        <f>O604*H604</f>
        <v>0</v>
      </c>
      <c r="Q604" s="212">
        <v>0.00158</v>
      </c>
      <c r="R604" s="212">
        <f>Q604*H604</f>
        <v>0.2562286</v>
      </c>
      <c r="S604" s="212">
        <v>0</v>
      </c>
      <c r="T604" s="213">
        <f>S604*H604</f>
        <v>0</v>
      </c>
      <c r="AR604" s="25" t="s">
        <v>141</v>
      </c>
      <c r="AT604" s="25" t="s">
        <v>137</v>
      </c>
      <c r="AU604" s="25" t="s">
        <v>79</v>
      </c>
      <c r="AY604" s="25" t="s">
        <v>135</v>
      </c>
      <c r="BE604" s="214">
        <f>IF(N604="základní",J604,0)</f>
        <v>0</v>
      </c>
      <c r="BF604" s="214">
        <f>IF(N604="snížená",J604,0)</f>
        <v>0</v>
      </c>
      <c r="BG604" s="214">
        <f>IF(N604="zákl. přenesená",J604,0)</f>
        <v>0</v>
      </c>
      <c r="BH604" s="214">
        <f>IF(N604="sníž. přenesená",J604,0)</f>
        <v>0</v>
      </c>
      <c r="BI604" s="214">
        <f>IF(N604="nulová",J604,0)</f>
        <v>0</v>
      </c>
      <c r="BJ604" s="25" t="s">
        <v>77</v>
      </c>
      <c r="BK604" s="214">
        <f>ROUND(I604*H604,2)</f>
        <v>0</v>
      </c>
      <c r="BL604" s="25" t="s">
        <v>141</v>
      </c>
      <c r="BM604" s="25" t="s">
        <v>604</v>
      </c>
    </row>
    <row r="605" spans="2:47" s="1" customFormat="1" ht="13.5">
      <c r="B605" s="41"/>
      <c r="C605" s="63"/>
      <c r="D605" s="215" t="s">
        <v>143</v>
      </c>
      <c r="E605" s="63"/>
      <c r="F605" s="216" t="s">
        <v>605</v>
      </c>
      <c r="G605" s="63"/>
      <c r="H605" s="63"/>
      <c r="I605" s="172"/>
      <c r="J605" s="63"/>
      <c r="K605" s="63"/>
      <c r="L605" s="61"/>
      <c r="M605" s="217"/>
      <c r="N605" s="42"/>
      <c r="O605" s="42"/>
      <c r="P605" s="42"/>
      <c r="Q605" s="42"/>
      <c r="R605" s="42"/>
      <c r="S605" s="42"/>
      <c r="T605" s="78"/>
      <c r="AT605" s="25" t="s">
        <v>143</v>
      </c>
      <c r="AU605" s="25" t="s">
        <v>79</v>
      </c>
    </row>
    <row r="606" spans="2:51" s="12" customFormat="1" ht="13.5">
      <c r="B606" s="219"/>
      <c r="C606" s="220"/>
      <c r="D606" s="215" t="s">
        <v>153</v>
      </c>
      <c r="E606" s="221" t="s">
        <v>21</v>
      </c>
      <c r="F606" s="222" t="s">
        <v>592</v>
      </c>
      <c r="G606" s="220"/>
      <c r="H606" s="221" t="s">
        <v>21</v>
      </c>
      <c r="I606" s="223"/>
      <c r="J606" s="220"/>
      <c r="K606" s="220"/>
      <c r="L606" s="224"/>
      <c r="M606" s="225"/>
      <c r="N606" s="226"/>
      <c r="O606" s="226"/>
      <c r="P606" s="226"/>
      <c r="Q606" s="226"/>
      <c r="R606" s="226"/>
      <c r="S606" s="226"/>
      <c r="T606" s="227"/>
      <c r="AT606" s="228" t="s">
        <v>153</v>
      </c>
      <c r="AU606" s="228" t="s">
        <v>79</v>
      </c>
      <c r="AV606" s="12" t="s">
        <v>77</v>
      </c>
      <c r="AW606" s="12" t="s">
        <v>34</v>
      </c>
      <c r="AX606" s="12" t="s">
        <v>70</v>
      </c>
      <c r="AY606" s="228" t="s">
        <v>135</v>
      </c>
    </row>
    <row r="607" spans="2:51" s="13" customFormat="1" ht="13.5">
      <c r="B607" s="229"/>
      <c r="C607" s="230"/>
      <c r="D607" s="215" t="s">
        <v>153</v>
      </c>
      <c r="E607" s="231" t="s">
        <v>21</v>
      </c>
      <c r="F607" s="232" t="s">
        <v>593</v>
      </c>
      <c r="G607" s="230"/>
      <c r="H607" s="233">
        <v>162.17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AT607" s="239" t="s">
        <v>153</v>
      </c>
      <c r="AU607" s="239" t="s">
        <v>79</v>
      </c>
      <c r="AV607" s="13" t="s">
        <v>79</v>
      </c>
      <c r="AW607" s="13" t="s">
        <v>34</v>
      </c>
      <c r="AX607" s="13" t="s">
        <v>77</v>
      </c>
      <c r="AY607" s="239" t="s">
        <v>135</v>
      </c>
    </row>
    <row r="608" spans="2:63" s="11" customFormat="1" ht="29.85" customHeight="1">
      <c r="B608" s="187"/>
      <c r="C608" s="188"/>
      <c r="D608" s="189" t="s">
        <v>69</v>
      </c>
      <c r="E608" s="201" t="s">
        <v>606</v>
      </c>
      <c r="F608" s="201" t="s">
        <v>607</v>
      </c>
      <c r="G608" s="188"/>
      <c r="H608" s="188"/>
      <c r="I608" s="191"/>
      <c r="J608" s="202">
        <f>BK608</f>
        <v>0</v>
      </c>
      <c r="K608" s="188"/>
      <c r="L608" s="193"/>
      <c r="M608" s="194"/>
      <c r="N608" s="195"/>
      <c r="O608" s="195"/>
      <c r="P608" s="196">
        <f>SUM(P609:P628)</f>
        <v>0</v>
      </c>
      <c r="Q608" s="195"/>
      <c r="R608" s="196">
        <f>SUM(R609:R628)</f>
        <v>0</v>
      </c>
      <c r="S608" s="195"/>
      <c r="T608" s="197">
        <f>SUM(T609:T628)</f>
        <v>0</v>
      </c>
      <c r="AR608" s="198" t="s">
        <v>77</v>
      </c>
      <c r="AT608" s="199" t="s">
        <v>69</v>
      </c>
      <c r="AU608" s="199" t="s">
        <v>77</v>
      </c>
      <c r="AY608" s="198" t="s">
        <v>135</v>
      </c>
      <c r="BK608" s="200">
        <f>SUM(BK609:BK628)</f>
        <v>0</v>
      </c>
    </row>
    <row r="609" spans="2:65" s="1" customFormat="1" ht="25.5" customHeight="1">
      <c r="B609" s="41"/>
      <c r="C609" s="203" t="s">
        <v>608</v>
      </c>
      <c r="D609" s="203" t="s">
        <v>137</v>
      </c>
      <c r="E609" s="204" t="s">
        <v>609</v>
      </c>
      <c r="F609" s="205" t="s">
        <v>610</v>
      </c>
      <c r="G609" s="206" t="s">
        <v>173</v>
      </c>
      <c r="H609" s="207">
        <v>26.082</v>
      </c>
      <c r="I609" s="208"/>
      <c r="J609" s="209">
        <f>ROUND(I609*H609,2)</f>
        <v>0</v>
      </c>
      <c r="K609" s="205" t="s">
        <v>21</v>
      </c>
      <c r="L609" s="61"/>
      <c r="M609" s="210" t="s">
        <v>21</v>
      </c>
      <c r="N609" s="211" t="s">
        <v>41</v>
      </c>
      <c r="O609" s="42"/>
      <c r="P609" s="212">
        <f>O609*H609</f>
        <v>0</v>
      </c>
      <c r="Q609" s="212">
        <v>0</v>
      </c>
      <c r="R609" s="212">
        <f>Q609*H609</f>
        <v>0</v>
      </c>
      <c r="S609" s="212">
        <v>0</v>
      </c>
      <c r="T609" s="213">
        <f>S609*H609</f>
        <v>0</v>
      </c>
      <c r="AR609" s="25" t="s">
        <v>141</v>
      </c>
      <c r="AT609" s="25" t="s">
        <v>137</v>
      </c>
      <c r="AU609" s="25" t="s">
        <v>79</v>
      </c>
      <c r="AY609" s="25" t="s">
        <v>135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25" t="s">
        <v>77</v>
      </c>
      <c r="BK609" s="214">
        <f>ROUND(I609*H609,2)</f>
        <v>0</v>
      </c>
      <c r="BL609" s="25" t="s">
        <v>141</v>
      </c>
      <c r="BM609" s="25" t="s">
        <v>611</v>
      </c>
    </row>
    <row r="610" spans="2:47" s="1" customFormat="1" ht="27">
      <c r="B610" s="41"/>
      <c r="C610" s="63"/>
      <c r="D610" s="215" t="s">
        <v>143</v>
      </c>
      <c r="E610" s="63"/>
      <c r="F610" s="216" t="s">
        <v>610</v>
      </c>
      <c r="G610" s="63"/>
      <c r="H610" s="63"/>
      <c r="I610" s="172"/>
      <c r="J610" s="63"/>
      <c r="K610" s="63"/>
      <c r="L610" s="61"/>
      <c r="M610" s="217"/>
      <c r="N610" s="42"/>
      <c r="O610" s="42"/>
      <c r="P610" s="42"/>
      <c r="Q610" s="42"/>
      <c r="R610" s="42"/>
      <c r="S610" s="42"/>
      <c r="T610" s="78"/>
      <c r="AT610" s="25" t="s">
        <v>143</v>
      </c>
      <c r="AU610" s="25" t="s">
        <v>79</v>
      </c>
    </row>
    <row r="611" spans="2:51" s="12" customFormat="1" ht="13.5">
      <c r="B611" s="219"/>
      <c r="C611" s="220"/>
      <c r="D611" s="215" t="s">
        <v>153</v>
      </c>
      <c r="E611" s="221" t="s">
        <v>21</v>
      </c>
      <c r="F611" s="222" t="s">
        <v>612</v>
      </c>
      <c r="G611" s="220"/>
      <c r="H611" s="221" t="s">
        <v>21</v>
      </c>
      <c r="I611" s="223"/>
      <c r="J611" s="220"/>
      <c r="K611" s="220"/>
      <c r="L611" s="224"/>
      <c r="M611" s="225"/>
      <c r="N611" s="226"/>
      <c r="O611" s="226"/>
      <c r="P611" s="226"/>
      <c r="Q611" s="226"/>
      <c r="R611" s="226"/>
      <c r="S611" s="226"/>
      <c r="T611" s="227"/>
      <c r="AT611" s="228" t="s">
        <v>153</v>
      </c>
      <c r="AU611" s="228" t="s">
        <v>79</v>
      </c>
      <c r="AV611" s="12" t="s">
        <v>77</v>
      </c>
      <c r="AW611" s="12" t="s">
        <v>34</v>
      </c>
      <c r="AX611" s="12" t="s">
        <v>70</v>
      </c>
      <c r="AY611" s="228" t="s">
        <v>135</v>
      </c>
    </row>
    <row r="612" spans="2:51" s="13" customFormat="1" ht="13.5">
      <c r="B612" s="229"/>
      <c r="C612" s="230"/>
      <c r="D612" s="215" t="s">
        <v>153</v>
      </c>
      <c r="E612" s="231" t="s">
        <v>21</v>
      </c>
      <c r="F612" s="232" t="s">
        <v>613</v>
      </c>
      <c r="G612" s="230"/>
      <c r="H612" s="233">
        <v>4.992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AT612" s="239" t="s">
        <v>153</v>
      </c>
      <c r="AU612" s="239" t="s">
        <v>79</v>
      </c>
      <c r="AV612" s="13" t="s">
        <v>79</v>
      </c>
      <c r="AW612" s="13" t="s">
        <v>34</v>
      </c>
      <c r="AX612" s="13" t="s">
        <v>70</v>
      </c>
      <c r="AY612" s="239" t="s">
        <v>135</v>
      </c>
    </row>
    <row r="613" spans="2:51" s="12" customFormat="1" ht="13.5">
      <c r="B613" s="219"/>
      <c r="C613" s="220"/>
      <c r="D613" s="215" t="s">
        <v>153</v>
      </c>
      <c r="E613" s="221" t="s">
        <v>21</v>
      </c>
      <c r="F613" s="222" t="s">
        <v>614</v>
      </c>
      <c r="G613" s="220"/>
      <c r="H613" s="221" t="s">
        <v>21</v>
      </c>
      <c r="I613" s="223"/>
      <c r="J613" s="220"/>
      <c r="K613" s="220"/>
      <c r="L613" s="224"/>
      <c r="M613" s="225"/>
      <c r="N613" s="226"/>
      <c r="O613" s="226"/>
      <c r="P613" s="226"/>
      <c r="Q613" s="226"/>
      <c r="R613" s="226"/>
      <c r="S613" s="226"/>
      <c r="T613" s="227"/>
      <c r="AT613" s="228" t="s">
        <v>153</v>
      </c>
      <c r="AU613" s="228" t="s">
        <v>79</v>
      </c>
      <c r="AV613" s="12" t="s">
        <v>77</v>
      </c>
      <c r="AW613" s="12" t="s">
        <v>34</v>
      </c>
      <c r="AX613" s="12" t="s">
        <v>70</v>
      </c>
      <c r="AY613" s="228" t="s">
        <v>135</v>
      </c>
    </row>
    <row r="614" spans="2:51" s="13" customFormat="1" ht="13.5">
      <c r="B614" s="229"/>
      <c r="C614" s="230"/>
      <c r="D614" s="215" t="s">
        <v>153</v>
      </c>
      <c r="E614" s="231" t="s">
        <v>21</v>
      </c>
      <c r="F614" s="232" t="s">
        <v>615</v>
      </c>
      <c r="G614" s="230"/>
      <c r="H614" s="233">
        <v>8.415</v>
      </c>
      <c r="I614" s="234"/>
      <c r="J614" s="230"/>
      <c r="K614" s="230"/>
      <c r="L614" s="235"/>
      <c r="M614" s="236"/>
      <c r="N614" s="237"/>
      <c r="O614" s="237"/>
      <c r="P614" s="237"/>
      <c r="Q614" s="237"/>
      <c r="R614" s="237"/>
      <c r="S614" s="237"/>
      <c r="T614" s="238"/>
      <c r="AT614" s="239" t="s">
        <v>153</v>
      </c>
      <c r="AU614" s="239" t="s">
        <v>79</v>
      </c>
      <c r="AV614" s="13" t="s">
        <v>79</v>
      </c>
      <c r="AW614" s="13" t="s">
        <v>34</v>
      </c>
      <c r="AX614" s="13" t="s">
        <v>70</v>
      </c>
      <c r="AY614" s="239" t="s">
        <v>135</v>
      </c>
    </row>
    <row r="615" spans="2:51" s="12" customFormat="1" ht="13.5">
      <c r="B615" s="219"/>
      <c r="C615" s="220"/>
      <c r="D615" s="215" t="s">
        <v>153</v>
      </c>
      <c r="E615" s="221" t="s">
        <v>21</v>
      </c>
      <c r="F615" s="222" t="s">
        <v>616</v>
      </c>
      <c r="G615" s="220"/>
      <c r="H615" s="221" t="s">
        <v>21</v>
      </c>
      <c r="I615" s="223"/>
      <c r="J615" s="220"/>
      <c r="K615" s="220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153</v>
      </c>
      <c r="AU615" s="228" t="s">
        <v>79</v>
      </c>
      <c r="AV615" s="12" t="s">
        <v>77</v>
      </c>
      <c r="AW615" s="12" t="s">
        <v>34</v>
      </c>
      <c r="AX615" s="12" t="s">
        <v>70</v>
      </c>
      <c r="AY615" s="228" t="s">
        <v>135</v>
      </c>
    </row>
    <row r="616" spans="2:51" s="13" customFormat="1" ht="13.5">
      <c r="B616" s="229"/>
      <c r="C616" s="230"/>
      <c r="D616" s="215" t="s">
        <v>153</v>
      </c>
      <c r="E616" s="231" t="s">
        <v>21</v>
      </c>
      <c r="F616" s="232" t="s">
        <v>617</v>
      </c>
      <c r="G616" s="230"/>
      <c r="H616" s="233">
        <v>12.675</v>
      </c>
      <c r="I616" s="234"/>
      <c r="J616" s="230"/>
      <c r="K616" s="230"/>
      <c r="L616" s="235"/>
      <c r="M616" s="236"/>
      <c r="N616" s="237"/>
      <c r="O616" s="237"/>
      <c r="P616" s="237"/>
      <c r="Q616" s="237"/>
      <c r="R616" s="237"/>
      <c r="S616" s="237"/>
      <c r="T616" s="238"/>
      <c r="AT616" s="239" t="s">
        <v>153</v>
      </c>
      <c r="AU616" s="239" t="s">
        <v>79</v>
      </c>
      <c r="AV616" s="13" t="s">
        <v>79</v>
      </c>
      <c r="AW616" s="13" t="s">
        <v>34</v>
      </c>
      <c r="AX616" s="13" t="s">
        <v>70</v>
      </c>
      <c r="AY616" s="239" t="s">
        <v>135</v>
      </c>
    </row>
    <row r="617" spans="2:51" s="14" customFormat="1" ht="13.5">
      <c r="B617" s="240"/>
      <c r="C617" s="241"/>
      <c r="D617" s="215" t="s">
        <v>153</v>
      </c>
      <c r="E617" s="242" t="s">
        <v>21</v>
      </c>
      <c r="F617" s="243" t="s">
        <v>157</v>
      </c>
      <c r="G617" s="241"/>
      <c r="H617" s="244">
        <v>26.082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AT617" s="250" t="s">
        <v>153</v>
      </c>
      <c r="AU617" s="250" t="s">
        <v>79</v>
      </c>
      <c r="AV617" s="14" t="s">
        <v>141</v>
      </c>
      <c r="AW617" s="14" t="s">
        <v>34</v>
      </c>
      <c r="AX617" s="14" t="s">
        <v>77</v>
      </c>
      <c r="AY617" s="250" t="s">
        <v>135</v>
      </c>
    </row>
    <row r="618" spans="2:65" s="1" customFormat="1" ht="25.5" customHeight="1">
      <c r="B618" s="41"/>
      <c r="C618" s="203" t="s">
        <v>618</v>
      </c>
      <c r="D618" s="203" t="s">
        <v>137</v>
      </c>
      <c r="E618" s="204" t="s">
        <v>619</v>
      </c>
      <c r="F618" s="205" t="s">
        <v>620</v>
      </c>
      <c r="G618" s="206" t="s">
        <v>375</v>
      </c>
      <c r="H618" s="207">
        <v>6092.712</v>
      </c>
      <c r="I618" s="208"/>
      <c r="J618" s="209">
        <f>ROUND(I618*H618,2)</f>
        <v>0</v>
      </c>
      <c r="K618" s="205" t="s">
        <v>148</v>
      </c>
      <c r="L618" s="61"/>
      <c r="M618" s="210" t="s">
        <v>21</v>
      </c>
      <c r="N618" s="211" t="s">
        <v>41</v>
      </c>
      <c r="O618" s="42"/>
      <c r="P618" s="212">
        <f>O618*H618</f>
        <v>0</v>
      </c>
      <c r="Q618" s="212">
        <v>0</v>
      </c>
      <c r="R618" s="212">
        <f>Q618*H618</f>
        <v>0</v>
      </c>
      <c r="S618" s="212">
        <v>0</v>
      </c>
      <c r="T618" s="213">
        <f>S618*H618</f>
        <v>0</v>
      </c>
      <c r="AR618" s="25" t="s">
        <v>141</v>
      </c>
      <c r="AT618" s="25" t="s">
        <v>137</v>
      </c>
      <c r="AU618" s="25" t="s">
        <v>79</v>
      </c>
      <c r="AY618" s="25" t="s">
        <v>135</v>
      </c>
      <c r="BE618" s="214">
        <f>IF(N618="základní",J618,0)</f>
        <v>0</v>
      </c>
      <c r="BF618" s="214">
        <f>IF(N618="snížená",J618,0)</f>
        <v>0</v>
      </c>
      <c r="BG618" s="214">
        <f>IF(N618="zákl. přenesená",J618,0)</f>
        <v>0</v>
      </c>
      <c r="BH618" s="214">
        <f>IF(N618="sníž. přenesená",J618,0)</f>
        <v>0</v>
      </c>
      <c r="BI618" s="214">
        <f>IF(N618="nulová",J618,0)</f>
        <v>0</v>
      </c>
      <c r="BJ618" s="25" t="s">
        <v>77</v>
      </c>
      <c r="BK618" s="214">
        <f>ROUND(I618*H618,2)</f>
        <v>0</v>
      </c>
      <c r="BL618" s="25" t="s">
        <v>141</v>
      </c>
      <c r="BM618" s="25" t="s">
        <v>621</v>
      </c>
    </row>
    <row r="619" spans="2:47" s="1" customFormat="1" ht="27">
      <c r="B619" s="41"/>
      <c r="C619" s="63"/>
      <c r="D619" s="215" t="s">
        <v>143</v>
      </c>
      <c r="E619" s="63"/>
      <c r="F619" s="216" t="s">
        <v>622</v>
      </c>
      <c r="G619" s="63"/>
      <c r="H619" s="63"/>
      <c r="I619" s="172"/>
      <c r="J619" s="63"/>
      <c r="K619" s="63"/>
      <c r="L619" s="61"/>
      <c r="M619" s="217"/>
      <c r="N619" s="42"/>
      <c r="O619" s="42"/>
      <c r="P619" s="42"/>
      <c r="Q619" s="42"/>
      <c r="R619" s="42"/>
      <c r="S619" s="42"/>
      <c r="T619" s="78"/>
      <c r="AT619" s="25" t="s">
        <v>143</v>
      </c>
      <c r="AU619" s="25" t="s">
        <v>79</v>
      </c>
    </row>
    <row r="620" spans="2:51" s="13" customFormat="1" ht="13.5">
      <c r="B620" s="229"/>
      <c r="C620" s="230"/>
      <c r="D620" s="215" t="s">
        <v>153</v>
      </c>
      <c r="E620" s="230"/>
      <c r="F620" s="232" t="s">
        <v>623</v>
      </c>
      <c r="G620" s="230"/>
      <c r="H620" s="233">
        <v>6092.712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AT620" s="239" t="s">
        <v>153</v>
      </c>
      <c r="AU620" s="239" t="s">
        <v>79</v>
      </c>
      <c r="AV620" s="13" t="s">
        <v>79</v>
      </c>
      <c r="AW620" s="13" t="s">
        <v>6</v>
      </c>
      <c r="AX620" s="13" t="s">
        <v>77</v>
      </c>
      <c r="AY620" s="239" t="s">
        <v>135</v>
      </c>
    </row>
    <row r="621" spans="2:65" s="1" customFormat="1" ht="25.5" customHeight="1">
      <c r="B621" s="41"/>
      <c r="C621" s="203" t="s">
        <v>624</v>
      </c>
      <c r="D621" s="203" t="s">
        <v>137</v>
      </c>
      <c r="E621" s="204" t="s">
        <v>625</v>
      </c>
      <c r="F621" s="205" t="s">
        <v>626</v>
      </c>
      <c r="G621" s="206" t="s">
        <v>375</v>
      </c>
      <c r="H621" s="207">
        <v>235.863</v>
      </c>
      <c r="I621" s="208"/>
      <c r="J621" s="209">
        <f>ROUND(I621*H621,2)</f>
        <v>0</v>
      </c>
      <c r="K621" s="205" t="s">
        <v>148</v>
      </c>
      <c r="L621" s="61"/>
      <c r="M621" s="210" t="s">
        <v>21</v>
      </c>
      <c r="N621" s="211" t="s">
        <v>41</v>
      </c>
      <c r="O621" s="42"/>
      <c r="P621" s="212">
        <f>O621*H621</f>
        <v>0</v>
      </c>
      <c r="Q621" s="212">
        <v>0</v>
      </c>
      <c r="R621" s="212">
        <f>Q621*H621</f>
        <v>0</v>
      </c>
      <c r="S621" s="212">
        <v>0</v>
      </c>
      <c r="T621" s="213">
        <f>S621*H621</f>
        <v>0</v>
      </c>
      <c r="AR621" s="25" t="s">
        <v>141</v>
      </c>
      <c r="AT621" s="25" t="s">
        <v>137</v>
      </c>
      <c r="AU621" s="25" t="s">
        <v>79</v>
      </c>
      <c r="AY621" s="25" t="s">
        <v>135</v>
      </c>
      <c r="BE621" s="214">
        <f>IF(N621="základní",J621,0)</f>
        <v>0</v>
      </c>
      <c r="BF621" s="214">
        <f>IF(N621="snížená",J621,0)</f>
        <v>0</v>
      </c>
      <c r="BG621" s="214">
        <f>IF(N621="zákl. přenesená",J621,0)</f>
        <v>0</v>
      </c>
      <c r="BH621" s="214">
        <f>IF(N621="sníž. přenesená",J621,0)</f>
        <v>0</v>
      </c>
      <c r="BI621" s="214">
        <f>IF(N621="nulová",J621,0)</f>
        <v>0</v>
      </c>
      <c r="BJ621" s="25" t="s">
        <v>77</v>
      </c>
      <c r="BK621" s="214">
        <f>ROUND(I621*H621,2)</f>
        <v>0</v>
      </c>
      <c r="BL621" s="25" t="s">
        <v>141</v>
      </c>
      <c r="BM621" s="25" t="s">
        <v>627</v>
      </c>
    </row>
    <row r="622" spans="2:47" s="1" customFormat="1" ht="27">
      <c r="B622" s="41"/>
      <c r="C622" s="63"/>
      <c r="D622" s="215" t="s">
        <v>143</v>
      </c>
      <c r="E622" s="63"/>
      <c r="F622" s="216" t="s">
        <v>628</v>
      </c>
      <c r="G622" s="63"/>
      <c r="H622" s="63"/>
      <c r="I622" s="172"/>
      <c r="J622" s="63"/>
      <c r="K622" s="63"/>
      <c r="L622" s="61"/>
      <c r="M622" s="217"/>
      <c r="N622" s="42"/>
      <c r="O622" s="42"/>
      <c r="P622" s="42"/>
      <c r="Q622" s="42"/>
      <c r="R622" s="42"/>
      <c r="S622" s="42"/>
      <c r="T622" s="78"/>
      <c r="AT622" s="25" t="s">
        <v>143</v>
      </c>
      <c r="AU622" s="25" t="s">
        <v>79</v>
      </c>
    </row>
    <row r="623" spans="2:51" s="13" customFormat="1" ht="13.5">
      <c r="B623" s="229"/>
      <c r="C623" s="230"/>
      <c r="D623" s="215" t="s">
        <v>153</v>
      </c>
      <c r="E623" s="231" t="s">
        <v>21</v>
      </c>
      <c r="F623" s="232" t="s">
        <v>629</v>
      </c>
      <c r="G623" s="230"/>
      <c r="H623" s="233">
        <v>235.863</v>
      </c>
      <c r="I623" s="234"/>
      <c r="J623" s="230"/>
      <c r="K623" s="230"/>
      <c r="L623" s="235"/>
      <c r="M623" s="236"/>
      <c r="N623" s="237"/>
      <c r="O623" s="237"/>
      <c r="P623" s="237"/>
      <c r="Q623" s="237"/>
      <c r="R623" s="237"/>
      <c r="S623" s="237"/>
      <c r="T623" s="238"/>
      <c r="AT623" s="239" t="s">
        <v>153</v>
      </c>
      <c r="AU623" s="239" t="s">
        <v>79</v>
      </c>
      <c r="AV623" s="13" t="s">
        <v>79</v>
      </c>
      <c r="AW623" s="13" t="s">
        <v>34</v>
      </c>
      <c r="AX623" s="13" t="s">
        <v>77</v>
      </c>
      <c r="AY623" s="239" t="s">
        <v>135</v>
      </c>
    </row>
    <row r="624" spans="2:65" s="1" customFormat="1" ht="16.5" customHeight="1">
      <c r="B624" s="41"/>
      <c r="C624" s="203" t="s">
        <v>630</v>
      </c>
      <c r="D624" s="203" t="s">
        <v>137</v>
      </c>
      <c r="E624" s="204" t="s">
        <v>631</v>
      </c>
      <c r="F624" s="205" t="s">
        <v>632</v>
      </c>
      <c r="G624" s="206" t="s">
        <v>375</v>
      </c>
      <c r="H624" s="207">
        <v>14.631</v>
      </c>
      <c r="I624" s="208"/>
      <c r="J624" s="209">
        <f>ROUND(I624*H624,2)</f>
        <v>0</v>
      </c>
      <c r="K624" s="205" t="s">
        <v>148</v>
      </c>
      <c r="L624" s="61"/>
      <c r="M624" s="210" t="s">
        <v>21</v>
      </c>
      <c r="N624" s="211" t="s">
        <v>41</v>
      </c>
      <c r="O624" s="42"/>
      <c r="P624" s="212">
        <f>O624*H624</f>
        <v>0</v>
      </c>
      <c r="Q624" s="212">
        <v>0</v>
      </c>
      <c r="R624" s="212">
        <f>Q624*H624</f>
        <v>0</v>
      </c>
      <c r="S624" s="212">
        <v>0</v>
      </c>
      <c r="T624" s="213">
        <f>S624*H624</f>
        <v>0</v>
      </c>
      <c r="AR624" s="25" t="s">
        <v>141</v>
      </c>
      <c r="AT624" s="25" t="s">
        <v>137</v>
      </c>
      <c r="AU624" s="25" t="s">
        <v>79</v>
      </c>
      <c r="AY624" s="25" t="s">
        <v>135</v>
      </c>
      <c r="BE624" s="214">
        <f>IF(N624="základní",J624,0)</f>
        <v>0</v>
      </c>
      <c r="BF624" s="214">
        <f>IF(N624="snížená",J624,0)</f>
        <v>0</v>
      </c>
      <c r="BG624" s="214">
        <f>IF(N624="zákl. přenesená",J624,0)</f>
        <v>0</v>
      </c>
      <c r="BH624" s="214">
        <f>IF(N624="sníž. přenesená",J624,0)</f>
        <v>0</v>
      </c>
      <c r="BI624" s="214">
        <f>IF(N624="nulová",J624,0)</f>
        <v>0</v>
      </c>
      <c r="BJ624" s="25" t="s">
        <v>77</v>
      </c>
      <c r="BK624" s="214">
        <f>ROUND(I624*H624,2)</f>
        <v>0</v>
      </c>
      <c r="BL624" s="25" t="s">
        <v>141</v>
      </c>
      <c r="BM624" s="25" t="s">
        <v>633</v>
      </c>
    </row>
    <row r="625" spans="2:47" s="1" customFormat="1" ht="13.5">
      <c r="B625" s="41"/>
      <c r="C625" s="63"/>
      <c r="D625" s="215" t="s">
        <v>143</v>
      </c>
      <c r="E625" s="63"/>
      <c r="F625" s="216" t="s">
        <v>634</v>
      </c>
      <c r="G625" s="63"/>
      <c r="H625" s="63"/>
      <c r="I625" s="172"/>
      <c r="J625" s="63"/>
      <c r="K625" s="63"/>
      <c r="L625" s="61"/>
      <c r="M625" s="217"/>
      <c r="N625" s="42"/>
      <c r="O625" s="42"/>
      <c r="P625" s="42"/>
      <c r="Q625" s="42"/>
      <c r="R625" s="42"/>
      <c r="S625" s="42"/>
      <c r="T625" s="78"/>
      <c r="AT625" s="25" t="s">
        <v>143</v>
      </c>
      <c r="AU625" s="25" t="s">
        <v>79</v>
      </c>
    </row>
    <row r="626" spans="2:51" s="13" customFormat="1" ht="13.5">
      <c r="B626" s="229"/>
      <c r="C626" s="230"/>
      <c r="D626" s="215" t="s">
        <v>153</v>
      </c>
      <c r="E626" s="231" t="s">
        <v>21</v>
      </c>
      <c r="F626" s="232" t="s">
        <v>635</v>
      </c>
      <c r="G626" s="230"/>
      <c r="H626" s="233">
        <v>14.631</v>
      </c>
      <c r="I626" s="234"/>
      <c r="J626" s="230"/>
      <c r="K626" s="230"/>
      <c r="L626" s="235"/>
      <c r="M626" s="236"/>
      <c r="N626" s="237"/>
      <c r="O626" s="237"/>
      <c r="P626" s="237"/>
      <c r="Q626" s="237"/>
      <c r="R626" s="237"/>
      <c r="S626" s="237"/>
      <c r="T626" s="238"/>
      <c r="AT626" s="239" t="s">
        <v>153</v>
      </c>
      <c r="AU626" s="239" t="s">
        <v>79</v>
      </c>
      <c r="AV626" s="13" t="s">
        <v>79</v>
      </c>
      <c r="AW626" s="13" t="s">
        <v>34</v>
      </c>
      <c r="AX626" s="13" t="s">
        <v>77</v>
      </c>
      <c r="AY626" s="239" t="s">
        <v>135</v>
      </c>
    </row>
    <row r="627" spans="2:65" s="1" customFormat="1" ht="25.5" customHeight="1">
      <c r="B627" s="41"/>
      <c r="C627" s="203" t="s">
        <v>636</v>
      </c>
      <c r="D627" s="203" t="s">
        <v>137</v>
      </c>
      <c r="E627" s="204" t="s">
        <v>637</v>
      </c>
      <c r="F627" s="205" t="s">
        <v>638</v>
      </c>
      <c r="G627" s="206" t="s">
        <v>375</v>
      </c>
      <c r="H627" s="207">
        <v>221.232</v>
      </c>
      <c r="I627" s="208"/>
      <c r="J627" s="209">
        <f>ROUND(I627*H627,2)</f>
        <v>0</v>
      </c>
      <c r="K627" s="205" t="s">
        <v>148</v>
      </c>
      <c r="L627" s="61"/>
      <c r="M627" s="210" t="s">
        <v>21</v>
      </c>
      <c r="N627" s="211" t="s">
        <v>41</v>
      </c>
      <c r="O627" s="42"/>
      <c r="P627" s="212">
        <f>O627*H627</f>
        <v>0</v>
      </c>
      <c r="Q627" s="212">
        <v>0</v>
      </c>
      <c r="R627" s="212">
        <f>Q627*H627</f>
        <v>0</v>
      </c>
      <c r="S627" s="212">
        <v>0</v>
      </c>
      <c r="T627" s="213">
        <f>S627*H627</f>
        <v>0</v>
      </c>
      <c r="AR627" s="25" t="s">
        <v>141</v>
      </c>
      <c r="AT627" s="25" t="s">
        <v>137</v>
      </c>
      <c r="AU627" s="25" t="s">
        <v>79</v>
      </c>
      <c r="AY627" s="25" t="s">
        <v>135</v>
      </c>
      <c r="BE627" s="214">
        <f>IF(N627="základní",J627,0)</f>
        <v>0</v>
      </c>
      <c r="BF627" s="214">
        <f>IF(N627="snížená",J627,0)</f>
        <v>0</v>
      </c>
      <c r="BG627" s="214">
        <f>IF(N627="zákl. přenesená",J627,0)</f>
        <v>0</v>
      </c>
      <c r="BH627" s="214">
        <f>IF(N627="sníž. přenesená",J627,0)</f>
        <v>0</v>
      </c>
      <c r="BI627" s="214">
        <f>IF(N627="nulová",J627,0)</f>
        <v>0</v>
      </c>
      <c r="BJ627" s="25" t="s">
        <v>77</v>
      </c>
      <c r="BK627" s="214">
        <f>ROUND(I627*H627,2)</f>
        <v>0</v>
      </c>
      <c r="BL627" s="25" t="s">
        <v>141</v>
      </c>
      <c r="BM627" s="25" t="s">
        <v>639</v>
      </c>
    </row>
    <row r="628" spans="2:47" s="1" customFormat="1" ht="13.5">
      <c r="B628" s="41"/>
      <c r="C628" s="63"/>
      <c r="D628" s="215" t="s">
        <v>143</v>
      </c>
      <c r="E628" s="63"/>
      <c r="F628" s="216" t="s">
        <v>640</v>
      </c>
      <c r="G628" s="63"/>
      <c r="H628" s="63"/>
      <c r="I628" s="172"/>
      <c r="J628" s="63"/>
      <c r="K628" s="63"/>
      <c r="L628" s="61"/>
      <c r="M628" s="217"/>
      <c r="N628" s="42"/>
      <c r="O628" s="42"/>
      <c r="P628" s="42"/>
      <c r="Q628" s="42"/>
      <c r="R628" s="42"/>
      <c r="S628" s="42"/>
      <c r="T628" s="78"/>
      <c r="AT628" s="25" t="s">
        <v>143</v>
      </c>
      <c r="AU628" s="25" t="s">
        <v>79</v>
      </c>
    </row>
    <row r="629" spans="2:63" s="11" customFormat="1" ht="29.85" customHeight="1">
      <c r="B629" s="187"/>
      <c r="C629" s="188"/>
      <c r="D629" s="189" t="s">
        <v>69</v>
      </c>
      <c r="E629" s="201" t="s">
        <v>641</v>
      </c>
      <c r="F629" s="201" t="s">
        <v>642</v>
      </c>
      <c r="G629" s="188"/>
      <c r="H629" s="188"/>
      <c r="I629" s="191"/>
      <c r="J629" s="202">
        <f>BK629</f>
        <v>0</v>
      </c>
      <c r="K629" s="188"/>
      <c r="L629" s="193"/>
      <c r="M629" s="194"/>
      <c r="N629" s="195"/>
      <c r="O629" s="195"/>
      <c r="P629" s="196">
        <f>SUM(P630:P631)</f>
        <v>0</v>
      </c>
      <c r="Q629" s="195"/>
      <c r="R629" s="196">
        <f>SUM(R630:R631)</f>
        <v>0</v>
      </c>
      <c r="S629" s="195"/>
      <c r="T629" s="197">
        <f>SUM(T630:T631)</f>
        <v>0</v>
      </c>
      <c r="AR629" s="198" t="s">
        <v>77</v>
      </c>
      <c r="AT629" s="199" t="s">
        <v>69</v>
      </c>
      <c r="AU629" s="199" t="s">
        <v>77</v>
      </c>
      <c r="AY629" s="198" t="s">
        <v>135</v>
      </c>
      <c r="BK629" s="200">
        <f>SUM(BK630:BK631)</f>
        <v>0</v>
      </c>
    </row>
    <row r="630" spans="2:65" s="1" customFormat="1" ht="16.5" customHeight="1">
      <c r="B630" s="41"/>
      <c r="C630" s="203" t="s">
        <v>643</v>
      </c>
      <c r="D630" s="203" t="s">
        <v>137</v>
      </c>
      <c r="E630" s="204" t="s">
        <v>644</v>
      </c>
      <c r="F630" s="205" t="s">
        <v>645</v>
      </c>
      <c r="G630" s="206" t="s">
        <v>375</v>
      </c>
      <c r="H630" s="207">
        <v>62.255</v>
      </c>
      <c r="I630" s="208"/>
      <c r="J630" s="209">
        <f>ROUND(I630*H630,2)</f>
        <v>0</v>
      </c>
      <c r="K630" s="205" t="s">
        <v>148</v>
      </c>
      <c r="L630" s="61"/>
      <c r="M630" s="210" t="s">
        <v>21</v>
      </c>
      <c r="N630" s="211" t="s">
        <v>41</v>
      </c>
      <c r="O630" s="42"/>
      <c r="P630" s="212">
        <f>O630*H630</f>
        <v>0</v>
      </c>
      <c r="Q630" s="212">
        <v>0</v>
      </c>
      <c r="R630" s="212">
        <f>Q630*H630</f>
        <v>0</v>
      </c>
      <c r="S630" s="212">
        <v>0</v>
      </c>
      <c r="T630" s="213">
        <f>S630*H630</f>
        <v>0</v>
      </c>
      <c r="AR630" s="25" t="s">
        <v>141</v>
      </c>
      <c r="AT630" s="25" t="s">
        <v>137</v>
      </c>
      <c r="AU630" s="25" t="s">
        <v>79</v>
      </c>
      <c r="AY630" s="25" t="s">
        <v>135</v>
      </c>
      <c r="BE630" s="214">
        <f>IF(N630="základní",J630,0)</f>
        <v>0</v>
      </c>
      <c r="BF630" s="214">
        <f>IF(N630="snížená",J630,0)</f>
        <v>0</v>
      </c>
      <c r="BG630" s="214">
        <f>IF(N630="zákl. přenesená",J630,0)</f>
        <v>0</v>
      </c>
      <c r="BH630" s="214">
        <f>IF(N630="sníž. přenesená",J630,0)</f>
        <v>0</v>
      </c>
      <c r="BI630" s="214">
        <f>IF(N630="nulová",J630,0)</f>
        <v>0</v>
      </c>
      <c r="BJ630" s="25" t="s">
        <v>77</v>
      </c>
      <c r="BK630" s="214">
        <f>ROUND(I630*H630,2)</f>
        <v>0</v>
      </c>
      <c r="BL630" s="25" t="s">
        <v>141</v>
      </c>
      <c r="BM630" s="25" t="s">
        <v>646</v>
      </c>
    </row>
    <row r="631" spans="2:47" s="1" customFormat="1" ht="13.5">
      <c r="B631" s="41"/>
      <c r="C631" s="63"/>
      <c r="D631" s="215" t="s">
        <v>143</v>
      </c>
      <c r="E631" s="63"/>
      <c r="F631" s="216" t="s">
        <v>647</v>
      </c>
      <c r="G631" s="63"/>
      <c r="H631" s="63"/>
      <c r="I631" s="172"/>
      <c r="J631" s="63"/>
      <c r="K631" s="63"/>
      <c r="L631" s="61"/>
      <c r="M631" s="217"/>
      <c r="N631" s="42"/>
      <c r="O631" s="42"/>
      <c r="P631" s="42"/>
      <c r="Q631" s="42"/>
      <c r="R631" s="42"/>
      <c r="S631" s="42"/>
      <c r="T631" s="78"/>
      <c r="AT631" s="25" t="s">
        <v>143</v>
      </c>
      <c r="AU631" s="25" t="s">
        <v>79</v>
      </c>
    </row>
    <row r="632" spans="2:63" s="11" customFormat="1" ht="37.35" customHeight="1">
      <c r="B632" s="187"/>
      <c r="C632" s="188"/>
      <c r="D632" s="189" t="s">
        <v>69</v>
      </c>
      <c r="E632" s="190" t="s">
        <v>648</v>
      </c>
      <c r="F632" s="190" t="s">
        <v>649</v>
      </c>
      <c r="G632" s="188"/>
      <c r="H632" s="188"/>
      <c r="I632" s="191"/>
      <c r="J632" s="192">
        <f>BK632</f>
        <v>0</v>
      </c>
      <c r="K632" s="188"/>
      <c r="L632" s="193"/>
      <c r="M632" s="194"/>
      <c r="N632" s="195"/>
      <c r="O632" s="195"/>
      <c r="P632" s="196">
        <f>P633+P658+P751</f>
        <v>0</v>
      </c>
      <c r="Q632" s="195"/>
      <c r="R632" s="196">
        <f>R633+R658+R751</f>
        <v>0.24239108</v>
      </c>
      <c r="S632" s="195"/>
      <c r="T632" s="197">
        <f>T633+T658+T751</f>
        <v>0</v>
      </c>
      <c r="AR632" s="198" t="s">
        <v>79</v>
      </c>
      <c r="AT632" s="199" t="s">
        <v>69</v>
      </c>
      <c r="AU632" s="199" t="s">
        <v>70</v>
      </c>
      <c r="AY632" s="198" t="s">
        <v>135</v>
      </c>
      <c r="BK632" s="200">
        <f>BK633+BK658+BK751</f>
        <v>0</v>
      </c>
    </row>
    <row r="633" spans="2:63" s="11" customFormat="1" ht="19.9" customHeight="1">
      <c r="B633" s="187"/>
      <c r="C633" s="188"/>
      <c r="D633" s="189" t="s">
        <v>69</v>
      </c>
      <c r="E633" s="201" t="s">
        <v>650</v>
      </c>
      <c r="F633" s="201" t="s">
        <v>651</v>
      </c>
      <c r="G633" s="188"/>
      <c r="H633" s="188"/>
      <c r="I633" s="191"/>
      <c r="J633" s="202">
        <f>BK633</f>
        <v>0</v>
      </c>
      <c r="K633" s="188"/>
      <c r="L633" s="193"/>
      <c r="M633" s="194"/>
      <c r="N633" s="195"/>
      <c r="O633" s="195"/>
      <c r="P633" s="196">
        <f>SUM(P634:P657)</f>
        <v>0</v>
      </c>
      <c r="Q633" s="195"/>
      <c r="R633" s="196">
        <f>SUM(R634:R657)</f>
        <v>0.127809</v>
      </c>
      <c r="S633" s="195"/>
      <c r="T633" s="197">
        <f>SUM(T634:T657)</f>
        <v>0</v>
      </c>
      <c r="AR633" s="198" t="s">
        <v>79</v>
      </c>
      <c r="AT633" s="199" t="s">
        <v>69</v>
      </c>
      <c r="AU633" s="199" t="s">
        <v>77</v>
      </c>
      <c r="AY633" s="198" t="s">
        <v>135</v>
      </c>
      <c r="BK633" s="200">
        <f>SUM(BK634:BK657)</f>
        <v>0</v>
      </c>
    </row>
    <row r="634" spans="2:65" s="1" customFormat="1" ht="25.5" customHeight="1">
      <c r="B634" s="41"/>
      <c r="C634" s="203" t="s">
        <v>652</v>
      </c>
      <c r="D634" s="203" t="s">
        <v>137</v>
      </c>
      <c r="E634" s="204" t="s">
        <v>653</v>
      </c>
      <c r="F634" s="205" t="s">
        <v>654</v>
      </c>
      <c r="G634" s="206" t="s">
        <v>147</v>
      </c>
      <c r="H634" s="207">
        <v>77.46</v>
      </c>
      <c r="I634" s="208"/>
      <c r="J634" s="209">
        <f>ROUND(I634*H634,2)</f>
        <v>0</v>
      </c>
      <c r="K634" s="205" t="s">
        <v>148</v>
      </c>
      <c r="L634" s="61"/>
      <c r="M634" s="210" t="s">
        <v>21</v>
      </c>
      <c r="N634" s="211" t="s">
        <v>41</v>
      </c>
      <c r="O634" s="42"/>
      <c r="P634" s="212">
        <f>O634*H634</f>
        <v>0</v>
      </c>
      <c r="Q634" s="212">
        <v>0</v>
      </c>
      <c r="R634" s="212">
        <f>Q634*H634</f>
        <v>0</v>
      </c>
      <c r="S634" s="212">
        <v>0</v>
      </c>
      <c r="T634" s="213">
        <f>S634*H634</f>
        <v>0</v>
      </c>
      <c r="AR634" s="25" t="s">
        <v>274</v>
      </c>
      <c r="AT634" s="25" t="s">
        <v>137</v>
      </c>
      <c r="AU634" s="25" t="s">
        <v>79</v>
      </c>
      <c r="AY634" s="25" t="s">
        <v>135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25" t="s">
        <v>77</v>
      </c>
      <c r="BK634" s="214">
        <f>ROUND(I634*H634,2)</f>
        <v>0</v>
      </c>
      <c r="BL634" s="25" t="s">
        <v>274</v>
      </c>
      <c r="BM634" s="25" t="s">
        <v>655</v>
      </c>
    </row>
    <row r="635" spans="2:47" s="1" customFormat="1" ht="27">
      <c r="B635" s="41"/>
      <c r="C635" s="63"/>
      <c r="D635" s="215" t="s">
        <v>143</v>
      </c>
      <c r="E635" s="63"/>
      <c r="F635" s="216" t="s">
        <v>656</v>
      </c>
      <c r="G635" s="63"/>
      <c r="H635" s="63"/>
      <c r="I635" s="172"/>
      <c r="J635" s="63"/>
      <c r="K635" s="63"/>
      <c r="L635" s="61"/>
      <c r="M635" s="217"/>
      <c r="N635" s="42"/>
      <c r="O635" s="42"/>
      <c r="P635" s="42"/>
      <c r="Q635" s="42"/>
      <c r="R635" s="42"/>
      <c r="S635" s="42"/>
      <c r="T635" s="78"/>
      <c r="AT635" s="25" t="s">
        <v>143</v>
      </c>
      <c r="AU635" s="25" t="s">
        <v>79</v>
      </c>
    </row>
    <row r="636" spans="2:47" s="1" customFormat="1" ht="27">
      <c r="B636" s="41"/>
      <c r="C636" s="63"/>
      <c r="D636" s="215" t="s">
        <v>151</v>
      </c>
      <c r="E636" s="63"/>
      <c r="F636" s="218" t="s">
        <v>657</v>
      </c>
      <c r="G636" s="63"/>
      <c r="H636" s="63"/>
      <c r="I636" s="172"/>
      <c r="J636" s="63"/>
      <c r="K636" s="63"/>
      <c r="L636" s="61"/>
      <c r="M636" s="217"/>
      <c r="N636" s="42"/>
      <c r="O636" s="42"/>
      <c r="P636" s="42"/>
      <c r="Q636" s="42"/>
      <c r="R636" s="42"/>
      <c r="S636" s="42"/>
      <c r="T636" s="78"/>
      <c r="AT636" s="25" t="s">
        <v>151</v>
      </c>
      <c r="AU636" s="25" t="s">
        <v>79</v>
      </c>
    </row>
    <row r="637" spans="2:51" s="12" customFormat="1" ht="13.5">
      <c r="B637" s="219"/>
      <c r="C637" s="220"/>
      <c r="D637" s="215" t="s">
        <v>153</v>
      </c>
      <c r="E637" s="221" t="s">
        <v>21</v>
      </c>
      <c r="F637" s="222" t="s">
        <v>195</v>
      </c>
      <c r="G637" s="220"/>
      <c r="H637" s="221" t="s">
        <v>21</v>
      </c>
      <c r="I637" s="223"/>
      <c r="J637" s="220"/>
      <c r="K637" s="220"/>
      <c r="L637" s="224"/>
      <c r="M637" s="225"/>
      <c r="N637" s="226"/>
      <c r="O637" s="226"/>
      <c r="P637" s="226"/>
      <c r="Q637" s="226"/>
      <c r="R637" s="226"/>
      <c r="S637" s="226"/>
      <c r="T637" s="227"/>
      <c r="AT637" s="228" t="s">
        <v>153</v>
      </c>
      <c r="AU637" s="228" t="s">
        <v>79</v>
      </c>
      <c r="AV637" s="12" t="s">
        <v>77</v>
      </c>
      <c r="AW637" s="12" t="s">
        <v>34</v>
      </c>
      <c r="AX637" s="12" t="s">
        <v>70</v>
      </c>
      <c r="AY637" s="228" t="s">
        <v>135</v>
      </c>
    </row>
    <row r="638" spans="2:51" s="13" customFormat="1" ht="13.5">
      <c r="B638" s="229"/>
      <c r="C638" s="230"/>
      <c r="D638" s="215" t="s">
        <v>153</v>
      </c>
      <c r="E638" s="231" t="s">
        <v>21</v>
      </c>
      <c r="F638" s="232" t="s">
        <v>658</v>
      </c>
      <c r="G638" s="230"/>
      <c r="H638" s="233">
        <v>14.98</v>
      </c>
      <c r="I638" s="234"/>
      <c r="J638" s="230"/>
      <c r="K638" s="230"/>
      <c r="L638" s="235"/>
      <c r="M638" s="236"/>
      <c r="N638" s="237"/>
      <c r="O638" s="237"/>
      <c r="P638" s="237"/>
      <c r="Q638" s="237"/>
      <c r="R638" s="237"/>
      <c r="S638" s="237"/>
      <c r="T638" s="238"/>
      <c r="AT638" s="239" t="s">
        <v>153</v>
      </c>
      <c r="AU638" s="239" t="s">
        <v>79</v>
      </c>
      <c r="AV638" s="13" t="s">
        <v>79</v>
      </c>
      <c r="AW638" s="13" t="s">
        <v>34</v>
      </c>
      <c r="AX638" s="13" t="s">
        <v>70</v>
      </c>
      <c r="AY638" s="239" t="s">
        <v>135</v>
      </c>
    </row>
    <row r="639" spans="2:51" s="12" customFormat="1" ht="13.5">
      <c r="B639" s="219"/>
      <c r="C639" s="220"/>
      <c r="D639" s="215" t="s">
        <v>153</v>
      </c>
      <c r="E639" s="221" t="s">
        <v>21</v>
      </c>
      <c r="F639" s="222" t="s">
        <v>224</v>
      </c>
      <c r="G639" s="220"/>
      <c r="H639" s="221" t="s">
        <v>21</v>
      </c>
      <c r="I639" s="223"/>
      <c r="J639" s="220"/>
      <c r="K639" s="220"/>
      <c r="L639" s="224"/>
      <c r="M639" s="225"/>
      <c r="N639" s="226"/>
      <c r="O639" s="226"/>
      <c r="P639" s="226"/>
      <c r="Q639" s="226"/>
      <c r="R639" s="226"/>
      <c r="S639" s="226"/>
      <c r="T639" s="227"/>
      <c r="AT639" s="228" t="s">
        <v>153</v>
      </c>
      <c r="AU639" s="228" t="s">
        <v>79</v>
      </c>
      <c r="AV639" s="12" t="s">
        <v>77</v>
      </c>
      <c r="AW639" s="12" t="s">
        <v>34</v>
      </c>
      <c r="AX639" s="12" t="s">
        <v>70</v>
      </c>
      <c r="AY639" s="228" t="s">
        <v>135</v>
      </c>
    </row>
    <row r="640" spans="2:51" s="13" customFormat="1" ht="13.5">
      <c r="B640" s="229"/>
      <c r="C640" s="230"/>
      <c r="D640" s="215" t="s">
        <v>153</v>
      </c>
      <c r="E640" s="231" t="s">
        <v>21</v>
      </c>
      <c r="F640" s="232" t="s">
        <v>659</v>
      </c>
      <c r="G640" s="230"/>
      <c r="H640" s="233">
        <v>5.67</v>
      </c>
      <c r="I640" s="234"/>
      <c r="J640" s="230"/>
      <c r="K640" s="230"/>
      <c r="L640" s="235"/>
      <c r="M640" s="236"/>
      <c r="N640" s="237"/>
      <c r="O640" s="237"/>
      <c r="P640" s="237"/>
      <c r="Q640" s="237"/>
      <c r="R640" s="237"/>
      <c r="S640" s="237"/>
      <c r="T640" s="238"/>
      <c r="AT640" s="239" t="s">
        <v>153</v>
      </c>
      <c r="AU640" s="239" t="s">
        <v>79</v>
      </c>
      <c r="AV640" s="13" t="s">
        <v>79</v>
      </c>
      <c r="AW640" s="13" t="s">
        <v>34</v>
      </c>
      <c r="AX640" s="13" t="s">
        <v>70</v>
      </c>
      <c r="AY640" s="239" t="s">
        <v>135</v>
      </c>
    </row>
    <row r="641" spans="2:51" s="12" customFormat="1" ht="13.5">
      <c r="B641" s="219"/>
      <c r="C641" s="220"/>
      <c r="D641" s="215" t="s">
        <v>153</v>
      </c>
      <c r="E641" s="221" t="s">
        <v>21</v>
      </c>
      <c r="F641" s="222" t="s">
        <v>197</v>
      </c>
      <c r="G641" s="220"/>
      <c r="H641" s="221" t="s">
        <v>21</v>
      </c>
      <c r="I641" s="223"/>
      <c r="J641" s="220"/>
      <c r="K641" s="220"/>
      <c r="L641" s="224"/>
      <c r="M641" s="225"/>
      <c r="N641" s="226"/>
      <c r="O641" s="226"/>
      <c r="P641" s="226"/>
      <c r="Q641" s="226"/>
      <c r="R641" s="226"/>
      <c r="S641" s="226"/>
      <c r="T641" s="227"/>
      <c r="AT641" s="228" t="s">
        <v>153</v>
      </c>
      <c r="AU641" s="228" t="s">
        <v>79</v>
      </c>
      <c r="AV641" s="12" t="s">
        <v>77</v>
      </c>
      <c r="AW641" s="12" t="s">
        <v>34</v>
      </c>
      <c r="AX641" s="12" t="s">
        <v>70</v>
      </c>
      <c r="AY641" s="228" t="s">
        <v>135</v>
      </c>
    </row>
    <row r="642" spans="2:51" s="13" customFormat="1" ht="13.5">
      <c r="B642" s="229"/>
      <c r="C642" s="230"/>
      <c r="D642" s="215" t="s">
        <v>153</v>
      </c>
      <c r="E642" s="231" t="s">
        <v>21</v>
      </c>
      <c r="F642" s="232" t="s">
        <v>660</v>
      </c>
      <c r="G642" s="230"/>
      <c r="H642" s="233">
        <v>12.88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AT642" s="239" t="s">
        <v>153</v>
      </c>
      <c r="AU642" s="239" t="s">
        <v>79</v>
      </c>
      <c r="AV642" s="13" t="s">
        <v>79</v>
      </c>
      <c r="AW642" s="13" t="s">
        <v>34</v>
      </c>
      <c r="AX642" s="13" t="s">
        <v>70</v>
      </c>
      <c r="AY642" s="239" t="s">
        <v>135</v>
      </c>
    </row>
    <row r="643" spans="2:51" s="12" customFormat="1" ht="13.5">
      <c r="B643" s="219"/>
      <c r="C643" s="220"/>
      <c r="D643" s="215" t="s">
        <v>153</v>
      </c>
      <c r="E643" s="221" t="s">
        <v>21</v>
      </c>
      <c r="F643" s="222" t="s">
        <v>199</v>
      </c>
      <c r="G643" s="220"/>
      <c r="H643" s="221" t="s">
        <v>21</v>
      </c>
      <c r="I643" s="223"/>
      <c r="J643" s="220"/>
      <c r="K643" s="220"/>
      <c r="L643" s="224"/>
      <c r="M643" s="225"/>
      <c r="N643" s="226"/>
      <c r="O643" s="226"/>
      <c r="P643" s="226"/>
      <c r="Q643" s="226"/>
      <c r="R643" s="226"/>
      <c r="S643" s="226"/>
      <c r="T643" s="227"/>
      <c r="AT643" s="228" t="s">
        <v>153</v>
      </c>
      <c r="AU643" s="228" t="s">
        <v>79</v>
      </c>
      <c r="AV643" s="12" t="s">
        <v>77</v>
      </c>
      <c r="AW643" s="12" t="s">
        <v>34</v>
      </c>
      <c r="AX643" s="12" t="s">
        <v>70</v>
      </c>
      <c r="AY643" s="228" t="s">
        <v>135</v>
      </c>
    </row>
    <row r="644" spans="2:51" s="13" customFormat="1" ht="13.5">
      <c r="B644" s="229"/>
      <c r="C644" s="230"/>
      <c r="D644" s="215" t="s">
        <v>153</v>
      </c>
      <c r="E644" s="231" t="s">
        <v>21</v>
      </c>
      <c r="F644" s="232" t="s">
        <v>661</v>
      </c>
      <c r="G644" s="230"/>
      <c r="H644" s="233">
        <v>14.221</v>
      </c>
      <c r="I644" s="234"/>
      <c r="J644" s="230"/>
      <c r="K644" s="230"/>
      <c r="L644" s="235"/>
      <c r="M644" s="236"/>
      <c r="N644" s="237"/>
      <c r="O644" s="237"/>
      <c r="P644" s="237"/>
      <c r="Q644" s="237"/>
      <c r="R644" s="237"/>
      <c r="S644" s="237"/>
      <c r="T644" s="238"/>
      <c r="AT644" s="239" t="s">
        <v>153</v>
      </c>
      <c r="AU644" s="239" t="s">
        <v>79</v>
      </c>
      <c r="AV644" s="13" t="s">
        <v>79</v>
      </c>
      <c r="AW644" s="13" t="s">
        <v>34</v>
      </c>
      <c r="AX644" s="13" t="s">
        <v>70</v>
      </c>
      <c r="AY644" s="239" t="s">
        <v>135</v>
      </c>
    </row>
    <row r="645" spans="2:51" s="12" customFormat="1" ht="13.5">
      <c r="B645" s="219"/>
      <c r="C645" s="220"/>
      <c r="D645" s="215" t="s">
        <v>153</v>
      </c>
      <c r="E645" s="221" t="s">
        <v>21</v>
      </c>
      <c r="F645" s="222" t="s">
        <v>201</v>
      </c>
      <c r="G645" s="220"/>
      <c r="H645" s="221" t="s">
        <v>21</v>
      </c>
      <c r="I645" s="223"/>
      <c r="J645" s="220"/>
      <c r="K645" s="220"/>
      <c r="L645" s="224"/>
      <c r="M645" s="225"/>
      <c r="N645" s="226"/>
      <c r="O645" s="226"/>
      <c r="P645" s="226"/>
      <c r="Q645" s="226"/>
      <c r="R645" s="226"/>
      <c r="S645" s="226"/>
      <c r="T645" s="227"/>
      <c r="AT645" s="228" t="s">
        <v>153</v>
      </c>
      <c r="AU645" s="228" t="s">
        <v>79</v>
      </c>
      <c r="AV645" s="12" t="s">
        <v>77</v>
      </c>
      <c r="AW645" s="12" t="s">
        <v>34</v>
      </c>
      <c r="AX645" s="12" t="s">
        <v>70</v>
      </c>
      <c r="AY645" s="228" t="s">
        <v>135</v>
      </c>
    </row>
    <row r="646" spans="2:51" s="13" customFormat="1" ht="13.5">
      <c r="B646" s="229"/>
      <c r="C646" s="230"/>
      <c r="D646" s="215" t="s">
        <v>153</v>
      </c>
      <c r="E646" s="231" t="s">
        <v>21</v>
      </c>
      <c r="F646" s="232" t="s">
        <v>662</v>
      </c>
      <c r="G646" s="230"/>
      <c r="H646" s="233">
        <v>7.179</v>
      </c>
      <c r="I646" s="234"/>
      <c r="J646" s="230"/>
      <c r="K646" s="230"/>
      <c r="L646" s="235"/>
      <c r="M646" s="236"/>
      <c r="N646" s="237"/>
      <c r="O646" s="237"/>
      <c r="P646" s="237"/>
      <c r="Q646" s="237"/>
      <c r="R646" s="237"/>
      <c r="S646" s="237"/>
      <c r="T646" s="238"/>
      <c r="AT646" s="239" t="s">
        <v>153</v>
      </c>
      <c r="AU646" s="239" t="s">
        <v>79</v>
      </c>
      <c r="AV646" s="13" t="s">
        <v>79</v>
      </c>
      <c r="AW646" s="13" t="s">
        <v>34</v>
      </c>
      <c r="AX646" s="13" t="s">
        <v>70</v>
      </c>
      <c r="AY646" s="239" t="s">
        <v>135</v>
      </c>
    </row>
    <row r="647" spans="2:51" s="12" customFormat="1" ht="13.5">
      <c r="B647" s="219"/>
      <c r="C647" s="220"/>
      <c r="D647" s="215" t="s">
        <v>153</v>
      </c>
      <c r="E647" s="221" t="s">
        <v>21</v>
      </c>
      <c r="F647" s="222" t="s">
        <v>205</v>
      </c>
      <c r="G647" s="220"/>
      <c r="H647" s="221" t="s">
        <v>21</v>
      </c>
      <c r="I647" s="223"/>
      <c r="J647" s="220"/>
      <c r="K647" s="220"/>
      <c r="L647" s="224"/>
      <c r="M647" s="225"/>
      <c r="N647" s="226"/>
      <c r="O647" s="226"/>
      <c r="P647" s="226"/>
      <c r="Q647" s="226"/>
      <c r="R647" s="226"/>
      <c r="S647" s="226"/>
      <c r="T647" s="227"/>
      <c r="AT647" s="228" t="s">
        <v>153</v>
      </c>
      <c r="AU647" s="228" t="s">
        <v>79</v>
      </c>
      <c r="AV647" s="12" t="s">
        <v>77</v>
      </c>
      <c r="AW647" s="12" t="s">
        <v>34</v>
      </c>
      <c r="AX647" s="12" t="s">
        <v>70</v>
      </c>
      <c r="AY647" s="228" t="s">
        <v>135</v>
      </c>
    </row>
    <row r="648" spans="2:51" s="13" customFormat="1" ht="13.5">
      <c r="B648" s="229"/>
      <c r="C648" s="230"/>
      <c r="D648" s="215" t="s">
        <v>153</v>
      </c>
      <c r="E648" s="231" t="s">
        <v>21</v>
      </c>
      <c r="F648" s="232" t="s">
        <v>663</v>
      </c>
      <c r="G648" s="230"/>
      <c r="H648" s="233">
        <v>8.232</v>
      </c>
      <c r="I648" s="234"/>
      <c r="J648" s="230"/>
      <c r="K648" s="230"/>
      <c r="L648" s="235"/>
      <c r="M648" s="236"/>
      <c r="N648" s="237"/>
      <c r="O648" s="237"/>
      <c r="P648" s="237"/>
      <c r="Q648" s="237"/>
      <c r="R648" s="237"/>
      <c r="S648" s="237"/>
      <c r="T648" s="238"/>
      <c r="AT648" s="239" t="s">
        <v>153</v>
      </c>
      <c r="AU648" s="239" t="s">
        <v>79</v>
      </c>
      <c r="AV648" s="13" t="s">
        <v>79</v>
      </c>
      <c r="AW648" s="13" t="s">
        <v>34</v>
      </c>
      <c r="AX648" s="13" t="s">
        <v>70</v>
      </c>
      <c r="AY648" s="239" t="s">
        <v>135</v>
      </c>
    </row>
    <row r="649" spans="2:51" s="12" customFormat="1" ht="13.5">
      <c r="B649" s="219"/>
      <c r="C649" s="220"/>
      <c r="D649" s="215" t="s">
        <v>153</v>
      </c>
      <c r="E649" s="221" t="s">
        <v>21</v>
      </c>
      <c r="F649" s="222" t="s">
        <v>207</v>
      </c>
      <c r="G649" s="220"/>
      <c r="H649" s="221" t="s">
        <v>21</v>
      </c>
      <c r="I649" s="223"/>
      <c r="J649" s="220"/>
      <c r="K649" s="220"/>
      <c r="L649" s="224"/>
      <c r="M649" s="225"/>
      <c r="N649" s="226"/>
      <c r="O649" s="226"/>
      <c r="P649" s="226"/>
      <c r="Q649" s="226"/>
      <c r="R649" s="226"/>
      <c r="S649" s="226"/>
      <c r="T649" s="227"/>
      <c r="AT649" s="228" t="s">
        <v>153</v>
      </c>
      <c r="AU649" s="228" t="s">
        <v>79</v>
      </c>
      <c r="AV649" s="12" t="s">
        <v>77</v>
      </c>
      <c r="AW649" s="12" t="s">
        <v>34</v>
      </c>
      <c r="AX649" s="12" t="s">
        <v>70</v>
      </c>
      <c r="AY649" s="228" t="s">
        <v>135</v>
      </c>
    </row>
    <row r="650" spans="2:51" s="13" customFormat="1" ht="13.5">
      <c r="B650" s="229"/>
      <c r="C650" s="230"/>
      <c r="D650" s="215" t="s">
        <v>153</v>
      </c>
      <c r="E650" s="231" t="s">
        <v>21</v>
      </c>
      <c r="F650" s="232" t="s">
        <v>664</v>
      </c>
      <c r="G650" s="230"/>
      <c r="H650" s="233">
        <v>14.298</v>
      </c>
      <c r="I650" s="234"/>
      <c r="J650" s="230"/>
      <c r="K650" s="230"/>
      <c r="L650" s="235"/>
      <c r="M650" s="236"/>
      <c r="N650" s="237"/>
      <c r="O650" s="237"/>
      <c r="P650" s="237"/>
      <c r="Q650" s="237"/>
      <c r="R650" s="237"/>
      <c r="S650" s="237"/>
      <c r="T650" s="238"/>
      <c r="AT650" s="239" t="s">
        <v>153</v>
      </c>
      <c r="AU650" s="239" t="s">
        <v>79</v>
      </c>
      <c r="AV650" s="13" t="s">
        <v>79</v>
      </c>
      <c r="AW650" s="13" t="s">
        <v>34</v>
      </c>
      <c r="AX650" s="13" t="s">
        <v>70</v>
      </c>
      <c r="AY650" s="239" t="s">
        <v>135</v>
      </c>
    </row>
    <row r="651" spans="2:51" s="14" customFormat="1" ht="13.5">
      <c r="B651" s="240"/>
      <c r="C651" s="241"/>
      <c r="D651" s="215" t="s">
        <v>153</v>
      </c>
      <c r="E651" s="242" t="s">
        <v>21</v>
      </c>
      <c r="F651" s="243" t="s">
        <v>157</v>
      </c>
      <c r="G651" s="241"/>
      <c r="H651" s="244">
        <v>77.46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AT651" s="250" t="s">
        <v>153</v>
      </c>
      <c r="AU651" s="250" t="s">
        <v>79</v>
      </c>
      <c r="AV651" s="14" t="s">
        <v>141</v>
      </c>
      <c r="AW651" s="14" t="s">
        <v>34</v>
      </c>
      <c r="AX651" s="14" t="s">
        <v>77</v>
      </c>
      <c r="AY651" s="250" t="s">
        <v>135</v>
      </c>
    </row>
    <row r="652" spans="2:65" s="1" customFormat="1" ht="16.5" customHeight="1">
      <c r="B652" s="41"/>
      <c r="C652" s="251" t="s">
        <v>665</v>
      </c>
      <c r="D652" s="251" t="s">
        <v>666</v>
      </c>
      <c r="E652" s="252" t="s">
        <v>667</v>
      </c>
      <c r="F652" s="253" t="s">
        <v>668</v>
      </c>
      <c r="G652" s="254" t="s">
        <v>669</v>
      </c>
      <c r="H652" s="255">
        <v>127.809</v>
      </c>
      <c r="I652" s="256"/>
      <c r="J652" s="257">
        <f>ROUND(I652*H652,2)</f>
        <v>0</v>
      </c>
      <c r="K652" s="253" t="s">
        <v>148</v>
      </c>
      <c r="L652" s="258"/>
      <c r="M652" s="259" t="s">
        <v>21</v>
      </c>
      <c r="N652" s="260" t="s">
        <v>41</v>
      </c>
      <c r="O652" s="42"/>
      <c r="P652" s="212">
        <f>O652*H652</f>
        <v>0</v>
      </c>
      <c r="Q652" s="212">
        <v>0.001</v>
      </c>
      <c r="R652" s="212">
        <f>Q652*H652</f>
        <v>0.127809</v>
      </c>
      <c r="S652" s="212">
        <v>0</v>
      </c>
      <c r="T652" s="213">
        <f>S652*H652</f>
        <v>0</v>
      </c>
      <c r="AR652" s="25" t="s">
        <v>452</v>
      </c>
      <c r="AT652" s="25" t="s">
        <v>666</v>
      </c>
      <c r="AU652" s="25" t="s">
        <v>79</v>
      </c>
      <c r="AY652" s="25" t="s">
        <v>135</v>
      </c>
      <c r="BE652" s="214">
        <f>IF(N652="základní",J652,0)</f>
        <v>0</v>
      </c>
      <c r="BF652" s="214">
        <f>IF(N652="snížená",J652,0)</f>
        <v>0</v>
      </c>
      <c r="BG652" s="214">
        <f>IF(N652="zákl. přenesená",J652,0)</f>
        <v>0</v>
      </c>
      <c r="BH652" s="214">
        <f>IF(N652="sníž. přenesená",J652,0)</f>
        <v>0</v>
      </c>
      <c r="BI652" s="214">
        <f>IF(N652="nulová",J652,0)</f>
        <v>0</v>
      </c>
      <c r="BJ652" s="25" t="s">
        <v>77</v>
      </c>
      <c r="BK652" s="214">
        <f>ROUND(I652*H652,2)</f>
        <v>0</v>
      </c>
      <c r="BL652" s="25" t="s">
        <v>274</v>
      </c>
      <c r="BM652" s="25" t="s">
        <v>670</v>
      </c>
    </row>
    <row r="653" spans="2:47" s="1" customFormat="1" ht="13.5">
      <c r="B653" s="41"/>
      <c r="C653" s="63"/>
      <c r="D653" s="215" t="s">
        <v>143</v>
      </c>
      <c r="E653" s="63"/>
      <c r="F653" s="216" t="s">
        <v>671</v>
      </c>
      <c r="G653" s="63"/>
      <c r="H653" s="63"/>
      <c r="I653" s="172"/>
      <c r="J653" s="63"/>
      <c r="K653" s="63"/>
      <c r="L653" s="61"/>
      <c r="M653" s="217"/>
      <c r="N653" s="42"/>
      <c r="O653" s="42"/>
      <c r="P653" s="42"/>
      <c r="Q653" s="42"/>
      <c r="R653" s="42"/>
      <c r="S653" s="42"/>
      <c r="T653" s="78"/>
      <c r="AT653" s="25" t="s">
        <v>143</v>
      </c>
      <c r="AU653" s="25" t="s">
        <v>79</v>
      </c>
    </row>
    <row r="654" spans="2:47" s="1" customFormat="1" ht="27">
      <c r="B654" s="41"/>
      <c r="C654" s="63"/>
      <c r="D654" s="215" t="s">
        <v>151</v>
      </c>
      <c r="E654" s="63"/>
      <c r="F654" s="218" t="s">
        <v>672</v>
      </c>
      <c r="G654" s="63"/>
      <c r="H654" s="63"/>
      <c r="I654" s="172"/>
      <c r="J654" s="63"/>
      <c r="K654" s="63"/>
      <c r="L654" s="61"/>
      <c r="M654" s="217"/>
      <c r="N654" s="42"/>
      <c r="O654" s="42"/>
      <c r="P654" s="42"/>
      <c r="Q654" s="42"/>
      <c r="R654" s="42"/>
      <c r="S654" s="42"/>
      <c r="T654" s="78"/>
      <c r="AT654" s="25" t="s">
        <v>151</v>
      </c>
      <c r="AU654" s="25" t="s">
        <v>79</v>
      </c>
    </row>
    <row r="655" spans="2:51" s="13" customFormat="1" ht="13.5">
      <c r="B655" s="229"/>
      <c r="C655" s="230"/>
      <c r="D655" s="215" t="s">
        <v>153</v>
      </c>
      <c r="E655" s="230"/>
      <c r="F655" s="232" t="s">
        <v>673</v>
      </c>
      <c r="G655" s="230"/>
      <c r="H655" s="233">
        <v>127.809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AT655" s="239" t="s">
        <v>153</v>
      </c>
      <c r="AU655" s="239" t="s">
        <v>79</v>
      </c>
      <c r="AV655" s="13" t="s">
        <v>79</v>
      </c>
      <c r="AW655" s="13" t="s">
        <v>6</v>
      </c>
      <c r="AX655" s="13" t="s">
        <v>77</v>
      </c>
      <c r="AY655" s="239" t="s">
        <v>135</v>
      </c>
    </row>
    <row r="656" spans="2:65" s="1" customFormat="1" ht="25.5" customHeight="1">
      <c r="B656" s="41"/>
      <c r="C656" s="203" t="s">
        <v>674</v>
      </c>
      <c r="D656" s="203" t="s">
        <v>137</v>
      </c>
      <c r="E656" s="204" t="s">
        <v>675</v>
      </c>
      <c r="F656" s="205" t="s">
        <v>676</v>
      </c>
      <c r="G656" s="206" t="s">
        <v>677</v>
      </c>
      <c r="H656" s="261"/>
      <c r="I656" s="208"/>
      <c r="J656" s="209">
        <f>ROUND(I656*H656,2)</f>
        <v>0</v>
      </c>
      <c r="K656" s="205" t="s">
        <v>148</v>
      </c>
      <c r="L656" s="61"/>
      <c r="M656" s="210" t="s">
        <v>21</v>
      </c>
      <c r="N656" s="211" t="s">
        <v>41</v>
      </c>
      <c r="O656" s="42"/>
      <c r="P656" s="212">
        <f>O656*H656</f>
        <v>0</v>
      </c>
      <c r="Q656" s="212">
        <v>0</v>
      </c>
      <c r="R656" s="212">
        <f>Q656*H656</f>
        <v>0</v>
      </c>
      <c r="S656" s="212">
        <v>0</v>
      </c>
      <c r="T656" s="213">
        <f>S656*H656</f>
        <v>0</v>
      </c>
      <c r="AR656" s="25" t="s">
        <v>274</v>
      </c>
      <c r="AT656" s="25" t="s">
        <v>137</v>
      </c>
      <c r="AU656" s="25" t="s">
        <v>79</v>
      </c>
      <c r="AY656" s="25" t="s">
        <v>135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77</v>
      </c>
      <c r="BK656" s="214">
        <f>ROUND(I656*H656,2)</f>
        <v>0</v>
      </c>
      <c r="BL656" s="25" t="s">
        <v>274</v>
      </c>
      <c r="BM656" s="25" t="s">
        <v>678</v>
      </c>
    </row>
    <row r="657" spans="2:47" s="1" customFormat="1" ht="27">
      <c r="B657" s="41"/>
      <c r="C657" s="63"/>
      <c r="D657" s="215" t="s">
        <v>143</v>
      </c>
      <c r="E657" s="63"/>
      <c r="F657" s="216" t="s">
        <v>679</v>
      </c>
      <c r="G657" s="63"/>
      <c r="H657" s="63"/>
      <c r="I657" s="172"/>
      <c r="J657" s="63"/>
      <c r="K657" s="63"/>
      <c r="L657" s="61"/>
      <c r="M657" s="217"/>
      <c r="N657" s="42"/>
      <c r="O657" s="42"/>
      <c r="P657" s="42"/>
      <c r="Q657" s="42"/>
      <c r="R657" s="42"/>
      <c r="S657" s="42"/>
      <c r="T657" s="78"/>
      <c r="AT657" s="25" t="s">
        <v>143</v>
      </c>
      <c r="AU657" s="25" t="s">
        <v>79</v>
      </c>
    </row>
    <row r="658" spans="2:63" s="11" customFormat="1" ht="29.85" customHeight="1">
      <c r="B658" s="187"/>
      <c r="C658" s="188"/>
      <c r="D658" s="189" t="s">
        <v>69</v>
      </c>
      <c r="E658" s="201" t="s">
        <v>680</v>
      </c>
      <c r="F658" s="201" t="s">
        <v>681</v>
      </c>
      <c r="G658" s="188"/>
      <c r="H658" s="188"/>
      <c r="I658" s="191"/>
      <c r="J658" s="202">
        <f>BK658</f>
        <v>0</v>
      </c>
      <c r="K658" s="188"/>
      <c r="L658" s="193"/>
      <c r="M658" s="194"/>
      <c r="N658" s="195"/>
      <c r="O658" s="195"/>
      <c r="P658" s="196">
        <f>SUM(P659:P750)</f>
        <v>0</v>
      </c>
      <c r="Q658" s="195"/>
      <c r="R658" s="196">
        <f>SUM(R659:R750)</f>
        <v>0</v>
      </c>
      <c r="S658" s="195"/>
      <c r="T658" s="197">
        <f>SUM(T659:T750)</f>
        <v>0</v>
      </c>
      <c r="AR658" s="198" t="s">
        <v>79</v>
      </c>
      <c r="AT658" s="199" t="s">
        <v>69</v>
      </c>
      <c r="AU658" s="199" t="s">
        <v>77</v>
      </c>
      <c r="AY658" s="198" t="s">
        <v>135</v>
      </c>
      <c r="BK658" s="200">
        <f>SUM(BK659:BK750)</f>
        <v>0</v>
      </c>
    </row>
    <row r="659" spans="2:65" s="1" customFormat="1" ht="25.5" customHeight="1">
      <c r="B659" s="41"/>
      <c r="C659" s="203" t="s">
        <v>682</v>
      </c>
      <c r="D659" s="203" t="s">
        <v>137</v>
      </c>
      <c r="E659" s="204" t="s">
        <v>683</v>
      </c>
      <c r="F659" s="205" t="s">
        <v>684</v>
      </c>
      <c r="G659" s="206" t="s">
        <v>669</v>
      </c>
      <c r="H659" s="207">
        <v>32.34</v>
      </c>
      <c r="I659" s="208"/>
      <c r="J659" s="209">
        <f>ROUND(I659*H659,2)</f>
        <v>0</v>
      </c>
      <c r="K659" s="205" t="s">
        <v>21</v>
      </c>
      <c r="L659" s="61"/>
      <c r="M659" s="210" t="s">
        <v>21</v>
      </c>
      <c r="N659" s="211" t="s">
        <v>41</v>
      </c>
      <c r="O659" s="42"/>
      <c r="P659" s="212">
        <f>O659*H659</f>
        <v>0</v>
      </c>
      <c r="Q659" s="212">
        <v>0</v>
      </c>
      <c r="R659" s="212">
        <f>Q659*H659</f>
        <v>0</v>
      </c>
      <c r="S659" s="212">
        <v>0</v>
      </c>
      <c r="T659" s="213">
        <f>S659*H659</f>
        <v>0</v>
      </c>
      <c r="AR659" s="25" t="s">
        <v>274</v>
      </c>
      <c r="AT659" s="25" t="s">
        <v>137</v>
      </c>
      <c r="AU659" s="25" t="s">
        <v>79</v>
      </c>
      <c r="AY659" s="25" t="s">
        <v>135</v>
      </c>
      <c r="BE659" s="214">
        <f>IF(N659="základní",J659,0)</f>
        <v>0</v>
      </c>
      <c r="BF659" s="214">
        <f>IF(N659="snížená",J659,0)</f>
        <v>0</v>
      </c>
      <c r="BG659" s="214">
        <f>IF(N659="zákl. přenesená",J659,0)</f>
        <v>0</v>
      </c>
      <c r="BH659" s="214">
        <f>IF(N659="sníž. přenesená",J659,0)</f>
        <v>0</v>
      </c>
      <c r="BI659" s="214">
        <f>IF(N659="nulová",J659,0)</f>
        <v>0</v>
      </c>
      <c r="BJ659" s="25" t="s">
        <v>77</v>
      </c>
      <c r="BK659" s="214">
        <f>ROUND(I659*H659,2)</f>
        <v>0</v>
      </c>
      <c r="BL659" s="25" t="s">
        <v>274</v>
      </c>
      <c r="BM659" s="25" t="s">
        <v>685</v>
      </c>
    </row>
    <row r="660" spans="2:47" s="1" customFormat="1" ht="13.5">
      <c r="B660" s="41"/>
      <c r="C660" s="63"/>
      <c r="D660" s="215" t="s">
        <v>143</v>
      </c>
      <c r="E660" s="63"/>
      <c r="F660" s="216" t="s">
        <v>684</v>
      </c>
      <c r="G660" s="63"/>
      <c r="H660" s="63"/>
      <c r="I660" s="172"/>
      <c r="J660" s="63"/>
      <c r="K660" s="63"/>
      <c r="L660" s="61"/>
      <c r="M660" s="217"/>
      <c r="N660" s="42"/>
      <c r="O660" s="42"/>
      <c r="P660" s="42"/>
      <c r="Q660" s="42"/>
      <c r="R660" s="42"/>
      <c r="S660" s="42"/>
      <c r="T660" s="78"/>
      <c r="AT660" s="25" t="s">
        <v>143</v>
      </c>
      <c r="AU660" s="25" t="s">
        <v>79</v>
      </c>
    </row>
    <row r="661" spans="2:47" s="1" customFormat="1" ht="27">
      <c r="B661" s="41"/>
      <c r="C661" s="63"/>
      <c r="D661" s="215" t="s">
        <v>151</v>
      </c>
      <c r="E661" s="63"/>
      <c r="F661" s="218" t="s">
        <v>686</v>
      </c>
      <c r="G661" s="63"/>
      <c r="H661" s="63"/>
      <c r="I661" s="172"/>
      <c r="J661" s="63"/>
      <c r="K661" s="63"/>
      <c r="L661" s="61"/>
      <c r="M661" s="217"/>
      <c r="N661" s="42"/>
      <c r="O661" s="42"/>
      <c r="P661" s="42"/>
      <c r="Q661" s="42"/>
      <c r="R661" s="42"/>
      <c r="S661" s="42"/>
      <c r="T661" s="78"/>
      <c r="AT661" s="25" t="s">
        <v>151</v>
      </c>
      <c r="AU661" s="25" t="s">
        <v>79</v>
      </c>
    </row>
    <row r="662" spans="2:51" s="13" customFormat="1" ht="13.5">
      <c r="B662" s="229"/>
      <c r="C662" s="230"/>
      <c r="D662" s="215" t="s">
        <v>153</v>
      </c>
      <c r="E662" s="231" t="s">
        <v>21</v>
      </c>
      <c r="F662" s="232" t="s">
        <v>687</v>
      </c>
      <c r="G662" s="230"/>
      <c r="H662" s="233">
        <v>32.34</v>
      </c>
      <c r="I662" s="234"/>
      <c r="J662" s="230"/>
      <c r="K662" s="230"/>
      <c r="L662" s="235"/>
      <c r="M662" s="236"/>
      <c r="N662" s="237"/>
      <c r="O662" s="237"/>
      <c r="P662" s="237"/>
      <c r="Q662" s="237"/>
      <c r="R662" s="237"/>
      <c r="S662" s="237"/>
      <c r="T662" s="238"/>
      <c r="AT662" s="239" t="s">
        <v>153</v>
      </c>
      <c r="AU662" s="239" t="s">
        <v>79</v>
      </c>
      <c r="AV662" s="13" t="s">
        <v>79</v>
      </c>
      <c r="AW662" s="13" t="s">
        <v>34</v>
      </c>
      <c r="AX662" s="13" t="s">
        <v>77</v>
      </c>
      <c r="AY662" s="239" t="s">
        <v>135</v>
      </c>
    </row>
    <row r="663" spans="2:65" s="1" customFormat="1" ht="25.5" customHeight="1">
      <c r="B663" s="41"/>
      <c r="C663" s="203" t="s">
        <v>688</v>
      </c>
      <c r="D663" s="203" t="s">
        <v>137</v>
      </c>
      <c r="E663" s="204" t="s">
        <v>689</v>
      </c>
      <c r="F663" s="205" t="s">
        <v>690</v>
      </c>
      <c r="G663" s="206" t="s">
        <v>669</v>
      </c>
      <c r="H663" s="207">
        <v>15.32</v>
      </c>
      <c r="I663" s="208"/>
      <c r="J663" s="209">
        <f>ROUND(I663*H663,2)</f>
        <v>0</v>
      </c>
      <c r="K663" s="205" t="s">
        <v>21</v>
      </c>
      <c r="L663" s="61"/>
      <c r="M663" s="210" t="s">
        <v>21</v>
      </c>
      <c r="N663" s="211" t="s">
        <v>41</v>
      </c>
      <c r="O663" s="42"/>
      <c r="P663" s="212">
        <f>O663*H663</f>
        <v>0</v>
      </c>
      <c r="Q663" s="212">
        <v>0</v>
      </c>
      <c r="R663" s="212">
        <f>Q663*H663</f>
        <v>0</v>
      </c>
      <c r="S663" s="212">
        <v>0</v>
      </c>
      <c r="T663" s="213">
        <f>S663*H663</f>
        <v>0</v>
      </c>
      <c r="AR663" s="25" t="s">
        <v>274</v>
      </c>
      <c r="AT663" s="25" t="s">
        <v>137</v>
      </c>
      <c r="AU663" s="25" t="s">
        <v>79</v>
      </c>
      <c r="AY663" s="25" t="s">
        <v>135</v>
      </c>
      <c r="BE663" s="214">
        <f>IF(N663="základní",J663,0)</f>
        <v>0</v>
      </c>
      <c r="BF663" s="214">
        <f>IF(N663="snížená",J663,0)</f>
        <v>0</v>
      </c>
      <c r="BG663" s="214">
        <f>IF(N663="zákl. přenesená",J663,0)</f>
        <v>0</v>
      </c>
      <c r="BH663" s="214">
        <f>IF(N663="sníž. přenesená",J663,0)</f>
        <v>0</v>
      </c>
      <c r="BI663" s="214">
        <f>IF(N663="nulová",J663,0)</f>
        <v>0</v>
      </c>
      <c r="BJ663" s="25" t="s">
        <v>77</v>
      </c>
      <c r="BK663" s="214">
        <f>ROUND(I663*H663,2)</f>
        <v>0</v>
      </c>
      <c r="BL663" s="25" t="s">
        <v>274</v>
      </c>
      <c r="BM663" s="25" t="s">
        <v>691</v>
      </c>
    </row>
    <row r="664" spans="2:47" s="1" customFormat="1" ht="27">
      <c r="B664" s="41"/>
      <c r="C664" s="63"/>
      <c r="D664" s="215" t="s">
        <v>143</v>
      </c>
      <c r="E664" s="63"/>
      <c r="F664" s="216" t="s">
        <v>690</v>
      </c>
      <c r="G664" s="63"/>
      <c r="H664" s="63"/>
      <c r="I664" s="172"/>
      <c r="J664" s="63"/>
      <c r="K664" s="63"/>
      <c r="L664" s="61"/>
      <c r="M664" s="217"/>
      <c r="N664" s="42"/>
      <c r="O664" s="42"/>
      <c r="P664" s="42"/>
      <c r="Q664" s="42"/>
      <c r="R664" s="42"/>
      <c r="S664" s="42"/>
      <c r="T664" s="78"/>
      <c r="AT664" s="25" t="s">
        <v>143</v>
      </c>
      <c r="AU664" s="25" t="s">
        <v>79</v>
      </c>
    </row>
    <row r="665" spans="2:47" s="1" customFormat="1" ht="27">
      <c r="B665" s="41"/>
      <c r="C665" s="63"/>
      <c r="D665" s="215" t="s">
        <v>151</v>
      </c>
      <c r="E665" s="63"/>
      <c r="F665" s="218" t="s">
        <v>686</v>
      </c>
      <c r="G665" s="63"/>
      <c r="H665" s="63"/>
      <c r="I665" s="172"/>
      <c r="J665" s="63"/>
      <c r="K665" s="63"/>
      <c r="L665" s="61"/>
      <c r="M665" s="217"/>
      <c r="N665" s="42"/>
      <c r="O665" s="42"/>
      <c r="P665" s="42"/>
      <c r="Q665" s="42"/>
      <c r="R665" s="42"/>
      <c r="S665" s="42"/>
      <c r="T665" s="78"/>
      <c r="AT665" s="25" t="s">
        <v>151</v>
      </c>
      <c r="AU665" s="25" t="s">
        <v>79</v>
      </c>
    </row>
    <row r="666" spans="2:51" s="13" customFormat="1" ht="13.5">
      <c r="B666" s="229"/>
      <c r="C666" s="230"/>
      <c r="D666" s="215" t="s">
        <v>153</v>
      </c>
      <c r="E666" s="231" t="s">
        <v>21</v>
      </c>
      <c r="F666" s="232" t="s">
        <v>692</v>
      </c>
      <c r="G666" s="230"/>
      <c r="H666" s="233">
        <v>15.32</v>
      </c>
      <c r="I666" s="234"/>
      <c r="J666" s="230"/>
      <c r="K666" s="230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153</v>
      </c>
      <c r="AU666" s="239" t="s">
        <v>79</v>
      </c>
      <c r="AV666" s="13" t="s">
        <v>79</v>
      </c>
      <c r="AW666" s="13" t="s">
        <v>34</v>
      </c>
      <c r="AX666" s="13" t="s">
        <v>77</v>
      </c>
      <c r="AY666" s="239" t="s">
        <v>135</v>
      </c>
    </row>
    <row r="667" spans="2:65" s="1" customFormat="1" ht="25.5" customHeight="1">
      <c r="B667" s="41"/>
      <c r="C667" s="203" t="s">
        <v>693</v>
      </c>
      <c r="D667" s="203" t="s">
        <v>137</v>
      </c>
      <c r="E667" s="204" t="s">
        <v>694</v>
      </c>
      <c r="F667" s="205" t="s">
        <v>695</v>
      </c>
      <c r="G667" s="206" t="s">
        <v>669</v>
      </c>
      <c r="H667" s="207">
        <v>15.32</v>
      </c>
      <c r="I667" s="208"/>
      <c r="J667" s="209">
        <f>ROUND(I667*H667,2)</f>
        <v>0</v>
      </c>
      <c r="K667" s="205" t="s">
        <v>21</v>
      </c>
      <c r="L667" s="61"/>
      <c r="M667" s="210" t="s">
        <v>21</v>
      </c>
      <c r="N667" s="211" t="s">
        <v>41</v>
      </c>
      <c r="O667" s="42"/>
      <c r="P667" s="212">
        <f>O667*H667</f>
        <v>0</v>
      </c>
      <c r="Q667" s="212">
        <v>0</v>
      </c>
      <c r="R667" s="212">
        <f>Q667*H667</f>
        <v>0</v>
      </c>
      <c r="S667" s="212">
        <v>0</v>
      </c>
      <c r="T667" s="213">
        <f>S667*H667</f>
        <v>0</v>
      </c>
      <c r="AR667" s="25" t="s">
        <v>274</v>
      </c>
      <c r="AT667" s="25" t="s">
        <v>137</v>
      </c>
      <c r="AU667" s="25" t="s">
        <v>79</v>
      </c>
      <c r="AY667" s="25" t="s">
        <v>135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25" t="s">
        <v>77</v>
      </c>
      <c r="BK667" s="214">
        <f>ROUND(I667*H667,2)</f>
        <v>0</v>
      </c>
      <c r="BL667" s="25" t="s">
        <v>274</v>
      </c>
      <c r="BM667" s="25" t="s">
        <v>696</v>
      </c>
    </row>
    <row r="668" spans="2:47" s="1" customFormat="1" ht="27">
      <c r="B668" s="41"/>
      <c r="C668" s="63"/>
      <c r="D668" s="215" t="s">
        <v>143</v>
      </c>
      <c r="E668" s="63"/>
      <c r="F668" s="216" t="s">
        <v>695</v>
      </c>
      <c r="G668" s="63"/>
      <c r="H668" s="63"/>
      <c r="I668" s="172"/>
      <c r="J668" s="63"/>
      <c r="K668" s="63"/>
      <c r="L668" s="61"/>
      <c r="M668" s="217"/>
      <c r="N668" s="42"/>
      <c r="O668" s="42"/>
      <c r="P668" s="42"/>
      <c r="Q668" s="42"/>
      <c r="R668" s="42"/>
      <c r="S668" s="42"/>
      <c r="T668" s="78"/>
      <c r="AT668" s="25" t="s">
        <v>143</v>
      </c>
      <c r="AU668" s="25" t="s">
        <v>79</v>
      </c>
    </row>
    <row r="669" spans="2:47" s="1" customFormat="1" ht="27">
      <c r="B669" s="41"/>
      <c r="C669" s="63"/>
      <c r="D669" s="215" t="s">
        <v>151</v>
      </c>
      <c r="E669" s="63"/>
      <c r="F669" s="218" t="s">
        <v>686</v>
      </c>
      <c r="G669" s="63"/>
      <c r="H669" s="63"/>
      <c r="I669" s="172"/>
      <c r="J669" s="63"/>
      <c r="K669" s="63"/>
      <c r="L669" s="61"/>
      <c r="M669" s="217"/>
      <c r="N669" s="42"/>
      <c r="O669" s="42"/>
      <c r="P669" s="42"/>
      <c r="Q669" s="42"/>
      <c r="R669" s="42"/>
      <c r="S669" s="42"/>
      <c r="T669" s="78"/>
      <c r="AT669" s="25" t="s">
        <v>151</v>
      </c>
      <c r="AU669" s="25" t="s">
        <v>79</v>
      </c>
    </row>
    <row r="670" spans="2:51" s="13" customFormat="1" ht="13.5">
      <c r="B670" s="229"/>
      <c r="C670" s="230"/>
      <c r="D670" s="215" t="s">
        <v>153</v>
      </c>
      <c r="E670" s="231" t="s">
        <v>21</v>
      </c>
      <c r="F670" s="232" t="s">
        <v>692</v>
      </c>
      <c r="G670" s="230"/>
      <c r="H670" s="233">
        <v>15.32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AT670" s="239" t="s">
        <v>153</v>
      </c>
      <c r="AU670" s="239" t="s">
        <v>79</v>
      </c>
      <c r="AV670" s="13" t="s">
        <v>79</v>
      </c>
      <c r="AW670" s="13" t="s">
        <v>34</v>
      </c>
      <c r="AX670" s="13" t="s">
        <v>77</v>
      </c>
      <c r="AY670" s="239" t="s">
        <v>135</v>
      </c>
    </row>
    <row r="671" spans="2:65" s="1" customFormat="1" ht="38.25" customHeight="1">
      <c r="B671" s="41"/>
      <c r="C671" s="203" t="s">
        <v>512</v>
      </c>
      <c r="D671" s="203" t="s">
        <v>137</v>
      </c>
      <c r="E671" s="204" t="s">
        <v>697</v>
      </c>
      <c r="F671" s="205" t="s">
        <v>698</v>
      </c>
      <c r="G671" s="206" t="s">
        <v>290</v>
      </c>
      <c r="H671" s="207">
        <v>65.8</v>
      </c>
      <c r="I671" s="208"/>
      <c r="J671" s="209">
        <f>ROUND(I671*H671,2)</f>
        <v>0</v>
      </c>
      <c r="K671" s="205" t="s">
        <v>21</v>
      </c>
      <c r="L671" s="61"/>
      <c r="M671" s="210" t="s">
        <v>21</v>
      </c>
      <c r="N671" s="211" t="s">
        <v>41</v>
      </c>
      <c r="O671" s="42"/>
      <c r="P671" s="212">
        <f>O671*H671</f>
        <v>0</v>
      </c>
      <c r="Q671" s="212">
        <v>0</v>
      </c>
      <c r="R671" s="212">
        <f>Q671*H671</f>
        <v>0</v>
      </c>
      <c r="S671" s="212">
        <v>0</v>
      </c>
      <c r="T671" s="213">
        <f>S671*H671</f>
        <v>0</v>
      </c>
      <c r="AR671" s="25" t="s">
        <v>274</v>
      </c>
      <c r="AT671" s="25" t="s">
        <v>137</v>
      </c>
      <c r="AU671" s="25" t="s">
        <v>79</v>
      </c>
      <c r="AY671" s="25" t="s">
        <v>135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25" t="s">
        <v>77</v>
      </c>
      <c r="BK671" s="214">
        <f>ROUND(I671*H671,2)</f>
        <v>0</v>
      </c>
      <c r="BL671" s="25" t="s">
        <v>274</v>
      </c>
      <c r="BM671" s="25" t="s">
        <v>699</v>
      </c>
    </row>
    <row r="672" spans="2:47" s="1" customFormat="1" ht="27">
      <c r="B672" s="41"/>
      <c r="C672" s="63"/>
      <c r="D672" s="215" t="s">
        <v>143</v>
      </c>
      <c r="E672" s="63"/>
      <c r="F672" s="216" t="s">
        <v>698</v>
      </c>
      <c r="G672" s="63"/>
      <c r="H672" s="63"/>
      <c r="I672" s="172"/>
      <c r="J672" s="63"/>
      <c r="K672" s="63"/>
      <c r="L672" s="61"/>
      <c r="M672" s="217"/>
      <c r="N672" s="42"/>
      <c r="O672" s="42"/>
      <c r="P672" s="42"/>
      <c r="Q672" s="42"/>
      <c r="R672" s="42"/>
      <c r="S672" s="42"/>
      <c r="T672" s="78"/>
      <c r="AT672" s="25" t="s">
        <v>143</v>
      </c>
      <c r="AU672" s="25" t="s">
        <v>79</v>
      </c>
    </row>
    <row r="673" spans="2:47" s="1" customFormat="1" ht="40.5">
      <c r="B673" s="41"/>
      <c r="C673" s="63"/>
      <c r="D673" s="215" t="s">
        <v>151</v>
      </c>
      <c r="E673" s="63"/>
      <c r="F673" s="218" t="s">
        <v>700</v>
      </c>
      <c r="G673" s="63"/>
      <c r="H673" s="63"/>
      <c r="I673" s="172"/>
      <c r="J673" s="63"/>
      <c r="K673" s="63"/>
      <c r="L673" s="61"/>
      <c r="M673" s="217"/>
      <c r="N673" s="42"/>
      <c r="O673" s="42"/>
      <c r="P673" s="42"/>
      <c r="Q673" s="42"/>
      <c r="R673" s="42"/>
      <c r="S673" s="42"/>
      <c r="T673" s="78"/>
      <c r="AT673" s="25" t="s">
        <v>151</v>
      </c>
      <c r="AU673" s="25" t="s">
        <v>79</v>
      </c>
    </row>
    <row r="674" spans="2:51" s="12" customFormat="1" ht="13.5">
      <c r="B674" s="219"/>
      <c r="C674" s="220"/>
      <c r="D674" s="215" t="s">
        <v>153</v>
      </c>
      <c r="E674" s="221" t="s">
        <v>21</v>
      </c>
      <c r="F674" s="222" t="s">
        <v>195</v>
      </c>
      <c r="G674" s="220"/>
      <c r="H674" s="221" t="s">
        <v>21</v>
      </c>
      <c r="I674" s="223"/>
      <c r="J674" s="220"/>
      <c r="K674" s="220"/>
      <c r="L674" s="224"/>
      <c r="M674" s="225"/>
      <c r="N674" s="226"/>
      <c r="O674" s="226"/>
      <c r="P674" s="226"/>
      <c r="Q674" s="226"/>
      <c r="R674" s="226"/>
      <c r="S674" s="226"/>
      <c r="T674" s="227"/>
      <c r="AT674" s="228" t="s">
        <v>153</v>
      </c>
      <c r="AU674" s="228" t="s">
        <v>79</v>
      </c>
      <c r="AV674" s="12" t="s">
        <v>77</v>
      </c>
      <c r="AW674" s="12" t="s">
        <v>34</v>
      </c>
      <c r="AX674" s="12" t="s">
        <v>70</v>
      </c>
      <c r="AY674" s="228" t="s">
        <v>135</v>
      </c>
    </row>
    <row r="675" spans="2:51" s="13" customFormat="1" ht="13.5">
      <c r="B675" s="229"/>
      <c r="C675" s="230"/>
      <c r="D675" s="215" t="s">
        <v>153</v>
      </c>
      <c r="E675" s="231" t="s">
        <v>21</v>
      </c>
      <c r="F675" s="232" t="s">
        <v>701</v>
      </c>
      <c r="G675" s="230"/>
      <c r="H675" s="233">
        <v>14.76</v>
      </c>
      <c r="I675" s="234"/>
      <c r="J675" s="230"/>
      <c r="K675" s="230"/>
      <c r="L675" s="235"/>
      <c r="M675" s="236"/>
      <c r="N675" s="237"/>
      <c r="O675" s="237"/>
      <c r="P675" s="237"/>
      <c r="Q675" s="237"/>
      <c r="R675" s="237"/>
      <c r="S675" s="237"/>
      <c r="T675" s="238"/>
      <c r="AT675" s="239" t="s">
        <v>153</v>
      </c>
      <c r="AU675" s="239" t="s">
        <v>79</v>
      </c>
      <c r="AV675" s="13" t="s">
        <v>79</v>
      </c>
      <c r="AW675" s="13" t="s">
        <v>34</v>
      </c>
      <c r="AX675" s="13" t="s">
        <v>70</v>
      </c>
      <c r="AY675" s="239" t="s">
        <v>135</v>
      </c>
    </row>
    <row r="676" spans="2:51" s="12" customFormat="1" ht="13.5">
      <c r="B676" s="219"/>
      <c r="C676" s="220"/>
      <c r="D676" s="215" t="s">
        <v>153</v>
      </c>
      <c r="E676" s="221" t="s">
        <v>21</v>
      </c>
      <c r="F676" s="222" t="s">
        <v>224</v>
      </c>
      <c r="G676" s="220"/>
      <c r="H676" s="221" t="s">
        <v>21</v>
      </c>
      <c r="I676" s="223"/>
      <c r="J676" s="220"/>
      <c r="K676" s="220"/>
      <c r="L676" s="224"/>
      <c r="M676" s="225"/>
      <c r="N676" s="226"/>
      <c r="O676" s="226"/>
      <c r="P676" s="226"/>
      <c r="Q676" s="226"/>
      <c r="R676" s="226"/>
      <c r="S676" s="226"/>
      <c r="T676" s="227"/>
      <c r="AT676" s="228" t="s">
        <v>153</v>
      </c>
      <c r="AU676" s="228" t="s">
        <v>79</v>
      </c>
      <c r="AV676" s="12" t="s">
        <v>77</v>
      </c>
      <c r="AW676" s="12" t="s">
        <v>34</v>
      </c>
      <c r="AX676" s="12" t="s">
        <v>70</v>
      </c>
      <c r="AY676" s="228" t="s">
        <v>135</v>
      </c>
    </row>
    <row r="677" spans="2:51" s="13" customFormat="1" ht="13.5">
      <c r="B677" s="229"/>
      <c r="C677" s="230"/>
      <c r="D677" s="215" t="s">
        <v>153</v>
      </c>
      <c r="E677" s="231" t="s">
        <v>21</v>
      </c>
      <c r="F677" s="232" t="s">
        <v>702</v>
      </c>
      <c r="G677" s="230"/>
      <c r="H677" s="233">
        <v>14.74</v>
      </c>
      <c r="I677" s="234"/>
      <c r="J677" s="230"/>
      <c r="K677" s="230"/>
      <c r="L677" s="235"/>
      <c r="M677" s="236"/>
      <c r="N677" s="237"/>
      <c r="O677" s="237"/>
      <c r="P677" s="237"/>
      <c r="Q677" s="237"/>
      <c r="R677" s="237"/>
      <c r="S677" s="237"/>
      <c r="T677" s="238"/>
      <c r="AT677" s="239" t="s">
        <v>153</v>
      </c>
      <c r="AU677" s="239" t="s">
        <v>79</v>
      </c>
      <c r="AV677" s="13" t="s">
        <v>79</v>
      </c>
      <c r="AW677" s="13" t="s">
        <v>34</v>
      </c>
      <c r="AX677" s="13" t="s">
        <v>70</v>
      </c>
      <c r="AY677" s="239" t="s">
        <v>135</v>
      </c>
    </row>
    <row r="678" spans="2:51" s="12" customFormat="1" ht="13.5">
      <c r="B678" s="219"/>
      <c r="C678" s="220"/>
      <c r="D678" s="215" t="s">
        <v>153</v>
      </c>
      <c r="E678" s="221" t="s">
        <v>21</v>
      </c>
      <c r="F678" s="222" t="s">
        <v>197</v>
      </c>
      <c r="G678" s="220"/>
      <c r="H678" s="221" t="s">
        <v>21</v>
      </c>
      <c r="I678" s="223"/>
      <c r="J678" s="220"/>
      <c r="K678" s="220"/>
      <c r="L678" s="224"/>
      <c r="M678" s="225"/>
      <c r="N678" s="226"/>
      <c r="O678" s="226"/>
      <c r="P678" s="226"/>
      <c r="Q678" s="226"/>
      <c r="R678" s="226"/>
      <c r="S678" s="226"/>
      <c r="T678" s="227"/>
      <c r="AT678" s="228" t="s">
        <v>153</v>
      </c>
      <c r="AU678" s="228" t="s">
        <v>79</v>
      </c>
      <c r="AV678" s="12" t="s">
        <v>77</v>
      </c>
      <c r="AW678" s="12" t="s">
        <v>34</v>
      </c>
      <c r="AX678" s="12" t="s">
        <v>70</v>
      </c>
      <c r="AY678" s="228" t="s">
        <v>135</v>
      </c>
    </row>
    <row r="679" spans="2:51" s="13" customFormat="1" ht="13.5">
      <c r="B679" s="229"/>
      <c r="C679" s="230"/>
      <c r="D679" s="215" t="s">
        <v>153</v>
      </c>
      <c r="E679" s="231" t="s">
        <v>21</v>
      </c>
      <c r="F679" s="232" t="s">
        <v>703</v>
      </c>
      <c r="G679" s="230"/>
      <c r="H679" s="233">
        <v>7.14</v>
      </c>
      <c r="I679" s="234"/>
      <c r="J679" s="230"/>
      <c r="K679" s="230"/>
      <c r="L679" s="235"/>
      <c r="M679" s="236"/>
      <c r="N679" s="237"/>
      <c r="O679" s="237"/>
      <c r="P679" s="237"/>
      <c r="Q679" s="237"/>
      <c r="R679" s="237"/>
      <c r="S679" s="237"/>
      <c r="T679" s="238"/>
      <c r="AT679" s="239" t="s">
        <v>153</v>
      </c>
      <c r="AU679" s="239" t="s">
        <v>79</v>
      </c>
      <c r="AV679" s="13" t="s">
        <v>79</v>
      </c>
      <c r="AW679" s="13" t="s">
        <v>34</v>
      </c>
      <c r="AX679" s="13" t="s">
        <v>70</v>
      </c>
      <c r="AY679" s="239" t="s">
        <v>135</v>
      </c>
    </row>
    <row r="680" spans="2:51" s="12" customFormat="1" ht="13.5">
      <c r="B680" s="219"/>
      <c r="C680" s="220"/>
      <c r="D680" s="215" t="s">
        <v>153</v>
      </c>
      <c r="E680" s="221" t="s">
        <v>21</v>
      </c>
      <c r="F680" s="222" t="s">
        <v>199</v>
      </c>
      <c r="G680" s="220"/>
      <c r="H680" s="221" t="s">
        <v>21</v>
      </c>
      <c r="I680" s="223"/>
      <c r="J680" s="220"/>
      <c r="K680" s="220"/>
      <c r="L680" s="224"/>
      <c r="M680" s="225"/>
      <c r="N680" s="226"/>
      <c r="O680" s="226"/>
      <c r="P680" s="226"/>
      <c r="Q680" s="226"/>
      <c r="R680" s="226"/>
      <c r="S680" s="226"/>
      <c r="T680" s="227"/>
      <c r="AT680" s="228" t="s">
        <v>153</v>
      </c>
      <c r="AU680" s="228" t="s">
        <v>79</v>
      </c>
      <c r="AV680" s="12" t="s">
        <v>77</v>
      </c>
      <c r="AW680" s="12" t="s">
        <v>34</v>
      </c>
      <c r="AX680" s="12" t="s">
        <v>70</v>
      </c>
      <c r="AY680" s="228" t="s">
        <v>135</v>
      </c>
    </row>
    <row r="681" spans="2:51" s="13" customFormat="1" ht="13.5">
      <c r="B681" s="229"/>
      <c r="C681" s="230"/>
      <c r="D681" s="215" t="s">
        <v>153</v>
      </c>
      <c r="E681" s="231" t="s">
        <v>21</v>
      </c>
      <c r="F681" s="232" t="s">
        <v>704</v>
      </c>
      <c r="G681" s="230"/>
      <c r="H681" s="233">
        <v>9.14</v>
      </c>
      <c r="I681" s="234"/>
      <c r="J681" s="230"/>
      <c r="K681" s="230"/>
      <c r="L681" s="235"/>
      <c r="M681" s="236"/>
      <c r="N681" s="237"/>
      <c r="O681" s="237"/>
      <c r="P681" s="237"/>
      <c r="Q681" s="237"/>
      <c r="R681" s="237"/>
      <c r="S681" s="237"/>
      <c r="T681" s="238"/>
      <c r="AT681" s="239" t="s">
        <v>153</v>
      </c>
      <c r="AU681" s="239" t="s">
        <v>79</v>
      </c>
      <c r="AV681" s="13" t="s">
        <v>79</v>
      </c>
      <c r="AW681" s="13" t="s">
        <v>34</v>
      </c>
      <c r="AX681" s="13" t="s">
        <v>70</v>
      </c>
      <c r="AY681" s="239" t="s">
        <v>135</v>
      </c>
    </row>
    <row r="682" spans="2:51" s="12" customFormat="1" ht="13.5">
      <c r="B682" s="219"/>
      <c r="C682" s="220"/>
      <c r="D682" s="215" t="s">
        <v>153</v>
      </c>
      <c r="E682" s="221" t="s">
        <v>21</v>
      </c>
      <c r="F682" s="222" t="s">
        <v>201</v>
      </c>
      <c r="G682" s="220"/>
      <c r="H682" s="221" t="s">
        <v>21</v>
      </c>
      <c r="I682" s="223"/>
      <c r="J682" s="220"/>
      <c r="K682" s="220"/>
      <c r="L682" s="224"/>
      <c r="M682" s="225"/>
      <c r="N682" s="226"/>
      <c r="O682" s="226"/>
      <c r="P682" s="226"/>
      <c r="Q682" s="226"/>
      <c r="R682" s="226"/>
      <c r="S682" s="226"/>
      <c r="T682" s="227"/>
      <c r="AT682" s="228" t="s">
        <v>153</v>
      </c>
      <c r="AU682" s="228" t="s">
        <v>79</v>
      </c>
      <c r="AV682" s="12" t="s">
        <v>77</v>
      </c>
      <c r="AW682" s="12" t="s">
        <v>34</v>
      </c>
      <c r="AX682" s="12" t="s">
        <v>70</v>
      </c>
      <c r="AY682" s="228" t="s">
        <v>135</v>
      </c>
    </row>
    <row r="683" spans="2:51" s="13" customFormat="1" ht="13.5">
      <c r="B683" s="229"/>
      <c r="C683" s="230"/>
      <c r="D683" s="215" t="s">
        <v>153</v>
      </c>
      <c r="E683" s="231" t="s">
        <v>21</v>
      </c>
      <c r="F683" s="232" t="s">
        <v>705</v>
      </c>
      <c r="G683" s="230"/>
      <c r="H683" s="233">
        <v>6</v>
      </c>
      <c r="I683" s="234"/>
      <c r="J683" s="230"/>
      <c r="K683" s="230"/>
      <c r="L683" s="235"/>
      <c r="M683" s="236"/>
      <c r="N683" s="237"/>
      <c r="O683" s="237"/>
      <c r="P683" s="237"/>
      <c r="Q683" s="237"/>
      <c r="R683" s="237"/>
      <c r="S683" s="237"/>
      <c r="T683" s="238"/>
      <c r="AT683" s="239" t="s">
        <v>153</v>
      </c>
      <c r="AU683" s="239" t="s">
        <v>79</v>
      </c>
      <c r="AV683" s="13" t="s">
        <v>79</v>
      </c>
      <c r="AW683" s="13" t="s">
        <v>34</v>
      </c>
      <c r="AX683" s="13" t="s">
        <v>70</v>
      </c>
      <c r="AY683" s="239" t="s">
        <v>135</v>
      </c>
    </row>
    <row r="684" spans="2:51" s="12" customFormat="1" ht="13.5">
      <c r="B684" s="219"/>
      <c r="C684" s="220"/>
      <c r="D684" s="215" t="s">
        <v>153</v>
      </c>
      <c r="E684" s="221" t="s">
        <v>21</v>
      </c>
      <c r="F684" s="222" t="s">
        <v>205</v>
      </c>
      <c r="G684" s="220"/>
      <c r="H684" s="221" t="s">
        <v>21</v>
      </c>
      <c r="I684" s="223"/>
      <c r="J684" s="220"/>
      <c r="K684" s="220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153</v>
      </c>
      <c r="AU684" s="228" t="s">
        <v>79</v>
      </c>
      <c r="AV684" s="12" t="s">
        <v>77</v>
      </c>
      <c r="AW684" s="12" t="s">
        <v>34</v>
      </c>
      <c r="AX684" s="12" t="s">
        <v>70</v>
      </c>
      <c r="AY684" s="228" t="s">
        <v>135</v>
      </c>
    </row>
    <row r="685" spans="2:51" s="13" customFormat="1" ht="13.5">
      <c r="B685" s="229"/>
      <c r="C685" s="230"/>
      <c r="D685" s="215" t="s">
        <v>153</v>
      </c>
      <c r="E685" s="231" t="s">
        <v>21</v>
      </c>
      <c r="F685" s="232" t="s">
        <v>706</v>
      </c>
      <c r="G685" s="230"/>
      <c r="H685" s="233">
        <v>4.88</v>
      </c>
      <c r="I685" s="234"/>
      <c r="J685" s="230"/>
      <c r="K685" s="230"/>
      <c r="L685" s="235"/>
      <c r="M685" s="236"/>
      <c r="N685" s="237"/>
      <c r="O685" s="237"/>
      <c r="P685" s="237"/>
      <c r="Q685" s="237"/>
      <c r="R685" s="237"/>
      <c r="S685" s="237"/>
      <c r="T685" s="238"/>
      <c r="AT685" s="239" t="s">
        <v>153</v>
      </c>
      <c r="AU685" s="239" t="s">
        <v>79</v>
      </c>
      <c r="AV685" s="13" t="s">
        <v>79</v>
      </c>
      <c r="AW685" s="13" t="s">
        <v>34</v>
      </c>
      <c r="AX685" s="13" t="s">
        <v>70</v>
      </c>
      <c r="AY685" s="239" t="s">
        <v>135</v>
      </c>
    </row>
    <row r="686" spans="2:51" s="12" customFormat="1" ht="13.5">
      <c r="B686" s="219"/>
      <c r="C686" s="220"/>
      <c r="D686" s="215" t="s">
        <v>153</v>
      </c>
      <c r="E686" s="221" t="s">
        <v>21</v>
      </c>
      <c r="F686" s="222" t="s">
        <v>207</v>
      </c>
      <c r="G686" s="220"/>
      <c r="H686" s="221" t="s">
        <v>21</v>
      </c>
      <c r="I686" s="223"/>
      <c r="J686" s="220"/>
      <c r="K686" s="220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153</v>
      </c>
      <c r="AU686" s="228" t="s">
        <v>79</v>
      </c>
      <c r="AV686" s="12" t="s">
        <v>77</v>
      </c>
      <c r="AW686" s="12" t="s">
        <v>34</v>
      </c>
      <c r="AX686" s="12" t="s">
        <v>70</v>
      </c>
      <c r="AY686" s="228" t="s">
        <v>135</v>
      </c>
    </row>
    <row r="687" spans="2:51" s="13" customFormat="1" ht="13.5">
      <c r="B687" s="229"/>
      <c r="C687" s="230"/>
      <c r="D687" s="215" t="s">
        <v>153</v>
      </c>
      <c r="E687" s="231" t="s">
        <v>21</v>
      </c>
      <c r="F687" s="232" t="s">
        <v>707</v>
      </c>
      <c r="G687" s="230"/>
      <c r="H687" s="233">
        <v>9.14</v>
      </c>
      <c r="I687" s="234"/>
      <c r="J687" s="230"/>
      <c r="K687" s="230"/>
      <c r="L687" s="235"/>
      <c r="M687" s="236"/>
      <c r="N687" s="237"/>
      <c r="O687" s="237"/>
      <c r="P687" s="237"/>
      <c r="Q687" s="237"/>
      <c r="R687" s="237"/>
      <c r="S687" s="237"/>
      <c r="T687" s="238"/>
      <c r="AT687" s="239" t="s">
        <v>153</v>
      </c>
      <c r="AU687" s="239" t="s">
        <v>79</v>
      </c>
      <c r="AV687" s="13" t="s">
        <v>79</v>
      </c>
      <c r="AW687" s="13" t="s">
        <v>34</v>
      </c>
      <c r="AX687" s="13" t="s">
        <v>70</v>
      </c>
      <c r="AY687" s="239" t="s">
        <v>135</v>
      </c>
    </row>
    <row r="688" spans="2:51" s="14" customFormat="1" ht="13.5">
      <c r="B688" s="240"/>
      <c r="C688" s="241"/>
      <c r="D688" s="215" t="s">
        <v>153</v>
      </c>
      <c r="E688" s="242" t="s">
        <v>21</v>
      </c>
      <c r="F688" s="243" t="s">
        <v>157</v>
      </c>
      <c r="G688" s="241"/>
      <c r="H688" s="244">
        <v>65.8</v>
      </c>
      <c r="I688" s="245"/>
      <c r="J688" s="241"/>
      <c r="K688" s="241"/>
      <c r="L688" s="246"/>
      <c r="M688" s="247"/>
      <c r="N688" s="248"/>
      <c r="O688" s="248"/>
      <c r="P688" s="248"/>
      <c r="Q688" s="248"/>
      <c r="R688" s="248"/>
      <c r="S688" s="248"/>
      <c r="T688" s="249"/>
      <c r="AT688" s="250" t="s">
        <v>153</v>
      </c>
      <c r="AU688" s="250" t="s">
        <v>79</v>
      </c>
      <c r="AV688" s="14" t="s">
        <v>141</v>
      </c>
      <c r="AW688" s="14" t="s">
        <v>34</v>
      </c>
      <c r="AX688" s="14" t="s">
        <v>77</v>
      </c>
      <c r="AY688" s="250" t="s">
        <v>135</v>
      </c>
    </row>
    <row r="689" spans="2:65" s="1" customFormat="1" ht="16.5" customHeight="1">
      <c r="B689" s="41"/>
      <c r="C689" s="203" t="s">
        <v>708</v>
      </c>
      <c r="D689" s="203" t="s">
        <v>137</v>
      </c>
      <c r="E689" s="204" t="s">
        <v>709</v>
      </c>
      <c r="F689" s="205" t="s">
        <v>710</v>
      </c>
      <c r="G689" s="206" t="s">
        <v>290</v>
      </c>
      <c r="H689" s="207">
        <v>2.7</v>
      </c>
      <c r="I689" s="208"/>
      <c r="J689" s="209">
        <f>ROUND(I689*H689,2)</f>
        <v>0</v>
      </c>
      <c r="K689" s="205" t="s">
        <v>21</v>
      </c>
      <c r="L689" s="61"/>
      <c r="M689" s="210" t="s">
        <v>21</v>
      </c>
      <c r="N689" s="211" t="s">
        <v>41</v>
      </c>
      <c r="O689" s="42"/>
      <c r="P689" s="212">
        <f>O689*H689</f>
        <v>0</v>
      </c>
      <c r="Q689" s="212">
        <v>0</v>
      </c>
      <c r="R689" s="212">
        <f>Q689*H689</f>
        <v>0</v>
      </c>
      <c r="S689" s="212">
        <v>0</v>
      </c>
      <c r="T689" s="213">
        <f>S689*H689</f>
        <v>0</v>
      </c>
      <c r="AR689" s="25" t="s">
        <v>274</v>
      </c>
      <c r="AT689" s="25" t="s">
        <v>137</v>
      </c>
      <c r="AU689" s="25" t="s">
        <v>79</v>
      </c>
      <c r="AY689" s="25" t="s">
        <v>135</v>
      </c>
      <c r="BE689" s="214">
        <f>IF(N689="základní",J689,0)</f>
        <v>0</v>
      </c>
      <c r="BF689" s="214">
        <f>IF(N689="snížená",J689,0)</f>
        <v>0</v>
      </c>
      <c r="BG689" s="214">
        <f>IF(N689="zákl. přenesená",J689,0)</f>
        <v>0</v>
      </c>
      <c r="BH689" s="214">
        <f>IF(N689="sníž. přenesená",J689,0)</f>
        <v>0</v>
      </c>
      <c r="BI689" s="214">
        <f>IF(N689="nulová",J689,0)</f>
        <v>0</v>
      </c>
      <c r="BJ689" s="25" t="s">
        <v>77</v>
      </c>
      <c r="BK689" s="214">
        <f>ROUND(I689*H689,2)</f>
        <v>0</v>
      </c>
      <c r="BL689" s="25" t="s">
        <v>274</v>
      </c>
      <c r="BM689" s="25" t="s">
        <v>711</v>
      </c>
    </row>
    <row r="690" spans="2:47" s="1" customFormat="1" ht="27">
      <c r="B690" s="41"/>
      <c r="C690" s="63"/>
      <c r="D690" s="215" t="s">
        <v>143</v>
      </c>
      <c r="E690" s="63"/>
      <c r="F690" s="216" t="s">
        <v>712</v>
      </c>
      <c r="G690" s="63"/>
      <c r="H690" s="63"/>
      <c r="I690" s="172"/>
      <c r="J690" s="63"/>
      <c r="K690" s="63"/>
      <c r="L690" s="61"/>
      <c r="M690" s="217"/>
      <c r="N690" s="42"/>
      <c r="O690" s="42"/>
      <c r="P690" s="42"/>
      <c r="Q690" s="42"/>
      <c r="R690" s="42"/>
      <c r="S690" s="42"/>
      <c r="T690" s="78"/>
      <c r="AT690" s="25" t="s">
        <v>143</v>
      </c>
      <c r="AU690" s="25" t="s">
        <v>79</v>
      </c>
    </row>
    <row r="691" spans="2:47" s="1" customFormat="1" ht="27">
      <c r="B691" s="41"/>
      <c r="C691" s="63"/>
      <c r="D691" s="215" t="s">
        <v>151</v>
      </c>
      <c r="E691" s="63"/>
      <c r="F691" s="218" t="s">
        <v>713</v>
      </c>
      <c r="G691" s="63"/>
      <c r="H691" s="63"/>
      <c r="I691" s="172"/>
      <c r="J691" s="63"/>
      <c r="K691" s="63"/>
      <c r="L691" s="61"/>
      <c r="M691" s="217"/>
      <c r="N691" s="42"/>
      <c r="O691" s="42"/>
      <c r="P691" s="42"/>
      <c r="Q691" s="42"/>
      <c r="R691" s="42"/>
      <c r="S691" s="42"/>
      <c r="T691" s="78"/>
      <c r="AT691" s="25" t="s">
        <v>151</v>
      </c>
      <c r="AU691" s="25" t="s">
        <v>79</v>
      </c>
    </row>
    <row r="692" spans="2:51" s="12" customFormat="1" ht="13.5">
      <c r="B692" s="219"/>
      <c r="C692" s="220"/>
      <c r="D692" s="215" t="s">
        <v>153</v>
      </c>
      <c r="E692" s="221" t="s">
        <v>21</v>
      </c>
      <c r="F692" s="222" t="s">
        <v>201</v>
      </c>
      <c r="G692" s="220"/>
      <c r="H692" s="221" t="s">
        <v>21</v>
      </c>
      <c r="I692" s="223"/>
      <c r="J692" s="220"/>
      <c r="K692" s="220"/>
      <c r="L692" s="224"/>
      <c r="M692" s="225"/>
      <c r="N692" s="226"/>
      <c r="O692" s="226"/>
      <c r="P692" s="226"/>
      <c r="Q692" s="226"/>
      <c r="R692" s="226"/>
      <c r="S692" s="226"/>
      <c r="T692" s="227"/>
      <c r="AT692" s="228" t="s">
        <v>153</v>
      </c>
      <c r="AU692" s="228" t="s">
        <v>79</v>
      </c>
      <c r="AV692" s="12" t="s">
        <v>77</v>
      </c>
      <c r="AW692" s="12" t="s">
        <v>34</v>
      </c>
      <c r="AX692" s="12" t="s">
        <v>70</v>
      </c>
      <c r="AY692" s="228" t="s">
        <v>135</v>
      </c>
    </row>
    <row r="693" spans="2:51" s="13" customFormat="1" ht="13.5">
      <c r="B693" s="229"/>
      <c r="C693" s="230"/>
      <c r="D693" s="215" t="s">
        <v>153</v>
      </c>
      <c r="E693" s="231" t="s">
        <v>21</v>
      </c>
      <c r="F693" s="232" t="s">
        <v>714</v>
      </c>
      <c r="G693" s="230"/>
      <c r="H693" s="233">
        <v>1.3</v>
      </c>
      <c r="I693" s="234"/>
      <c r="J693" s="230"/>
      <c r="K693" s="230"/>
      <c r="L693" s="235"/>
      <c r="M693" s="236"/>
      <c r="N693" s="237"/>
      <c r="O693" s="237"/>
      <c r="P693" s="237"/>
      <c r="Q693" s="237"/>
      <c r="R693" s="237"/>
      <c r="S693" s="237"/>
      <c r="T693" s="238"/>
      <c r="AT693" s="239" t="s">
        <v>153</v>
      </c>
      <c r="AU693" s="239" t="s">
        <v>79</v>
      </c>
      <c r="AV693" s="13" t="s">
        <v>79</v>
      </c>
      <c r="AW693" s="13" t="s">
        <v>34</v>
      </c>
      <c r="AX693" s="13" t="s">
        <v>70</v>
      </c>
      <c r="AY693" s="239" t="s">
        <v>135</v>
      </c>
    </row>
    <row r="694" spans="2:51" s="12" customFormat="1" ht="13.5">
      <c r="B694" s="219"/>
      <c r="C694" s="220"/>
      <c r="D694" s="215" t="s">
        <v>153</v>
      </c>
      <c r="E694" s="221" t="s">
        <v>21</v>
      </c>
      <c r="F694" s="222" t="s">
        <v>205</v>
      </c>
      <c r="G694" s="220"/>
      <c r="H694" s="221" t="s">
        <v>21</v>
      </c>
      <c r="I694" s="223"/>
      <c r="J694" s="220"/>
      <c r="K694" s="220"/>
      <c r="L694" s="224"/>
      <c r="M694" s="225"/>
      <c r="N694" s="226"/>
      <c r="O694" s="226"/>
      <c r="P694" s="226"/>
      <c r="Q694" s="226"/>
      <c r="R694" s="226"/>
      <c r="S694" s="226"/>
      <c r="T694" s="227"/>
      <c r="AT694" s="228" t="s">
        <v>153</v>
      </c>
      <c r="AU694" s="228" t="s">
        <v>79</v>
      </c>
      <c r="AV694" s="12" t="s">
        <v>77</v>
      </c>
      <c r="AW694" s="12" t="s">
        <v>34</v>
      </c>
      <c r="AX694" s="12" t="s">
        <v>70</v>
      </c>
      <c r="AY694" s="228" t="s">
        <v>135</v>
      </c>
    </row>
    <row r="695" spans="2:51" s="13" customFormat="1" ht="13.5">
      <c r="B695" s="229"/>
      <c r="C695" s="230"/>
      <c r="D695" s="215" t="s">
        <v>153</v>
      </c>
      <c r="E695" s="231" t="s">
        <v>21</v>
      </c>
      <c r="F695" s="232" t="s">
        <v>715</v>
      </c>
      <c r="G695" s="230"/>
      <c r="H695" s="233">
        <v>1.4</v>
      </c>
      <c r="I695" s="234"/>
      <c r="J695" s="230"/>
      <c r="K695" s="230"/>
      <c r="L695" s="235"/>
      <c r="M695" s="236"/>
      <c r="N695" s="237"/>
      <c r="O695" s="237"/>
      <c r="P695" s="237"/>
      <c r="Q695" s="237"/>
      <c r="R695" s="237"/>
      <c r="S695" s="237"/>
      <c r="T695" s="238"/>
      <c r="AT695" s="239" t="s">
        <v>153</v>
      </c>
      <c r="AU695" s="239" t="s">
        <v>79</v>
      </c>
      <c r="AV695" s="13" t="s">
        <v>79</v>
      </c>
      <c r="AW695" s="13" t="s">
        <v>34</v>
      </c>
      <c r="AX695" s="13" t="s">
        <v>70</v>
      </c>
      <c r="AY695" s="239" t="s">
        <v>135</v>
      </c>
    </row>
    <row r="696" spans="2:51" s="14" customFormat="1" ht="13.5">
      <c r="B696" s="240"/>
      <c r="C696" s="241"/>
      <c r="D696" s="215" t="s">
        <v>153</v>
      </c>
      <c r="E696" s="242" t="s">
        <v>21</v>
      </c>
      <c r="F696" s="243" t="s">
        <v>157</v>
      </c>
      <c r="G696" s="241"/>
      <c r="H696" s="244">
        <v>2.7</v>
      </c>
      <c r="I696" s="245"/>
      <c r="J696" s="241"/>
      <c r="K696" s="241"/>
      <c r="L696" s="246"/>
      <c r="M696" s="247"/>
      <c r="N696" s="248"/>
      <c r="O696" s="248"/>
      <c r="P696" s="248"/>
      <c r="Q696" s="248"/>
      <c r="R696" s="248"/>
      <c r="S696" s="248"/>
      <c r="T696" s="249"/>
      <c r="AT696" s="250" t="s">
        <v>153</v>
      </c>
      <c r="AU696" s="250" t="s">
        <v>79</v>
      </c>
      <c r="AV696" s="14" t="s">
        <v>141</v>
      </c>
      <c r="AW696" s="14" t="s">
        <v>34</v>
      </c>
      <c r="AX696" s="14" t="s">
        <v>77</v>
      </c>
      <c r="AY696" s="250" t="s">
        <v>135</v>
      </c>
    </row>
    <row r="697" spans="2:65" s="1" customFormat="1" ht="25.5" customHeight="1">
      <c r="B697" s="41"/>
      <c r="C697" s="203" t="s">
        <v>716</v>
      </c>
      <c r="D697" s="203" t="s">
        <v>137</v>
      </c>
      <c r="E697" s="204" t="s">
        <v>717</v>
      </c>
      <c r="F697" s="205" t="s">
        <v>718</v>
      </c>
      <c r="G697" s="206" t="s">
        <v>290</v>
      </c>
      <c r="H697" s="207">
        <v>35.4</v>
      </c>
      <c r="I697" s="208"/>
      <c r="J697" s="209">
        <f>ROUND(I697*H697,2)</f>
        <v>0</v>
      </c>
      <c r="K697" s="205" t="s">
        <v>21</v>
      </c>
      <c r="L697" s="61"/>
      <c r="M697" s="210" t="s">
        <v>21</v>
      </c>
      <c r="N697" s="211" t="s">
        <v>41</v>
      </c>
      <c r="O697" s="42"/>
      <c r="P697" s="212">
        <f>O697*H697</f>
        <v>0</v>
      </c>
      <c r="Q697" s="212">
        <v>0</v>
      </c>
      <c r="R697" s="212">
        <f>Q697*H697</f>
        <v>0</v>
      </c>
      <c r="S697" s="212">
        <v>0</v>
      </c>
      <c r="T697" s="213">
        <f>S697*H697</f>
        <v>0</v>
      </c>
      <c r="AR697" s="25" t="s">
        <v>274</v>
      </c>
      <c r="AT697" s="25" t="s">
        <v>137</v>
      </c>
      <c r="AU697" s="25" t="s">
        <v>79</v>
      </c>
      <c r="AY697" s="25" t="s">
        <v>135</v>
      </c>
      <c r="BE697" s="214">
        <f>IF(N697="základní",J697,0)</f>
        <v>0</v>
      </c>
      <c r="BF697" s="214">
        <f>IF(N697="snížená",J697,0)</f>
        <v>0</v>
      </c>
      <c r="BG697" s="214">
        <f>IF(N697="zákl. přenesená",J697,0)</f>
        <v>0</v>
      </c>
      <c r="BH697" s="214">
        <f>IF(N697="sníž. přenesená",J697,0)</f>
        <v>0</v>
      </c>
      <c r="BI697" s="214">
        <f>IF(N697="nulová",J697,0)</f>
        <v>0</v>
      </c>
      <c r="BJ697" s="25" t="s">
        <v>77</v>
      </c>
      <c r="BK697" s="214">
        <f>ROUND(I697*H697,2)</f>
        <v>0</v>
      </c>
      <c r="BL697" s="25" t="s">
        <v>274</v>
      </c>
      <c r="BM697" s="25" t="s">
        <v>719</v>
      </c>
    </row>
    <row r="698" spans="2:47" s="1" customFormat="1" ht="27">
      <c r="B698" s="41"/>
      <c r="C698" s="63"/>
      <c r="D698" s="215" t="s">
        <v>143</v>
      </c>
      <c r="E698" s="63"/>
      <c r="F698" s="216" t="s">
        <v>718</v>
      </c>
      <c r="G698" s="63"/>
      <c r="H698" s="63"/>
      <c r="I698" s="172"/>
      <c r="J698" s="63"/>
      <c r="K698" s="63"/>
      <c r="L698" s="61"/>
      <c r="M698" s="217"/>
      <c r="N698" s="42"/>
      <c r="O698" s="42"/>
      <c r="P698" s="42"/>
      <c r="Q698" s="42"/>
      <c r="R698" s="42"/>
      <c r="S698" s="42"/>
      <c r="T698" s="78"/>
      <c r="AT698" s="25" t="s">
        <v>143</v>
      </c>
      <c r="AU698" s="25" t="s">
        <v>79</v>
      </c>
    </row>
    <row r="699" spans="2:47" s="1" customFormat="1" ht="40.5">
      <c r="B699" s="41"/>
      <c r="C699" s="63"/>
      <c r="D699" s="215" t="s">
        <v>151</v>
      </c>
      <c r="E699" s="63"/>
      <c r="F699" s="218" t="s">
        <v>700</v>
      </c>
      <c r="G699" s="63"/>
      <c r="H699" s="63"/>
      <c r="I699" s="172"/>
      <c r="J699" s="63"/>
      <c r="K699" s="63"/>
      <c r="L699" s="61"/>
      <c r="M699" s="217"/>
      <c r="N699" s="42"/>
      <c r="O699" s="42"/>
      <c r="P699" s="42"/>
      <c r="Q699" s="42"/>
      <c r="R699" s="42"/>
      <c r="S699" s="42"/>
      <c r="T699" s="78"/>
      <c r="AT699" s="25" t="s">
        <v>151</v>
      </c>
      <c r="AU699" s="25" t="s">
        <v>79</v>
      </c>
    </row>
    <row r="700" spans="2:51" s="12" customFormat="1" ht="13.5">
      <c r="B700" s="219"/>
      <c r="C700" s="220"/>
      <c r="D700" s="215" t="s">
        <v>153</v>
      </c>
      <c r="E700" s="221" t="s">
        <v>21</v>
      </c>
      <c r="F700" s="222" t="s">
        <v>195</v>
      </c>
      <c r="G700" s="220"/>
      <c r="H700" s="221" t="s">
        <v>21</v>
      </c>
      <c r="I700" s="223"/>
      <c r="J700" s="220"/>
      <c r="K700" s="220"/>
      <c r="L700" s="224"/>
      <c r="M700" s="225"/>
      <c r="N700" s="226"/>
      <c r="O700" s="226"/>
      <c r="P700" s="226"/>
      <c r="Q700" s="226"/>
      <c r="R700" s="226"/>
      <c r="S700" s="226"/>
      <c r="T700" s="227"/>
      <c r="AT700" s="228" t="s">
        <v>153</v>
      </c>
      <c r="AU700" s="228" t="s">
        <v>79</v>
      </c>
      <c r="AV700" s="12" t="s">
        <v>77</v>
      </c>
      <c r="AW700" s="12" t="s">
        <v>34</v>
      </c>
      <c r="AX700" s="12" t="s">
        <v>70</v>
      </c>
      <c r="AY700" s="228" t="s">
        <v>135</v>
      </c>
    </row>
    <row r="701" spans="2:51" s="13" customFormat="1" ht="13.5">
      <c r="B701" s="229"/>
      <c r="C701" s="230"/>
      <c r="D701" s="215" t="s">
        <v>153</v>
      </c>
      <c r="E701" s="231" t="s">
        <v>21</v>
      </c>
      <c r="F701" s="232" t="s">
        <v>720</v>
      </c>
      <c r="G701" s="230"/>
      <c r="H701" s="233">
        <v>25.8</v>
      </c>
      <c r="I701" s="234"/>
      <c r="J701" s="230"/>
      <c r="K701" s="230"/>
      <c r="L701" s="235"/>
      <c r="M701" s="236"/>
      <c r="N701" s="237"/>
      <c r="O701" s="237"/>
      <c r="P701" s="237"/>
      <c r="Q701" s="237"/>
      <c r="R701" s="237"/>
      <c r="S701" s="237"/>
      <c r="T701" s="238"/>
      <c r="AT701" s="239" t="s">
        <v>153</v>
      </c>
      <c r="AU701" s="239" t="s">
        <v>79</v>
      </c>
      <c r="AV701" s="13" t="s">
        <v>79</v>
      </c>
      <c r="AW701" s="13" t="s">
        <v>34</v>
      </c>
      <c r="AX701" s="13" t="s">
        <v>70</v>
      </c>
      <c r="AY701" s="239" t="s">
        <v>135</v>
      </c>
    </row>
    <row r="702" spans="2:51" s="12" customFormat="1" ht="13.5">
      <c r="B702" s="219"/>
      <c r="C702" s="220"/>
      <c r="D702" s="215" t="s">
        <v>153</v>
      </c>
      <c r="E702" s="221" t="s">
        <v>21</v>
      </c>
      <c r="F702" s="222" t="s">
        <v>201</v>
      </c>
      <c r="G702" s="220"/>
      <c r="H702" s="221" t="s">
        <v>21</v>
      </c>
      <c r="I702" s="223"/>
      <c r="J702" s="220"/>
      <c r="K702" s="220"/>
      <c r="L702" s="224"/>
      <c r="M702" s="225"/>
      <c r="N702" s="226"/>
      <c r="O702" s="226"/>
      <c r="P702" s="226"/>
      <c r="Q702" s="226"/>
      <c r="R702" s="226"/>
      <c r="S702" s="226"/>
      <c r="T702" s="227"/>
      <c r="AT702" s="228" t="s">
        <v>153</v>
      </c>
      <c r="AU702" s="228" t="s">
        <v>79</v>
      </c>
      <c r="AV702" s="12" t="s">
        <v>77</v>
      </c>
      <c r="AW702" s="12" t="s">
        <v>34</v>
      </c>
      <c r="AX702" s="12" t="s">
        <v>70</v>
      </c>
      <c r="AY702" s="228" t="s">
        <v>135</v>
      </c>
    </row>
    <row r="703" spans="2:51" s="13" customFormat="1" ht="13.5">
      <c r="B703" s="229"/>
      <c r="C703" s="230"/>
      <c r="D703" s="215" t="s">
        <v>153</v>
      </c>
      <c r="E703" s="231" t="s">
        <v>21</v>
      </c>
      <c r="F703" s="232" t="s">
        <v>721</v>
      </c>
      <c r="G703" s="230"/>
      <c r="H703" s="233">
        <v>9.6</v>
      </c>
      <c r="I703" s="234"/>
      <c r="J703" s="230"/>
      <c r="K703" s="230"/>
      <c r="L703" s="235"/>
      <c r="M703" s="236"/>
      <c r="N703" s="237"/>
      <c r="O703" s="237"/>
      <c r="P703" s="237"/>
      <c r="Q703" s="237"/>
      <c r="R703" s="237"/>
      <c r="S703" s="237"/>
      <c r="T703" s="238"/>
      <c r="AT703" s="239" t="s">
        <v>153</v>
      </c>
      <c r="AU703" s="239" t="s">
        <v>79</v>
      </c>
      <c r="AV703" s="13" t="s">
        <v>79</v>
      </c>
      <c r="AW703" s="13" t="s">
        <v>34</v>
      </c>
      <c r="AX703" s="13" t="s">
        <v>70</v>
      </c>
      <c r="AY703" s="239" t="s">
        <v>135</v>
      </c>
    </row>
    <row r="704" spans="2:51" s="14" customFormat="1" ht="13.5">
      <c r="B704" s="240"/>
      <c r="C704" s="241"/>
      <c r="D704" s="215" t="s">
        <v>153</v>
      </c>
      <c r="E704" s="242" t="s">
        <v>21</v>
      </c>
      <c r="F704" s="243" t="s">
        <v>157</v>
      </c>
      <c r="G704" s="241"/>
      <c r="H704" s="244">
        <v>35.4</v>
      </c>
      <c r="I704" s="245"/>
      <c r="J704" s="241"/>
      <c r="K704" s="241"/>
      <c r="L704" s="246"/>
      <c r="M704" s="247"/>
      <c r="N704" s="248"/>
      <c r="O704" s="248"/>
      <c r="P704" s="248"/>
      <c r="Q704" s="248"/>
      <c r="R704" s="248"/>
      <c r="S704" s="248"/>
      <c r="T704" s="249"/>
      <c r="AT704" s="250" t="s">
        <v>153</v>
      </c>
      <c r="AU704" s="250" t="s">
        <v>79</v>
      </c>
      <c r="AV704" s="14" t="s">
        <v>141</v>
      </c>
      <c r="AW704" s="14" t="s">
        <v>34</v>
      </c>
      <c r="AX704" s="14" t="s">
        <v>77</v>
      </c>
      <c r="AY704" s="250" t="s">
        <v>135</v>
      </c>
    </row>
    <row r="705" spans="2:65" s="1" customFormat="1" ht="38.25" customHeight="1">
      <c r="B705" s="41"/>
      <c r="C705" s="203" t="s">
        <v>722</v>
      </c>
      <c r="D705" s="203" t="s">
        <v>137</v>
      </c>
      <c r="E705" s="204" t="s">
        <v>723</v>
      </c>
      <c r="F705" s="205" t="s">
        <v>724</v>
      </c>
      <c r="G705" s="206" t="s">
        <v>290</v>
      </c>
      <c r="H705" s="207">
        <v>10.9</v>
      </c>
      <c r="I705" s="208"/>
      <c r="J705" s="209">
        <f>ROUND(I705*H705,2)</f>
        <v>0</v>
      </c>
      <c r="K705" s="205" t="s">
        <v>21</v>
      </c>
      <c r="L705" s="61"/>
      <c r="M705" s="210" t="s">
        <v>21</v>
      </c>
      <c r="N705" s="211" t="s">
        <v>41</v>
      </c>
      <c r="O705" s="42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25" t="s">
        <v>274</v>
      </c>
      <c r="AT705" s="25" t="s">
        <v>137</v>
      </c>
      <c r="AU705" s="25" t="s">
        <v>79</v>
      </c>
      <c r="AY705" s="25" t="s">
        <v>135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25" t="s">
        <v>77</v>
      </c>
      <c r="BK705" s="214">
        <f>ROUND(I705*H705,2)</f>
        <v>0</v>
      </c>
      <c r="BL705" s="25" t="s">
        <v>274</v>
      </c>
      <c r="BM705" s="25" t="s">
        <v>725</v>
      </c>
    </row>
    <row r="706" spans="2:47" s="1" customFormat="1" ht="27">
      <c r="B706" s="41"/>
      <c r="C706" s="63"/>
      <c r="D706" s="215" t="s">
        <v>143</v>
      </c>
      <c r="E706" s="63"/>
      <c r="F706" s="216" t="s">
        <v>724</v>
      </c>
      <c r="G706" s="63"/>
      <c r="H706" s="63"/>
      <c r="I706" s="172"/>
      <c r="J706" s="63"/>
      <c r="K706" s="63"/>
      <c r="L706" s="61"/>
      <c r="M706" s="217"/>
      <c r="N706" s="42"/>
      <c r="O706" s="42"/>
      <c r="P706" s="42"/>
      <c r="Q706" s="42"/>
      <c r="R706" s="42"/>
      <c r="S706" s="42"/>
      <c r="T706" s="78"/>
      <c r="AT706" s="25" t="s">
        <v>143</v>
      </c>
      <c r="AU706" s="25" t="s">
        <v>79</v>
      </c>
    </row>
    <row r="707" spans="2:47" s="1" customFormat="1" ht="40.5">
      <c r="B707" s="41"/>
      <c r="C707" s="63"/>
      <c r="D707" s="215" t="s">
        <v>151</v>
      </c>
      <c r="E707" s="63"/>
      <c r="F707" s="218" t="s">
        <v>700</v>
      </c>
      <c r="G707" s="63"/>
      <c r="H707" s="63"/>
      <c r="I707" s="172"/>
      <c r="J707" s="63"/>
      <c r="K707" s="63"/>
      <c r="L707" s="61"/>
      <c r="M707" s="217"/>
      <c r="N707" s="42"/>
      <c r="O707" s="42"/>
      <c r="P707" s="42"/>
      <c r="Q707" s="42"/>
      <c r="R707" s="42"/>
      <c r="S707" s="42"/>
      <c r="T707" s="78"/>
      <c r="AT707" s="25" t="s">
        <v>151</v>
      </c>
      <c r="AU707" s="25" t="s">
        <v>79</v>
      </c>
    </row>
    <row r="708" spans="2:51" s="12" customFormat="1" ht="13.5">
      <c r="B708" s="219"/>
      <c r="C708" s="220"/>
      <c r="D708" s="215" t="s">
        <v>153</v>
      </c>
      <c r="E708" s="221" t="s">
        <v>21</v>
      </c>
      <c r="F708" s="222" t="s">
        <v>201</v>
      </c>
      <c r="G708" s="220"/>
      <c r="H708" s="221" t="s">
        <v>21</v>
      </c>
      <c r="I708" s="223"/>
      <c r="J708" s="220"/>
      <c r="K708" s="220"/>
      <c r="L708" s="224"/>
      <c r="M708" s="225"/>
      <c r="N708" s="226"/>
      <c r="O708" s="226"/>
      <c r="P708" s="226"/>
      <c r="Q708" s="226"/>
      <c r="R708" s="226"/>
      <c r="S708" s="226"/>
      <c r="T708" s="227"/>
      <c r="AT708" s="228" t="s">
        <v>153</v>
      </c>
      <c r="AU708" s="228" t="s">
        <v>79</v>
      </c>
      <c r="AV708" s="12" t="s">
        <v>77</v>
      </c>
      <c r="AW708" s="12" t="s">
        <v>34</v>
      </c>
      <c r="AX708" s="12" t="s">
        <v>70</v>
      </c>
      <c r="AY708" s="228" t="s">
        <v>135</v>
      </c>
    </row>
    <row r="709" spans="2:51" s="13" customFormat="1" ht="13.5">
      <c r="B709" s="229"/>
      <c r="C709" s="230"/>
      <c r="D709" s="215" t="s">
        <v>153</v>
      </c>
      <c r="E709" s="231" t="s">
        <v>21</v>
      </c>
      <c r="F709" s="232" t="s">
        <v>726</v>
      </c>
      <c r="G709" s="230"/>
      <c r="H709" s="233">
        <v>10.9</v>
      </c>
      <c r="I709" s="234"/>
      <c r="J709" s="230"/>
      <c r="K709" s="230"/>
      <c r="L709" s="235"/>
      <c r="M709" s="236"/>
      <c r="N709" s="237"/>
      <c r="O709" s="237"/>
      <c r="P709" s="237"/>
      <c r="Q709" s="237"/>
      <c r="R709" s="237"/>
      <c r="S709" s="237"/>
      <c r="T709" s="238"/>
      <c r="AT709" s="239" t="s">
        <v>153</v>
      </c>
      <c r="AU709" s="239" t="s">
        <v>79</v>
      </c>
      <c r="AV709" s="13" t="s">
        <v>79</v>
      </c>
      <c r="AW709" s="13" t="s">
        <v>34</v>
      </c>
      <c r="AX709" s="13" t="s">
        <v>70</v>
      </c>
      <c r="AY709" s="239" t="s">
        <v>135</v>
      </c>
    </row>
    <row r="710" spans="2:51" s="14" customFormat="1" ht="13.5">
      <c r="B710" s="240"/>
      <c r="C710" s="241"/>
      <c r="D710" s="215" t="s">
        <v>153</v>
      </c>
      <c r="E710" s="242" t="s">
        <v>21</v>
      </c>
      <c r="F710" s="243" t="s">
        <v>157</v>
      </c>
      <c r="G710" s="241"/>
      <c r="H710" s="244">
        <v>10.9</v>
      </c>
      <c r="I710" s="245"/>
      <c r="J710" s="241"/>
      <c r="K710" s="241"/>
      <c r="L710" s="246"/>
      <c r="M710" s="247"/>
      <c r="N710" s="248"/>
      <c r="O710" s="248"/>
      <c r="P710" s="248"/>
      <c r="Q710" s="248"/>
      <c r="R710" s="248"/>
      <c r="S710" s="248"/>
      <c r="T710" s="249"/>
      <c r="AT710" s="250" t="s">
        <v>153</v>
      </c>
      <c r="AU710" s="250" t="s">
        <v>79</v>
      </c>
      <c r="AV710" s="14" t="s">
        <v>141</v>
      </c>
      <c r="AW710" s="14" t="s">
        <v>34</v>
      </c>
      <c r="AX710" s="14" t="s">
        <v>77</v>
      </c>
      <c r="AY710" s="250" t="s">
        <v>135</v>
      </c>
    </row>
    <row r="711" spans="2:65" s="1" customFormat="1" ht="16.5" customHeight="1">
      <c r="B711" s="41"/>
      <c r="C711" s="203" t="s">
        <v>727</v>
      </c>
      <c r="D711" s="203" t="s">
        <v>137</v>
      </c>
      <c r="E711" s="204" t="s">
        <v>728</v>
      </c>
      <c r="F711" s="205" t="s">
        <v>729</v>
      </c>
      <c r="G711" s="206" t="s">
        <v>444</v>
      </c>
      <c r="H711" s="207">
        <v>1</v>
      </c>
      <c r="I711" s="208"/>
      <c r="J711" s="209">
        <f>ROUND(I711*H711,2)</f>
        <v>0</v>
      </c>
      <c r="K711" s="205" t="s">
        <v>21</v>
      </c>
      <c r="L711" s="61"/>
      <c r="M711" s="210" t="s">
        <v>21</v>
      </c>
      <c r="N711" s="211" t="s">
        <v>41</v>
      </c>
      <c r="O711" s="42"/>
      <c r="P711" s="212">
        <f>O711*H711</f>
        <v>0</v>
      </c>
      <c r="Q711" s="212">
        <v>0</v>
      </c>
      <c r="R711" s="212">
        <f>Q711*H711</f>
        <v>0</v>
      </c>
      <c r="S711" s="212">
        <v>0</v>
      </c>
      <c r="T711" s="213">
        <f>S711*H711</f>
        <v>0</v>
      </c>
      <c r="AR711" s="25" t="s">
        <v>274</v>
      </c>
      <c r="AT711" s="25" t="s">
        <v>137</v>
      </c>
      <c r="AU711" s="25" t="s">
        <v>79</v>
      </c>
      <c r="AY711" s="25" t="s">
        <v>135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25" t="s">
        <v>77</v>
      </c>
      <c r="BK711" s="214">
        <f>ROUND(I711*H711,2)</f>
        <v>0</v>
      </c>
      <c r="BL711" s="25" t="s">
        <v>274</v>
      </c>
      <c r="BM711" s="25" t="s">
        <v>730</v>
      </c>
    </row>
    <row r="712" spans="2:47" s="1" customFormat="1" ht="13.5">
      <c r="B712" s="41"/>
      <c r="C712" s="63"/>
      <c r="D712" s="215" t="s">
        <v>143</v>
      </c>
      <c r="E712" s="63"/>
      <c r="F712" s="216" t="s">
        <v>729</v>
      </c>
      <c r="G712" s="63"/>
      <c r="H712" s="63"/>
      <c r="I712" s="172"/>
      <c r="J712" s="63"/>
      <c r="K712" s="63"/>
      <c r="L712" s="61"/>
      <c r="M712" s="217"/>
      <c r="N712" s="42"/>
      <c r="O712" s="42"/>
      <c r="P712" s="42"/>
      <c r="Q712" s="42"/>
      <c r="R712" s="42"/>
      <c r="S712" s="42"/>
      <c r="T712" s="78"/>
      <c r="AT712" s="25" t="s">
        <v>143</v>
      </c>
      <c r="AU712" s="25" t="s">
        <v>79</v>
      </c>
    </row>
    <row r="713" spans="2:47" s="1" customFormat="1" ht="27">
      <c r="B713" s="41"/>
      <c r="C713" s="63"/>
      <c r="D713" s="215" t="s">
        <v>151</v>
      </c>
      <c r="E713" s="63"/>
      <c r="F713" s="218" t="s">
        <v>480</v>
      </c>
      <c r="G713" s="63"/>
      <c r="H713" s="63"/>
      <c r="I713" s="172"/>
      <c r="J713" s="63"/>
      <c r="K713" s="63"/>
      <c r="L713" s="61"/>
      <c r="M713" s="217"/>
      <c r="N713" s="42"/>
      <c r="O713" s="42"/>
      <c r="P713" s="42"/>
      <c r="Q713" s="42"/>
      <c r="R713" s="42"/>
      <c r="S713" s="42"/>
      <c r="T713" s="78"/>
      <c r="AT713" s="25" t="s">
        <v>151</v>
      </c>
      <c r="AU713" s="25" t="s">
        <v>79</v>
      </c>
    </row>
    <row r="714" spans="2:51" s="12" customFormat="1" ht="13.5">
      <c r="B714" s="219"/>
      <c r="C714" s="220"/>
      <c r="D714" s="215" t="s">
        <v>153</v>
      </c>
      <c r="E714" s="221" t="s">
        <v>21</v>
      </c>
      <c r="F714" s="222" t="s">
        <v>731</v>
      </c>
      <c r="G714" s="220"/>
      <c r="H714" s="221" t="s">
        <v>21</v>
      </c>
      <c r="I714" s="223"/>
      <c r="J714" s="220"/>
      <c r="K714" s="220"/>
      <c r="L714" s="224"/>
      <c r="M714" s="225"/>
      <c r="N714" s="226"/>
      <c r="O714" s="226"/>
      <c r="P714" s="226"/>
      <c r="Q714" s="226"/>
      <c r="R714" s="226"/>
      <c r="S714" s="226"/>
      <c r="T714" s="227"/>
      <c r="AT714" s="228" t="s">
        <v>153</v>
      </c>
      <c r="AU714" s="228" t="s">
        <v>79</v>
      </c>
      <c r="AV714" s="12" t="s">
        <v>77</v>
      </c>
      <c r="AW714" s="12" t="s">
        <v>34</v>
      </c>
      <c r="AX714" s="12" t="s">
        <v>70</v>
      </c>
      <c r="AY714" s="228" t="s">
        <v>135</v>
      </c>
    </row>
    <row r="715" spans="2:51" s="13" customFormat="1" ht="13.5">
      <c r="B715" s="229"/>
      <c r="C715" s="230"/>
      <c r="D715" s="215" t="s">
        <v>153</v>
      </c>
      <c r="E715" s="231" t="s">
        <v>21</v>
      </c>
      <c r="F715" s="232" t="s">
        <v>77</v>
      </c>
      <c r="G715" s="230"/>
      <c r="H715" s="233">
        <v>1</v>
      </c>
      <c r="I715" s="234"/>
      <c r="J715" s="230"/>
      <c r="K715" s="230"/>
      <c r="L715" s="235"/>
      <c r="M715" s="236"/>
      <c r="N715" s="237"/>
      <c r="O715" s="237"/>
      <c r="P715" s="237"/>
      <c r="Q715" s="237"/>
      <c r="R715" s="237"/>
      <c r="S715" s="237"/>
      <c r="T715" s="238"/>
      <c r="AT715" s="239" t="s">
        <v>153</v>
      </c>
      <c r="AU715" s="239" t="s">
        <v>79</v>
      </c>
      <c r="AV715" s="13" t="s">
        <v>79</v>
      </c>
      <c r="AW715" s="13" t="s">
        <v>34</v>
      </c>
      <c r="AX715" s="13" t="s">
        <v>77</v>
      </c>
      <c r="AY715" s="239" t="s">
        <v>135</v>
      </c>
    </row>
    <row r="716" spans="2:65" s="1" customFormat="1" ht="16.5" customHeight="1">
      <c r="B716" s="41"/>
      <c r="C716" s="203" t="s">
        <v>732</v>
      </c>
      <c r="D716" s="203" t="s">
        <v>137</v>
      </c>
      <c r="E716" s="204" t="s">
        <v>733</v>
      </c>
      <c r="F716" s="205" t="s">
        <v>734</v>
      </c>
      <c r="G716" s="206" t="s">
        <v>444</v>
      </c>
      <c r="H716" s="207">
        <v>1</v>
      </c>
      <c r="I716" s="208"/>
      <c r="J716" s="209">
        <f>ROUND(I716*H716,2)</f>
        <v>0</v>
      </c>
      <c r="K716" s="205" t="s">
        <v>21</v>
      </c>
      <c r="L716" s="61"/>
      <c r="M716" s="210" t="s">
        <v>21</v>
      </c>
      <c r="N716" s="211" t="s">
        <v>41</v>
      </c>
      <c r="O716" s="42"/>
      <c r="P716" s="212">
        <f>O716*H716</f>
        <v>0</v>
      </c>
      <c r="Q716" s="212">
        <v>0</v>
      </c>
      <c r="R716" s="212">
        <f>Q716*H716</f>
        <v>0</v>
      </c>
      <c r="S716" s="212">
        <v>0</v>
      </c>
      <c r="T716" s="213">
        <f>S716*H716</f>
        <v>0</v>
      </c>
      <c r="AR716" s="25" t="s">
        <v>274</v>
      </c>
      <c r="AT716" s="25" t="s">
        <v>137</v>
      </c>
      <c r="AU716" s="25" t="s">
        <v>79</v>
      </c>
      <c r="AY716" s="25" t="s">
        <v>135</v>
      </c>
      <c r="BE716" s="214">
        <f>IF(N716="základní",J716,0)</f>
        <v>0</v>
      </c>
      <c r="BF716" s="214">
        <f>IF(N716="snížená",J716,0)</f>
        <v>0</v>
      </c>
      <c r="BG716" s="214">
        <f>IF(N716="zákl. přenesená",J716,0)</f>
        <v>0</v>
      </c>
      <c r="BH716" s="214">
        <f>IF(N716="sníž. přenesená",J716,0)</f>
        <v>0</v>
      </c>
      <c r="BI716" s="214">
        <f>IF(N716="nulová",J716,0)</f>
        <v>0</v>
      </c>
      <c r="BJ716" s="25" t="s">
        <v>77</v>
      </c>
      <c r="BK716" s="214">
        <f>ROUND(I716*H716,2)</f>
        <v>0</v>
      </c>
      <c r="BL716" s="25" t="s">
        <v>274</v>
      </c>
      <c r="BM716" s="25" t="s">
        <v>735</v>
      </c>
    </row>
    <row r="717" spans="2:47" s="1" customFormat="1" ht="13.5">
      <c r="B717" s="41"/>
      <c r="C717" s="63"/>
      <c r="D717" s="215" t="s">
        <v>143</v>
      </c>
      <c r="E717" s="63"/>
      <c r="F717" s="216" t="s">
        <v>734</v>
      </c>
      <c r="G717" s="63"/>
      <c r="H717" s="63"/>
      <c r="I717" s="172"/>
      <c r="J717" s="63"/>
      <c r="K717" s="63"/>
      <c r="L717" s="61"/>
      <c r="M717" s="217"/>
      <c r="N717" s="42"/>
      <c r="O717" s="42"/>
      <c r="P717" s="42"/>
      <c r="Q717" s="42"/>
      <c r="R717" s="42"/>
      <c r="S717" s="42"/>
      <c r="T717" s="78"/>
      <c r="AT717" s="25" t="s">
        <v>143</v>
      </c>
      <c r="AU717" s="25" t="s">
        <v>79</v>
      </c>
    </row>
    <row r="718" spans="2:47" s="1" customFormat="1" ht="27">
      <c r="B718" s="41"/>
      <c r="C718" s="63"/>
      <c r="D718" s="215" t="s">
        <v>151</v>
      </c>
      <c r="E718" s="63"/>
      <c r="F718" s="218" t="s">
        <v>480</v>
      </c>
      <c r="G718" s="63"/>
      <c r="H718" s="63"/>
      <c r="I718" s="172"/>
      <c r="J718" s="63"/>
      <c r="K718" s="63"/>
      <c r="L718" s="61"/>
      <c r="M718" s="217"/>
      <c r="N718" s="42"/>
      <c r="O718" s="42"/>
      <c r="P718" s="42"/>
      <c r="Q718" s="42"/>
      <c r="R718" s="42"/>
      <c r="S718" s="42"/>
      <c r="T718" s="78"/>
      <c r="AT718" s="25" t="s">
        <v>151</v>
      </c>
      <c r="AU718" s="25" t="s">
        <v>79</v>
      </c>
    </row>
    <row r="719" spans="2:51" s="12" customFormat="1" ht="13.5">
      <c r="B719" s="219"/>
      <c r="C719" s="220"/>
      <c r="D719" s="215" t="s">
        <v>153</v>
      </c>
      <c r="E719" s="221" t="s">
        <v>21</v>
      </c>
      <c r="F719" s="222" t="s">
        <v>731</v>
      </c>
      <c r="G719" s="220"/>
      <c r="H719" s="221" t="s">
        <v>21</v>
      </c>
      <c r="I719" s="223"/>
      <c r="J719" s="220"/>
      <c r="K719" s="220"/>
      <c r="L719" s="224"/>
      <c r="M719" s="225"/>
      <c r="N719" s="226"/>
      <c r="O719" s="226"/>
      <c r="P719" s="226"/>
      <c r="Q719" s="226"/>
      <c r="R719" s="226"/>
      <c r="S719" s="226"/>
      <c r="T719" s="227"/>
      <c r="AT719" s="228" t="s">
        <v>153</v>
      </c>
      <c r="AU719" s="228" t="s">
        <v>79</v>
      </c>
      <c r="AV719" s="12" t="s">
        <v>77</v>
      </c>
      <c r="AW719" s="12" t="s">
        <v>34</v>
      </c>
      <c r="AX719" s="12" t="s">
        <v>70</v>
      </c>
      <c r="AY719" s="228" t="s">
        <v>135</v>
      </c>
    </row>
    <row r="720" spans="2:51" s="13" customFormat="1" ht="13.5">
      <c r="B720" s="229"/>
      <c r="C720" s="230"/>
      <c r="D720" s="215" t="s">
        <v>153</v>
      </c>
      <c r="E720" s="231" t="s">
        <v>21</v>
      </c>
      <c r="F720" s="232" t="s">
        <v>77</v>
      </c>
      <c r="G720" s="230"/>
      <c r="H720" s="233">
        <v>1</v>
      </c>
      <c r="I720" s="234"/>
      <c r="J720" s="230"/>
      <c r="K720" s="230"/>
      <c r="L720" s="235"/>
      <c r="M720" s="236"/>
      <c r="N720" s="237"/>
      <c r="O720" s="237"/>
      <c r="P720" s="237"/>
      <c r="Q720" s="237"/>
      <c r="R720" s="237"/>
      <c r="S720" s="237"/>
      <c r="T720" s="238"/>
      <c r="AT720" s="239" t="s">
        <v>153</v>
      </c>
      <c r="AU720" s="239" t="s">
        <v>79</v>
      </c>
      <c r="AV720" s="13" t="s">
        <v>79</v>
      </c>
      <c r="AW720" s="13" t="s">
        <v>34</v>
      </c>
      <c r="AX720" s="13" t="s">
        <v>77</v>
      </c>
      <c r="AY720" s="239" t="s">
        <v>135</v>
      </c>
    </row>
    <row r="721" spans="2:65" s="1" customFormat="1" ht="16.5" customHeight="1">
      <c r="B721" s="41"/>
      <c r="C721" s="203" t="s">
        <v>736</v>
      </c>
      <c r="D721" s="203" t="s">
        <v>137</v>
      </c>
      <c r="E721" s="204" t="s">
        <v>737</v>
      </c>
      <c r="F721" s="205" t="s">
        <v>738</v>
      </c>
      <c r="G721" s="206" t="s">
        <v>444</v>
      </c>
      <c r="H721" s="207">
        <v>1</v>
      </c>
      <c r="I721" s="208"/>
      <c r="J721" s="209">
        <f>ROUND(I721*H721,2)</f>
        <v>0</v>
      </c>
      <c r="K721" s="205" t="s">
        <v>21</v>
      </c>
      <c r="L721" s="61"/>
      <c r="M721" s="210" t="s">
        <v>21</v>
      </c>
      <c r="N721" s="211" t="s">
        <v>41</v>
      </c>
      <c r="O721" s="42"/>
      <c r="P721" s="212">
        <f>O721*H721</f>
        <v>0</v>
      </c>
      <c r="Q721" s="212">
        <v>0</v>
      </c>
      <c r="R721" s="212">
        <f>Q721*H721</f>
        <v>0</v>
      </c>
      <c r="S721" s="212">
        <v>0</v>
      </c>
      <c r="T721" s="213">
        <f>S721*H721</f>
        <v>0</v>
      </c>
      <c r="AR721" s="25" t="s">
        <v>274</v>
      </c>
      <c r="AT721" s="25" t="s">
        <v>137</v>
      </c>
      <c r="AU721" s="25" t="s">
        <v>79</v>
      </c>
      <c r="AY721" s="25" t="s">
        <v>135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25" t="s">
        <v>77</v>
      </c>
      <c r="BK721" s="214">
        <f>ROUND(I721*H721,2)</f>
        <v>0</v>
      </c>
      <c r="BL721" s="25" t="s">
        <v>274</v>
      </c>
      <c r="BM721" s="25" t="s">
        <v>739</v>
      </c>
    </row>
    <row r="722" spans="2:47" s="1" customFormat="1" ht="13.5">
      <c r="B722" s="41"/>
      <c r="C722" s="63"/>
      <c r="D722" s="215" t="s">
        <v>143</v>
      </c>
      <c r="E722" s="63"/>
      <c r="F722" s="216" t="s">
        <v>738</v>
      </c>
      <c r="G722" s="63"/>
      <c r="H722" s="63"/>
      <c r="I722" s="172"/>
      <c r="J722" s="63"/>
      <c r="K722" s="63"/>
      <c r="L722" s="61"/>
      <c r="M722" s="217"/>
      <c r="N722" s="42"/>
      <c r="O722" s="42"/>
      <c r="P722" s="42"/>
      <c r="Q722" s="42"/>
      <c r="R722" s="42"/>
      <c r="S722" s="42"/>
      <c r="T722" s="78"/>
      <c r="AT722" s="25" t="s">
        <v>143</v>
      </c>
      <c r="AU722" s="25" t="s">
        <v>79</v>
      </c>
    </row>
    <row r="723" spans="2:47" s="1" customFormat="1" ht="27">
      <c r="B723" s="41"/>
      <c r="C723" s="63"/>
      <c r="D723" s="215" t="s">
        <v>151</v>
      </c>
      <c r="E723" s="63"/>
      <c r="F723" s="218" t="s">
        <v>740</v>
      </c>
      <c r="G723" s="63"/>
      <c r="H723" s="63"/>
      <c r="I723" s="172"/>
      <c r="J723" s="63"/>
      <c r="K723" s="63"/>
      <c r="L723" s="61"/>
      <c r="M723" s="217"/>
      <c r="N723" s="42"/>
      <c r="O723" s="42"/>
      <c r="P723" s="42"/>
      <c r="Q723" s="42"/>
      <c r="R723" s="42"/>
      <c r="S723" s="42"/>
      <c r="T723" s="78"/>
      <c r="AT723" s="25" t="s">
        <v>151</v>
      </c>
      <c r="AU723" s="25" t="s">
        <v>79</v>
      </c>
    </row>
    <row r="724" spans="2:51" s="12" customFormat="1" ht="13.5">
      <c r="B724" s="219"/>
      <c r="C724" s="220"/>
      <c r="D724" s="215" t="s">
        <v>153</v>
      </c>
      <c r="E724" s="221" t="s">
        <v>21</v>
      </c>
      <c r="F724" s="222" t="s">
        <v>731</v>
      </c>
      <c r="G724" s="220"/>
      <c r="H724" s="221" t="s">
        <v>21</v>
      </c>
      <c r="I724" s="223"/>
      <c r="J724" s="220"/>
      <c r="K724" s="220"/>
      <c r="L724" s="224"/>
      <c r="M724" s="225"/>
      <c r="N724" s="226"/>
      <c r="O724" s="226"/>
      <c r="P724" s="226"/>
      <c r="Q724" s="226"/>
      <c r="R724" s="226"/>
      <c r="S724" s="226"/>
      <c r="T724" s="227"/>
      <c r="AT724" s="228" t="s">
        <v>153</v>
      </c>
      <c r="AU724" s="228" t="s">
        <v>79</v>
      </c>
      <c r="AV724" s="12" t="s">
        <v>77</v>
      </c>
      <c r="AW724" s="12" t="s">
        <v>34</v>
      </c>
      <c r="AX724" s="12" t="s">
        <v>70</v>
      </c>
      <c r="AY724" s="228" t="s">
        <v>135</v>
      </c>
    </row>
    <row r="725" spans="2:51" s="13" customFormat="1" ht="13.5">
      <c r="B725" s="229"/>
      <c r="C725" s="230"/>
      <c r="D725" s="215" t="s">
        <v>153</v>
      </c>
      <c r="E725" s="231" t="s">
        <v>21</v>
      </c>
      <c r="F725" s="232" t="s">
        <v>77</v>
      </c>
      <c r="G725" s="230"/>
      <c r="H725" s="233">
        <v>1</v>
      </c>
      <c r="I725" s="234"/>
      <c r="J725" s="230"/>
      <c r="K725" s="230"/>
      <c r="L725" s="235"/>
      <c r="M725" s="236"/>
      <c r="N725" s="237"/>
      <c r="O725" s="237"/>
      <c r="P725" s="237"/>
      <c r="Q725" s="237"/>
      <c r="R725" s="237"/>
      <c r="S725" s="237"/>
      <c r="T725" s="238"/>
      <c r="AT725" s="239" t="s">
        <v>153</v>
      </c>
      <c r="AU725" s="239" t="s">
        <v>79</v>
      </c>
      <c r="AV725" s="13" t="s">
        <v>79</v>
      </c>
      <c r="AW725" s="13" t="s">
        <v>34</v>
      </c>
      <c r="AX725" s="13" t="s">
        <v>77</v>
      </c>
      <c r="AY725" s="239" t="s">
        <v>135</v>
      </c>
    </row>
    <row r="726" spans="2:65" s="1" customFormat="1" ht="16.5" customHeight="1">
      <c r="B726" s="41"/>
      <c r="C726" s="203" t="s">
        <v>741</v>
      </c>
      <c r="D726" s="203" t="s">
        <v>137</v>
      </c>
      <c r="E726" s="204" t="s">
        <v>742</v>
      </c>
      <c r="F726" s="205" t="s">
        <v>743</v>
      </c>
      <c r="G726" s="206" t="s">
        <v>444</v>
      </c>
      <c r="H726" s="207">
        <v>1</v>
      </c>
      <c r="I726" s="208"/>
      <c r="J726" s="209">
        <f>ROUND(I726*H726,2)</f>
        <v>0</v>
      </c>
      <c r="K726" s="205" t="s">
        <v>21</v>
      </c>
      <c r="L726" s="61"/>
      <c r="M726" s="210" t="s">
        <v>21</v>
      </c>
      <c r="N726" s="211" t="s">
        <v>41</v>
      </c>
      <c r="O726" s="42"/>
      <c r="P726" s="212">
        <f>O726*H726</f>
        <v>0</v>
      </c>
      <c r="Q726" s="212">
        <v>0</v>
      </c>
      <c r="R726" s="212">
        <f>Q726*H726</f>
        <v>0</v>
      </c>
      <c r="S726" s="212">
        <v>0</v>
      </c>
      <c r="T726" s="213">
        <f>S726*H726</f>
        <v>0</v>
      </c>
      <c r="AR726" s="25" t="s">
        <v>274</v>
      </c>
      <c r="AT726" s="25" t="s">
        <v>137</v>
      </c>
      <c r="AU726" s="25" t="s">
        <v>79</v>
      </c>
      <c r="AY726" s="25" t="s">
        <v>135</v>
      </c>
      <c r="BE726" s="214">
        <f>IF(N726="základní",J726,0)</f>
        <v>0</v>
      </c>
      <c r="BF726" s="214">
        <f>IF(N726="snížená",J726,0)</f>
        <v>0</v>
      </c>
      <c r="BG726" s="214">
        <f>IF(N726="zákl. přenesená",J726,0)</f>
        <v>0</v>
      </c>
      <c r="BH726" s="214">
        <f>IF(N726="sníž. přenesená",J726,0)</f>
        <v>0</v>
      </c>
      <c r="BI726" s="214">
        <f>IF(N726="nulová",J726,0)</f>
        <v>0</v>
      </c>
      <c r="BJ726" s="25" t="s">
        <v>77</v>
      </c>
      <c r="BK726" s="214">
        <f>ROUND(I726*H726,2)</f>
        <v>0</v>
      </c>
      <c r="BL726" s="25" t="s">
        <v>274</v>
      </c>
      <c r="BM726" s="25" t="s">
        <v>744</v>
      </c>
    </row>
    <row r="727" spans="2:47" s="1" customFormat="1" ht="13.5">
      <c r="B727" s="41"/>
      <c r="C727" s="63"/>
      <c r="D727" s="215" t="s">
        <v>143</v>
      </c>
      <c r="E727" s="63"/>
      <c r="F727" s="216" t="s">
        <v>743</v>
      </c>
      <c r="G727" s="63"/>
      <c r="H727" s="63"/>
      <c r="I727" s="172"/>
      <c r="J727" s="63"/>
      <c r="K727" s="63"/>
      <c r="L727" s="61"/>
      <c r="M727" s="217"/>
      <c r="N727" s="42"/>
      <c r="O727" s="42"/>
      <c r="P727" s="42"/>
      <c r="Q727" s="42"/>
      <c r="R727" s="42"/>
      <c r="S727" s="42"/>
      <c r="T727" s="78"/>
      <c r="AT727" s="25" t="s">
        <v>143</v>
      </c>
      <c r="AU727" s="25" t="s">
        <v>79</v>
      </c>
    </row>
    <row r="728" spans="2:47" s="1" customFormat="1" ht="27">
      <c r="B728" s="41"/>
      <c r="C728" s="63"/>
      <c r="D728" s="215" t="s">
        <v>151</v>
      </c>
      <c r="E728" s="63"/>
      <c r="F728" s="218" t="s">
        <v>740</v>
      </c>
      <c r="G728" s="63"/>
      <c r="H728" s="63"/>
      <c r="I728" s="172"/>
      <c r="J728" s="63"/>
      <c r="K728" s="63"/>
      <c r="L728" s="61"/>
      <c r="M728" s="217"/>
      <c r="N728" s="42"/>
      <c r="O728" s="42"/>
      <c r="P728" s="42"/>
      <c r="Q728" s="42"/>
      <c r="R728" s="42"/>
      <c r="S728" s="42"/>
      <c r="T728" s="78"/>
      <c r="AT728" s="25" t="s">
        <v>151</v>
      </c>
      <c r="AU728" s="25" t="s">
        <v>79</v>
      </c>
    </row>
    <row r="729" spans="2:51" s="12" customFormat="1" ht="13.5">
      <c r="B729" s="219"/>
      <c r="C729" s="220"/>
      <c r="D729" s="215" t="s">
        <v>153</v>
      </c>
      <c r="E729" s="221" t="s">
        <v>21</v>
      </c>
      <c r="F729" s="222" t="s">
        <v>731</v>
      </c>
      <c r="G729" s="220"/>
      <c r="H729" s="221" t="s">
        <v>21</v>
      </c>
      <c r="I729" s="223"/>
      <c r="J729" s="220"/>
      <c r="K729" s="220"/>
      <c r="L729" s="224"/>
      <c r="M729" s="225"/>
      <c r="N729" s="226"/>
      <c r="O729" s="226"/>
      <c r="P729" s="226"/>
      <c r="Q729" s="226"/>
      <c r="R729" s="226"/>
      <c r="S729" s="226"/>
      <c r="T729" s="227"/>
      <c r="AT729" s="228" t="s">
        <v>153</v>
      </c>
      <c r="AU729" s="228" t="s">
        <v>79</v>
      </c>
      <c r="AV729" s="12" t="s">
        <v>77</v>
      </c>
      <c r="AW729" s="12" t="s">
        <v>34</v>
      </c>
      <c r="AX729" s="12" t="s">
        <v>70</v>
      </c>
      <c r="AY729" s="228" t="s">
        <v>135</v>
      </c>
    </row>
    <row r="730" spans="2:51" s="13" customFormat="1" ht="13.5">
      <c r="B730" s="229"/>
      <c r="C730" s="230"/>
      <c r="D730" s="215" t="s">
        <v>153</v>
      </c>
      <c r="E730" s="231" t="s">
        <v>21</v>
      </c>
      <c r="F730" s="232" t="s">
        <v>77</v>
      </c>
      <c r="G730" s="230"/>
      <c r="H730" s="233">
        <v>1</v>
      </c>
      <c r="I730" s="234"/>
      <c r="J730" s="230"/>
      <c r="K730" s="230"/>
      <c r="L730" s="235"/>
      <c r="M730" s="236"/>
      <c r="N730" s="237"/>
      <c r="O730" s="237"/>
      <c r="P730" s="237"/>
      <c r="Q730" s="237"/>
      <c r="R730" s="237"/>
      <c r="S730" s="237"/>
      <c r="T730" s="238"/>
      <c r="AT730" s="239" t="s">
        <v>153</v>
      </c>
      <c r="AU730" s="239" t="s">
        <v>79</v>
      </c>
      <c r="AV730" s="13" t="s">
        <v>79</v>
      </c>
      <c r="AW730" s="13" t="s">
        <v>34</v>
      </c>
      <c r="AX730" s="13" t="s">
        <v>77</v>
      </c>
      <c r="AY730" s="239" t="s">
        <v>135</v>
      </c>
    </row>
    <row r="731" spans="2:65" s="1" customFormat="1" ht="25.5" customHeight="1">
      <c r="B731" s="41"/>
      <c r="C731" s="203" t="s">
        <v>745</v>
      </c>
      <c r="D731" s="203" t="s">
        <v>137</v>
      </c>
      <c r="E731" s="204" t="s">
        <v>746</v>
      </c>
      <c r="F731" s="205" t="s">
        <v>747</v>
      </c>
      <c r="G731" s="206" t="s">
        <v>290</v>
      </c>
      <c r="H731" s="207">
        <v>107.5</v>
      </c>
      <c r="I731" s="208"/>
      <c r="J731" s="209">
        <f>ROUND(I731*H731,2)</f>
        <v>0</v>
      </c>
      <c r="K731" s="205" t="s">
        <v>21</v>
      </c>
      <c r="L731" s="61"/>
      <c r="M731" s="210" t="s">
        <v>21</v>
      </c>
      <c r="N731" s="211" t="s">
        <v>41</v>
      </c>
      <c r="O731" s="42"/>
      <c r="P731" s="212">
        <f>O731*H731</f>
        <v>0</v>
      </c>
      <c r="Q731" s="212">
        <v>0</v>
      </c>
      <c r="R731" s="212">
        <f>Q731*H731</f>
        <v>0</v>
      </c>
      <c r="S731" s="212">
        <v>0</v>
      </c>
      <c r="T731" s="213">
        <f>S731*H731</f>
        <v>0</v>
      </c>
      <c r="AR731" s="25" t="s">
        <v>274</v>
      </c>
      <c r="AT731" s="25" t="s">
        <v>137</v>
      </c>
      <c r="AU731" s="25" t="s">
        <v>79</v>
      </c>
      <c r="AY731" s="25" t="s">
        <v>135</v>
      </c>
      <c r="BE731" s="214">
        <f>IF(N731="základní",J731,0)</f>
        <v>0</v>
      </c>
      <c r="BF731" s="214">
        <f>IF(N731="snížená",J731,0)</f>
        <v>0</v>
      </c>
      <c r="BG731" s="214">
        <f>IF(N731="zákl. přenesená",J731,0)</f>
        <v>0</v>
      </c>
      <c r="BH731" s="214">
        <f>IF(N731="sníž. přenesená",J731,0)</f>
        <v>0</v>
      </c>
      <c r="BI731" s="214">
        <f>IF(N731="nulová",J731,0)</f>
        <v>0</v>
      </c>
      <c r="BJ731" s="25" t="s">
        <v>77</v>
      </c>
      <c r="BK731" s="214">
        <f>ROUND(I731*H731,2)</f>
        <v>0</v>
      </c>
      <c r="BL731" s="25" t="s">
        <v>274</v>
      </c>
      <c r="BM731" s="25" t="s">
        <v>748</v>
      </c>
    </row>
    <row r="732" spans="2:47" s="1" customFormat="1" ht="13.5">
      <c r="B732" s="41"/>
      <c r="C732" s="63"/>
      <c r="D732" s="215" t="s">
        <v>143</v>
      </c>
      <c r="E732" s="63"/>
      <c r="F732" s="216" t="s">
        <v>749</v>
      </c>
      <c r="G732" s="63"/>
      <c r="H732" s="63"/>
      <c r="I732" s="172"/>
      <c r="J732" s="63"/>
      <c r="K732" s="63"/>
      <c r="L732" s="61"/>
      <c r="M732" s="217"/>
      <c r="N732" s="42"/>
      <c r="O732" s="42"/>
      <c r="P732" s="42"/>
      <c r="Q732" s="42"/>
      <c r="R732" s="42"/>
      <c r="S732" s="42"/>
      <c r="T732" s="78"/>
      <c r="AT732" s="25" t="s">
        <v>143</v>
      </c>
      <c r="AU732" s="25" t="s">
        <v>79</v>
      </c>
    </row>
    <row r="733" spans="2:47" s="1" customFormat="1" ht="27">
      <c r="B733" s="41"/>
      <c r="C733" s="63"/>
      <c r="D733" s="215" t="s">
        <v>151</v>
      </c>
      <c r="E733" s="63"/>
      <c r="F733" s="218" t="s">
        <v>750</v>
      </c>
      <c r="G733" s="63"/>
      <c r="H733" s="63"/>
      <c r="I733" s="172"/>
      <c r="J733" s="63"/>
      <c r="K733" s="63"/>
      <c r="L733" s="61"/>
      <c r="M733" s="217"/>
      <c r="N733" s="42"/>
      <c r="O733" s="42"/>
      <c r="P733" s="42"/>
      <c r="Q733" s="42"/>
      <c r="R733" s="42"/>
      <c r="S733" s="42"/>
      <c r="T733" s="78"/>
      <c r="AT733" s="25" t="s">
        <v>151</v>
      </c>
      <c r="AU733" s="25" t="s">
        <v>79</v>
      </c>
    </row>
    <row r="734" spans="2:51" s="12" customFormat="1" ht="13.5">
      <c r="B734" s="219"/>
      <c r="C734" s="220"/>
      <c r="D734" s="215" t="s">
        <v>153</v>
      </c>
      <c r="E734" s="221" t="s">
        <v>21</v>
      </c>
      <c r="F734" s="222" t="s">
        <v>195</v>
      </c>
      <c r="G734" s="220"/>
      <c r="H734" s="221" t="s">
        <v>21</v>
      </c>
      <c r="I734" s="223"/>
      <c r="J734" s="220"/>
      <c r="K734" s="220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153</v>
      </c>
      <c r="AU734" s="228" t="s">
        <v>79</v>
      </c>
      <c r="AV734" s="12" t="s">
        <v>77</v>
      </c>
      <c r="AW734" s="12" t="s">
        <v>34</v>
      </c>
      <c r="AX734" s="12" t="s">
        <v>70</v>
      </c>
      <c r="AY734" s="228" t="s">
        <v>135</v>
      </c>
    </row>
    <row r="735" spans="2:51" s="13" customFormat="1" ht="13.5">
      <c r="B735" s="229"/>
      <c r="C735" s="230"/>
      <c r="D735" s="215" t="s">
        <v>153</v>
      </c>
      <c r="E735" s="231" t="s">
        <v>21</v>
      </c>
      <c r="F735" s="232" t="s">
        <v>751</v>
      </c>
      <c r="G735" s="230"/>
      <c r="H735" s="233">
        <v>14.6</v>
      </c>
      <c r="I735" s="234"/>
      <c r="J735" s="230"/>
      <c r="K735" s="230"/>
      <c r="L735" s="235"/>
      <c r="M735" s="236"/>
      <c r="N735" s="237"/>
      <c r="O735" s="237"/>
      <c r="P735" s="237"/>
      <c r="Q735" s="237"/>
      <c r="R735" s="237"/>
      <c r="S735" s="237"/>
      <c r="T735" s="238"/>
      <c r="AT735" s="239" t="s">
        <v>153</v>
      </c>
      <c r="AU735" s="239" t="s">
        <v>79</v>
      </c>
      <c r="AV735" s="13" t="s">
        <v>79</v>
      </c>
      <c r="AW735" s="13" t="s">
        <v>34</v>
      </c>
      <c r="AX735" s="13" t="s">
        <v>70</v>
      </c>
      <c r="AY735" s="239" t="s">
        <v>135</v>
      </c>
    </row>
    <row r="736" spans="2:51" s="13" customFormat="1" ht="13.5">
      <c r="B736" s="229"/>
      <c r="C736" s="230"/>
      <c r="D736" s="215" t="s">
        <v>153</v>
      </c>
      <c r="E736" s="231" t="s">
        <v>21</v>
      </c>
      <c r="F736" s="232" t="s">
        <v>752</v>
      </c>
      <c r="G736" s="230"/>
      <c r="H736" s="233">
        <v>26</v>
      </c>
      <c r="I736" s="234"/>
      <c r="J736" s="230"/>
      <c r="K736" s="230"/>
      <c r="L736" s="235"/>
      <c r="M736" s="236"/>
      <c r="N736" s="237"/>
      <c r="O736" s="237"/>
      <c r="P736" s="237"/>
      <c r="Q736" s="237"/>
      <c r="R736" s="237"/>
      <c r="S736" s="237"/>
      <c r="T736" s="238"/>
      <c r="AT736" s="239" t="s">
        <v>153</v>
      </c>
      <c r="AU736" s="239" t="s">
        <v>79</v>
      </c>
      <c r="AV736" s="13" t="s">
        <v>79</v>
      </c>
      <c r="AW736" s="13" t="s">
        <v>34</v>
      </c>
      <c r="AX736" s="13" t="s">
        <v>70</v>
      </c>
      <c r="AY736" s="239" t="s">
        <v>135</v>
      </c>
    </row>
    <row r="737" spans="2:51" s="12" customFormat="1" ht="13.5">
      <c r="B737" s="219"/>
      <c r="C737" s="220"/>
      <c r="D737" s="215" t="s">
        <v>153</v>
      </c>
      <c r="E737" s="221" t="s">
        <v>21</v>
      </c>
      <c r="F737" s="222" t="s">
        <v>224</v>
      </c>
      <c r="G737" s="220"/>
      <c r="H737" s="221" t="s">
        <v>21</v>
      </c>
      <c r="I737" s="223"/>
      <c r="J737" s="220"/>
      <c r="K737" s="220"/>
      <c r="L737" s="224"/>
      <c r="M737" s="225"/>
      <c r="N737" s="226"/>
      <c r="O737" s="226"/>
      <c r="P737" s="226"/>
      <c r="Q737" s="226"/>
      <c r="R737" s="226"/>
      <c r="S737" s="226"/>
      <c r="T737" s="227"/>
      <c r="AT737" s="228" t="s">
        <v>153</v>
      </c>
      <c r="AU737" s="228" t="s">
        <v>79</v>
      </c>
      <c r="AV737" s="12" t="s">
        <v>77</v>
      </c>
      <c r="AW737" s="12" t="s">
        <v>34</v>
      </c>
      <c r="AX737" s="12" t="s">
        <v>70</v>
      </c>
      <c r="AY737" s="228" t="s">
        <v>135</v>
      </c>
    </row>
    <row r="738" spans="2:51" s="13" customFormat="1" ht="13.5">
      <c r="B738" s="229"/>
      <c r="C738" s="230"/>
      <c r="D738" s="215" t="s">
        <v>153</v>
      </c>
      <c r="E738" s="231" t="s">
        <v>21</v>
      </c>
      <c r="F738" s="232" t="s">
        <v>753</v>
      </c>
      <c r="G738" s="230"/>
      <c r="H738" s="233">
        <v>14</v>
      </c>
      <c r="I738" s="234"/>
      <c r="J738" s="230"/>
      <c r="K738" s="230"/>
      <c r="L738" s="235"/>
      <c r="M738" s="236"/>
      <c r="N738" s="237"/>
      <c r="O738" s="237"/>
      <c r="P738" s="237"/>
      <c r="Q738" s="237"/>
      <c r="R738" s="237"/>
      <c r="S738" s="237"/>
      <c r="T738" s="238"/>
      <c r="AT738" s="239" t="s">
        <v>153</v>
      </c>
      <c r="AU738" s="239" t="s">
        <v>79</v>
      </c>
      <c r="AV738" s="13" t="s">
        <v>79</v>
      </c>
      <c r="AW738" s="13" t="s">
        <v>34</v>
      </c>
      <c r="AX738" s="13" t="s">
        <v>70</v>
      </c>
      <c r="AY738" s="239" t="s">
        <v>135</v>
      </c>
    </row>
    <row r="739" spans="2:51" s="12" customFormat="1" ht="13.5">
      <c r="B739" s="219"/>
      <c r="C739" s="220"/>
      <c r="D739" s="215" t="s">
        <v>153</v>
      </c>
      <c r="E739" s="221" t="s">
        <v>21</v>
      </c>
      <c r="F739" s="222" t="s">
        <v>197</v>
      </c>
      <c r="G739" s="220"/>
      <c r="H739" s="221" t="s">
        <v>21</v>
      </c>
      <c r="I739" s="223"/>
      <c r="J739" s="220"/>
      <c r="K739" s="220"/>
      <c r="L739" s="224"/>
      <c r="M739" s="225"/>
      <c r="N739" s="226"/>
      <c r="O739" s="226"/>
      <c r="P739" s="226"/>
      <c r="Q739" s="226"/>
      <c r="R739" s="226"/>
      <c r="S739" s="226"/>
      <c r="T739" s="227"/>
      <c r="AT739" s="228" t="s">
        <v>153</v>
      </c>
      <c r="AU739" s="228" t="s">
        <v>79</v>
      </c>
      <c r="AV739" s="12" t="s">
        <v>77</v>
      </c>
      <c r="AW739" s="12" t="s">
        <v>34</v>
      </c>
      <c r="AX739" s="12" t="s">
        <v>70</v>
      </c>
      <c r="AY739" s="228" t="s">
        <v>135</v>
      </c>
    </row>
    <row r="740" spans="2:51" s="13" customFormat="1" ht="13.5">
      <c r="B740" s="229"/>
      <c r="C740" s="230"/>
      <c r="D740" s="215" t="s">
        <v>153</v>
      </c>
      <c r="E740" s="231" t="s">
        <v>21</v>
      </c>
      <c r="F740" s="232" t="s">
        <v>754</v>
      </c>
      <c r="G740" s="230"/>
      <c r="H740" s="233">
        <v>6.2</v>
      </c>
      <c r="I740" s="234"/>
      <c r="J740" s="230"/>
      <c r="K740" s="230"/>
      <c r="L740" s="235"/>
      <c r="M740" s="236"/>
      <c r="N740" s="237"/>
      <c r="O740" s="237"/>
      <c r="P740" s="237"/>
      <c r="Q740" s="237"/>
      <c r="R740" s="237"/>
      <c r="S740" s="237"/>
      <c r="T740" s="238"/>
      <c r="AT740" s="239" t="s">
        <v>153</v>
      </c>
      <c r="AU740" s="239" t="s">
        <v>79</v>
      </c>
      <c r="AV740" s="13" t="s">
        <v>79</v>
      </c>
      <c r="AW740" s="13" t="s">
        <v>34</v>
      </c>
      <c r="AX740" s="13" t="s">
        <v>70</v>
      </c>
      <c r="AY740" s="239" t="s">
        <v>135</v>
      </c>
    </row>
    <row r="741" spans="2:51" s="12" customFormat="1" ht="13.5">
      <c r="B741" s="219"/>
      <c r="C741" s="220"/>
      <c r="D741" s="215" t="s">
        <v>153</v>
      </c>
      <c r="E741" s="221" t="s">
        <v>21</v>
      </c>
      <c r="F741" s="222" t="s">
        <v>199</v>
      </c>
      <c r="G741" s="220"/>
      <c r="H741" s="221" t="s">
        <v>21</v>
      </c>
      <c r="I741" s="223"/>
      <c r="J741" s="220"/>
      <c r="K741" s="220"/>
      <c r="L741" s="224"/>
      <c r="M741" s="225"/>
      <c r="N741" s="226"/>
      <c r="O741" s="226"/>
      <c r="P741" s="226"/>
      <c r="Q741" s="226"/>
      <c r="R741" s="226"/>
      <c r="S741" s="226"/>
      <c r="T741" s="227"/>
      <c r="AT741" s="228" t="s">
        <v>153</v>
      </c>
      <c r="AU741" s="228" t="s">
        <v>79</v>
      </c>
      <c r="AV741" s="12" t="s">
        <v>77</v>
      </c>
      <c r="AW741" s="12" t="s">
        <v>34</v>
      </c>
      <c r="AX741" s="12" t="s">
        <v>70</v>
      </c>
      <c r="AY741" s="228" t="s">
        <v>135</v>
      </c>
    </row>
    <row r="742" spans="2:51" s="13" customFormat="1" ht="13.5">
      <c r="B742" s="229"/>
      <c r="C742" s="230"/>
      <c r="D742" s="215" t="s">
        <v>153</v>
      </c>
      <c r="E742" s="231" t="s">
        <v>21</v>
      </c>
      <c r="F742" s="232" t="s">
        <v>755</v>
      </c>
      <c r="G742" s="230"/>
      <c r="H742" s="233">
        <v>9</v>
      </c>
      <c r="I742" s="234"/>
      <c r="J742" s="230"/>
      <c r="K742" s="230"/>
      <c r="L742" s="235"/>
      <c r="M742" s="236"/>
      <c r="N742" s="237"/>
      <c r="O742" s="237"/>
      <c r="P742" s="237"/>
      <c r="Q742" s="237"/>
      <c r="R742" s="237"/>
      <c r="S742" s="237"/>
      <c r="T742" s="238"/>
      <c r="AT742" s="239" t="s">
        <v>153</v>
      </c>
      <c r="AU742" s="239" t="s">
        <v>79</v>
      </c>
      <c r="AV742" s="13" t="s">
        <v>79</v>
      </c>
      <c r="AW742" s="13" t="s">
        <v>34</v>
      </c>
      <c r="AX742" s="13" t="s">
        <v>70</v>
      </c>
      <c r="AY742" s="239" t="s">
        <v>135</v>
      </c>
    </row>
    <row r="743" spans="2:51" s="12" customFormat="1" ht="13.5">
      <c r="B743" s="219"/>
      <c r="C743" s="220"/>
      <c r="D743" s="215" t="s">
        <v>153</v>
      </c>
      <c r="E743" s="221" t="s">
        <v>21</v>
      </c>
      <c r="F743" s="222" t="s">
        <v>201</v>
      </c>
      <c r="G743" s="220"/>
      <c r="H743" s="221" t="s">
        <v>21</v>
      </c>
      <c r="I743" s="223"/>
      <c r="J743" s="220"/>
      <c r="K743" s="220"/>
      <c r="L743" s="224"/>
      <c r="M743" s="225"/>
      <c r="N743" s="226"/>
      <c r="O743" s="226"/>
      <c r="P743" s="226"/>
      <c r="Q743" s="226"/>
      <c r="R743" s="226"/>
      <c r="S743" s="226"/>
      <c r="T743" s="227"/>
      <c r="AT743" s="228" t="s">
        <v>153</v>
      </c>
      <c r="AU743" s="228" t="s">
        <v>79</v>
      </c>
      <c r="AV743" s="12" t="s">
        <v>77</v>
      </c>
      <c r="AW743" s="12" t="s">
        <v>34</v>
      </c>
      <c r="AX743" s="12" t="s">
        <v>70</v>
      </c>
      <c r="AY743" s="228" t="s">
        <v>135</v>
      </c>
    </row>
    <row r="744" spans="2:51" s="13" customFormat="1" ht="13.5">
      <c r="B744" s="229"/>
      <c r="C744" s="230"/>
      <c r="D744" s="215" t="s">
        <v>153</v>
      </c>
      <c r="E744" s="231" t="s">
        <v>21</v>
      </c>
      <c r="F744" s="232" t="s">
        <v>756</v>
      </c>
      <c r="G744" s="230"/>
      <c r="H744" s="233">
        <v>15.5</v>
      </c>
      <c r="I744" s="234"/>
      <c r="J744" s="230"/>
      <c r="K744" s="230"/>
      <c r="L744" s="235"/>
      <c r="M744" s="236"/>
      <c r="N744" s="237"/>
      <c r="O744" s="237"/>
      <c r="P744" s="237"/>
      <c r="Q744" s="237"/>
      <c r="R744" s="237"/>
      <c r="S744" s="237"/>
      <c r="T744" s="238"/>
      <c r="AT744" s="239" t="s">
        <v>153</v>
      </c>
      <c r="AU744" s="239" t="s">
        <v>79</v>
      </c>
      <c r="AV744" s="13" t="s">
        <v>79</v>
      </c>
      <c r="AW744" s="13" t="s">
        <v>34</v>
      </c>
      <c r="AX744" s="13" t="s">
        <v>70</v>
      </c>
      <c r="AY744" s="239" t="s">
        <v>135</v>
      </c>
    </row>
    <row r="745" spans="2:51" s="13" customFormat="1" ht="13.5">
      <c r="B745" s="229"/>
      <c r="C745" s="230"/>
      <c r="D745" s="215" t="s">
        <v>153</v>
      </c>
      <c r="E745" s="231" t="s">
        <v>21</v>
      </c>
      <c r="F745" s="232" t="s">
        <v>757</v>
      </c>
      <c r="G745" s="230"/>
      <c r="H745" s="233">
        <v>10.5</v>
      </c>
      <c r="I745" s="234"/>
      <c r="J745" s="230"/>
      <c r="K745" s="230"/>
      <c r="L745" s="235"/>
      <c r="M745" s="236"/>
      <c r="N745" s="237"/>
      <c r="O745" s="237"/>
      <c r="P745" s="237"/>
      <c r="Q745" s="237"/>
      <c r="R745" s="237"/>
      <c r="S745" s="237"/>
      <c r="T745" s="238"/>
      <c r="AT745" s="239" t="s">
        <v>153</v>
      </c>
      <c r="AU745" s="239" t="s">
        <v>79</v>
      </c>
      <c r="AV745" s="13" t="s">
        <v>79</v>
      </c>
      <c r="AW745" s="13" t="s">
        <v>34</v>
      </c>
      <c r="AX745" s="13" t="s">
        <v>70</v>
      </c>
      <c r="AY745" s="239" t="s">
        <v>135</v>
      </c>
    </row>
    <row r="746" spans="2:51" s="12" customFormat="1" ht="13.5">
      <c r="B746" s="219"/>
      <c r="C746" s="220"/>
      <c r="D746" s="215" t="s">
        <v>153</v>
      </c>
      <c r="E746" s="221" t="s">
        <v>21</v>
      </c>
      <c r="F746" s="222" t="s">
        <v>205</v>
      </c>
      <c r="G746" s="220"/>
      <c r="H746" s="221" t="s">
        <v>21</v>
      </c>
      <c r="I746" s="223"/>
      <c r="J746" s="220"/>
      <c r="K746" s="220"/>
      <c r="L746" s="224"/>
      <c r="M746" s="225"/>
      <c r="N746" s="226"/>
      <c r="O746" s="226"/>
      <c r="P746" s="226"/>
      <c r="Q746" s="226"/>
      <c r="R746" s="226"/>
      <c r="S746" s="226"/>
      <c r="T746" s="227"/>
      <c r="AT746" s="228" t="s">
        <v>153</v>
      </c>
      <c r="AU746" s="228" t="s">
        <v>79</v>
      </c>
      <c r="AV746" s="12" t="s">
        <v>77</v>
      </c>
      <c r="AW746" s="12" t="s">
        <v>34</v>
      </c>
      <c r="AX746" s="12" t="s">
        <v>70</v>
      </c>
      <c r="AY746" s="228" t="s">
        <v>135</v>
      </c>
    </row>
    <row r="747" spans="2:51" s="13" customFormat="1" ht="13.5">
      <c r="B747" s="229"/>
      <c r="C747" s="230"/>
      <c r="D747" s="215" t="s">
        <v>153</v>
      </c>
      <c r="E747" s="231" t="s">
        <v>21</v>
      </c>
      <c r="F747" s="232" t="s">
        <v>758</v>
      </c>
      <c r="G747" s="230"/>
      <c r="H747" s="233">
        <v>3.3</v>
      </c>
      <c r="I747" s="234"/>
      <c r="J747" s="230"/>
      <c r="K747" s="230"/>
      <c r="L747" s="235"/>
      <c r="M747" s="236"/>
      <c r="N747" s="237"/>
      <c r="O747" s="237"/>
      <c r="P747" s="237"/>
      <c r="Q747" s="237"/>
      <c r="R747" s="237"/>
      <c r="S747" s="237"/>
      <c r="T747" s="238"/>
      <c r="AT747" s="239" t="s">
        <v>153</v>
      </c>
      <c r="AU747" s="239" t="s">
        <v>79</v>
      </c>
      <c r="AV747" s="13" t="s">
        <v>79</v>
      </c>
      <c r="AW747" s="13" t="s">
        <v>34</v>
      </c>
      <c r="AX747" s="13" t="s">
        <v>70</v>
      </c>
      <c r="AY747" s="239" t="s">
        <v>135</v>
      </c>
    </row>
    <row r="748" spans="2:51" s="12" customFormat="1" ht="13.5">
      <c r="B748" s="219"/>
      <c r="C748" s="220"/>
      <c r="D748" s="215" t="s">
        <v>153</v>
      </c>
      <c r="E748" s="221" t="s">
        <v>21</v>
      </c>
      <c r="F748" s="222" t="s">
        <v>207</v>
      </c>
      <c r="G748" s="220"/>
      <c r="H748" s="221" t="s">
        <v>21</v>
      </c>
      <c r="I748" s="223"/>
      <c r="J748" s="220"/>
      <c r="K748" s="220"/>
      <c r="L748" s="224"/>
      <c r="M748" s="225"/>
      <c r="N748" s="226"/>
      <c r="O748" s="226"/>
      <c r="P748" s="226"/>
      <c r="Q748" s="226"/>
      <c r="R748" s="226"/>
      <c r="S748" s="226"/>
      <c r="T748" s="227"/>
      <c r="AT748" s="228" t="s">
        <v>153</v>
      </c>
      <c r="AU748" s="228" t="s">
        <v>79</v>
      </c>
      <c r="AV748" s="12" t="s">
        <v>77</v>
      </c>
      <c r="AW748" s="12" t="s">
        <v>34</v>
      </c>
      <c r="AX748" s="12" t="s">
        <v>70</v>
      </c>
      <c r="AY748" s="228" t="s">
        <v>135</v>
      </c>
    </row>
    <row r="749" spans="2:51" s="13" customFormat="1" ht="13.5">
      <c r="B749" s="229"/>
      <c r="C749" s="230"/>
      <c r="D749" s="215" t="s">
        <v>153</v>
      </c>
      <c r="E749" s="231" t="s">
        <v>21</v>
      </c>
      <c r="F749" s="232" t="s">
        <v>759</v>
      </c>
      <c r="G749" s="230"/>
      <c r="H749" s="233">
        <v>8.4</v>
      </c>
      <c r="I749" s="234"/>
      <c r="J749" s="230"/>
      <c r="K749" s="230"/>
      <c r="L749" s="235"/>
      <c r="M749" s="236"/>
      <c r="N749" s="237"/>
      <c r="O749" s="237"/>
      <c r="P749" s="237"/>
      <c r="Q749" s="237"/>
      <c r="R749" s="237"/>
      <c r="S749" s="237"/>
      <c r="T749" s="238"/>
      <c r="AT749" s="239" t="s">
        <v>153</v>
      </c>
      <c r="AU749" s="239" t="s">
        <v>79</v>
      </c>
      <c r="AV749" s="13" t="s">
        <v>79</v>
      </c>
      <c r="AW749" s="13" t="s">
        <v>34</v>
      </c>
      <c r="AX749" s="13" t="s">
        <v>70</v>
      </c>
      <c r="AY749" s="239" t="s">
        <v>135</v>
      </c>
    </row>
    <row r="750" spans="2:51" s="14" customFormat="1" ht="13.5">
      <c r="B750" s="240"/>
      <c r="C750" s="241"/>
      <c r="D750" s="215" t="s">
        <v>153</v>
      </c>
      <c r="E750" s="242" t="s">
        <v>21</v>
      </c>
      <c r="F750" s="243" t="s">
        <v>157</v>
      </c>
      <c r="G750" s="241"/>
      <c r="H750" s="244">
        <v>107.5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AT750" s="250" t="s">
        <v>153</v>
      </c>
      <c r="AU750" s="250" t="s">
        <v>79</v>
      </c>
      <c r="AV750" s="14" t="s">
        <v>141</v>
      </c>
      <c r="AW750" s="14" t="s">
        <v>34</v>
      </c>
      <c r="AX750" s="14" t="s">
        <v>77</v>
      </c>
      <c r="AY750" s="250" t="s">
        <v>135</v>
      </c>
    </row>
    <row r="751" spans="2:63" s="11" customFormat="1" ht="29.85" customHeight="1">
      <c r="B751" s="187"/>
      <c r="C751" s="188"/>
      <c r="D751" s="189" t="s">
        <v>69</v>
      </c>
      <c r="E751" s="201" t="s">
        <v>760</v>
      </c>
      <c r="F751" s="201" t="s">
        <v>761</v>
      </c>
      <c r="G751" s="188"/>
      <c r="H751" s="188"/>
      <c r="I751" s="191"/>
      <c r="J751" s="202">
        <f>BK751</f>
        <v>0</v>
      </c>
      <c r="K751" s="188"/>
      <c r="L751" s="193"/>
      <c r="M751" s="194"/>
      <c r="N751" s="195"/>
      <c r="O751" s="195"/>
      <c r="P751" s="196">
        <f>SUM(P752:P819)</f>
        <v>0</v>
      </c>
      <c r="Q751" s="195"/>
      <c r="R751" s="196">
        <f>SUM(R752:R819)</f>
        <v>0.11458208</v>
      </c>
      <c r="S751" s="195"/>
      <c r="T751" s="197">
        <f>SUM(T752:T819)</f>
        <v>0</v>
      </c>
      <c r="AR751" s="198" t="s">
        <v>79</v>
      </c>
      <c r="AT751" s="199" t="s">
        <v>69</v>
      </c>
      <c r="AU751" s="199" t="s">
        <v>77</v>
      </c>
      <c r="AY751" s="198" t="s">
        <v>135</v>
      </c>
      <c r="BK751" s="200">
        <f>SUM(BK752:BK819)</f>
        <v>0</v>
      </c>
    </row>
    <row r="752" spans="2:65" s="1" customFormat="1" ht="25.5" customHeight="1">
      <c r="B752" s="41"/>
      <c r="C752" s="203" t="s">
        <v>762</v>
      </c>
      <c r="D752" s="203" t="s">
        <v>137</v>
      </c>
      <c r="E752" s="204" t="s">
        <v>763</v>
      </c>
      <c r="F752" s="205" t="s">
        <v>764</v>
      </c>
      <c r="G752" s="206" t="s">
        <v>147</v>
      </c>
      <c r="H752" s="207">
        <v>85.44</v>
      </c>
      <c r="I752" s="208"/>
      <c r="J752" s="209">
        <f>ROUND(I752*H752,2)</f>
        <v>0</v>
      </c>
      <c r="K752" s="205" t="s">
        <v>21</v>
      </c>
      <c r="L752" s="61"/>
      <c r="M752" s="210" t="s">
        <v>21</v>
      </c>
      <c r="N752" s="211" t="s">
        <v>41</v>
      </c>
      <c r="O752" s="42"/>
      <c r="P752" s="212">
        <f>O752*H752</f>
        <v>0</v>
      </c>
      <c r="Q752" s="212">
        <v>0</v>
      </c>
      <c r="R752" s="212">
        <f>Q752*H752</f>
        <v>0</v>
      </c>
      <c r="S752" s="212">
        <v>0</v>
      </c>
      <c r="T752" s="213">
        <f>S752*H752</f>
        <v>0</v>
      </c>
      <c r="AR752" s="25" t="s">
        <v>274</v>
      </c>
      <c r="AT752" s="25" t="s">
        <v>137</v>
      </c>
      <c r="AU752" s="25" t="s">
        <v>79</v>
      </c>
      <c r="AY752" s="25" t="s">
        <v>135</v>
      </c>
      <c r="BE752" s="214">
        <f>IF(N752="základní",J752,0)</f>
        <v>0</v>
      </c>
      <c r="BF752" s="214">
        <f>IF(N752="snížená",J752,0)</f>
        <v>0</v>
      </c>
      <c r="BG752" s="214">
        <f>IF(N752="zákl. přenesená",J752,0)</f>
        <v>0</v>
      </c>
      <c r="BH752" s="214">
        <f>IF(N752="sníž. přenesená",J752,0)</f>
        <v>0</v>
      </c>
      <c r="BI752" s="214">
        <f>IF(N752="nulová",J752,0)</f>
        <v>0</v>
      </c>
      <c r="BJ752" s="25" t="s">
        <v>77</v>
      </c>
      <c r="BK752" s="214">
        <f>ROUND(I752*H752,2)</f>
        <v>0</v>
      </c>
      <c r="BL752" s="25" t="s">
        <v>274</v>
      </c>
      <c r="BM752" s="25" t="s">
        <v>765</v>
      </c>
    </row>
    <row r="753" spans="2:47" s="1" customFormat="1" ht="27">
      <c r="B753" s="41"/>
      <c r="C753" s="63"/>
      <c r="D753" s="215" t="s">
        <v>143</v>
      </c>
      <c r="E753" s="63"/>
      <c r="F753" s="216" t="s">
        <v>764</v>
      </c>
      <c r="G753" s="63"/>
      <c r="H753" s="63"/>
      <c r="I753" s="172"/>
      <c r="J753" s="63"/>
      <c r="K753" s="63"/>
      <c r="L753" s="61"/>
      <c r="M753" s="217"/>
      <c r="N753" s="42"/>
      <c r="O753" s="42"/>
      <c r="P753" s="42"/>
      <c r="Q753" s="42"/>
      <c r="R753" s="42"/>
      <c r="S753" s="42"/>
      <c r="T753" s="78"/>
      <c r="AT753" s="25" t="s">
        <v>143</v>
      </c>
      <c r="AU753" s="25" t="s">
        <v>79</v>
      </c>
    </row>
    <row r="754" spans="2:65" s="1" customFormat="1" ht="25.5" customHeight="1">
      <c r="B754" s="41"/>
      <c r="C754" s="203" t="s">
        <v>766</v>
      </c>
      <c r="D754" s="203" t="s">
        <v>137</v>
      </c>
      <c r="E754" s="204" t="s">
        <v>767</v>
      </c>
      <c r="F754" s="205" t="s">
        <v>768</v>
      </c>
      <c r="G754" s="206" t="s">
        <v>147</v>
      </c>
      <c r="H754" s="207">
        <v>170.88</v>
      </c>
      <c r="I754" s="208"/>
      <c r="J754" s="209">
        <f>ROUND(I754*H754,2)</f>
        <v>0</v>
      </c>
      <c r="K754" s="205" t="s">
        <v>148</v>
      </c>
      <c r="L754" s="61"/>
      <c r="M754" s="210" t="s">
        <v>21</v>
      </c>
      <c r="N754" s="211" t="s">
        <v>41</v>
      </c>
      <c r="O754" s="42"/>
      <c r="P754" s="212">
        <f>O754*H754</f>
        <v>0</v>
      </c>
      <c r="Q754" s="212">
        <v>0.00013</v>
      </c>
      <c r="R754" s="212">
        <f>Q754*H754</f>
        <v>0.0222144</v>
      </c>
      <c r="S754" s="212">
        <v>0</v>
      </c>
      <c r="T754" s="213">
        <f>S754*H754</f>
        <v>0</v>
      </c>
      <c r="AR754" s="25" t="s">
        <v>274</v>
      </c>
      <c r="AT754" s="25" t="s">
        <v>137</v>
      </c>
      <c r="AU754" s="25" t="s">
        <v>79</v>
      </c>
      <c r="AY754" s="25" t="s">
        <v>135</v>
      </c>
      <c r="BE754" s="214">
        <f>IF(N754="základní",J754,0)</f>
        <v>0</v>
      </c>
      <c r="BF754" s="214">
        <f>IF(N754="snížená",J754,0)</f>
        <v>0</v>
      </c>
      <c r="BG754" s="214">
        <f>IF(N754="zákl. přenesená",J754,0)</f>
        <v>0</v>
      </c>
      <c r="BH754" s="214">
        <f>IF(N754="sníž. přenesená",J754,0)</f>
        <v>0</v>
      </c>
      <c r="BI754" s="214">
        <f>IF(N754="nulová",J754,0)</f>
        <v>0</v>
      </c>
      <c r="BJ754" s="25" t="s">
        <v>77</v>
      </c>
      <c r="BK754" s="214">
        <f>ROUND(I754*H754,2)</f>
        <v>0</v>
      </c>
      <c r="BL754" s="25" t="s">
        <v>274</v>
      </c>
      <c r="BM754" s="25" t="s">
        <v>769</v>
      </c>
    </row>
    <row r="755" spans="2:47" s="1" customFormat="1" ht="27">
      <c r="B755" s="41"/>
      <c r="C755" s="63"/>
      <c r="D755" s="215" t="s">
        <v>143</v>
      </c>
      <c r="E755" s="63"/>
      <c r="F755" s="216" t="s">
        <v>768</v>
      </c>
      <c r="G755" s="63"/>
      <c r="H755" s="63"/>
      <c r="I755" s="172"/>
      <c r="J755" s="63"/>
      <c r="K755" s="63"/>
      <c r="L755" s="61"/>
      <c r="M755" s="217"/>
      <c r="N755" s="42"/>
      <c r="O755" s="42"/>
      <c r="P755" s="42"/>
      <c r="Q755" s="42"/>
      <c r="R755" s="42"/>
      <c r="S755" s="42"/>
      <c r="T755" s="78"/>
      <c r="AT755" s="25" t="s">
        <v>143</v>
      </c>
      <c r="AU755" s="25" t="s">
        <v>79</v>
      </c>
    </row>
    <row r="756" spans="2:47" s="1" customFormat="1" ht="40.5">
      <c r="B756" s="41"/>
      <c r="C756" s="63"/>
      <c r="D756" s="215" t="s">
        <v>151</v>
      </c>
      <c r="E756" s="63"/>
      <c r="F756" s="218" t="s">
        <v>770</v>
      </c>
      <c r="G756" s="63"/>
      <c r="H756" s="63"/>
      <c r="I756" s="172"/>
      <c r="J756" s="63"/>
      <c r="K756" s="63"/>
      <c r="L756" s="61"/>
      <c r="M756" s="217"/>
      <c r="N756" s="42"/>
      <c r="O756" s="42"/>
      <c r="P756" s="42"/>
      <c r="Q756" s="42"/>
      <c r="R756" s="42"/>
      <c r="S756" s="42"/>
      <c r="T756" s="78"/>
      <c r="AT756" s="25" t="s">
        <v>151</v>
      </c>
      <c r="AU756" s="25" t="s">
        <v>79</v>
      </c>
    </row>
    <row r="757" spans="2:51" s="12" customFormat="1" ht="13.5">
      <c r="B757" s="219"/>
      <c r="C757" s="220"/>
      <c r="D757" s="215" t="s">
        <v>153</v>
      </c>
      <c r="E757" s="221" t="s">
        <v>21</v>
      </c>
      <c r="F757" s="222" t="s">
        <v>771</v>
      </c>
      <c r="G757" s="220"/>
      <c r="H757" s="221" t="s">
        <v>21</v>
      </c>
      <c r="I757" s="223"/>
      <c r="J757" s="220"/>
      <c r="K757" s="220"/>
      <c r="L757" s="224"/>
      <c r="M757" s="225"/>
      <c r="N757" s="226"/>
      <c r="O757" s="226"/>
      <c r="P757" s="226"/>
      <c r="Q757" s="226"/>
      <c r="R757" s="226"/>
      <c r="S757" s="226"/>
      <c r="T757" s="227"/>
      <c r="AT757" s="228" t="s">
        <v>153</v>
      </c>
      <c r="AU757" s="228" t="s">
        <v>79</v>
      </c>
      <c r="AV757" s="12" t="s">
        <v>77</v>
      </c>
      <c r="AW757" s="12" t="s">
        <v>34</v>
      </c>
      <c r="AX757" s="12" t="s">
        <v>70</v>
      </c>
      <c r="AY757" s="228" t="s">
        <v>135</v>
      </c>
    </row>
    <row r="758" spans="2:51" s="13" customFormat="1" ht="13.5">
      <c r="B758" s="229"/>
      <c r="C758" s="230"/>
      <c r="D758" s="215" t="s">
        <v>153</v>
      </c>
      <c r="E758" s="231" t="s">
        <v>21</v>
      </c>
      <c r="F758" s="232" t="s">
        <v>772</v>
      </c>
      <c r="G758" s="230"/>
      <c r="H758" s="233">
        <v>61.92</v>
      </c>
      <c r="I758" s="234"/>
      <c r="J758" s="230"/>
      <c r="K758" s="230"/>
      <c r="L758" s="235"/>
      <c r="M758" s="236"/>
      <c r="N758" s="237"/>
      <c r="O758" s="237"/>
      <c r="P758" s="237"/>
      <c r="Q758" s="237"/>
      <c r="R758" s="237"/>
      <c r="S758" s="237"/>
      <c r="T758" s="238"/>
      <c r="AT758" s="239" t="s">
        <v>153</v>
      </c>
      <c r="AU758" s="239" t="s">
        <v>79</v>
      </c>
      <c r="AV758" s="13" t="s">
        <v>79</v>
      </c>
      <c r="AW758" s="13" t="s">
        <v>34</v>
      </c>
      <c r="AX758" s="13" t="s">
        <v>70</v>
      </c>
      <c r="AY758" s="239" t="s">
        <v>135</v>
      </c>
    </row>
    <row r="759" spans="2:51" s="13" customFormat="1" ht="13.5">
      <c r="B759" s="229"/>
      <c r="C759" s="230"/>
      <c r="D759" s="215" t="s">
        <v>153</v>
      </c>
      <c r="E759" s="231" t="s">
        <v>21</v>
      </c>
      <c r="F759" s="232" t="s">
        <v>773</v>
      </c>
      <c r="G759" s="230"/>
      <c r="H759" s="233">
        <v>23.52</v>
      </c>
      <c r="I759" s="234"/>
      <c r="J759" s="230"/>
      <c r="K759" s="230"/>
      <c r="L759" s="235"/>
      <c r="M759" s="236"/>
      <c r="N759" s="237"/>
      <c r="O759" s="237"/>
      <c r="P759" s="237"/>
      <c r="Q759" s="237"/>
      <c r="R759" s="237"/>
      <c r="S759" s="237"/>
      <c r="T759" s="238"/>
      <c r="AT759" s="239" t="s">
        <v>153</v>
      </c>
      <c r="AU759" s="239" t="s">
        <v>79</v>
      </c>
      <c r="AV759" s="13" t="s">
        <v>79</v>
      </c>
      <c r="AW759" s="13" t="s">
        <v>34</v>
      </c>
      <c r="AX759" s="13" t="s">
        <v>70</v>
      </c>
      <c r="AY759" s="239" t="s">
        <v>135</v>
      </c>
    </row>
    <row r="760" spans="2:51" s="15" customFormat="1" ht="13.5">
      <c r="B760" s="262"/>
      <c r="C760" s="263"/>
      <c r="D760" s="215" t="s">
        <v>153</v>
      </c>
      <c r="E760" s="264" t="s">
        <v>21</v>
      </c>
      <c r="F760" s="265" t="s">
        <v>774</v>
      </c>
      <c r="G760" s="263"/>
      <c r="H760" s="266">
        <v>85.44</v>
      </c>
      <c r="I760" s="267"/>
      <c r="J760" s="263"/>
      <c r="K760" s="263"/>
      <c r="L760" s="268"/>
      <c r="M760" s="269"/>
      <c r="N760" s="270"/>
      <c r="O760" s="270"/>
      <c r="P760" s="270"/>
      <c r="Q760" s="270"/>
      <c r="R760" s="270"/>
      <c r="S760" s="270"/>
      <c r="T760" s="271"/>
      <c r="AT760" s="272" t="s">
        <v>153</v>
      </c>
      <c r="AU760" s="272" t="s">
        <v>79</v>
      </c>
      <c r="AV760" s="15" t="s">
        <v>158</v>
      </c>
      <c r="AW760" s="15" t="s">
        <v>34</v>
      </c>
      <c r="AX760" s="15" t="s">
        <v>70</v>
      </c>
      <c r="AY760" s="272" t="s">
        <v>135</v>
      </c>
    </row>
    <row r="761" spans="2:51" s="13" customFormat="1" ht="13.5">
      <c r="B761" s="229"/>
      <c r="C761" s="230"/>
      <c r="D761" s="215" t="s">
        <v>153</v>
      </c>
      <c r="E761" s="231" t="s">
        <v>21</v>
      </c>
      <c r="F761" s="232" t="s">
        <v>775</v>
      </c>
      <c r="G761" s="230"/>
      <c r="H761" s="233">
        <v>170.88</v>
      </c>
      <c r="I761" s="234"/>
      <c r="J761" s="230"/>
      <c r="K761" s="230"/>
      <c r="L761" s="235"/>
      <c r="M761" s="236"/>
      <c r="N761" s="237"/>
      <c r="O761" s="237"/>
      <c r="P761" s="237"/>
      <c r="Q761" s="237"/>
      <c r="R761" s="237"/>
      <c r="S761" s="237"/>
      <c r="T761" s="238"/>
      <c r="AT761" s="239" t="s">
        <v>153</v>
      </c>
      <c r="AU761" s="239" t="s">
        <v>79</v>
      </c>
      <c r="AV761" s="13" t="s">
        <v>79</v>
      </c>
      <c r="AW761" s="13" t="s">
        <v>34</v>
      </c>
      <c r="AX761" s="13" t="s">
        <v>77</v>
      </c>
      <c r="AY761" s="239" t="s">
        <v>135</v>
      </c>
    </row>
    <row r="762" spans="2:65" s="1" customFormat="1" ht="38.25" customHeight="1">
      <c r="B762" s="41"/>
      <c r="C762" s="203" t="s">
        <v>776</v>
      </c>
      <c r="D762" s="203" t="s">
        <v>137</v>
      </c>
      <c r="E762" s="204" t="s">
        <v>777</v>
      </c>
      <c r="F762" s="205" t="s">
        <v>778</v>
      </c>
      <c r="G762" s="206" t="s">
        <v>147</v>
      </c>
      <c r="H762" s="207">
        <v>85.44</v>
      </c>
      <c r="I762" s="208"/>
      <c r="J762" s="209">
        <f>ROUND(I762*H762,2)</f>
        <v>0</v>
      </c>
      <c r="K762" s="205" t="s">
        <v>21</v>
      </c>
      <c r="L762" s="61"/>
      <c r="M762" s="210" t="s">
        <v>21</v>
      </c>
      <c r="N762" s="211" t="s">
        <v>41</v>
      </c>
      <c r="O762" s="42"/>
      <c r="P762" s="212">
        <f>O762*H762</f>
        <v>0</v>
      </c>
      <c r="Q762" s="212">
        <v>0.00023</v>
      </c>
      <c r="R762" s="212">
        <f>Q762*H762</f>
        <v>0.0196512</v>
      </c>
      <c r="S762" s="212">
        <v>0</v>
      </c>
      <c r="T762" s="213">
        <f>S762*H762</f>
        <v>0</v>
      </c>
      <c r="AR762" s="25" t="s">
        <v>274</v>
      </c>
      <c r="AT762" s="25" t="s">
        <v>137</v>
      </c>
      <c r="AU762" s="25" t="s">
        <v>79</v>
      </c>
      <c r="AY762" s="25" t="s">
        <v>135</v>
      </c>
      <c r="BE762" s="214">
        <f>IF(N762="základní",J762,0)</f>
        <v>0</v>
      </c>
      <c r="BF762" s="214">
        <f>IF(N762="snížená",J762,0)</f>
        <v>0</v>
      </c>
      <c r="BG762" s="214">
        <f>IF(N762="zákl. přenesená",J762,0)</f>
        <v>0</v>
      </c>
      <c r="BH762" s="214">
        <f>IF(N762="sníž. přenesená",J762,0)</f>
        <v>0</v>
      </c>
      <c r="BI762" s="214">
        <f>IF(N762="nulová",J762,0)</f>
        <v>0</v>
      </c>
      <c r="BJ762" s="25" t="s">
        <v>77</v>
      </c>
      <c r="BK762" s="214">
        <f>ROUND(I762*H762,2)</f>
        <v>0</v>
      </c>
      <c r="BL762" s="25" t="s">
        <v>274</v>
      </c>
      <c r="BM762" s="25" t="s">
        <v>779</v>
      </c>
    </row>
    <row r="763" spans="2:47" s="1" customFormat="1" ht="27">
      <c r="B763" s="41"/>
      <c r="C763" s="63"/>
      <c r="D763" s="215" t="s">
        <v>143</v>
      </c>
      <c r="E763" s="63"/>
      <c r="F763" s="216" t="s">
        <v>778</v>
      </c>
      <c r="G763" s="63"/>
      <c r="H763" s="63"/>
      <c r="I763" s="172"/>
      <c r="J763" s="63"/>
      <c r="K763" s="63"/>
      <c r="L763" s="61"/>
      <c r="M763" s="217"/>
      <c r="N763" s="42"/>
      <c r="O763" s="42"/>
      <c r="P763" s="42"/>
      <c r="Q763" s="42"/>
      <c r="R763" s="42"/>
      <c r="S763" s="42"/>
      <c r="T763" s="78"/>
      <c r="AT763" s="25" t="s">
        <v>143</v>
      </c>
      <c r="AU763" s="25" t="s">
        <v>79</v>
      </c>
    </row>
    <row r="764" spans="2:47" s="1" customFormat="1" ht="54">
      <c r="B764" s="41"/>
      <c r="C764" s="63"/>
      <c r="D764" s="215" t="s">
        <v>151</v>
      </c>
      <c r="E764" s="63"/>
      <c r="F764" s="218" t="s">
        <v>780</v>
      </c>
      <c r="G764" s="63"/>
      <c r="H764" s="63"/>
      <c r="I764" s="172"/>
      <c r="J764" s="63"/>
      <c r="K764" s="63"/>
      <c r="L764" s="61"/>
      <c r="M764" s="217"/>
      <c r="N764" s="42"/>
      <c r="O764" s="42"/>
      <c r="P764" s="42"/>
      <c r="Q764" s="42"/>
      <c r="R764" s="42"/>
      <c r="S764" s="42"/>
      <c r="T764" s="78"/>
      <c r="AT764" s="25" t="s">
        <v>151</v>
      </c>
      <c r="AU764" s="25" t="s">
        <v>79</v>
      </c>
    </row>
    <row r="765" spans="2:51" s="13" customFormat="1" ht="13.5">
      <c r="B765" s="229"/>
      <c r="C765" s="230"/>
      <c r="D765" s="215" t="s">
        <v>153</v>
      </c>
      <c r="E765" s="231" t="s">
        <v>21</v>
      </c>
      <c r="F765" s="232" t="s">
        <v>772</v>
      </c>
      <c r="G765" s="230"/>
      <c r="H765" s="233">
        <v>61.92</v>
      </c>
      <c r="I765" s="234"/>
      <c r="J765" s="230"/>
      <c r="K765" s="230"/>
      <c r="L765" s="235"/>
      <c r="M765" s="236"/>
      <c r="N765" s="237"/>
      <c r="O765" s="237"/>
      <c r="P765" s="237"/>
      <c r="Q765" s="237"/>
      <c r="R765" s="237"/>
      <c r="S765" s="237"/>
      <c r="T765" s="238"/>
      <c r="AT765" s="239" t="s">
        <v>153</v>
      </c>
      <c r="AU765" s="239" t="s">
        <v>79</v>
      </c>
      <c r="AV765" s="13" t="s">
        <v>79</v>
      </c>
      <c r="AW765" s="13" t="s">
        <v>34</v>
      </c>
      <c r="AX765" s="13" t="s">
        <v>70</v>
      </c>
      <c r="AY765" s="239" t="s">
        <v>135</v>
      </c>
    </row>
    <row r="766" spans="2:51" s="13" customFormat="1" ht="13.5">
      <c r="B766" s="229"/>
      <c r="C766" s="230"/>
      <c r="D766" s="215" t="s">
        <v>153</v>
      </c>
      <c r="E766" s="231" t="s">
        <v>21</v>
      </c>
      <c r="F766" s="232" t="s">
        <v>773</v>
      </c>
      <c r="G766" s="230"/>
      <c r="H766" s="233">
        <v>23.52</v>
      </c>
      <c r="I766" s="234"/>
      <c r="J766" s="230"/>
      <c r="K766" s="230"/>
      <c r="L766" s="235"/>
      <c r="M766" s="236"/>
      <c r="N766" s="237"/>
      <c r="O766" s="237"/>
      <c r="P766" s="237"/>
      <c r="Q766" s="237"/>
      <c r="R766" s="237"/>
      <c r="S766" s="237"/>
      <c r="T766" s="238"/>
      <c r="AT766" s="239" t="s">
        <v>153</v>
      </c>
      <c r="AU766" s="239" t="s">
        <v>79</v>
      </c>
      <c r="AV766" s="13" t="s">
        <v>79</v>
      </c>
      <c r="AW766" s="13" t="s">
        <v>34</v>
      </c>
      <c r="AX766" s="13" t="s">
        <v>70</v>
      </c>
      <c r="AY766" s="239" t="s">
        <v>135</v>
      </c>
    </row>
    <row r="767" spans="2:51" s="14" customFormat="1" ht="13.5">
      <c r="B767" s="240"/>
      <c r="C767" s="241"/>
      <c r="D767" s="215" t="s">
        <v>153</v>
      </c>
      <c r="E767" s="242" t="s">
        <v>21</v>
      </c>
      <c r="F767" s="243" t="s">
        <v>157</v>
      </c>
      <c r="G767" s="241"/>
      <c r="H767" s="244">
        <v>85.44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AT767" s="250" t="s">
        <v>153</v>
      </c>
      <c r="AU767" s="250" t="s">
        <v>79</v>
      </c>
      <c r="AV767" s="14" t="s">
        <v>141</v>
      </c>
      <c r="AW767" s="14" t="s">
        <v>34</v>
      </c>
      <c r="AX767" s="14" t="s">
        <v>77</v>
      </c>
      <c r="AY767" s="250" t="s">
        <v>135</v>
      </c>
    </row>
    <row r="768" spans="2:65" s="1" customFormat="1" ht="25.5" customHeight="1">
      <c r="B768" s="41"/>
      <c r="C768" s="203" t="s">
        <v>781</v>
      </c>
      <c r="D768" s="203" t="s">
        <v>137</v>
      </c>
      <c r="E768" s="204" t="s">
        <v>782</v>
      </c>
      <c r="F768" s="205" t="s">
        <v>783</v>
      </c>
      <c r="G768" s="206" t="s">
        <v>147</v>
      </c>
      <c r="H768" s="207">
        <v>91.84</v>
      </c>
      <c r="I768" s="208"/>
      <c r="J768" s="209">
        <f>ROUND(I768*H768,2)</f>
        <v>0</v>
      </c>
      <c r="K768" s="205" t="s">
        <v>21</v>
      </c>
      <c r="L768" s="61"/>
      <c r="M768" s="210" t="s">
        <v>21</v>
      </c>
      <c r="N768" s="211" t="s">
        <v>41</v>
      </c>
      <c r="O768" s="42"/>
      <c r="P768" s="212">
        <f>O768*H768</f>
        <v>0</v>
      </c>
      <c r="Q768" s="212">
        <v>0.00017</v>
      </c>
      <c r="R768" s="212">
        <f>Q768*H768</f>
        <v>0.015612800000000001</v>
      </c>
      <c r="S768" s="212">
        <v>0</v>
      </c>
      <c r="T768" s="213">
        <f>S768*H768</f>
        <v>0</v>
      </c>
      <c r="AR768" s="25" t="s">
        <v>274</v>
      </c>
      <c r="AT768" s="25" t="s">
        <v>137</v>
      </c>
      <c r="AU768" s="25" t="s">
        <v>79</v>
      </c>
      <c r="AY768" s="25" t="s">
        <v>135</v>
      </c>
      <c r="BE768" s="214">
        <f>IF(N768="základní",J768,0)</f>
        <v>0</v>
      </c>
      <c r="BF768" s="214">
        <f>IF(N768="snížená",J768,0)</f>
        <v>0</v>
      </c>
      <c r="BG768" s="214">
        <f>IF(N768="zákl. přenesená",J768,0)</f>
        <v>0</v>
      </c>
      <c r="BH768" s="214">
        <f>IF(N768="sníž. přenesená",J768,0)</f>
        <v>0</v>
      </c>
      <c r="BI768" s="214">
        <f>IF(N768="nulová",J768,0)</f>
        <v>0</v>
      </c>
      <c r="BJ768" s="25" t="s">
        <v>77</v>
      </c>
      <c r="BK768" s="214">
        <f>ROUND(I768*H768,2)</f>
        <v>0</v>
      </c>
      <c r="BL768" s="25" t="s">
        <v>274</v>
      </c>
      <c r="BM768" s="25" t="s">
        <v>784</v>
      </c>
    </row>
    <row r="769" spans="2:47" s="1" customFormat="1" ht="13.5">
      <c r="B769" s="41"/>
      <c r="C769" s="63"/>
      <c r="D769" s="215" t="s">
        <v>143</v>
      </c>
      <c r="E769" s="63"/>
      <c r="F769" s="216" t="s">
        <v>785</v>
      </c>
      <c r="G769" s="63"/>
      <c r="H769" s="63"/>
      <c r="I769" s="172"/>
      <c r="J769" s="63"/>
      <c r="K769" s="63"/>
      <c r="L769" s="61"/>
      <c r="M769" s="217"/>
      <c r="N769" s="42"/>
      <c r="O769" s="42"/>
      <c r="P769" s="42"/>
      <c r="Q769" s="42"/>
      <c r="R769" s="42"/>
      <c r="S769" s="42"/>
      <c r="T769" s="78"/>
      <c r="AT769" s="25" t="s">
        <v>143</v>
      </c>
      <c r="AU769" s="25" t="s">
        <v>79</v>
      </c>
    </row>
    <row r="770" spans="2:47" s="1" customFormat="1" ht="40.5">
      <c r="B770" s="41"/>
      <c r="C770" s="63"/>
      <c r="D770" s="215" t="s">
        <v>151</v>
      </c>
      <c r="E770" s="63"/>
      <c r="F770" s="218" t="s">
        <v>786</v>
      </c>
      <c r="G770" s="63"/>
      <c r="H770" s="63"/>
      <c r="I770" s="172"/>
      <c r="J770" s="63"/>
      <c r="K770" s="63"/>
      <c r="L770" s="61"/>
      <c r="M770" s="217"/>
      <c r="N770" s="42"/>
      <c r="O770" s="42"/>
      <c r="P770" s="42"/>
      <c r="Q770" s="42"/>
      <c r="R770" s="42"/>
      <c r="S770" s="42"/>
      <c r="T770" s="78"/>
      <c r="AT770" s="25" t="s">
        <v>151</v>
      </c>
      <c r="AU770" s="25" t="s">
        <v>79</v>
      </c>
    </row>
    <row r="771" spans="2:51" s="12" customFormat="1" ht="13.5">
      <c r="B771" s="219"/>
      <c r="C771" s="220"/>
      <c r="D771" s="215" t="s">
        <v>153</v>
      </c>
      <c r="E771" s="221" t="s">
        <v>21</v>
      </c>
      <c r="F771" s="222" t="s">
        <v>555</v>
      </c>
      <c r="G771" s="220"/>
      <c r="H771" s="221" t="s">
        <v>21</v>
      </c>
      <c r="I771" s="223"/>
      <c r="J771" s="220"/>
      <c r="K771" s="220"/>
      <c r="L771" s="224"/>
      <c r="M771" s="225"/>
      <c r="N771" s="226"/>
      <c r="O771" s="226"/>
      <c r="P771" s="226"/>
      <c r="Q771" s="226"/>
      <c r="R771" s="226"/>
      <c r="S771" s="226"/>
      <c r="T771" s="227"/>
      <c r="AT771" s="228" t="s">
        <v>153</v>
      </c>
      <c r="AU771" s="228" t="s">
        <v>79</v>
      </c>
      <c r="AV771" s="12" t="s">
        <v>77</v>
      </c>
      <c r="AW771" s="12" t="s">
        <v>34</v>
      </c>
      <c r="AX771" s="12" t="s">
        <v>70</v>
      </c>
      <c r="AY771" s="228" t="s">
        <v>135</v>
      </c>
    </row>
    <row r="772" spans="2:51" s="12" customFormat="1" ht="13.5">
      <c r="B772" s="219"/>
      <c r="C772" s="220"/>
      <c r="D772" s="215" t="s">
        <v>153</v>
      </c>
      <c r="E772" s="221" t="s">
        <v>21</v>
      </c>
      <c r="F772" s="222" t="s">
        <v>195</v>
      </c>
      <c r="G772" s="220"/>
      <c r="H772" s="221" t="s">
        <v>21</v>
      </c>
      <c r="I772" s="223"/>
      <c r="J772" s="220"/>
      <c r="K772" s="220"/>
      <c r="L772" s="224"/>
      <c r="M772" s="225"/>
      <c r="N772" s="226"/>
      <c r="O772" s="226"/>
      <c r="P772" s="226"/>
      <c r="Q772" s="226"/>
      <c r="R772" s="226"/>
      <c r="S772" s="226"/>
      <c r="T772" s="227"/>
      <c r="AT772" s="228" t="s">
        <v>153</v>
      </c>
      <c r="AU772" s="228" t="s">
        <v>79</v>
      </c>
      <c r="AV772" s="12" t="s">
        <v>77</v>
      </c>
      <c r="AW772" s="12" t="s">
        <v>34</v>
      </c>
      <c r="AX772" s="12" t="s">
        <v>70</v>
      </c>
      <c r="AY772" s="228" t="s">
        <v>135</v>
      </c>
    </row>
    <row r="773" spans="2:51" s="13" customFormat="1" ht="13.5">
      <c r="B773" s="229"/>
      <c r="C773" s="230"/>
      <c r="D773" s="215" t="s">
        <v>153</v>
      </c>
      <c r="E773" s="231" t="s">
        <v>21</v>
      </c>
      <c r="F773" s="232" t="s">
        <v>556</v>
      </c>
      <c r="G773" s="230"/>
      <c r="H773" s="233">
        <v>24.2</v>
      </c>
      <c r="I773" s="234"/>
      <c r="J773" s="230"/>
      <c r="K773" s="230"/>
      <c r="L773" s="235"/>
      <c r="M773" s="236"/>
      <c r="N773" s="237"/>
      <c r="O773" s="237"/>
      <c r="P773" s="237"/>
      <c r="Q773" s="237"/>
      <c r="R773" s="237"/>
      <c r="S773" s="237"/>
      <c r="T773" s="238"/>
      <c r="AT773" s="239" t="s">
        <v>153</v>
      </c>
      <c r="AU773" s="239" t="s">
        <v>79</v>
      </c>
      <c r="AV773" s="13" t="s">
        <v>79</v>
      </c>
      <c r="AW773" s="13" t="s">
        <v>34</v>
      </c>
      <c r="AX773" s="13" t="s">
        <v>70</v>
      </c>
      <c r="AY773" s="239" t="s">
        <v>135</v>
      </c>
    </row>
    <row r="774" spans="2:51" s="12" customFormat="1" ht="13.5">
      <c r="B774" s="219"/>
      <c r="C774" s="220"/>
      <c r="D774" s="215" t="s">
        <v>153</v>
      </c>
      <c r="E774" s="221" t="s">
        <v>21</v>
      </c>
      <c r="F774" s="222" t="s">
        <v>224</v>
      </c>
      <c r="G774" s="220"/>
      <c r="H774" s="221" t="s">
        <v>21</v>
      </c>
      <c r="I774" s="223"/>
      <c r="J774" s="220"/>
      <c r="K774" s="220"/>
      <c r="L774" s="224"/>
      <c r="M774" s="225"/>
      <c r="N774" s="226"/>
      <c r="O774" s="226"/>
      <c r="P774" s="226"/>
      <c r="Q774" s="226"/>
      <c r="R774" s="226"/>
      <c r="S774" s="226"/>
      <c r="T774" s="227"/>
      <c r="AT774" s="228" t="s">
        <v>153</v>
      </c>
      <c r="AU774" s="228" t="s">
        <v>79</v>
      </c>
      <c r="AV774" s="12" t="s">
        <v>77</v>
      </c>
      <c r="AW774" s="12" t="s">
        <v>34</v>
      </c>
      <c r="AX774" s="12" t="s">
        <v>70</v>
      </c>
      <c r="AY774" s="228" t="s">
        <v>135</v>
      </c>
    </row>
    <row r="775" spans="2:51" s="13" customFormat="1" ht="13.5">
      <c r="B775" s="229"/>
      <c r="C775" s="230"/>
      <c r="D775" s="215" t="s">
        <v>153</v>
      </c>
      <c r="E775" s="231" t="s">
        <v>21</v>
      </c>
      <c r="F775" s="232" t="s">
        <v>557</v>
      </c>
      <c r="G775" s="230"/>
      <c r="H775" s="233">
        <v>21.06</v>
      </c>
      <c r="I775" s="234"/>
      <c r="J775" s="230"/>
      <c r="K775" s="230"/>
      <c r="L775" s="235"/>
      <c r="M775" s="236"/>
      <c r="N775" s="237"/>
      <c r="O775" s="237"/>
      <c r="P775" s="237"/>
      <c r="Q775" s="237"/>
      <c r="R775" s="237"/>
      <c r="S775" s="237"/>
      <c r="T775" s="238"/>
      <c r="AT775" s="239" t="s">
        <v>153</v>
      </c>
      <c r="AU775" s="239" t="s">
        <v>79</v>
      </c>
      <c r="AV775" s="13" t="s">
        <v>79</v>
      </c>
      <c r="AW775" s="13" t="s">
        <v>34</v>
      </c>
      <c r="AX775" s="13" t="s">
        <v>70</v>
      </c>
      <c r="AY775" s="239" t="s">
        <v>135</v>
      </c>
    </row>
    <row r="776" spans="2:51" s="12" customFormat="1" ht="13.5">
      <c r="B776" s="219"/>
      <c r="C776" s="220"/>
      <c r="D776" s="215" t="s">
        <v>153</v>
      </c>
      <c r="E776" s="221" t="s">
        <v>21</v>
      </c>
      <c r="F776" s="222" t="s">
        <v>197</v>
      </c>
      <c r="G776" s="220"/>
      <c r="H776" s="221" t="s">
        <v>21</v>
      </c>
      <c r="I776" s="223"/>
      <c r="J776" s="220"/>
      <c r="K776" s="220"/>
      <c r="L776" s="224"/>
      <c r="M776" s="225"/>
      <c r="N776" s="226"/>
      <c r="O776" s="226"/>
      <c r="P776" s="226"/>
      <c r="Q776" s="226"/>
      <c r="R776" s="226"/>
      <c r="S776" s="226"/>
      <c r="T776" s="227"/>
      <c r="AT776" s="228" t="s">
        <v>153</v>
      </c>
      <c r="AU776" s="228" t="s">
        <v>79</v>
      </c>
      <c r="AV776" s="12" t="s">
        <v>77</v>
      </c>
      <c r="AW776" s="12" t="s">
        <v>34</v>
      </c>
      <c r="AX776" s="12" t="s">
        <v>70</v>
      </c>
      <c r="AY776" s="228" t="s">
        <v>135</v>
      </c>
    </row>
    <row r="777" spans="2:51" s="13" customFormat="1" ht="13.5">
      <c r="B777" s="229"/>
      <c r="C777" s="230"/>
      <c r="D777" s="215" t="s">
        <v>153</v>
      </c>
      <c r="E777" s="231" t="s">
        <v>21</v>
      </c>
      <c r="F777" s="232" t="s">
        <v>558</v>
      </c>
      <c r="G777" s="230"/>
      <c r="H777" s="233">
        <v>1.833</v>
      </c>
      <c r="I777" s="234"/>
      <c r="J777" s="230"/>
      <c r="K777" s="230"/>
      <c r="L777" s="235"/>
      <c r="M777" s="236"/>
      <c r="N777" s="237"/>
      <c r="O777" s="237"/>
      <c r="P777" s="237"/>
      <c r="Q777" s="237"/>
      <c r="R777" s="237"/>
      <c r="S777" s="237"/>
      <c r="T777" s="238"/>
      <c r="AT777" s="239" t="s">
        <v>153</v>
      </c>
      <c r="AU777" s="239" t="s">
        <v>79</v>
      </c>
      <c r="AV777" s="13" t="s">
        <v>79</v>
      </c>
      <c r="AW777" s="13" t="s">
        <v>34</v>
      </c>
      <c r="AX777" s="13" t="s">
        <v>70</v>
      </c>
      <c r="AY777" s="239" t="s">
        <v>135</v>
      </c>
    </row>
    <row r="778" spans="2:51" s="13" customFormat="1" ht="13.5">
      <c r="B778" s="229"/>
      <c r="C778" s="230"/>
      <c r="D778" s="215" t="s">
        <v>153</v>
      </c>
      <c r="E778" s="231" t="s">
        <v>21</v>
      </c>
      <c r="F778" s="232" t="s">
        <v>559</v>
      </c>
      <c r="G778" s="230"/>
      <c r="H778" s="233">
        <v>6.033</v>
      </c>
      <c r="I778" s="234"/>
      <c r="J778" s="230"/>
      <c r="K778" s="230"/>
      <c r="L778" s="235"/>
      <c r="M778" s="236"/>
      <c r="N778" s="237"/>
      <c r="O778" s="237"/>
      <c r="P778" s="237"/>
      <c r="Q778" s="237"/>
      <c r="R778" s="237"/>
      <c r="S778" s="237"/>
      <c r="T778" s="238"/>
      <c r="AT778" s="239" t="s">
        <v>153</v>
      </c>
      <c r="AU778" s="239" t="s">
        <v>79</v>
      </c>
      <c r="AV778" s="13" t="s">
        <v>79</v>
      </c>
      <c r="AW778" s="13" t="s">
        <v>34</v>
      </c>
      <c r="AX778" s="13" t="s">
        <v>70</v>
      </c>
      <c r="AY778" s="239" t="s">
        <v>135</v>
      </c>
    </row>
    <row r="779" spans="2:51" s="12" customFormat="1" ht="13.5">
      <c r="B779" s="219"/>
      <c r="C779" s="220"/>
      <c r="D779" s="215" t="s">
        <v>153</v>
      </c>
      <c r="E779" s="221" t="s">
        <v>21</v>
      </c>
      <c r="F779" s="222" t="s">
        <v>199</v>
      </c>
      <c r="G779" s="220"/>
      <c r="H779" s="221" t="s">
        <v>21</v>
      </c>
      <c r="I779" s="223"/>
      <c r="J779" s="220"/>
      <c r="K779" s="220"/>
      <c r="L779" s="224"/>
      <c r="M779" s="225"/>
      <c r="N779" s="226"/>
      <c r="O779" s="226"/>
      <c r="P779" s="226"/>
      <c r="Q779" s="226"/>
      <c r="R779" s="226"/>
      <c r="S779" s="226"/>
      <c r="T779" s="227"/>
      <c r="AT779" s="228" t="s">
        <v>153</v>
      </c>
      <c r="AU779" s="228" t="s">
        <v>79</v>
      </c>
      <c r="AV779" s="12" t="s">
        <v>77</v>
      </c>
      <c r="AW779" s="12" t="s">
        <v>34</v>
      </c>
      <c r="AX779" s="12" t="s">
        <v>70</v>
      </c>
      <c r="AY779" s="228" t="s">
        <v>135</v>
      </c>
    </row>
    <row r="780" spans="2:51" s="13" customFormat="1" ht="13.5">
      <c r="B780" s="229"/>
      <c r="C780" s="230"/>
      <c r="D780" s="215" t="s">
        <v>153</v>
      </c>
      <c r="E780" s="231" t="s">
        <v>21</v>
      </c>
      <c r="F780" s="232" t="s">
        <v>560</v>
      </c>
      <c r="G780" s="230"/>
      <c r="H780" s="233">
        <v>9.167</v>
      </c>
      <c r="I780" s="234"/>
      <c r="J780" s="230"/>
      <c r="K780" s="230"/>
      <c r="L780" s="235"/>
      <c r="M780" s="236"/>
      <c r="N780" s="237"/>
      <c r="O780" s="237"/>
      <c r="P780" s="237"/>
      <c r="Q780" s="237"/>
      <c r="R780" s="237"/>
      <c r="S780" s="237"/>
      <c r="T780" s="238"/>
      <c r="AT780" s="239" t="s">
        <v>153</v>
      </c>
      <c r="AU780" s="239" t="s">
        <v>79</v>
      </c>
      <c r="AV780" s="13" t="s">
        <v>79</v>
      </c>
      <c r="AW780" s="13" t="s">
        <v>34</v>
      </c>
      <c r="AX780" s="13" t="s">
        <v>70</v>
      </c>
      <c r="AY780" s="239" t="s">
        <v>135</v>
      </c>
    </row>
    <row r="781" spans="2:51" s="12" customFormat="1" ht="13.5">
      <c r="B781" s="219"/>
      <c r="C781" s="220"/>
      <c r="D781" s="215" t="s">
        <v>153</v>
      </c>
      <c r="E781" s="221" t="s">
        <v>21</v>
      </c>
      <c r="F781" s="222" t="s">
        <v>201</v>
      </c>
      <c r="G781" s="220"/>
      <c r="H781" s="221" t="s">
        <v>21</v>
      </c>
      <c r="I781" s="223"/>
      <c r="J781" s="220"/>
      <c r="K781" s="220"/>
      <c r="L781" s="224"/>
      <c r="M781" s="225"/>
      <c r="N781" s="226"/>
      <c r="O781" s="226"/>
      <c r="P781" s="226"/>
      <c r="Q781" s="226"/>
      <c r="R781" s="226"/>
      <c r="S781" s="226"/>
      <c r="T781" s="227"/>
      <c r="AT781" s="228" t="s">
        <v>153</v>
      </c>
      <c r="AU781" s="228" t="s">
        <v>79</v>
      </c>
      <c r="AV781" s="12" t="s">
        <v>77</v>
      </c>
      <c r="AW781" s="12" t="s">
        <v>34</v>
      </c>
      <c r="AX781" s="12" t="s">
        <v>70</v>
      </c>
      <c r="AY781" s="228" t="s">
        <v>135</v>
      </c>
    </row>
    <row r="782" spans="2:51" s="13" customFormat="1" ht="13.5">
      <c r="B782" s="229"/>
      <c r="C782" s="230"/>
      <c r="D782" s="215" t="s">
        <v>153</v>
      </c>
      <c r="E782" s="231" t="s">
        <v>21</v>
      </c>
      <c r="F782" s="232" t="s">
        <v>561</v>
      </c>
      <c r="G782" s="230"/>
      <c r="H782" s="233">
        <v>9.88</v>
      </c>
      <c r="I782" s="234"/>
      <c r="J782" s="230"/>
      <c r="K782" s="230"/>
      <c r="L782" s="235"/>
      <c r="M782" s="236"/>
      <c r="N782" s="237"/>
      <c r="O782" s="237"/>
      <c r="P782" s="237"/>
      <c r="Q782" s="237"/>
      <c r="R782" s="237"/>
      <c r="S782" s="237"/>
      <c r="T782" s="238"/>
      <c r="AT782" s="239" t="s">
        <v>153</v>
      </c>
      <c r="AU782" s="239" t="s">
        <v>79</v>
      </c>
      <c r="AV782" s="13" t="s">
        <v>79</v>
      </c>
      <c r="AW782" s="13" t="s">
        <v>34</v>
      </c>
      <c r="AX782" s="13" t="s">
        <v>70</v>
      </c>
      <c r="AY782" s="239" t="s">
        <v>135</v>
      </c>
    </row>
    <row r="783" spans="2:51" s="12" customFormat="1" ht="13.5">
      <c r="B783" s="219"/>
      <c r="C783" s="220"/>
      <c r="D783" s="215" t="s">
        <v>153</v>
      </c>
      <c r="E783" s="221" t="s">
        <v>21</v>
      </c>
      <c r="F783" s="222" t="s">
        <v>203</v>
      </c>
      <c r="G783" s="220"/>
      <c r="H783" s="221" t="s">
        <v>21</v>
      </c>
      <c r="I783" s="223"/>
      <c r="J783" s="220"/>
      <c r="K783" s="220"/>
      <c r="L783" s="224"/>
      <c r="M783" s="225"/>
      <c r="N783" s="226"/>
      <c r="O783" s="226"/>
      <c r="P783" s="226"/>
      <c r="Q783" s="226"/>
      <c r="R783" s="226"/>
      <c r="S783" s="226"/>
      <c r="T783" s="227"/>
      <c r="AT783" s="228" t="s">
        <v>153</v>
      </c>
      <c r="AU783" s="228" t="s">
        <v>79</v>
      </c>
      <c r="AV783" s="12" t="s">
        <v>77</v>
      </c>
      <c r="AW783" s="12" t="s">
        <v>34</v>
      </c>
      <c r="AX783" s="12" t="s">
        <v>70</v>
      </c>
      <c r="AY783" s="228" t="s">
        <v>135</v>
      </c>
    </row>
    <row r="784" spans="2:51" s="13" customFormat="1" ht="13.5">
      <c r="B784" s="229"/>
      <c r="C784" s="230"/>
      <c r="D784" s="215" t="s">
        <v>153</v>
      </c>
      <c r="E784" s="231" t="s">
        <v>21</v>
      </c>
      <c r="F784" s="232" t="s">
        <v>562</v>
      </c>
      <c r="G784" s="230"/>
      <c r="H784" s="233">
        <v>3</v>
      </c>
      <c r="I784" s="234"/>
      <c r="J784" s="230"/>
      <c r="K784" s="230"/>
      <c r="L784" s="235"/>
      <c r="M784" s="236"/>
      <c r="N784" s="237"/>
      <c r="O784" s="237"/>
      <c r="P784" s="237"/>
      <c r="Q784" s="237"/>
      <c r="R784" s="237"/>
      <c r="S784" s="237"/>
      <c r="T784" s="238"/>
      <c r="AT784" s="239" t="s">
        <v>153</v>
      </c>
      <c r="AU784" s="239" t="s">
        <v>79</v>
      </c>
      <c r="AV784" s="13" t="s">
        <v>79</v>
      </c>
      <c r="AW784" s="13" t="s">
        <v>34</v>
      </c>
      <c r="AX784" s="13" t="s">
        <v>70</v>
      </c>
      <c r="AY784" s="239" t="s">
        <v>135</v>
      </c>
    </row>
    <row r="785" spans="2:51" s="12" customFormat="1" ht="13.5">
      <c r="B785" s="219"/>
      <c r="C785" s="220"/>
      <c r="D785" s="215" t="s">
        <v>153</v>
      </c>
      <c r="E785" s="221" t="s">
        <v>21</v>
      </c>
      <c r="F785" s="222" t="s">
        <v>205</v>
      </c>
      <c r="G785" s="220"/>
      <c r="H785" s="221" t="s">
        <v>21</v>
      </c>
      <c r="I785" s="223"/>
      <c r="J785" s="220"/>
      <c r="K785" s="220"/>
      <c r="L785" s="224"/>
      <c r="M785" s="225"/>
      <c r="N785" s="226"/>
      <c r="O785" s="226"/>
      <c r="P785" s="226"/>
      <c r="Q785" s="226"/>
      <c r="R785" s="226"/>
      <c r="S785" s="226"/>
      <c r="T785" s="227"/>
      <c r="AT785" s="228" t="s">
        <v>153</v>
      </c>
      <c r="AU785" s="228" t="s">
        <v>79</v>
      </c>
      <c r="AV785" s="12" t="s">
        <v>77</v>
      </c>
      <c r="AW785" s="12" t="s">
        <v>34</v>
      </c>
      <c r="AX785" s="12" t="s">
        <v>70</v>
      </c>
      <c r="AY785" s="228" t="s">
        <v>135</v>
      </c>
    </row>
    <row r="786" spans="2:51" s="13" customFormat="1" ht="13.5">
      <c r="B786" s="229"/>
      <c r="C786" s="230"/>
      <c r="D786" s="215" t="s">
        <v>153</v>
      </c>
      <c r="E786" s="231" t="s">
        <v>21</v>
      </c>
      <c r="F786" s="232" t="s">
        <v>563</v>
      </c>
      <c r="G786" s="230"/>
      <c r="H786" s="233">
        <v>7.4</v>
      </c>
      <c r="I786" s="234"/>
      <c r="J786" s="230"/>
      <c r="K786" s="230"/>
      <c r="L786" s="235"/>
      <c r="M786" s="236"/>
      <c r="N786" s="237"/>
      <c r="O786" s="237"/>
      <c r="P786" s="237"/>
      <c r="Q786" s="237"/>
      <c r="R786" s="237"/>
      <c r="S786" s="237"/>
      <c r="T786" s="238"/>
      <c r="AT786" s="239" t="s">
        <v>153</v>
      </c>
      <c r="AU786" s="239" t="s">
        <v>79</v>
      </c>
      <c r="AV786" s="13" t="s">
        <v>79</v>
      </c>
      <c r="AW786" s="13" t="s">
        <v>34</v>
      </c>
      <c r="AX786" s="13" t="s">
        <v>70</v>
      </c>
      <c r="AY786" s="239" t="s">
        <v>135</v>
      </c>
    </row>
    <row r="787" spans="2:51" s="12" customFormat="1" ht="13.5">
      <c r="B787" s="219"/>
      <c r="C787" s="220"/>
      <c r="D787" s="215" t="s">
        <v>153</v>
      </c>
      <c r="E787" s="221" t="s">
        <v>21</v>
      </c>
      <c r="F787" s="222" t="s">
        <v>207</v>
      </c>
      <c r="G787" s="220"/>
      <c r="H787" s="221" t="s">
        <v>21</v>
      </c>
      <c r="I787" s="223"/>
      <c r="J787" s="220"/>
      <c r="K787" s="220"/>
      <c r="L787" s="224"/>
      <c r="M787" s="225"/>
      <c r="N787" s="226"/>
      <c r="O787" s="226"/>
      <c r="P787" s="226"/>
      <c r="Q787" s="226"/>
      <c r="R787" s="226"/>
      <c r="S787" s="226"/>
      <c r="T787" s="227"/>
      <c r="AT787" s="228" t="s">
        <v>153</v>
      </c>
      <c r="AU787" s="228" t="s">
        <v>79</v>
      </c>
      <c r="AV787" s="12" t="s">
        <v>77</v>
      </c>
      <c r="AW787" s="12" t="s">
        <v>34</v>
      </c>
      <c r="AX787" s="12" t="s">
        <v>70</v>
      </c>
      <c r="AY787" s="228" t="s">
        <v>135</v>
      </c>
    </row>
    <row r="788" spans="2:51" s="13" customFormat="1" ht="13.5">
      <c r="B788" s="229"/>
      <c r="C788" s="230"/>
      <c r="D788" s="215" t="s">
        <v>153</v>
      </c>
      <c r="E788" s="231" t="s">
        <v>21</v>
      </c>
      <c r="F788" s="232" t="s">
        <v>564</v>
      </c>
      <c r="G788" s="230"/>
      <c r="H788" s="233">
        <v>9.267</v>
      </c>
      <c r="I788" s="234"/>
      <c r="J788" s="230"/>
      <c r="K788" s="230"/>
      <c r="L788" s="235"/>
      <c r="M788" s="236"/>
      <c r="N788" s="237"/>
      <c r="O788" s="237"/>
      <c r="P788" s="237"/>
      <c r="Q788" s="237"/>
      <c r="R788" s="237"/>
      <c r="S788" s="237"/>
      <c r="T788" s="238"/>
      <c r="AT788" s="239" t="s">
        <v>153</v>
      </c>
      <c r="AU788" s="239" t="s">
        <v>79</v>
      </c>
      <c r="AV788" s="13" t="s">
        <v>79</v>
      </c>
      <c r="AW788" s="13" t="s">
        <v>34</v>
      </c>
      <c r="AX788" s="13" t="s">
        <v>70</v>
      </c>
      <c r="AY788" s="239" t="s">
        <v>135</v>
      </c>
    </row>
    <row r="789" spans="2:51" s="14" customFormat="1" ht="13.5">
      <c r="B789" s="240"/>
      <c r="C789" s="241"/>
      <c r="D789" s="215" t="s">
        <v>153</v>
      </c>
      <c r="E789" s="242" t="s">
        <v>21</v>
      </c>
      <c r="F789" s="243" t="s">
        <v>157</v>
      </c>
      <c r="G789" s="241"/>
      <c r="H789" s="244">
        <v>91.84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AT789" s="250" t="s">
        <v>153</v>
      </c>
      <c r="AU789" s="250" t="s">
        <v>79</v>
      </c>
      <c r="AV789" s="14" t="s">
        <v>141</v>
      </c>
      <c r="AW789" s="14" t="s">
        <v>34</v>
      </c>
      <c r="AX789" s="14" t="s">
        <v>77</v>
      </c>
      <c r="AY789" s="250" t="s">
        <v>135</v>
      </c>
    </row>
    <row r="790" spans="2:65" s="1" customFormat="1" ht="38.25" customHeight="1">
      <c r="B790" s="41"/>
      <c r="C790" s="203" t="s">
        <v>787</v>
      </c>
      <c r="D790" s="203" t="s">
        <v>137</v>
      </c>
      <c r="E790" s="204" t="s">
        <v>788</v>
      </c>
      <c r="F790" s="205" t="s">
        <v>789</v>
      </c>
      <c r="G790" s="206" t="s">
        <v>147</v>
      </c>
      <c r="H790" s="207">
        <v>335.904</v>
      </c>
      <c r="I790" s="208"/>
      <c r="J790" s="209">
        <f>ROUND(I790*H790,2)</f>
        <v>0</v>
      </c>
      <c r="K790" s="205" t="s">
        <v>21</v>
      </c>
      <c r="L790" s="61"/>
      <c r="M790" s="210" t="s">
        <v>21</v>
      </c>
      <c r="N790" s="211" t="s">
        <v>41</v>
      </c>
      <c r="O790" s="42"/>
      <c r="P790" s="212">
        <f>O790*H790</f>
        <v>0</v>
      </c>
      <c r="Q790" s="212">
        <v>0.00017</v>
      </c>
      <c r="R790" s="212">
        <f>Q790*H790</f>
        <v>0.057103680000000004</v>
      </c>
      <c r="S790" s="212">
        <v>0</v>
      </c>
      <c r="T790" s="213">
        <f>S790*H790</f>
        <v>0</v>
      </c>
      <c r="AR790" s="25" t="s">
        <v>274</v>
      </c>
      <c r="AT790" s="25" t="s">
        <v>137</v>
      </c>
      <c r="AU790" s="25" t="s">
        <v>79</v>
      </c>
      <c r="AY790" s="25" t="s">
        <v>135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25" t="s">
        <v>77</v>
      </c>
      <c r="BK790" s="214">
        <f>ROUND(I790*H790,2)</f>
        <v>0</v>
      </c>
      <c r="BL790" s="25" t="s">
        <v>274</v>
      </c>
      <c r="BM790" s="25" t="s">
        <v>790</v>
      </c>
    </row>
    <row r="791" spans="2:47" s="1" customFormat="1" ht="27">
      <c r="B791" s="41"/>
      <c r="C791" s="63"/>
      <c r="D791" s="215" t="s">
        <v>143</v>
      </c>
      <c r="E791" s="63"/>
      <c r="F791" s="216" t="s">
        <v>789</v>
      </c>
      <c r="G791" s="63"/>
      <c r="H791" s="63"/>
      <c r="I791" s="172"/>
      <c r="J791" s="63"/>
      <c r="K791" s="63"/>
      <c r="L791" s="61"/>
      <c r="M791" s="217"/>
      <c r="N791" s="42"/>
      <c r="O791" s="42"/>
      <c r="P791" s="42"/>
      <c r="Q791" s="42"/>
      <c r="R791" s="42"/>
      <c r="S791" s="42"/>
      <c r="T791" s="78"/>
      <c r="AT791" s="25" t="s">
        <v>143</v>
      </c>
      <c r="AU791" s="25" t="s">
        <v>79</v>
      </c>
    </row>
    <row r="792" spans="2:47" s="1" customFormat="1" ht="40.5">
      <c r="B792" s="41"/>
      <c r="C792" s="63"/>
      <c r="D792" s="215" t="s">
        <v>151</v>
      </c>
      <c r="E792" s="63"/>
      <c r="F792" s="218" t="s">
        <v>791</v>
      </c>
      <c r="G792" s="63"/>
      <c r="H792" s="63"/>
      <c r="I792" s="172"/>
      <c r="J792" s="63"/>
      <c r="K792" s="63"/>
      <c r="L792" s="61"/>
      <c r="M792" s="217"/>
      <c r="N792" s="42"/>
      <c r="O792" s="42"/>
      <c r="P792" s="42"/>
      <c r="Q792" s="42"/>
      <c r="R792" s="42"/>
      <c r="S792" s="42"/>
      <c r="T792" s="78"/>
      <c r="AT792" s="25" t="s">
        <v>151</v>
      </c>
      <c r="AU792" s="25" t="s">
        <v>79</v>
      </c>
    </row>
    <row r="793" spans="2:51" s="13" customFormat="1" ht="13.5">
      <c r="B793" s="229"/>
      <c r="C793" s="230"/>
      <c r="D793" s="215" t="s">
        <v>153</v>
      </c>
      <c r="E793" s="231" t="s">
        <v>21</v>
      </c>
      <c r="F793" s="232" t="s">
        <v>554</v>
      </c>
      <c r="G793" s="230"/>
      <c r="H793" s="233">
        <v>162.17</v>
      </c>
      <c r="I793" s="234"/>
      <c r="J793" s="230"/>
      <c r="K793" s="230"/>
      <c r="L793" s="235"/>
      <c r="M793" s="236"/>
      <c r="N793" s="237"/>
      <c r="O793" s="237"/>
      <c r="P793" s="237"/>
      <c r="Q793" s="237"/>
      <c r="R793" s="237"/>
      <c r="S793" s="237"/>
      <c r="T793" s="238"/>
      <c r="AT793" s="239" t="s">
        <v>153</v>
      </c>
      <c r="AU793" s="239" t="s">
        <v>79</v>
      </c>
      <c r="AV793" s="13" t="s">
        <v>79</v>
      </c>
      <c r="AW793" s="13" t="s">
        <v>34</v>
      </c>
      <c r="AX793" s="13" t="s">
        <v>70</v>
      </c>
      <c r="AY793" s="239" t="s">
        <v>135</v>
      </c>
    </row>
    <row r="794" spans="2:51" s="12" customFormat="1" ht="13.5">
      <c r="B794" s="219"/>
      <c r="C794" s="220"/>
      <c r="D794" s="215" t="s">
        <v>153</v>
      </c>
      <c r="E794" s="221" t="s">
        <v>21</v>
      </c>
      <c r="F794" s="222" t="s">
        <v>555</v>
      </c>
      <c r="G794" s="220"/>
      <c r="H794" s="221" t="s">
        <v>21</v>
      </c>
      <c r="I794" s="223"/>
      <c r="J794" s="220"/>
      <c r="K794" s="220"/>
      <c r="L794" s="224"/>
      <c r="M794" s="225"/>
      <c r="N794" s="226"/>
      <c r="O794" s="226"/>
      <c r="P794" s="226"/>
      <c r="Q794" s="226"/>
      <c r="R794" s="226"/>
      <c r="S794" s="226"/>
      <c r="T794" s="227"/>
      <c r="AT794" s="228" t="s">
        <v>153</v>
      </c>
      <c r="AU794" s="228" t="s">
        <v>79</v>
      </c>
      <c r="AV794" s="12" t="s">
        <v>77</v>
      </c>
      <c r="AW794" s="12" t="s">
        <v>34</v>
      </c>
      <c r="AX794" s="12" t="s">
        <v>70</v>
      </c>
      <c r="AY794" s="228" t="s">
        <v>135</v>
      </c>
    </row>
    <row r="795" spans="2:51" s="12" customFormat="1" ht="13.5">
      <c r="B795" s="219"/>
      <c r="C795" s="220"/>
      <c r="D795" s="215" t="s">
        <v>153</v>
      </c>
      <c r="E795" s="221" t="s">
        <v>21</v>
      </c>
      <c r="F795" s="222" t="s">
        <v>195</v>
      </c>
      <c r="G795" s="220"/>
      <c r="H795" s="221" t="s">
        <v>21</v>
      </c>
      <c r="I795" s="223"/>
      <c r="J795" s="220"/>
      <c r="K795" s="220"/>
      <c r="L795" s="224"/>
      <c r="M795" s="225"/>
      <c r="N795" s="226"/>
      <c r="O795" s="226"/>
      <c r="P795" s="226"/>
      <c r="Q795" s="226"/>
      <c r="R795" s="226"/>
      <c r="S795" s="226"/>
      <c r="T795" s="227"/>
      <c r="AT795" s="228" t="s">
        <v>153</v>
      </c>
      <c r="AU795" s="228" t="s">
        <v>79</v>
      </c>
      <c r="AV795" s="12" t="s">
        <v>77</v>
      </c>
      <c r="AW795" s="12" t="s">
        <v>34</v>
      </c>
      <c r="AX795" s="12" t="s">
        <v>70</v>
      </c>
      <c r="AY795" s="228" t="s">
        <v>135</v>
      </c>
    </row>
    <row r="796" spans="2:51" s="13" customFormat="1" ht="13.5">
      <c r="B796" s="229"/>
      <c r="C796" s="230"/>
      <c r="D796" s="215" t="s">
        <v>153</v>
      </c>
      <c r="E796" s="231" t="s">
        <v>21</v>
      </c>
      <c r="F796" s="232" t="s">
        <v>341</v>
      </c>
      <c r="G796" s="230"/>
      <c r="H796" s="233">
        <v>12</v>
      </c>
      <c r="I796" s="234"/>
      <c r="J796" s="230"/>
      <c r="K796" s="230"/>
      <c r="L796" s="235"/>
      <c r="M796" s="236"/>
      <c r="N796" s="237"/>
      <c r="O796" s="237"/>
      <c r="P796" s="237"/>
      <c r="Q796" s="237"/>
      <c r="R796" s="237"/>
      <c r="S796" s="237"/>
      <c r="T796" s="238"/>
      <c r="AT796" s="239" t="s">
        <v>153</v>
      </c>
      <c r="AU796" s="239" t="s">
        <v>79</v>
      </c>
      <c r="AV796" s="13" t="s">
        <v>79</v>
      </c>
      <c r="AW796" s="13" t="s">
        <v>34</v>
      </c>
      <c r="AX796" s="13" t="s">
        <v>70</v>
      </c>
      <c r="AY796" s="239" t="s">
        <v>135</v>
      </c>
    </row>
    <row r="797" spans="2:51" s="13" customFormat="1" ht="13.5">
      <c r="B797" s="229"/>
      <c r="C797" s="230"/>
      <c r="D797" s="215" t="s">
        <v>153</v>
      </c>
      <c r="E797" s="231" t="s">
        <v>21</v>
      </c>
      <c r="F797" s="232" t="s">
        <v>342</v>
      </c>
      <c r="G797" s="230"/>
      <c r="H797" s="233">
        <v>21.167</v>
      </c>
      <c r="I797" s="234"/>
      <c r="J797" s="230"/>
      <c r="K797" s="230"/>
      <c r="L797" s="235"/>
      <c r="M797" s="236"/>
      <c r="N797" s="237"/>
      <c r="O797" s="237"/>
      <c r="P797" s="237"/>
      <c r="Q797" s="237"/>
      <c r="R797" s="237"/>
      <c r="S797" s="237"/>
      <c r="T797" s="238"/>
      <c r="AT797" s="239" t="s">
        <v>153</v>
      </c>
      <c r="AU797" s="239" t="s">
        <v>79</v>
      </c>
      <c r="AV797" s="13" t="s">
        <v>79</v>
      </c>
      <c r="AW797" s="13" t="s">
        <v>34</v>
      </c>
      <c r="AX797" s="13" t="s">
        <v>70</v>
      </c>
      <c r="AY797" s="239" t="s">
        <v>135</v>
      </c>
    </row>
    <row r="798" spans="2:51" s="13" customFormat="1" ht="13.5">
      <c r="B798" s="229"/>
      <c r="C798" s="230"/>
      <c r="D798" s="215" t="s">
        <v>153</v>
      </c>
      <c r="E798" s="231" t="s">
        <v>21</v>
      </c>
      <c r="F798" s="232" t="s">
        <v>343</v>
      </c>
      <c r="G798" s="230"/>
      <c r="H798" s="233">
        <v>6.5</v>
      </c>
      <c r="I798" s="234"/>
      <c r="J798" s="230"/>
      <c r="K798" s="230"/>
      <c r="L798" s="235"/>
      <c r="M798" s="236"/>
      <c r="N798" s="237"/>
      <c r="O798" s="237"/>
      <c r="P798" s="237"/>
      <c r="Q798" s="237"/>
      <c r="R798" s="237"/>
      <c r="S798" s="237"/>
      <c r="T798" s="238"/>
      <c r="AT798" s="239" t="s">
        <v>153</v>
      </c>
      <c r="AU798" s="239" t="s">
        <v>79</v>
      </c>
      <c r="AV798" s="13" t="s">
        <v>79</v>
      </c>
      <c r="AW798" s="13" t="s">
        <v>34</v>
      </c>
      <c r="AX798" s="13" t="s">
        <v>70</v>
      </c>
      <c r="AY798" s="239" t="s">
        <v>135</v>
      </c>
    </row>
    <row r="799" spans="2:51" s="12" customFormat="1" ht="13.5">
      <c r="B799" s="219"/>
      <c r="C799" s="220"/>
      <c r="D799" s="215" t="s">
        <v>153</v>
      </c>
      <c r="E799" s="221" t="s">
        <v>21</v>
      </c>
      <c r="F799" s="222" t="s">
        <v>197</v>
      </c>
      <c r="G799" s="220"/>
      <c r="H799" s="221" t="s">
        <v>21</v>
      </c>
      <c r="I799" s="223"/>
      <c r="J799" s="220"/>
      <c r="K799" s="220"/>
      <c r="L799" s="224"/>
      <c r="M799" s="225"/>
      <c r="N799" s="226"/>
      <c r="O799" s="226"/>
      <c r="P799" s="226"/>
      <c r="Q799" s="226"/>
      <c r="R799" s="226"/>
      <c r="S799" s="226"/>
      <c r="T799" s="227"/>
      <c r="AT799" s="228" t="s">
        <v>153</v>
      </c>
      <c r="AU799" s="228" t="s">
        <v>79</v>
      </c>
      <c r="AV799" s="12" t="s">
        <v>77</v>
      </c>
      <c r="AW799" s="12" t="s">
        <v>34</v>
      </c>
      <c r="AX799" s="12" t="s">
        <v>70</v>
      </c>
      <c r="AY799" s="228" t="s">
        <v>135</v>
      </c>
    </row>
    <row r="800" spans="2:51" s="13" customFormat="1" ht="13.5">
      <c r="B800" s="229"/>
      <c r="C800" s="230"/>
      <c r="D800" s="215" t="s">
        <v>153</v>
      </c>
      <c r="E800" s="231" t="s">
        <v>21</v>
      </c>
      <c r="F800" s="232" t="s">
        <v>346</v>
      </c>
      <c r="G800" s="230"/>
      <c r="H800" s="233">
        <v>2.333</v>
      </c>
      <c r="I800" s="234"/>
      <c r="J800" s="230"/>
      <c r="K800" s="230"/>
      <c r="L800" s="235"/>
      <c r="M800" s="236"/>
      <c r="N800" s="237"/>
      <c r="O800" s="237"/>
      <c r="P800" s="237"/>
      <c r="Q800" s="237"/>
      <c r="R800" s="237"/>
      <c r="S800" s="237"/>
      <c r="T800" s="238"/>
      <c r="AT800" s="239" t="s">
        <v>153</v>
      </c>
      <c r="AU800" s="239" t="s">
        <v>79</v>
      </c>
      <c r="AV800" s="13" t="s">
        <v>79</v>
      </c>
      <c r="AW800" s="13" t="s">
        <v>34</v>
      </c>
      <c r="AX800" s="13" t="s">
        <v>70</v>
      </c>
      <c r="AY800" s="239" t="s">
        <v>135</v>
      </c>
    </row>
    <row r="801" spans="2:51" s="13" customFormat="1" ht="13.5">
      <c r="B801" s="229"/>
      <c r="C801" s="230"/>
      <c r="D801" s="215" t="s">
        <v>153</v>
      </c>
      <c r="E801" s="231" t="s">
        <v>21</v>
      </c>
      <c r="F801" s="232" t="s">
        <v>347</v>
      </c>
      <c r="G801" s="230"/>
      <c r="H801" s="233">
        <v>9.7</v>
      </c>
      <c r="I801" s="234"/>
      <c r="J801" s="230"/>
      <c r="K801" s="230"/>
      <c r="L801" s="235"/>
      <c r="M801" s="236"/>
      <c r="N801" s="237"/>
      <c r="O801" s="237"/>
      <c r="P801" s="237"/>
      <c r="Q801" s="237"/>
      <c r="R801" s="237"/>
      <c r="S801" s="237"/>
      <c r="T801" s="238"/>
      <c r="AT801" s="239" t="s">
        <v>153</v>
      </c>
      <c r="AU801" s="239" t="s">
        <v>79</v>
      </c>
      <c r="AV801" s="13" t="s">
        <v>79</v>
      </c>
      <c r="AW801" s="13" t="s">
        <v>34</v>
      </c>
      <c r="AX801" s="13" t="s">
        <v>70</v>
      </c>
      <c r="AY801" s="239" t="s">
        <v>135</v>
      </c>
    </row>
    <row r="802" spans="2:51" s="13" customFormat="1" ht="13.5">
      <c r="B802" s="229"/>
      <c r="C802" s="230"/>
      <c r="D802" s="215" t="s">
        <v>153</v>
      </c>
      <c r="E802" s="231" t="s">
        <v>21</v>
      </c>
      <c r="F802" s="232" t="s">
        <v>348</v>
      </c>
      <c r="G802" s="230"/>
      <c r="H802" s="233">
        <v>0.933</v>
      </c>
      <c r="I802" s="234"/>
      <c r="J802" s="230"/>
      <c r="K802" s="230"/>
      <c r="L802" s="235"/>
      <c r="M802" s="236"/>
      <c r="N802" s="237"/>
      <c r="O802" s="237"/>
      <c r="P802" s="237"/>
      <c r="Q802" s="237"/>
      <c r="R802" s="237"/>
      <c r="S802" s="237"/>
      <c r="T802" s="238"/>
      <c r="AT802" s="239" t="s">
        <v>153</v>
      </c>
      <c r="AU802" s="239" t="s">
        <v>79</v>
      </c>
      <c r="AV802" s="13" t="s">
        <v>79</v>
      </c>
      <c r="AW802" s="13" t="s">
        <v>34</v>
      </c>
      <c r="AX802" s="13" t="s">
        <v>70</v>
      </c>
      <c r="AY802" s="239" t="s">
        <v>135</v>
      </c>
    </row>
    <row r="803" spans="2:51" s="12" customFormat="1" ht="13.5">
      <c r="B803" s="219"/>
      <c r="C803" s="220"/>
      <c r="D803" s="215" t="s">
        <v>153</v>
      </c>
      <c r="E803" s="221" t="s">
        <v>21</v>
      </c>
      <c r="F803" s="222" t="s">
        <v>199</v>
      </c>
      <c r="G803" s="220"/>
      <c r="H803" s="221" t="s">
        <v>21</v>
      </c>
      <c r="I803" s="223"/>
      <c r="J803" s="220"/>
      <c r="K803" s="220"/>
      <c r="L803" s="224"/>
      <c r="M803" s="225"/>
      <c r="N803" s="226"/>
      <c r="O803" s="226"/>
      <c r="P803" s="226"/>
      <c r="Q803" s="226"/>
      <c r="R803" s="226"/>
      <c r="S803" s="226"/>
      <c r="T803" s="227"/>
      <c r="AT803" s="228" t="s">
        <v>153</v>
      </c>
      <c r="AU803" s="228" t="s">
        <v>79</v>
      </c>
      <c r="AV803" s="12" t="s">
        <v>77</v>
      </c>
      <c r="AW803" s="12" t="s">
        <v>34</v>
      </c>
      <c r="AX803" s="12" t="s">
        <v>70</v>
      </c>
      <c r="AY803" s="228" t="s">
        <v>135</v>
      </c>
    </row>
    <row r="804" spans="2:51" s="13" customFormat="1" ht="13.5">
      <c r="B804" s="229"/>
      <c r="C804" s="230"/>
      <c r="D804" s="215" t="s">
        <v>153</v>
      </c>
      <c r="E804" s="231" t="s">
        <v>21</v>
      </c>
      <c r="F804" s="232" t="s">
        <v>350</v>
      </c>
      <c r="G804" s="230"/>
      <c r="H804" s="233">
        <v>18.567</v>
      </c>
      <c r="I804" s="234"/>
      <c r="J804" s="230"/>
      <c r="K804" s="230"/>
      <c r="L804" s="235"/>
      <c r="M804" s="236"/>
      <c r="N804" s="237"/>
      <c r="O804" s="237"/>
      <c r="P804" s="237"/>
      <c r="Q804" s="237"/>
      <c r="R804" s="237"/>
      <c r="S804" s="237"/>
      <c r="T804" s="238"/>
      <c r="AT804" s="239" t="s">
        <v>153</v>
      </c>
      <c r="AU804" s="239" t="s">
        <v>79</v>
      </c>
      <c r="AV804" s="13" t="s">
        <v>79</v>
      </c>
      <c r="AW804" s="13" t="s">
        <v>34</v>
      </c>
      <c r="AX804" s="13" t="s">
        <v>70</v>
      </c>
      <c r="AY804" s="239" t="s">
        <v>135</v>
      </c>
    </row>
    <row r="805" spans="2:51" s="13" customFormat="1" ht="13.5">
      <c r="B805" s="229"/>
      <c r="C805" s="230"/>
      <c r="D805" s="215" t="s">
        <v>153</v>
      </c>
      <c r="E805" s="231" t="s">
        <v>21</v>
      </c>
      <c r="F805" s="232" t="s">
        <v>351</v>
      </c>
      <c r="G805" s="230"/>
      <c r="H805" s="233">
        <v>3.067</v>
      </c>
      <c r="I805" s="234"/>
      <c r="J805" s="230"/>
      <c r="K805" s="230"/>
      <c r="L805" s="235"/>
      <c r="M805" s="236"/>
      <c r="N805" s="237"/>
      <c r="O805" s="237"/>
      <c r="P805" s="237"/>
      <c r="Q805" s="237"/>
      <c r="R805" s="237"/>
      <c r="S805" s="237"/>
      <c r="T805" s="238"/>
      <c r="AT805" s="239" t="s">
        <v>153</v>
      </c>
      <c r="AU805" s="239" t="s">
        <v>79</v>
      </c>
      <c r="AV805" s="13" t="s">
        <v>79</v>
      </c>
      <c r="AW805" s="13" t="s">
        <v>34</v>
      </c>
      <c r="AX805" s="13" t="s">
        <v>70</v>
      </c>
      <c r="AY805" s="239" t="s">
        <v>135</v>
      </c>
    </row>
    <row r="806" spans="2:51" s="13" customFormat="1" ht="13.5">
      <c r="B806" s="229"/>
      <c r="C806" s="230"/>
      <c r="D806" s="215" t="s">
        <v>153</v>
      </c>
      <c r="E806" s="231" t="s">
        <v>21</v>
      </c>
      <c r="F806" s="232" t="s">
        <v>352</v>
      </c>
      <c r="G806" s="230"/>
      <c r="H806" s="233">
        <v>0.367</v>
      </c>
      <c r="I806" s="234"/>
      <c r="J806" s="230"/>
      <c r="K806" s="230"/>
      <c r="L806" s="235"/>
      <c r="M806" s="236"/>
      <c r="N806" s="237"/>
      <c r="O806" s="237"/>
      <c r="P806" s="237"/>
      <c r="Q806" s="237"/>
      <c r="R806" s="237"/>
      <c r="S806" s="237"/>
      <c r="T806" s="238"/>
      <c r="AT806" s="239" t="s">
        <v>153</v>
      </c>
      <c r="AU806" s="239" t="s">
        <v>79</v>
      </c>
      <c r="AV806" s="13" t="s">
        <v>79</v>
      </c>
      <c r="AW806" s="13" t="s">
        <v>34</v>
      </c>
      <c r="AX806" s="13" t="s">
        <v>70</v>
      </c>
      <c r="AY806" s="239" t="s">
        <v>135</v>
      </c>
    </row>
    <row r="807" spans="2:51" s="12" customFormat="1" ht="13.5">
      <c r="B807" s="219"/>
      <c r="C807" s="220"/>
      <c r="D807" s="215" t="s">
        <v>153</v>
      </c>
      <c r="E807" s="221" t="s">
        <v>21</v>
      </c>
      <c r="F807" s="222" t="s">
        <v>201</v>
      </c>
      <c r="G807" s="220"/>
      <c r="H807" s="221" t="s">
        <v>21</v>
      </c>
      <c r="I807" s="223"/>
      <c r="J807" s="220"/>
      <c r="K807" s="220"/>
      <c r="L807" s="224"/>
      <c r="M807" s="225"/>
      <c r="N807" s="226"/>
      <c r="O807" s="226"/>
      <c r="P807" s="226"/>
      <c r="Q807" s="226"/>
      <c r="R807" s="226"/>
      <c r="S807" s="226"/>
      <c r="T807" s="227"/>
      <c r="AT807" s="228" t="s">
        <v>153</v>
      </c>
      <c r="AU807" s="228" t="s">
        <v>79</v>
      </c>
      <c r="AV807" s="12" t="s">
        <v>77</v>
      </c>
      <c r="AW807" s="12" t="s">
        <v>34</v>
      </c>
      <c r="AX807" s="12" t="s">
        <v>70</v>
      </c>
      <c r="AY807" s="228" t="s">
        <v>135</v>
      </c>
    </row>
    <row r="808" spans="2:51" s="13" customFormat="1" ht="13.5">
      <c r="B808" s="229"/>
      <c r="C808" s="230"/>
      <c r="D808" s="215" t="s">
        <v>153</v>
      </c>
      <c r="E808" s="231" t="s">
        <v>21</v>
      </c>
      <c r="F808" s="232" t="s">
        <v>355</v>
      </c>
      <c r="G808" s="230"/>
      <c r="H808" s="233">
        <v>26.033</v>
      </c>
      <c r="I808" s="234"/>
      <c r="J808" s="230"/>
      <c r="K808" s="230"/>
      <c r="L808" s="235"/>
      <c r="M808" s="236"/>
      <c r="N808" s="237"/>
      <c r="O808" s="237"/>
      <c r="P808" s="237"/>
      <c r="Q808" s="237"/>
      <c r="R808" s="237"/>
      <c r="S808" s="237"/>
      <c r="T808" s="238"/>
      <c r="AT808" s="239" t="s">
        <v>153</v>
      </c>
      <c r="AU808" s="239" t="s">
        <v>79</v>
      </c>
      <c r="AV808" s="13" t="s">
        <v>79</v>
      </c>
      <c r="AW808" s="13" t="s">
        <v>34</v>
      </c>
      <c r="AX808" s="13" t="s">
        <v>70</v>
      </c>
      <c r="AY808" s="239" t="s">
        <v>135</v>
      </c>
    </row>
    <row r="809" spans="2:51" s="13" customFormat="1" ht="13.5">
      <c r="B809" s="229"/>
      <c r="C809" s="230"/>
      <c r="D809" s="215" t="s">
        <v>153</v>
      </c>
      <c r="E809" s="231" t="s">
        <v>21</v>
      </c>
      <c r="F809" s="232" t="s">
        <v>356</v>
      </c>
      <c r="G809" s="230"/>
      <c r="H809" s="233">
        <v>2.067</v>
      </c>
      <c r="I809" s="234"/>
      <c r="J809" s="230"/>
      <c r="K809" s="230"/>
      <c r="L809" s="235"/>
      <c r="M809" s="236"/>
      <c r="N809" s="237"/>
      <c r="O809" s="237"/>
      <c r="P809" s="237"/>
      <c r="Q809" s="237"/>
      <c r="R809" s="237"/>
      <c r="S809" s="237"/>
      <c r="T809" s="238"/>
      <c r="AT809" s="239" t="s">
        <v>153</v>
      </c>
      <c r="AU809" s="239" t="s">
        <v>79</v>
      </c>
      <c r="AV809" s="13" t="s">
        <v>79</v>
      </c>
      <c r="AW809" s="13" t="s">
        <v>34</v>
      </c>
      <c r="AX809" s="13" t="s">
        <v>70</v>
      </c>
      <c r="AY809" s="239" t="s">
        <v>135</v>
      </c>
    </row>
    <row r="810" spans="2:51" s="12" customFormat="1" ht="13.5">
      <c r="B810" s="219"/>
      <c r="C810" s="220"/>
      <c r="D810" s="215" t="s">
        <v>153</v>
      </c>
      <c r="E810" s="221" t="s">
        <v>21</v>
      </c>
      <c r="F810" s="222" t="s">
        <v>203</v>
      </c>
      <c r="G810" s="220"/>
      <c r="H810" s="221" t="s">
        <v>21</v>
      </c>
      <c r="I810" s="223"/>
      <c r="J810" s="220"/>
      <c r="K810" s="220"/>
      <c r="L810" s="224"/>
      <c r="M810" s="225"/>
      <c r="N810" s="226"/>
      <c r="O810" s="226"/>
      <c r="P810" s="226"/>
      <c r="Q810" s="226"/>
      <c r="R810" s="226"/>
      <c r="S810" s="226"/>
      <c r="T810" s="227"/>
      <c r="AT810" s="228" t="s">
        <v>153</v>
      </c>
      <c r="AU810" s="228" t="s">
        <v>79</v>
      </c>
      <c r="AV810" s="12" t="s">
        <v>77</v>
      </c>
      <c r="AW810" s="12" t="s">
        <v>34</v>
      </c>
      <c r="AX810" s="12" t="s">
        <v>70</v>
      </c>
      <c r="AY810" s="228" t="s">
        <v>135</v>
      </c>
    </row>
    <row r="811" spans="2:51" s="13" customFormat="1" ht="13.5">
      <c r="B811" s="229"/>
      <c r="C811" s="230"/>
      <c r="D811" s="215" t="s">
        <v>153</v>
      </c>
      <c r="E811" s="231" t="s">
        <v>21</v>
      </c>
      <c r="F811" s="232" t="s">
        <v>358</v>
      </c>
      <c r="G811" s="230"/>
      <c r="H811" s="233">
        <v>22.5</v>
      </c>
      <c r="I811" s="234"/>
      <c r="J811" s="230"/>
      <c r="K811" s="230"/>
      <c r="L811" s="235"/>
      <c r="M811" s="236"/>
      <c r="N811" s="237"/>
      <c r="O811" s="237"/>
      <c r="P811" s="237"/>
      <c r="Q811" s="237"/>
      <c r="R811" s="237"/>
      <c r="S811" s="237"/>
      <c r="T811" s="238"/>
      <c r="AT811" s="239" t="s">
        <v>153</v>
      </c>
      <c r="AU811" s="239" t="s">
        <v>79</v>
      </c>
      <c r="AV811" s="13" t="s">
        <v>79</v>
      </c>
      <c r="AW811" s="13" t="s">
        <v>34</v>
      </c>
      <c r="AX811" s="13" t="s">
        <v>70</v>
      </c>
      <c r="AY811" s="239" t="s">
        <v>135</v>
      </c>
    </row>
    <row r="812" spans="2:51" s="12" customFormat="1" ht="13.5">
      <c r="B812" s="219"/>
      <c r="C812" s="220"/>
      <c r="D812" s="215" t="s">
        <v>153</v>
      </c>
      <c r="E812" s="221" t="s">
        <v>21</v>
      </c>
      <c r="F812" s="222" t="s">
        <v>205</v>
      </c>
      <c r="G812" s="220"/>
      <c r="H812" s="221" t="s">
        <v>21</v>
      </c>
      <c r="I812" s="223"/>
      <c r="J812" s="220"/>
      <c r="K812" s="220"/>
      <c r="L812" s="224"/>
      <c r="M812" s="225"/>
      <c r="N812" s="226"/>
      <c r="O812" s="226"/>
      <c r="P812" s="226"/>
      <c r="Q812" s="226"/>
      <c r="R812" s="226"/>
      <c r="S812" s="226"/>
      <c r="T812" s="227"/>
      <c r="AT812" s="228" t="s">
        <v>153</v>
      </c>
      <c r="AU812" s="228" t="s">
        <v>79</v>
      </c>
      <c r="AV812" s="12" t="s">
        <v>77</v>
      </c>
      <c r="AW812" s="12" t="s">
        <v>34</v>
      </c>
      <c r="AX812" s="12" t="s">
        <v>70</v>
      </c>
      <c r="AY812" s="228" t="s">
        <v>135</v>
      </c>
    </row>
    <row r="813" spans="2:51" s="13" customFormat="1" ht="13.5">
      <c r="B813" s="229"/>
      <c r="C813" s="230"/>
      <c r="D813" s="215" t="s">
        <v>153</v>
      </c>
      <c r="E813" s="231" t="s">
        <v>21</v>
      </c>
      <c r="F813" s="232" t="s">
        <v>360</v>
      </c>
      <c r="G813" s="230"/>
      <c r="H813" s="233">
        <v>24.5</v>
      </c>
      <c r="I813" s="234"/>
      <c r="J813" s="230"/>
      <c r="K813" s="230"/>
      <c r="L813" s="235"/>
      <c r="M813" s="236"/>
      <c r="N813" s="237"/>
      <c r="O813" s="237"/>
      <c r="P813" s="237"/>
      <c r="Q813" s="237"/>
      <c r="R813" s="237"/>
      <c r="S813" s="237"/>
      <c r="T813" s="238"/>
      <c r="AT813" s="239" t="s">
        <v>153</v>
      </c>
      <c r="AU813" s="239" t="s">
        <v>79</v>
      </c>
      <c r="AV813" s="13" t="s">
        <v>79</v>
      </c>
      <c r="AW813" s="13" t="s">
        <v>34</v>
      </c>
      <c r="AX813" s="13" t="s">
        <v>70</v>
      </c>
      <c r="AY813" s="239" t="s">
        <v>135</v>
      </c>
    </row>
    <row r="814" spans="2:51" s="13" customFormat="1" ht="13.5">
      <c r="B814" s="229"/>
      <c r="C814" s="230"/>
      <c r="D814" s="215" t="s">
        <v>153</v>
      </c>
      <c r="E814" s="231" t="s">
        <v>21</v>
      </c>
      <c r="F814" s="232" t="s">
        <v>361</v>
      </c>
      <c r="G814" s="230"/>
      <c r="H814" s="233">
        <v>0.933</v>
      </c>
      <c r="I814" s="234"/>
      <c r="J814" s="230"/>
      <c r="K814" s="230"/>
      <c r="L814" s="235"/>
      <c r="M814" s="236"/>
      <c r="N814" s="237"/>
      <c r="O814" s="237"/>
      <c r="P814" s="237"/>
      <c r="Q814" s="237"/>
      <c r="R814" s="237"/>
      <c r="S814" s="237"/>
      <c r="T814" s="238"/>
      <c r="AT814" s="239" t="s">
        <v>153</v>
      </c>
      <c r="AU814" s="239" t="s">
        <v>79</v>
      </c>
      <c r="AV814" s="13" t="s">
        <v>79</v>
      </c>
      <c r="AW814" s="13" t="s">
        <v>34</v>
      </c>
      <c r="AX814" s="13" t="s">
        <v>70</v>
      </c>
      <c r="AY814" s="239" t="s">
        <v>135</v>
      </c>
    </row>
    <row r="815" spans="2:51" s="12" customFormat="1" ht="13.5">
      <c r="B815" s="219"/>
      <c r="C815" s="220"/>
      <c r="D815" s="215" t="s">
        <v>153</v>
      </c>
      <c r="E815" s="221" t="s">
        <v>21</v>
      </c>
      <c r="F815" s="222" t="s">
        <v>207</v>
      </c>
      <c r="G815" s="220"/>
      <c r="H815" s="221" t="s">
        <v>21</v>
      </c>
      <c r="I815" s="223"/>
      <c r="J815" s="220"/>
      <c r="K815" s="220"/>
      <c r="L815" s="224"/>
      <c r="M815" s="225"/>
      <c r="N815" s="226"/>
      <c r="O815" s="226"/>
      <c r="P815" s="226"/>
      <c r="Q815" s="226"/>
      <c r="R815" s="226"/>
      <c r="S815" s="226"/>
      <c r="T815" s="227"/>
      <c r="AT815" s="228" t="s">
        <v>153</v>
      </c>
      <c r="AU815" s="228" t="s">
        <v>79</v>
      </c>
      <c r="AV815" s="12" t="s">
        <v>77</v>
      </c>
      <c r="AW815" s="12" t="s">
        <v>34</v>
      </c>
      <c r="AX815" s="12" t="s">
        <v>70</v>
      </c>
      <c r="AY815" s="228" t="s">
        <v>135</v>
      </c>
    </row>
    <row r="816" spans="2:51" s="13" customFormat="1" ht="13.5">
      <c r="B816" s="229"/>
      <c r="C816" s="230"/>
      <c r="D816" s="215" t="s">
        <v>153</v>
      </c>
      <c r="E816" s="231" t="s">
        <v>21</v>
      </c>
      <c r="F816" s="232" t="s">
        <v>363</v>
      </c>
      <c r="G816" s="230"/>
      <c r="H816" s="233">
        <v>19.167</v>
      </c>
      <c r="I816" s="234"/>
      <c r="J816" s="230"/>
      <c r="K816" s="230"/>
      <c r="L816" s="235"/>
      <c r="M816" s="236"/>
      <c r="N816" s="237"/>
      <c r="O816" s="237"/>
      <c r="P816" s="237"/>
      <c r="Q816" s="237"/>
      <c r="R816" s="237"/>
      <c r="S816" s="237"/>
      <c r="T816" s="238"/>
      <c r="AT816" s="239" t="s">
        <v>153</v>
      </c>
      <c r="AU816" s="239" t="s">
        <v>79</v>
      </c>
      <c r="AV816" s="13" t="s">
        <v>79</v>
      </c>
      <c r="AW816" s="13" t="s">
        <v>34</v>
      </c>
      <c r="AX816" s="13" t="s">
        <v>70</v>
      </c>
      <c r="AY816" s="239" t="s">
        <v>135</v>
      </c>
    </row>
    <row r="817" spans="2:51" s="13" customFormat="1" ht="13.5">
      <c r="B817" s="229"/>
      <c r="C817" s="230"/>
      <c r="D817" s="215" t="s">
        <v>153</v>
      </c>
      <c r="E817" s="231" t="s">
        <v>21</v>
      </c>
      <c r="F817" s="232" t="s">
        <v>364</v>
      </c>
      <c r="G817" s="230"/>
      <c r="H817" s="233">
        <v>3.5</v>
      </c>
      <c r="I817" s="234"/>
      <c r="J817" s="230"/>
      <c r="K817" s="230"/>
      <c r="L817" s="235"/>
      <c r="M817" s="236"/>
      <c r="N817" s="237"/>
      <c r="O817" s="237"/>
      <c r="P817" s="237"/>
      <c r="Q817" s="237"/>
      <c r="R817" s="237"/>
      <c r="S817" s="237"/>
      <c r="T817" s="238"/>
      <c r="AT817" s="239" t="s">
        <v>153</v>
      </c>
      <c r="AU817" s="239" t="s">
        <v>79</v>
      </c>
      <c r="AV817" s="13" t="s">
        <v>79</v>
      </c>
      <c r="AW817" s="13" t="s">
        <v>34</v>
      </c>
      <c r="AX817" s="13" t="s">
        <v>70</v>
      </c>
      <c r="AY817" s="239" t="s">
        <v>135</v>
      </c>
    </row>
    <row r="818" spans="2:51" s="13" customFormat="1" ht="13.5">
      <c r="B818" s="229"/>
      <c r="C818" s="230"/>
      <c r="D818" s="215" t="s">
        <v>153</v>
      </c>
      <c r="E818" s="231" t="s">
        <v>21</v>
      </c>
      <c r="F818" s="232" t="s">
        <v>365</v>
      </c>
      <c r="G818" s="230"/>
      <c r="H818" s="233">
        <v>0.4</v>
      </c>
      <c r="I818" s="234"/>
      <c r="J818" s="230"/>
      <c r="K818" s="230"/>
      <c r="L818" s="235"/>
      <c r="M818" s="236"/>
      <c r="N818" s="237"/>
      <c r="O818" s="237"/>
      <c r="P818" s="237"/>
      <c r="Q818" s="237"/>
      <c r="R818" s="237"/>
      <c r="S818" s="237"/>
      <c r="T818" s="238"/>
      <c r="AT818" s="239" t="s">
        <v>153</v>
      </c>
      <c r="AU818" s="239" t="s">
        <v>79</v>
      </c>
      <c r="AV818" s="13" t="s">
        <v>79</v>
      </c>
      <c r="AW818" s="13" t="s">
        <v>34</v>
      </c>
      <c r="AX818" s="13" t="s">
        <v>70</v>
      </c>
      <c r="AY818" s="239" t="s">
        <v>135</v>
      </c>
    </row>
    <row r="819" spans="2:51" s="14" customFormat="1" ht="13.5">
      <c r="B819" s="240"/>
      <c r="C819" s="241"/>
      <c r="D819" s="215" t="s">
        <v>153</v>
      </c>
      <c r="E819" s="242" t="s">
        <v>21</v>
      </c>
      <c r="F819" s="243" t="s">
        <v>157</v>
      </c>
      <c r="G819" s="241"/>
      <c r="H819" s="244">
        <v>335.904</v>
      </c>
      <c r="I819" s="245"/>
      <c r="J819" s="241"/>
      <c r="K819" s="241"/>
      <c r="L819" s="246"/>
      <c r="M819" s="273"/>
      <c r="N819" s="274"/>
      <c r="O819" s="274"/>
      <c r="P819" s="274"/>
      <c r="Q819" s="274"/>
      <c r="R819" s="274"/>
      <c r="S819" s="274"/>
      <c r="T819" s="275"/>
      <c r="AT819" s="250" t="s">
        <v>153</v>
      </c>
      <c r="AU819" s="250" t="s">
        <v>79</v>
      </c>
      <c r="AV819" s="14" t="s">
        <v>141</v>
      </c>
      <c r="AW819" s="14" t="s">
        <v>34</v>
      </c>
      <c r="AX819" s="14" t="s">
        <v>77</v>
      </c>
      <c r="AY819" s="250" t="s">
        <v>135</v>
      </c>
    </row>
    <row r="820" spans="2:12" s="1" customFormat="1" ht="6.95" customHeight="1">
      <c r="B820" s="56"/>
      <c r="C820" s="57"/>
      <c r="D820" s="57"/>
      <c r="E820" s="57"/>
      <c r="F820" s="57"/>
      <c r="G820" s="57"/>
      <c r="H820" s="57"/>
      <c r="I820" s="148"/>
      <c r="J820" s="57"/>
      <c r="K820" s="57"/>
      <c r="L820" s="61"/>
    </row>
  </sheetData>
  <sheetProtection algorithmName="SHA-512" hashValue="REGtFvBLFF4rN9noBcO4PLdB5M2/9CFwZtCNd5byso0miIWQG8eHFLt/lehwr2SFGe0qe/nmRwZP1/FJFKAmFQ==" saltValue="GVy6vxPecIQe117HqQTs2wxj3lnx4Sec/RaF4zBA2nPLbQd8JGmqQrd3ulvyNnCfMPg/CEFheJPJgj7wIV57pA==" spinCount="100000" sheet="1" objects="1" scenarios="1" formatColumns="0" formatRows="0" autoFilter="0"/>
  <autoFilter ref="C94:K819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91</v>
      </c>
      <c r="G1" s="407" t="s">
        <v>92</v>
      </c>
      <c r="H1" s="407"/>
      <c r="I1" s="124"/>
      <c r="J1" s="123" t="s">
        <v>93</v>
      </c>
      <c r="K1" s="122" t="s">
        <v>94</v>
      </c>
      <c r="L1" s="123" t="s">
        <v>95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5" t="s">
        <v>87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79</v>
      </c>
    </row>
    <row r="4" spans="2:46" ht="36.95" customHeight="1">
      <c r="B4" s="29"/>
      <c r="C4" s="30"/>
      <c r="D4" s="31" t="s">
        <v>96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VT Olešná, Místek, km 9,540 Rozdělovací objekt, projektová dokumentace, stavba č.3318</v>
      </c>
      <c r="F7" s="400"/>
      <c r="G7" s="400"/>
      <c r="H7" s="400"/>
      <c r="I7" s="126"/>
      <c r="J7" s="30"/>
      <c r="K7" s="32"/>
    </row>
    <row r="8" spans="2:11" ht="13.5">
      <c r="B8" s="29"/>
      <c r="C8" s="30"/>
      <c r="D8" s="38" t="s">
        <v>97</v>
      </c>
      <c r="E8" s="30"/>
      <c r="F8" s="30"/>
      <c r="G8" s="30"/>
      <c r="H8" s="30"/>
      <c r="I8" s="126"/>
      <c r="J8" s="30"/>
      <c r="K8" s="32"/>
    </row>
    <row r="9" spans="2:11" s="1" customFormat="1" ht="16.5" customHeight="1">
      <c r="B9" s="41"/>
      <c r="C9" s="42"/>
      <c r="D9" s="42"/>
      <c r="E9" s="399" t="s">
        <v>98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38" t="s">
        <v>99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02" t="s">
        <v>792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20</v>
      </c>
      <c r="E13" s="42"/>
      <c r="F13" s="36" t="s">
        <v>21</v>
      </c>
      <c r="G13" s="42"/>
      <c r="H13" s="42"/>
      <c r="I13" s="128" t="s">
        <v>22</v>
      </c>
      <c r="J13" s="36" t="s">
        <v>21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28" t="s">
        <v>25</v>
      </c>
      <c r="J14" s="129" t="str">
        <f>'Rekapitulace stavby'!AN8</f>
        <v>Vyplň údaj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28" t="s">
        <v>27</v>
      </c>
      <c r="J16" s="36" t="s">
        <v>21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28" t="s">
        <v>29</v>
      </c>
      <c r="J17" s="36" t="s">
        <v>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28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28" t="s">
        <v>27</v>
      </c>
      <c r="J22" s="36" t="s">
        <v>21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28" t="s">
        <v>29</v>
      </c>
      <c r="J23" s="36" t="s">
        <v>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87" t="s">
        <v>21</v>
      </c>
      <c r="F26" s="387"/>
      <c r="G26" s="387"/>
      <c r="H26" s="38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36</v>
      </c>
      <c r="E29" s="42"/>
      <c r="F29" s="42"/>
      <c r="G29" s="42"/>
      <c r="H29" s="42"/>
      <c r="I29" s="127"/>
      <c r="J29" s="137">
        <f>ROUND(J89,2)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38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39">
        <f>ROUND(SUM(BE89:BE376),2)</f>
        <v>0</v>
      </c>
      <c r="G32" s="42"/>
      <c r="H32" s="42"/>
      <c r="I32" s="140">
        <v>0.21</v>
      </c>
      <c r="J32" s="139">
        <f>ROUND(ROUND((SUM(BE89:BE376)),2)*I32,2)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39">
        <f>ROUND(SUM(BF89:BF376),2)</f>
        <v>0</v>
      </c>
      <c r="G33" s="42"/>
      <c r="H33" s="42"/>
      <c r="I33" s="140">
        <v>0.15</v>
      </c>
      <c r="J33" s="139">
        <f>ROUND(ROUND((SUM(BF89:BF376)),2)*I33,2)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39">
        <f>ROUND(SUM(BG89:BG376),2)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39">
        <f>ROUND(SUM(BH89:BH376),2)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39">
        <f>ROUND(SUM(BI89:BI376),2)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46</v>
      </c>
      <c r="E38" s="79"/>
      <c r="F38" s="79"/>
      <c r="G38" s="143" t="s">
        <v>47</v>
      </c>
      <c r="H38" s="144" t="s">
        <v>48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101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9" t="str">
        <f>E7</f>
        <v>VT Olešná, Místek, km 9,540 Rozdělovací objekt, projektová dokumentace, stavba č.3318</v>
      </c>
      <c r="F47" s="400"/>
      <c r="G47" s="400"/>
      <c r="H47" s="400"/>
      <c r="I47" s="127"/>
      <c r="J47" s="42"/>
      <c r="K47" s="45"/>
    </row>
    <row r="48" spans="2:11" ht="13.5">
      <c r="B48" s="29"/>
      <c r="C48" s="38" t="s">
        <v>97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16.5" customHeight="1">
      <c r="B49" s="41"/>
      <c r="C49" s="42"/>
      <c r="D49" s="42"/>
      <c r="E49" s="399" t="s">
        <v>98</v>
      </c>
      <c r="F49" s="401"/>
      <c r="G49" s="401"/>
      <c r="H49" s="401"/>
      <c r="I49" s="127"/>
      <c r="J49" s="42"/>
      <c r="K49" s="45"/>
    </row>
    <row r="50" spans="2:11" s="1" customFormat="1" ht="14.45" customHeight="1">
      <c r="B50" s="41"/>
      <c r="C50" s="38" t="s">
        <v>99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402" t="str">
        <f>E11</f>
        <v>002 - Dočasné ochranné hrázky</v>
      </c>
      <c r="F51" s="401"/>
      <c r="G51" s="401"/>
      <c r="H51" s="401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28" t="s">
        <v>25</v>
      </c>
      <c r="J53" s="129" t="str">
        <f>IF(J14="","",J14)</f>
        <v>Vyplň údaj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8" t="s">
        <v>26</v>
      </c>
      <c r="D55" s="42"/>
      <c r="E55" s="42"/>
      <c r="F55" s="36" t="str">
        <f>E17</f>
        <v>Povodí Odry, s.p.</v>
      </c>
      <c r="G55" s="42"/>
      <c r="H55" s="42"/>
      <c r="I55" s="128" t="s">
        <v>32</v>
      </c>
      <c r="J55" s="387" t="str">
        <f>E23</f>
        <v>Sweco Hydroprojekt, a.s.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27"/>
      <c r="J56" s="40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102</v>
      </c>
      <c r="D58" s="141"/>
      <c r="E58" s="141"/>
      <c r="F58" s="141"/>
      <c r="G58" s="141"/>
      <c r="H58" s="141"/>
      <c r="I58" s="154"/>
      <c r="J58" s="155" t="s">
        <v>103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104</v>
      </c>
      <c r="D60" s="42"/>
      <c r="E60" s="42"/>
      <c r="F60" s="42"/>
      <c r="G60" s="42"/>
      <c r="H60" s="42"/>
      <c r="I60" s="127"/>
      <c r="J60" s="137">
        <f>J89</f>
        <v>0</v>
      </c>
      <c r="K60" s="45"/>
      <c r="AU60" s="25" t="s">
        <v>105</v>
      </c>
    </row>
    <row r="61" spans="2:11" s="8" customFormat="1" ht="24.95" customHeight="1">
      <c r="B61" s="158"/>
      <c r="C61" s="159"/>
      <c r="D61" s="160" t="s">
        <v>106</v>
      </c>
      <c r="E61" s="161"/>
      <c r="F61" s="161"/>
      <c r="G61" s="161"/>
      <c r="H61" s="161"/>
      <c r="I61" s="162"/>
      <c r="J61" s="163">
        <f>J90</f>
        <v>0</v>
      </c>
      <c r="K61" s="164"/>
    </row>
    <row r="62" spans="2:11" s="9" customFormat="1" ht="19.9" customHeight="1">
      <c r="B62" s="165"/>
      <c r="C62" s="166"/>
      <c r="D62" s="167" t="s">
        <v>107</v>
      </c>
      <c r="E62" s="168"/>
      <c r="F62" s="168"/>
      <c r="G62" s="168"/>
      <c r="H62" s="168"/>
      <c r="I62" s="169"/>
      <c r="J62" s="170">
        <f>J91</f>
        <v>0</v>
      </c>
      <c r="K62" s="171"/>
    </row>
    <row r="63" spans="2:11" s="9" customFormat="1" ht="19.9" customHeight="1">
      <c r="B63" s="165"/>
      <c r="C63" s="166"/>
      <c r="D63" s="167" t="s">
        <v>108</v>
      </c>
      <c r="E63" s="168"/>
      <c r="F63" s="168"/>
      <c r="G63" s="168"/>
      <c r="H63" s="168"/>
      <c r="I63" s="169"/>
      <c r="J63" s="170">
        <f>J269</f>
        <v>0</v>
      </c>
      <c r="K63" s="171"/>
    </row>
    <row r="64" spans="2:11" s="9" customFormat="1" ht="19.9" customHeight="1">
      <c r="B64" s="165"/>
      <c r="C64" s="166"/>
      <c r="D64" s="167" t="s">
        <v>110</v>
      </c>
      <c r="E64" s="168"/>
      <c r="F64" s="168"/>
      <c r="G64" s="168"/>
      <c r="H64" s="168"/>
      <c r="I64" s="169"/>
      <c r="J64" s="170">
        <f>J275</f>
        <v>0</v>
      </c>
      <c r="K64" s="171"/>
    </row>
    <row r="65" spans="2:11" s="9" customFormat="1" ht="19.9" customHeight="1">
      <c r="B65" s="165"/>
      <c r="C65" s="166"/>
      <c r="D65" s="167" t="s">
        <v>793</v>
      </c>
      <c r="E65" s="168"/>
      <c r="F65" s="168"/>
      <c r="G65" s="168"/>
      <c r="H65" s="168"/>
      <c r="I65" s="169"/>
      <c r="J65" s="170">
        <f>J318</f>
        <v>0</v>
      </c>
      <c r="K65" s="171"/>
    </row>
    <row r="66" spans="2:11" s="9" customFormat="1" ht="19.9" customHeight="1">
      <c r="B66" s="165"/>
      <c r="C66" s="166"/>
      <c r="D66" s="167" t="s">
        <v>112</v>
      </c>
      <c r="E66" s="168"/>
      <c r="F66" s="168"/>
      <c r="G66" s="168"/>
      <c r="H66" s="168"/>
      <c r="I66" s="169"/>
      <c r="J66" s="170">
        <f>J354</f>
        <v>0</v>
      </c>
      <c r="K66" s="171"/>
    </row>
    <row r="67" spans="2:11" s="9" customFormat="1" ht="19.9" customHeight="1">
      <c r="B67" s="165"/>
      <c r="C67" s="166"/>
      <c r="D67" s="167" t="s">
        <v>114</v>
      </c>
      <c r="E67" s="168"/>
      <c r="F67" s="168"/>
      <c r="G67" s="168"/>
      <c r="H67" s="168"/>
      <c r="I67" s="169"/>
      <c r="J67" s="170">
        <f>J374</f>
        <v>0</v>
      </c>
      <c r="K67" s="171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27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48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51"/>
      <c r="J73" s="60"/>
      <c r="K73" s="60"/>
      <c r="L73" s="61"/>
    </row>
    <row r="74" spans="2:12" s="1" customFormat="1" ht="36.95" customHeight="1">
      <c r="B74" s="41"/>
      <c r="C74" s="62" t="s">
        <v>119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4.45" customHeight="1">
      <c r="B76" s="41"/>
      <c r="C76" s="65" t="s">
        <v>18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6.5" customHeight="1">
      <c r="B77" s="41"/>
      <c r="C77" s="63"/>
      <c r="D77" s="63"/>
      <c r="E77" s="404" t="str">
        <f>E7</f>
        <v>VT Olešná, Místek, km 9,540 Rozdělovací objekt, projektová dokumentace, stavba č.3318</v>
      </c>
      <c r="F77" s="405"/>
      <c r="G77" s="405"/>
      <c r="H77" s="405"/>
      <c r="I77" s="172"/>
      <c r="J77" s="63"/>
      <c r="K77" s="63"/>
      <c r="L77" s="61"/>
    </row>
    <row r="78" spans="2:12" ht="13.5">
      <c r="B78" s="29"/>
      <c r="C78" s="65" t="s">
        <v>97</v>
      </c>
      <c r="D78" s="173"/>
      <c r="E78" s="173"/>
      <c r="F78" s="173"/>
      <c r="G78" s="173"/>
      <c r="H78" s="173"/>
      <c r="J78" s="173"/>
      <c r="K78" s="173"/>
      <c r="L78" s="174"/>
    </row>
    <row r="79" spans="2:12" s="1" customFormat="1" ht="16.5" customHeight="1">
      <c r="B79" s="41"/>
      <c r="C79" s="63"/>
      <c r="D79" s="63"/>
      <c r="E79" s="404" t="s">
        <v>98</v>
      </c>
      <c r="F79" s="406"/>
      <c r="G79" s="406"/>
      <c r="H79" s="406"/>
      <c r="I79" s="172"/>
      <c r="J79" s="63"/>
      <c r="K79" s="63"/>
      <c r="L79" s="61"/>
    </row>
    <row r="80" spans="2:12" s="1" customFormat="1" ht="14.45" customHeight="1">
      <c r="B80" s="41"/>
      <c r="C80" s="65" t="s">
        <v>99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7.25" customHeight="1">
      <c r="B81" s="41"/>
      <c r="C81" s="63"/>
      <c r="D81" s="63"/>
      <c r="E81" s="394" t="str">
        <f>E11</f>
        <v>002 - Dočasné ochranné hrázky</v>
      </c>
      <c r="F81" s="406"/>
      <c r="G81" s="406"/>
      <c r="H81" s="406"/>
      <c r="I81" s="172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8" customHeight="1">
      <c r="B83" s="41"/>
      <c r="C83" s="65" t="s">
        <v>23</v>
      </c>
      <c r="D83" s="63"/>
      <c r="E83" s="63"/>
      <c r="F83" s="175" t="str">
        <f>F14</f>
        <v xml:space="preserve"> </v>
      </c>
      <c r="G83" s="63"/>
      <c r="H83" s="63"/>
      <c r="I83" s="176" t="s">
        <v>25</v>
      </c>
      <c r="J83" s="73" t="str">
        <f>IF(J14="","",J14)</f>
        <v>Vyplň údaj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13.5">
      <c r="B85" s="41"/>
      <c r="C85" s="65" t="s">
        <v>26</v>
      </c>
      <c r="D85" s="63"/>
      <c r="E85" s="63"/>
      <c r="F85" s="175" t="str">
        <f>E17</f>
        <v>Povodí Odry, s.p.</v>
      </c>
      <c r="G85" s="63"/>
      <c r="H85" s="63"/>
      <c r="I85" s="176" t="s">
        <v>32</v>
      </c>
      <c r="J85" s="175" t="str">
        <f>E23</f>
        <v>Sweco Hydroprojekt, a.s.</v>
      </c>
      <c r="K85" s="63"/>
      <c r="L85" s="61"/>
    </row>
    <row r="86" spans="2:12" s="1" customFormat="1" ht="14.45" customHeight="1">
      <c r="B86" s="41"/>
      <c r="C86" s="65" t="s">
        <v>30</v>
      </c>
      <c r="D86" s="63"/>
      <c r="E86" s="63"/>
      <c r="F86" s="175" t="str">
        <f>IF(E20="","",E20)</f>
        <v/>
      </c>
      <c r="G86" s="63"/>
      <c r="H86" s="63"/>
      <c r="I86" s="172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20" s="10" customFormat="1" ht="29.25" customHeight="1">
      <c r="B88" s="177"/>
      <c r="C88" s="178" t="s">
        <v>120</v>
      </c>
      <c r="D88" s="179" t="s">
        <v>55</v>
      </c>
      <c r="E88" s="179" t="s">
        <v>51</v>
      </c>
      <c r="F88" s="179" t="s">
        <v>121</v>
      </c>
      <c r="G88" s="179" t="s">
        <v>122</v>
      </c>
      <c r="H88" s="179" t="s">
        <v>123</v>
      </c>
      <c r="I88" s="180" t="s">
        <v>124</v>
      </c>
      <c r="J88" s="179" t="s">
        <v>103</v>
      </c>
      <c r="K88" s="181" t="s">
        <v>125</v>
      </c>
      <c r="L88" s="182"/>
      <c r="M88" s="81" t="s">
        <v>126</v>
      </c>
      <c r="N88" s="82" t="s">
        <v>40</v>
      </c>
      <c r="O88" s="82" t="s">
        <v>127</v>
      </c>
      <c r="P88" s="82" t="s">
        <v>128</v>
      </c>
      <c r="Q88" s="82" t="s">
        <v>129</v>
      </c>
      <c r="R88" s="82" t="s">
        <v>130</v>
      </c>
      <c r="S88" s="82" t="s">
        <v>131</v>
      </c>
      <c r="T88" s="83" t="s">
        <v>132</v>
      </c>
    </row>
    <row r="89" spans="2:63" s="1" customFormat="1" ht="29.25" customHeight="1">
      <c r="B89" s="41"/>
      <c r="C89" s="87" t="s">
        <v>104</v>
      </c>
      <c r="D89" s="63"/>
      <c r="E89" s="63"/>
      <c r="F89" s="63"/>
      <c r="G89" s="63"/>
      <c r="H89" s="63"/>
      <c r="I89" s="172"/>
      <c r="J89" s="183">
        <f>BK89</f>
        <v>0</v>
      </c>
      <c r="K89" s="63"/>
      <c r="L89" s="61"/>
      <c r="M89" s="84"/>
      <c r="N89" s="85"/>
      <c r="O89" s="85"/>
      <c r="P89" s="184">
        <f>P90</f>
        <v>0</v>
      </c>
      <c r="Q89" s="85"/>
      <c r="R89" s="184">
        <f>R90</f>
        <v>152.7222592</v>
      </c>
      <c r="S89" s="85"/>
      <c r="T89" s="185">
        <f>T90</f>
        <v>21.2642</v>
      </c>
      <c r="AT89" s="25" t="s">
        <v>69</v>
      </c>
      <c r="AU89" s="25" t="s">
        <v>105</v>
      </c>
      <c r="BK89" s="186">
        <f>BK90</f>
        <v>0</v>
      </c>
    </row>
    <row r="90" spans="2:63" s="11" customFormat="1" ht="37.35" customHeight="1">
      <c r="B90" s="187"/>
      <c r="C90" s="188"/>
      <c r="D90" s="189" t="s">
        <v>69</v>
      </c>
      <c r="E90" s="190" t="s">
        <v>133</v>
      </c>
      <c r="F90" s="190" t="s">
        <v>134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P91+P269+P275+P318+P354+P374</f>
        <v>0</v>
      </c>
      <c r="Q90" s="195"/>
      <c r="R90" s="196">
        <f>R91+R269+R275+R318+R354+R374</f>
        <v>152.7222592</v>
      </c>
      <c r="S90" s="195"/>
      <c r="T90" s="197">
        <f>T91+T269+T275+T318+T354+T374</f>
        <v>21.2642</v>
      </c>
      <c r="AR90" s="198" t="s">
        <v>77</v>
      </c>
      <c r="AT90" s="199" t="s">
        <v>69</v>
      </c>
      <c r="AU90" s="199" t="s">
        <v>70</v>
      </c>
      <c r="AY90" s="198" t="s">
        <v>135</v>
      </c>
      <c r="BK90" s="200">
        <f>BK91+BK269+BK275+BK318+BK354+BK374</f>
        <v>0</v>
      </c>
    </row>
    <row r="91" spans="2:63" s="11" customFormat="1" ht="19.9" customHeight="1">
      <c r="B91" s="187"/>
      <c r="C91" s="188"/>
      <c r="D91" s="189" t="s">
        <v>69</v>
      </c>
      <c r="E91" s="201" t="s">
        <v>77</v>
      </c>
      <c r="F91" s="201" t="s">
        <v>136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SUM(P92:P268)</f>
        <v>0</v>
      </c>
      <c r="Q91" s="195"/>
      <c r="R91" s="196">
        <f>SUM(R92:R268)</f>
        <v>4.749630000000001</v>
      </c>
      <c r="S91" s="195"/>
      <c r="T91" s="197">
        <f>SUM(T92:T268)</f>
        <v>0</v>
      </c>
      <c r="AR91" s="198" t="s">
        <v>77</v>
      </c>
      <c r="AT91" s="199" t="s">
        <v>69</v>
      </c>
      <c r="AU91" s="199" t="s">
        <v>77</v>
      </c>
      <c r="AY91" s="198" t="s">
        <v>135</v>
      </c>
      <c r="BK91" s="200">
        <f>SUM(BK92:BK268)</f>
        <v>0</v>
      </c>
    </row>
    <row r="92" spans="2:65" s="1" customFormat="1" ht="25.5" customHeight="1">
      <c r="B92" s="41"/>
      <c r="C92" s="203" t="s">
        <v>77</v>
      </c>
      <c r="D92" s="203" t="s">
        <v>137</v>
      </c>
      <c r="E92" s="204" t="s">
        <v>794</v>
      </c>
      <c r="F92" s="205" t="s">
        <v>795</v>
      </c>
      <c r="G92" s="206" t="s">
        <v>444</v>
      </c>
      <c r="H92" s="207">
        <v>2</v>
      </c>
      <c r="I92" s="208"/>
      <c r="J92" s="209">
        <f>ROUND(I92*H92,2)</f>
        <v>0</v>
      </c>
      <c r="K92" s="205" t="s">
        <v>21</v>
      </c>
      <c r="L92" s="61"/>
      <c r="M92" s="210" t="s">
        <v>21</v>
      </c>
      <c r="N92" s="211" t="s">
        <v>41</v>
      </c>
      <c r="O92" s="4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141</v>
      </c>
      <c r="AT92" s="25" t="s">
        <v>137</v>
      </c>
      <c r="AU92" s="25" t="s">
        <v>79</v>
      </c>
      <c r="AY92" s="25" t="s">
        <v>135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77</v>
      </c>
      <c r="BK92" s="214">
        <f>ROUND(I92*H92,2)</f>
        <v>0</v>
      </c>
      <c r="BL92" s="25" t="s">
        <v>141</v>
      </c>
      <c r="BM92" s="25" t="s">
        <v>796</v>
      </c>
    </row>
    <row r="93" spans="2:47" s="1" customFormat="1" ht="27">
      <c r="B93" s="41"/>
      <c r="C93" s="63"/>
      <c r="D93" s="215" t="s">
        <v>143</v>
      </c>
      <c r="E93" s="63"/>
      <c r="F93" s="216" t="s">
        <v>795</v>
      </c>
      <c r="G93" s="63"/>
      <c r="H93" s="63"/>
      <c r="I93" s="172"/>
      <c r="J93" s="63"/>
      <c r="K93" s="63"/>
      <c r="L93" s="61"/>
      <c r="M93" s="217"/>
      <c r="N93" s="42"/>
      <c r="O93" s="42"/>
      <c r="P93" s="42"/>
      <c r="Q93" s="42"/>
      <c r="R93" s="42"/>
      <c r="S93" s="42"/>
      <c r="T93" s="78"/>
      <c r="AT93" s="25" t="s">
        <v>143</v>
      </c>
      <c r="AU93" s="25" t="s">
        <v>79</v>
      </c>
    </row>
    <row r="94" spans="2:47" s="1" customFormat="1" ht="27">
      <c r="B94" s="41"/>
      <c r="C94" s="63"/>
      <c r="D94" s="215" t="s">
        <v>151</v>
      </c>
      <c r="E94" s="63"/>
      <c r="F94" s="218" t="s">
        <v>797</v>
      </c>
      <c r="G94" s="63"/>
      <c r="H94" s="63"/>
      <c r="I94" s="172"/>
      <c r="J94" s="63"/>
      <c r="K94" s="63"/>
      <c r="L94" s="61"/>
      <c r="M94" s="217"/>
      <c r="N94" s="42"/>
      <c r="O94" s="42"/>
      <c r="P94" s="42"/>
      <c r="Q94" s="42"/>
      <c r="R94" s="42"/>
      <c r="S94" s="42"/>
      <c r="T94" s="78"/>
      <c r="AT94" s="25" t="s">
        <v>151</v>
      </c>
      <c r="AU94" s="25" t="s">
        <v>79</v>
      </c>
    </row>
    <row r="95" spans="2:51" s="13" customFormat="1" ht="13.5">
      <c r="B95" s="229"/>
      <c r="C95" s="230"/>
      <c r="D95" s="215" t="s">
        <v>153</v>
      </c>
      <c r="E95" s="231" t="s">
        <v>21</v>
      </c>
      <c r="F95" s="232" t="s">
        <v>79</v>
      </c>
      <c r="G95" s="230"/>
      <c r="H95" s="233">
        <v>2</v>
      </c>
      <c r="I95" s="234"/>
      <c r="J95" s="230"/>
      <c r="K95" s="230"/>
      <c r="L95" s="235"/>
      <c r="M95" s="236"/>
      <c r="N95" s="237"/>
      <c r="O95" s="237"/>
      <c r="P95" s="237"/>
      <c r="Q95" s="237"/>
      <c r="R95" s="237"/>
      <c r="S95" s="237"/>
      <c r="T95" s="238"/>
      <c r="AT95" s="239" t="s">
        <v>153</v>
      </c>
      <c r="AU95" s="239" t="s">
        <v>79</v>
      </c>
      <c r="AV95" s="13" t="s">
        <v>79</v>
      </c>
      <c r="AW95" s="13" t="s">
        <v>34</v>
      </c>
      <c r="AX95" s="13" t="s">
        <v>77</v>
      </c>
      <c r="AY95" s="239" t="s">
        <v>135</v>
      </c>
    </row>
    <row r="96" spans="2:65" s="1" customFormat="1" ht="16.5" customHeight="1">
      <c r="B96" s="41"/>
      <c r="C96" s="203" t="s">
        <v>79</v>
      </c>
      <c r="D96" s="203" t="s">
        <v>137</v>
      </c>
      <c r="E96" s="204" t="s">
        <v>798</v>
      </c>
      <c r="F96" s="205" t="s">
        <v>799</v>
      </c>
      <c r="G96" s="206" t="s">
        <v>173</v>
      </c>
      <c r="H96" s="207">
        <v>11.22</v>
      </c>
      <c r="I96" s="208"/>
      <c r="J96" s="209">
        <f>ROUND(I96*H96,2)</f>
        <v>0</v>
      </c>
      <c r="K96" s="205" t="s">
        <v>21</v>
      </c>
      <c r="L96" s="61"/>
      <c r="M96" s="210" t="s">
        <v>21</v>
      </c>
      <c r="N96" s="211" t="s">
        <v>41</v>
      </c>
      <c r="O96" s="4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141</v>
      </c>
      <c r="AT96" s="25" t="s">
        <v>137</v>
      </c>
      <c r="AU96" s="25" t="s">
        <v>79</v>
      </c>
      <c r="AY96" s="25" t="s">
        <v>135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77</v>
      </c>
      <c r="BK96" s="214">
        <f>ROUND(I96*H96,2)</f>
        <v>0</v>
      </c>
      <c r="BL96" s="25" t="s">
        <v>141</v>
      </c>
      <c r="BM96" s="25" t="s">
        <v>800</v>
      </c>
    </row>
    <row r="97" spans="2:47" s="1" customFormat="1" ht="13.5">
      <c r="B97" s="41"/>
      <c r="C97" s="63"/>
      <c r="D97" s="215" t="s">
        <v>143</v>
      </c>
      <c r="E97" s="63"/>
      <c r="F97" s="216" t="s">
        <v>801</v>
      </c>
      <c r="G97" s="63"/>
      <c r="H97" s="63"/>
      <c r="I97" s="172"/>
      <c r="J97" s="63"/>
      <c r="K97" s="63"/>
      <c r="L97" s="61"/>
      <c r="M97" s="217"/>
      <c r="N97" s="42"/>
      <c r="O97" s="42"/>
      <c r="P97" s="42"/>
      <c r="Q97" s="42"/>
      <c r="R97" s="42"/>
      <c r="S97" s="42"/>
      <c r="T97" s="78"/>
      <c r="AT97" s="25" t="s">
        <v>143</v>
      </c>
      <c r="AU97" s="25" t="s">
        <v>79</v>
      </c>
    </row>
    <row r="98" spans="2:51" s="12" customFormat="1" ht="13.5">
      <c r="B98" s="219"/>
      <c r="C98" s="220"/>
      <c r="D98" s="215" t="s">
        <v>153</v>
      </c>
      <c r="E98" s="221" t="s">
        <v>21</v>
      </c>
      <c r="F98" s="222" t="s">
        <v>802</v>
      </c>
      <c r="G98" s="220"/>
      <c r="H98" s="221" t="s">
        <v>21</v>
      </c>
      <c r="I98" s="223"/>
      <c r="J98" s="220"/>
      <c r="K98" s="220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153</v>
      </c>
      <c r="AU98" s="228" t="s">
        <v>79</v>
      </c>
      <c r="AV98" s="12" t="s">
        <v>77</v>
      </c>
      <c r="AW98" s="12" t="s">
        <v>34</v>
      </c>
      <c r="AX98" s="12" t="s">
        <v>70</v>
      </c>
      <c r="AY98" s="228" t="s">
        <v>135</v>
      </c>
    </row>
    <row r="99" spans="2:51" s="13" customFormat="1" ht="13.5">
      <c r="B99" s="229"/>
      <c r="C99" s="230"/>
      <c r="D99" s="215" t="s">
        <v>153</v>
      </c>
      <c r="E99" s="231" t="s">
        <v>21</v>
      </c>
      <c r="F99" s="232" t="s">
        <v>803</v>
      </c>
      <c r="G99" s="230"/>
      <c r="H99" s="233">
        <v>11.22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153</v>
      </c>
      <c r="AU99" s="239" t="s">
        <v>79</v>
      </c>
      <c r="AV99" s="13" t="s">
        <v>79</v>
      </c>
      <c r="AW99" s="13" t="s">
        <v>34</v>
      </c>
      <c r="AX99" s="13" t="s">
        <v>77</v>
      </c>
      <c r="AY99" s="239" t="s">
        <v>135</v>
      </c>
    </row>
    <row r="100" spans="2:65" s="1" customFormat="1" ht="25.5" customHeight="1">
      <c r="B100" s="41"/>
      <c r="C100" s="203" t="s">
        <v>158</v>
      </c>
      <c r="D100" s="203" t="s">
        <v>137</v>
      </c>
      <c r="E100" s="204" t="s">
        <v>804</v>
      </c>
      <c r="F100" s="205" t="s">
        <v>805</v>
      </c>
      <c r="G100" s="206" t="s">
        <v>173</v>
      </c>
      <c r="H100" s="207">
        <v>11.22</v>
      </c>
      <c r="I100" s="208"/>
      <c r="J100" s="209">
        <f>ROUND(I100*H100,2)</f>
        <v>0</v>
      </c>
      <c r="K100" s="205" t="s">
        <v>148</v>
      </c>
      <c r="L100" s="61"/>
      <c r="M100" s="210" t="s">
        <v>21</v>
      </c>
      <c r="N100" s="211" t="s">
        <v>41</v>
      </c>
      <c r="O100" s="4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141</v>
      </c>
      <c r="AT100" s="25" t="s">
        <v>137</v>
      </c>
      <c r="AU100" s="25" t="s">
        <v>79</v>
      </c>
      <c r="AY100" s="25" t="s">
        <v>135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77</v>
      </c>
      <c r="BK100" s="214">
        <f>ROUND(I100*H100,2)</f>
        <v>0</v>
      </c>
      <c r="BL100" s="25" t="s">
        <v>141</v>
      </c>
      <c r="BM100" s="25" t="s">
        <v>806</v>
      </c>
    </row>
    <row r="101" spans="2:47" s="1" customFormat="1" ht="27">
      <c r="B101" s="41"/>
      <c r="C101" s="63"/>
      <c r="D101" s="215" t="s">
        <v>143</v>
      </c>
      <c r="E101" s="63"/>
      <c r="F101" s="216" t="s">
        <v>807</v>
      </c>
      <c r="G101" s="63"/>
      <c r="H101" s="63"/>
      <c r="I101" s="172"/>
      <c r="J101" s="63"/>
      <c r="K101" s="63"/>
      <c r="L101" s="61"/>
      <c r="M101" s="217"/>
      <c r="N101" s="42"/>
      <c r="O101" s="42"/>
      <c r="P101" s="42"/>
      <c r="Q101" s="42"/>
      <c r="R101" s="42"/>
      <c r="S101" s="42"/>
      <c r="T101" s="78"/>
      <c r="AT101" s="25" t="s">
        <v>143</v>
      </c>
      <c r="AU101" s="25" t="s">
        <v>79</v>
      </c>
    </row>
    <row r="102" spans="2:47" s="1" customFormat="1" ht="27">
      <c r="B102" s="41"/>
      <c r="C102" s="63"/>
      <c r="D102" s="215" t="s">
        <v>151</v>
      </c>
      <c r="E102" s="63"/>
      <c r="F102" s="218" t="s">
        <v>797</v>
      </c>
      <c r="G102" s="63"/>
      <c r="H102" s="63"/>
      <c r="I102" s="172"/>
      <c r="J102" s="63"/>
      <c r="K102" s="63"/>
      <c r="L102" s="61"/>
      <c r="M102" s="217"/>
      <c r="N102" s="42"/>
      <c r="O102" s="42"/>
      <c r="P102" s="42"/>
      <c r="Q102" s="42"/>
      <c r="R102" s="42"/>
      <c r="S102" s="42"/>
      <c r="T102" s="78"/>
      <c r="AT102" s="25" t="s">
        <v>151</v>
      </c>
      <c r="AU102" s="25" t="s">
        <v>79</v>
      </c>
    </row>
    <row r="103" spans="2:51" s="12" customFormat="1" ht="13.5">
      <c r="B103" s="219"/>
      <c r="C103" s="220"/>
      <c r="D103" s="215" t="s">
        <v>153</v>
      </c>
      <c r="E103" s="221" t="s">
        <v>21</v>
      </c>
      <c r="F103" s="222" t="s">
        <v>808</v>
      </c>
      <c r="G103" s="220"/>
      <c r="H103" s="221" t="s">
        <v>21</v>
      </c>
      <c r="I103" s="223"/>
      <c r="J103" s="220"/>
      <c r="K103" s="220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153</v>
      </c>
      <c r="AU103" s="228" t="s">
        <v>79</v>
      </c>
      <c r="AV103" s="12" t="s">
        <v>77</v>
      </c>
      <c r="AW103" s="12" t="s">
        <v>34</v>
      </c>
      <c r="AX103" s="12" t="s">
        <v>70</v>
      </c>
      <c r="AY103" s="228" t="s">
        <v>135</v>
      </c>
    </row>
    <row r="104" spans="2:51" s="13" customFormat="1" ht="13.5">
      <c r="B104" s="229"/>
      <c r="C104" s="230"/>
      <c r="D104" s="215" t="s">
        <v>153</v>
      </c>
      <c r="E104" s="231" t="s">
        <v>21</v>
      </c>
      <c r="F104" s="232" t="s">
        <v>809</v>
      </c>
      <c r="G104" s="230"/>
      <c r="H104" s="233">
        <v>5.61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153</v>
      </c>
      <c r="AU104" s="239" t="s">
        <v>79</v>
      </c>
      <c r="AV104" s="13" t="s">
        <v>79</v>
      </c>
      <c r="AW104" s="13" t="s">
        <v>34</v>
      </c>
      <c r="AX104" s="13" t="s">
        <v>70</v>
      </c>
      <c r="AY104" s="239" t="s">
        <v>135</v>
      </c>
    </row>
    <row r="105" spans="2:51" s="12" customFormat="1" ht="13.5">
      <c r="B105" s="219"/>
      <c r="C105" s="220"/>
      <c r="D105" s="215" t="s">
        <v>153</v>
      </c>
      <c r="E105" s="221" t="s">
        <v>21</v>
      </c>
      <c r="F105" s="222" t="s">
        <v>810</v>
      </c>
      <c r="G105" s="220"/>
      <c r="H105" s="221" t="s">
        <v>21</v>
      </c>
      <c r="I105" s="223"/>
      <c r="J105" s="220"/>
      <c r="K105" s="220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153</v>
      </c>
      <c r="AU105" s="228" t="s">
        <v>79</v>
      </c>
      <c r="AV105" s="12" t="s">
        <v>77</v>
      </c>
      <c r="AW105" s="12" t="s">
        <v>34</v>
      </c>
      <c r="AX105" s="12" t="s">
        <v>70</v>
      </c>
      <c r="AY105" s="228" t="s">
        <v>135</v>
      </c>
    </row>
    <row r="106" spans="2:51" s="13" customFormat="1" ht="13.5">
      <c r="B106" s="229"/>
      <c r="C106" s="230"/>
      <c r="D106" s="215" t="s">
        <v>153</v>
      </c>
      <c r="E106" s="231" t="s">
        <v>21</v>
      </c>
      <c r="F106" s="232" t="s">
        <v>809</v>
      </c>
      <c r="G106" s="230"/>
      <c r="H106" s="233">
        <v>5.61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153</v>
      </c>
      <c r="AU106" s="239" t="s">
        <v>79</v>
      </c>
      <c r="AV106" s="13" t="s">
        <v>79</v>
      </c>
      <c r="AW106" s="13" t="s">
        <v>34</v>
      </c>
      <c r="AX106" s="13" t="s">
        <v>70</v>
      </c>
      <c r="AY106" s="239" t="s">
        <v>135</v>
      </c>
    </row>
    <row r="107" spans="2:51" s="14" customFormat="1" ht="13.5">
      <c r="B107" s="240"/>
      <c r="C107" s="241"/>
      <c r="D107" s="215" t="s">
        <v>153</v>
      </c>
      <c r="E107" s="242" t="s">
        <v>21</v>
      </c>
      <c r="F107" s="243" t="s">
        <v>157</v>
      </c>
      <c r="G107" s="241"/>
      <c r="H107" s="244">
        <v>11.22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153</v>
      </c>
      <c r="AU107" s="250" t="s">
        <v>79</v>
      </c>
      <c r="AV107" s="14" t="s">
        <v>141</v>
      </c>
      <c r="AW107" s="14" t="s">
        <v>34</v>
      </c>
      <c r="AX107" s="14" t="s">
        <v>77</v>
      </c>
      <c r="AY107" s="250" t="s">
        <v>135</v>
      </c>
    </row>
    <row r="108" spans="2:65" s="1" customFormat="1" ht="16.5" customHeight="1">
      <c r="B108" s="41"/>
      <c r="C108" s="203" t="s">
        <v>141</v>
      </c>
      <c r="D108" s="203" t="s">
        <v>137</v>
      </c>
      <c r="E108" s="204" t="s">
        <v>183</v>
      </c>
      <c r="F108" s="205" t="s">
        <v>184</v>
      </c>
      <c r="G108" s="206" t="s">
        <v>173</v>
      </c>
      <c r="H108" s="207">
        <v>11.22</v>
      </c>
      <c r="I108" s="208"/>
      <c r="J108" s="209">
        <f>ROUND(I108*H108,2)</f>
        <v>0</v>
      </c>
      <c r="K108" s="205" t="s">
        <v>148</v>
      </c>
      <c r="L108" s="61"/>
      <c r="M108" s="210" t="s">
        <v>21</v>
      </c>
      <c r="N108" s="211" t="s">
        <v>41</v>
      </c>
      <c r="O108" s="42"/>
      <c r="P108" s="212">
        <f>O108*H108</f>
        <v>0</v>
      </c>
      <c r="Q108" s="212">
        <v>0.4</v>
      </c>
      <c r="R108" s="212">
        <f>Q108*H108</f>
        <v>4.488</v>
      </c>
      <c r="S108" s="212">
        <v>0</v>
      </c>
      <c r="T108" s="213">
        <f>S108*H108</f>
        <v>0</v>
      </c>
      <c r="AR108" s="25" t="s">
        <v>141</v>
      </c>
      <c r="AT108" s="25" t="s">
        <v>137</v>
      </c>
      <c r="AU108" s="25" t="s">
        <v>79</v>
      </c>
      <c r="AY108" s="25" t="s">
        <v>135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77</v>
      </c>
      <c r="BK108" s="214">
        <f>ROUND(I108*H108,2)</f>
        <v>0</v>
      </c>
      <c r="BL108" s="25" t="s">
        <v>141</v>
      </c>
      <c r="BM108" s="25" t="s">
        <v>811</v>
      </c>
    </row>
    <row r="109" spans="2:47" s="1" customFormat="1" ht="27">
      <c r="B109" s="41"/>
      <c r="C109" s="63"/>
      <c r="D109" s="215" t="s">
        <v>143</v>
      </c>
      <c r="E109" s="63"/>
      <c r="F109" s="216" t="s">
        <v>186</v>
      </c>
      <c r="G109" s="63"/>
      <c r="H109" s="63"/>
      <c r="I109" s="172"/>
      <c r="J109" s="63"/>
      <c r="K109" s="63"/>
      <c r="L109" s="61"/>
      <c r="M109" s="217"/>
      <c r="N109" s="42"/>
      <c r="O109" s="42"/>
      <c r="P109" s="42"/>
      <c r="Q109" s="42"/>
      <c r="R109" s="42"/>
      <c r="S109" s="42"/>
      <c r="T109" s="78"/>
      <c r="AT109" s="25" t="s">
        <v>143</v>
      </c>
      <c r="AU109" s="25" t="s">
        <v>79</v>
      </c>
    </row>
    <row r="110" spans="2:51" s="12" customFormat="1" ht="13.5">
      <c r="B110" s="219"/>
      <c r="C110" s="220"/>
      <c r="D110" s="215" t="s">
        <v>153</v>
      </c>
      <c r="E110" s="221" t="s">
        <v>21</v>
      </c>
      <c r="F110" s="222" t="s">
        <v>802</v>
      </c>
      <c r="G110" s="220"/>
      <c r="H110" s="221" t="s">
        <v>21</v>
      </c>
      <c r="I110" s="223"/>
      <c r="J110" s="220"/>
      <c r="K110" s="220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153</v>
      </c>
      <c r="AU110" s="228" t="s">
        <v>79</v>
      </c>
      <c r="AV110" s="12" t="s">
        <v>77</v>
      </c>
      <c r="AW110" s="12" t="s">
        <v>34</v>
      </c>
      <c r="AX110" s="12" t="s">
        <v>70</v>
      </c>
      <c r="AY110" s="228" t="s">
        <v>135</v>
      </c>
    </row>
    <row r="111" spans="2:51" s="13" customFormat="1" ht="13.5">
      <c r="B111" s="229"/>
      <c r="C111" s="230"/>
      <c r="D111" s="215" t="s">
        <v>153</v>
      </c>
      <c r="E111" s="231" t="s">
        <v>21</v>
      </c>
      <c r="F111" s="232" t="s">
        <v>803</v>
      </c>
      <c r="G111" s="230"/>
      <c r="H111" s="233">
        <v>11.22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153</v>
      </c>
      <c r="AU111" s="239" t="s">
        <v>79</v>
      </c>
      <c r="AV111" s="13" t="s">
        <v>79</v>
      </c>
      <c r="AW111" s="13" t="s">
        <v>34</v>
      </c>
      <c r="AX111" s="13" t="s">
        <v>77</v>
      </c>
      <c r="AY111" s="239" t="s">
        <v>135</v>
      </c>
    </row>
    <row r="112" spans="2:65" s="1" customFormat="1" ht="16.5" customHeight="1">
      <c r="B112" s="41"/>
      <c r="C112" s="203" t="s">
        <v>182</v>
      </c>
      <c r="D112" s="203" t="s">
        <v>137</v>
      </c>
      <c r="E112" s="204" t="s">
        <v>812</v>
      </c>
      <c r="F112" s="205" t="s">
        <v>813</v>
      </c>
      <c r="G112" s="206" t="s">
        <v>814</v>
      </c>
      <c r="H112" s="207">
        <v>1080</v>
      </c>
      <c r="I112" s="208"/>
      <c r="J112" s="209">
        <f>ROUND(I112*H112,2)</f>
        <v>0</v>
      </c>
      <c r="K112" s="205" t="s">
        <v>148</v>
      </c>
      <c r="L112" s="61"/>
      <c r="M112" s="210" t="s">
        <v>21</v>
      </c>
      <c r="N112" s="211" t="s">
        <v>41</v>
      </c>
      <c r="O112" s="42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5" t="s">
        <v>141</v>
      </c>
      <c r="AT112" s="25" t="s">
        <v>137</v>
      </c>
      <c r="AU112" s="25" t="s">
        <v>79</v>
      </c>
      <c r="AY112" s="25" t="s">
        <v>135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5" t="s">
        <v>77</v>
      </c>
      <c r="BK112" s="214">
        <f>ROUND(I112*H112,2)</f>
        <v>0</v>
      </c>
      <c r="BL112" s="25" t="s">
        <v>141</v>
      </c>
      <c r="BM112" s="25" t="s">
        <v>815</v>
      </c>
    </row>
    <row r="113" spans="2:47" s="1" customFormat="1" ht="13.5">
      <c r="B113" s="41"/>
      <c r="C113" s="63"/>
      <c r="D113" s="215" t="s">
        <v>143</v>
      </c>
      <c r="E113" s="63"/>
      <c r="F113" s="216" t="s">
        <v>816</v>
      </c>
      <c r="G113" s="63"/>
      <c r="H113" s="63"/>
      <c r="I113" s="172"/>
      <c r="J113" s="63"/>
      <c r="K113" s="63"/>
      <c r="L113" s="61"/>
      <c r="M113" s="217"/>
      <c r="N113" s="42"/>
      <c r="O113" s="42"/>
      <c r="P113" s="42"/>
      <c r="Q113" s="42"/>
      <c r="R113" s="42"/>
      <c r="S113" s="42"/>
      <c r="T113" s="78"/>
      <c r="AT113" s="25" t="s">
        <v>143</v>
      </c>
      <c r="AU113" s="25" t="s">
        <v>79</v>
      </c>
    </row>
    <row r="114" spans="2:47" s="1" customFormat="1" ht="27">
      <c r="B114" s="41"/>
      <c r="C114" s="63"/>
      <c r="D114" s="215" t="s">
        <v>151</v>
      </c>
      <c r="E114" s="63"/>
      <c r="F114" s="218" t="s">
        <v>797</v>
      </c>
      <c r="G114" s="63"/>
      <c r="H114" s="63"/>
      <c r="I114" s="172"/>
      <c r="J114" s="63"/>
      <c r="K114" s="63"/>
      <c r="L114" s="61"/>
      <c r="M114" s="217"/>
      <c r="N114" s="42"/>
      <c r="O114" s="42"/>
      <c r="P114" s="42"/>
      <c r="Q114" s="42"/>
      <c r="R114" s="42"/>
      <c r="S114" s="42"/>
      <c r="T114" s="78"/>
      <c r="AT114" s="25" t="s">
        <v>151</v>
      </c>
      <c r="AU114" s="25" t="s">
        <v>79</v>
      </c>
    </row>
    <row r="115" spans="2:51" s="13" customFormat="1" ht="13.5">
      <c r="B115" s="229"/>
      <c r="C115" s="230"/>
      <c r="D115" s="215" t="s">
        <v>153</v>
      </c>
      <c r="E115" s="231" t="s">
        <v>21</v>
      </c>
      <c r="F115" s="232" t="s">
        <v>817</v>
      </c>
      <c r="G115" s="230"/>
      <c r="H115" s="233">
        <v>1080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153</v>
      </c>
      <c r="AU115" s="239" t="s">
        <v>79</v>
      </c>
      <c r="AV115" s="13" t="s">
        <v>79</v>
      </c>
      <c r="AW115" s="13" t="s">
        <v>34</v>
      </c>
      <c r="AX115" s="13" t="s">
        <v>77</v>
      </c>
      <c r="AY115" s="239" t="s">
        <v>135</v>
      </c>
    </row>
    <row r="116" spans="2:65" s="1" customFormat="1" ht="25.5" customHeight="1">
      <c r="B116" s="41"/>
      <c r="C116" s="203" t="s">
        <v>189</v>
      </c>
      <c r="D116" s="203" t="s">
        <v>137</v>
      </c>
      <c r="E116" s="204" t="s">
        <v>818</v>
      </c>
      <c r="F116" s="205" t="s">
        <v>819</v>
      </c>
      <c r="G116" s="206" t="s">
        <v>820</v>
      </c>
      <c r="H116" s="207">
        <v>90</v>
      </c>
      <c r="I116" s="208"/>
      <c r="J116" s="209">
        <f>ROUND(I116*H116,2)</f>
        <v>0</v>
      </c>
      <c r="K116" s="205" t="s">
        <v>148</v>
      </c>
      <c r="L116" s="61"/>
      <c r="M116" s="210" t="s">
        <v>21</v>
      </c>
      <c r="N116" s="211" t="s">
        <v>41</v>
      </c>
      <c r="O116" s="4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25" t="s">
        <v>141</v>
      </c>
      <c r="AT116" s="25" t="s">
        <v>137</v>
      </c>
      <c r="AU116" s="25" t="s">
        <v>79</v>
      </c>
      <c r="AY116" s="25" t="s">
        <v>135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5" t="s">
        <v>77</v>
      </c>
      <c r="BK116" s="214">
        <f>ROUND(I116*H116,2)</f>
        <v>0</v>
      </c>
      <c r="BL116" s="25" t="s">
        <v>141</v>
      </c>
      <c r="BM116" s="25" t="s">
        <v>821</v>
      </c>
    </row>
    <row r="117" spans="2:47" s="1" customFormat="1" ht="27">
      <c r="B117" s="41"/>
      <c r="C117" s="63"/>
      <c r="D117" s="215" t="s">
        <v>143</v>
      </c>
      <c r="E117" s="63"/>
      <c r="F117" s="216" t="s">
        <v>822</v>
      </c>
      <c r="G117" s="63"/>
      <c r="H117" s="63"/>
      <c r="I117" s="172"/>
      <c r="J117" s="63"/>
      <c r="K117" s="63"/>
      <c r="L117" s="61"/>
      <c r="M117" s="217"/>
      <c r="N117" s="42"/>
      <c r="O117" s="42"/>
      <c r="P117" s="42"/>
      <c r="Q117" s="42"/>
      <c r="R117" s="42"/>
      <c r="S117" s="42"/>
      <c r="T117" s="78"/>
      <c r="AT117" s="25" t="s">
        <v>143</v>
      </c>
      <c r="AU117" s="25" t="s">
        <v>79</v>
      </c>
    </row>
    <row r="118" spans="2:51" s="13" customFormat="1" ht="13.5">
      <c r="B118" s="229"/>
      <c r="C118" s="230"/>
      <c r="D118" s="215" t="s">
        <v>153</v>
      </c>
      <c r="E118" s="231" t="s">
        <v>21</v>
      </c>
      <c r="F118" s="232" t="s">
        <v>823</v>
      </c>
      <c r="G118" s="230"/>
      <c r="H118" s="233">
        <v>90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153</v>
      </c>
      <c r="AU118" s="239" t="s">
        <v>79</v>
      </c>
      <c r="AV118" s="13" t="s">
        <v>79</v>
      </c>
      <c r="AW118" s="13" t="s">
        <v>34</v>
      </c>
      <c r="AX118" s="13" t="s">
        <v>77</v>
      </c>
      <c r="AY118" s="239" t="s">
        <v>135</v>
      </c>
    </row>
    <row r="119" spans="2:65" s="1" customFormat="1" ht="16.5" customHeight="1">
      <c r="B119" s="41"/>
      <c r="C119" s="203" t="s">
        <v>209</v>
      </c>
      <c r="D119" s="203" t="s">
        <v>137</v>
      </c>
      <c r="E119" s="204" t="s">
        <v>190</v>
      </c>
      <c r="F119" s="205" t="s">
        <v>191</v>
      </c>
      <c r="G119" s="206" t="s">
        <v>173</v>
      </c>
      <c r="H119" s="207">
        <v>18.81</v>
      </c>
      <c r="I119" s="208"/>
      <c r="J119" s="209">
        <f>ROUND(I119*H119,2)</f>
        <v>0</v>
      </c>
      <c r="K119" s="205" t="s">
        <v>148</v>
      </c>
      <c r="L119" s="61"/>
      <c r="M119" s="210" t="s">
        <v>21</v>
      </c>
      <c r="N119" s="211" t="s">
        <v>41</v>
      </c>
      <c r="O119" s="42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141</v>
      </c>
      <c r="AT119" s="25" t="s">
        <v>137</v>
      </c>
      <c r="AU119" s="25" t="s">
        <v>79</v>
      </c>
      <c r="AY119" s="25" t="s">
        <v>135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77</v>
      </c>
      <c r="BK119" s="214">
        <f>ROUND(I119*H119,2)</f>
        <v>0</v>
      </c>
      <c r="BL119" s="25" t="s">
        <v>141</v>
      </c>
      <c r="BM119" s="25" t="s">
        <v>824</v>
      </c>
    </row>
    <row r="120" spans="2:47" s="1" customFormat="1" ht="27">
      <c r="B120" s="41"/>
      <c r="C120" s="63"/>
      <c r="D120" s="215" t="s">
        <v>143</v>
      </c>
      <c r="E120" s="63"/>
      <c r="F120" s="216" t="s">
        <v>193</v>
      </c>
      <c r="G120" s="63"/>
      <c r="H120" s="63"/>
      <c r="I120" s="172"/>
      <c r="J120" s="63"/>
      <c r="K120" s="63"/>
      <c r="L120" s="61"/>
      <c r="M120" s="217"/>
      <c r="N120" s="42"/>
      <c r="O120" s="42"/>
      <c r="P120" s="42"/>
      <c r="Q120" s="42"/>
      <c r="R120" s="42"/>
      <c r="S120" s="42"/>
      <c r="T120" s="78"/>
      <c r="AT120" s="25" t="s">
        <v>143</v>
      </c>
      <c r="AU120" s="25" t="s">
        <v>79</v>
      </c>
    </row>
    <row r="121" spans="2:47" s="1" customFormat="1" ht="27">
      <c r="B121" s="41"/>
      <c r="C121" s="63"/>
      <c r="D121" s="215" t="s">
        <v>151</v>
      </c>
      <c r="E121" s="63"/>
      <c r="F121" s="218" t="s">
        <v>797</v>
      </c>
      <c r="G121" s="63"/>
      <c r="H121" s="63"/>
      <c r="I121" s="172"/>
      <c r="J121" s="63"/>
      <c r="K121" s="63"/>
      <c r="L121" s="61"/>
      <c r="M121" s="217"/>
      <c r="N121" s="42"/>
      <c r="O121" s="42"/>
      <c r="P121" s="42"/>
      <c r="Q121" s="42"/>
      <c r="R121" s="42"/>
      <c r="S121" s="42"/>
      <c r="T121" s="78"/>
      <c r="AT121" s="25" t="s">
        <v>151</v>
      </c>
      <c r="AU121" s="25" t="s">
        <v>79</v>
      </c>
    </row>
    <row r="122" spans="2:51" s="12" customFormat="1" ht="13.5">
      <c r="B122" s="219"/>
      <c r="C122" s="220"/>
      <c r="D122" s="215" t="s">
        <v>153</v>
      </c>
      <c r="E122" s="221" t="s">
        <v>21</v>
      </c>
      <c r="F122" s="222" t="s">
        <v>825</v>
      </c>
      <c r="G122" s="220"/>
      <c r="H122" s="221" t="s">
        <v>21</v>
      </c>
      <c r="I122" s="223"/>
      <c r="J122" s="220"/>
      <c r="K122" s="220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153</v>
      </c>
      <c r="AU122" s="228" t="s">
        <v>79</v>
      </c>
      <c r="AV122" s="12" t="s">
        <v>77</v>
      </c>
      <c r="AW122" s="12" t="s">
        <v>34</v>
      </c>
      <c r="AX122" s="12" t="s">
        <v>70</v>
      </c>
      <c r="AY122" s="228" t="s">
        <v>135</v>
      </c>
    </row>
    <row r="123" spans="2:51" s="13" customFormat="1" ht="13.5">
      <c r="B123" s="229"/>
      <c r="C123" s="230"/>
      <c r="D123" s="215" t="s">
        <v>153</v>
      </c>
      <c r="E123" s="231" t="s">
        <v>21</v>
      </c>
      <c r="F123" s="232" t="s">
        <v>826</v>
      </c>
      <c r="G123" s="230"/>
      <c r="H123" s="233">
        <v>18.81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AT123" s="239" t="s">
        <v>153</v>
      </c>
      <c r="AU123" s="239" t="s">
        <v>79</v>
      </c>
      <c r="AV123" s="13" t="s">
        <v>79</v>
      </c>
      <c r="AW123" s="13" t="s">
        <v>34</v>
      </c>
      <c r="AX123" s="13" t="s">
        <v>77</v>
      </c>
      <c r="AY123" s="239" t="s">
        <v>135</v>
      </c>
    </row>
    <row r="124" spans="2:65" s="1" customFormat="1" ht="25.5" customHeight="1">
      <c r="B124" s="41"/>
      <c r="C124" s="203" t="s">
        <v>229</v>
      </c>
      <c r="D124" s="203" t="s">
        <v>137</v>
      </c>
      <c r="E124" s="204" t="s">
        <v>827</v>
      </c>
      <c r="F124" s="205" t="s">
        <v>828</v>
      </c>
      <c r="G124" s="206" t="s">
        <v>173</v>
      </c>
      <c r="H124" s="207">
        <v>43.29</v>
      </c>
      <c r="I124" s="208"/>
      <c r="J124" s="209">
        <f>ROUND(I124*H124,2)</f>
        <v>0</v>
      </c>
      <c r="K124" s="205" t="s">
        <v>21</v>
      </c>
      <c r="L124" s="61"/>
      <c r="M124" s="210" t="s">
        <v>21</v>
      </c>
      <c r="N124" s="211" t="s">
        <v>41</v>
      </c>
      <c r="O124" s="42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141</v>
      </c>
      <c r="AT124" s="25" t="s">
        <v>137</v>
      </c>
      <c r="AU124" s="25" t="s">
        <v>79</v>
      </c>
      <c r="AY124" s="25" t="s">
        <v>135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77</v>
      </c>
      <c r="BK124" s="214">
        <f>ROUND(I124*H124,2)</f>
        <v>0</v>
      </c>
      <c r="BL124" s="25" t="s">
        <v>141</v>
      </c>
      <c r="BM124" s="25" t="s">
        <v>829</v>
      </c>
    </row>
    <row r="125" spans="2:47" s="1" customFormat="1" ht="27">
      <c r="B125" s="41"/>
      <c r="C125" s="63"/>
      <c r="D125" s="215" t="s">
        <v>143</v>
      </c>
      <c r="E125" s="63"/>
      <c r="F125" s="216" t="s">
        <v>830</v>
      </c>
      <c r="G125" s="63"/>
      <c r="H125" s="63"/>
      <c r="I125" s="172"/>
      <c r="J125" s="63"/>
      <c r="K125" s="63"/>
      <c r="L125" s="61"/>
      <c r="M125" s="217"/>
      <c r="N125" s="42"/>
      <c r="O125" s="42"/>
      <c r="P125" s="42"/>
      <c r="Q125" s="42"/>
      <c r="R125" s="42"/>
      <c r="S125" s="42"/>
      <c r="T125" s="78"/>
      <c r="AT125" s="25" t="s">
        <v>143</v>
      </c>
      <c r="AU125" s="25" t="s">
        <v>79</v>
      </c>
    </row>
    <row r="126" spans="2:51" s="13" customFormat="1" ht="13.5">
      <c r="B126" s="229"/>
      <c r="C126" s="230"/>
      <c r="D126" s="215" t="s">
        <v>153</v>
      </c>
      <c r="E126" s="231" t="s">
        <v>21</v>
      </c>
      <c r="F126" s="232" t="s">
        <v>831</v>
      </c>
      <c r="G126" s="230"/>
      <c r="H126" s="233">
        <v>43.29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153</v>
      </c>
      <c r="AU126" s="239" t="s">
        <v>79</v>
      </c>
      <c r="AV126" s="13" t="s">
        <v>79</v>
      </c>
      <c r="AW126" s="13" t="s">
        <v>34</v>
      </c>
      <c r="AX126" s="13" t="s">
        <v>77</v>
      </c>
      <c r="AY126" s="239" t="s">
        <v>135</v>
      </c>
    </row>
    <row r="127" spans="2:65" s="1" customFormat="1" ht="25.5" customHeight="1">
      <c r="B127" s="41"/>
      <c r="C127" s="203" t="s">
        <v>236</v>
      </c>
      <c r="D127" s="203" t="s">
        <v>137</v>
      </c>
      <c r="E127" s="204" t="s">
        <v>832</v>
      </c>
      <c r="F127" s="205" t="s">
        <v>833</v>
      </c>
      <c r="G127" s="206" t="s">
        <v>173</v>
      </c>
      <c r="H127" s="207">
        <v>182.821</v>
      </c>
      <c r="I127" s="208"/>
      <c r="J127" s="209">
        <f>ROUND(I127*H127,2)</f>
        <v>0</v>
      </c>
      <c r="K127" s="205" t="s">
        <v>148</v>
      </c>
      <c r="L127" s="61"/>
      <c r="M127" s="210" t="s">
        <v>21</v>
      </c>
      <c r="N127" s="211" t="s">
        <v>41</v>
      </c>
      <c r="O127" s="42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5" t="s">
        <v>141</v>
      </c>
      <c r="AT127" s="25" t="s">
        <v>137</v>
      </c>
      <c r="AU127" s="25" t="s">
        <v>79</v>
      </c>
      <c r="AY127" s="25" t="s">
        <v>135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5" t="s">
        <v>77</v>
      </c>
      <c r="BK127" s="214">
        <f>ROUND(I127*H127,2)</f>
        <v>0</v>
      </c>
      <c r="BL127" s="25" t="s">
        <v>141</v>
      </c>
      <c r="BM127" s="25" t="s">
        <v>834</v>
      </c>
    </row>
    <row r="128" spans="2:47" s="1" customFormat="1" ht="27">
      <c r="B128" s="41"/>
      <c r="C128" s="63"/>
      <c r="D128" s="215" t="s">
        <v>143</v>
      </c>
      <c r="E128" s="63"/>
      <c r="F128" s="216" t="s">
        <v>830</v>
      </c>
      <c r="G128" s="63"/>
      <c r="H128" s="63"/>
      <c r="I128" s="172"/>
      <c r="J128" s="63"/>
      <c r="K128" s="63"/>
      <c r="L128" s="61"/>
      <c r="M128" s="217"/>
      <c r="N128" s="42"/>
      <c r="O128" s="42"/>
      <c r="P128" s="42"/>
      <c r="Q128" s="42"/>
      <c r="R128" s="42"/>
      <c r="S128" s="42"/>
      <c r="T128" s="78"/>
      <c r="AT128" s="25" t="s">
        <v>143</v>
      </c>
      <c r="AU128" s="25" t="s">
        <v>79</v>
      </c>
    </row>
    <row r="129" spans="2:51" s="12" customFormat="1" ht="13.5">
      <c r="B129" s="219"/>
      <c r="C129" s="220"/>
      <c r="D129" s="215" t="s">
        <v>153</v>
      </c>
      <c r="E129" s="221" t="s">
        <v>21</v>
      </c>
      <c r="F129" s="222" t="s">
        <v>835</v>
      </c>
      <c r="G129" s="220"/>
      <c r="H129" s="221" t="s">
        <v>21</v>
      </c>
      <c r="I129" s="223"/>
      <c r="J129" s="220"/>
      <c r="K129" s="220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153</v>
      </c>
      <c r="AU129" s="228" t="s">
        <v>79</v>
      </c>
      <c r="AV129" s="12" t="s">
        <v>77</v>
      </c>
      <c r="AW129" s="12" t="s">
        <v>34</v>
      </c>
      <c r="AX129" s="12" t="s">
        <v>70</v>
      </c>
      <c r="AY129" s="228" t="s">
        <v>135</v>
      </c>
    </row>
    <row r="130" spans="2:51" s="12" customFormat="1" ht="13.5">
      <c r="B130" s="219"/>
      <c r="C130" s="220"/>
      <c r="D130" s="215" t="s">
        <v>153</v>
      </c>
      <c r="E130" s="221" t="s">
        <v>21</v>
      </c>
      <c r="F130" s="222" t="s">
        <v>836</v>
      </c>
      <c r="G130" s="220"/>
      <c r="H130" s="221" t="s">
        <v>21</v>
      </c>
      <c r="I130" s="223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153</v>
      </c>
      <c r="AU130" s="228" t="s">
        <v>79</v>
      </c>
      <c r="AV130" s="12" t="s">
        <v>77</v>
      </c>
      <c r="AW130" s="12" t="s">
        <v>34</v>
      </c>
      <c r="AX130" s="12" t="s">
        <v>70</v>
      </c>
      <c r="AY130" s="228" t="s">
        <v>135</v>
      </c>
    </row>
    <row r="131" spans="2:51" s="13" customFormat="1" ht="13.5">
      <c r="B131" s="229"/>
      <c r="C131" s="230"/>
      <c r="D131" s="215" t="s">
        <v>153</v>
      </c>
      <c r="E131" s="231" t="s">
        <v>21</v>
      </c>
      <c r="F131" s="232" t="s">
        <v>837</v>
      </c>
      <c r="G131" s="230"/>
      <c r="H131" s="233">
        <v>95.985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153</v>
      </c>
      <c r="AU131" s="239" t="s">
        <v>79</v>
      </c>
      <c r="AV131" s="13" t="s">
        <v>79</v>
      </c>
      <c r="AW131" s="13" t="s">
        <v>34</v>
      </c>
      <c r="AX131" s="13" t="s">
        <v>70</v>
      </c>
      <c r="AY131" s="239" t="s">
        <v>135</v>
      </c>
    </row>
    <row r="132" spans="2:51" s="12" customFormat="1" ht="13.5">
      <c r="B132" s="219"/>
      <c r="C132" s="220"/>
      <c r="D132" s="215" t="s">
        <v>153</v>
      </c>
      <c r="E132" s="221" t="s">
        <v>21</v>
      </c>
      <c r="F132" s="222" t="s">
        <v>838</v>
      </c>
      <c r="G132" s="220"/>
      <c r="H132" s="221" t="s">
        <v>21</v>
      </c>
      <c r="I132" s="223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153</v>
      </c>
      <c r="AU132" s="228" t="s">
        <v>79</v>
      </c>
      <c r="AV132" s="12" t="s">
        <v>77</v>
      </c>
      <c r="AW132" s="12" t="s">
        <v>34</v>
      </c>
      <c r="AX132" s="12" t="s">
        <v>70</v>
      </c>
      <c r="AY132" s="228" t="s">
        <v>135</v>
      </c>
    </row>
    <row r="133" spans="2:51" s="13" customFormat="1" ht="13.5">
      <c r="B133" s="229"/>
      <c r="C133" s="230"/>
      <c r="D133" s="215" t="s">
        <v>153</v>
      </c>
      <c r="E133" s="231" t="s">
        <v>21</v>
      </c>
      <c r="F133" s="232" t="s">
        <v>839</v>
      </c>
      <c r="G133" s="230"/>
      <c r="H133" s="233">
        <v>8.813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153</v>
      </c>
      <c r="AU133" s="239" t="s">
        <v>79</v>
      </c>
      <c r="AV133" s="13" t="s">
        <v>79</v>
      </c>
      <c r="AW133" s="13" t="s">
        <v>34</v>
      </c>
      <c r="AX133" s="13" t="s">
        <v>70</v>
      </c>
      <c r="AY133" s="239" t="s">
        <v>135</v>
      </c>
    </row>
    <row r="134" spans="2:51" s="13" customFormat="1" ht="13.5">
      <c r="B134" s="229"/>
      <c r="C134" s="230"/>
      <c r="D134" s="215" t="s">
        <v>153</v>
      </c>
      <c r="E134" s="231" t="s">
        <v>21</v>
      </c>
      <c r="F134" s="232" t="s">
        <v>840</v>
      </c>
      <c r="G134" s="230"/>
      <c r="H134" s="233">
        <v>43.29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153</v>
      </c>
      <c r="AU134" s="239" t="s">
        <v>79</v>
      </c>
      <c r="AV134" s="13" t="s">
        <v>79</v>
      </c>
      <c r="AW134" s="13" t="s">
        <v>34</v>
      </c>
      <c r="AX134" s="13" t="s">
        <v>70</v>
      </c>
      <c r="AY134" s="239" t="s">
        <v>135</v>
      </c>
    </row>
    <row r="135" spans="2:51" s="12" customFormat="1" ht="13.5">
      <c r="B135" s="219"/>
      <c r="C135" s="220"/>
      <c r="D135" s="215" t="s">
        <v>153</v>
      </c>
      <c r="E135" s="221" t="s">
        <v>21</v>
      </c>
      <c r="F135" s="222" t="s">
        <v>841</v>
      </c>
      <c r="G135" s="220"/>
      <c r="H135" s="221" t="s">
        <v>21</v>
      </c>
      <c r="I135" s="223"/>
      <c r="J135" s="220"/>
      <c r="K135" s="220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153</v>
      </c>
      <c r="AU135" s="228" t="s">
        <v>79</v>
      </c>
      <c r="AV135" s="12" t="s">
        <v>77</v>
      </c>
      <c r="AW135" s="12" t="s">
        <v>34</v>
      </c>
      <c r="AX135" s="12" t="s">
        <v>70</v>
      </c>
      <c r="AY135" s="228" t="s">
        <v>135</v>
      </c>
    </row>
    <row r="136" spans="2:51" s="13" customFormat="1" ht="13.5">
      <c r="B136" s="229"/>
      <c r="C136" s="230"/>
      <c r="D136" s="215" t="s">
        <v>153</v>
      </c>
      <c r="E136" s="231" t="s">
        <v>21</v>
      </c>
      <c r="F136" s="232" t="s">
        <v>842</v>
      </c>
      <c r="G136" s="230"/>
      <c r="H136" s="233">
        <v>34.733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153</v>
      </c>
      <c r="AU136" s="239" t="s">
        <v>79</v>
      </c>
      <c r="AV136" s="13" t="s">
        <v>79</v>
      </c>
      <c r="AW136" s="13" t="s">
        <v>34</v>
      </c>
      <c r="AX136" s="13" t="s">
        <v>70</v>
      </c>
      <c r="AY136" s="239" t="s">
        <v>135</v>
      </c>
    </row>
    <row r="137" spans="2:51" s="14" customFormat="1" ht="13.5">
      <c r="B137" s="240"/>
      <c r="C137" s="241"/>
      <c r="D137" s="215" t="s">
        <v>153</v>
      </c>
      <c r="E137" s="242" t="s">
        <v>21</v>
      </c>
      <c r="F137" s="243" t="s">
        <v>157</v>
      </c>
      <c r="G137" s="241"/>
      <c r="H137" s="244">
        <v>182.821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153</v>
      </c>
      <c r="AU137" s="250" t="s">
        <v>79</v>
      </c>
      <c r="AV137" s="14" t="s">
        <v>141</v>
      </c>
      <c r="AW137" s="14" t="s">
        <v>34</v>
      </c>
      <c r="AX137" s="14" t="s">
        <v>77</v>
      </c>
      <c r="AY137" s="250" t="s">
        <v>135</v>
      </c>
    </row>
    <row r="138" spans="2:65" s="1" customFormat="1" ht="25.5" customHeight="1">
      <c r="B138" s="41"/>
      <c r="C138" s="203" t="s">
        <v>243</v>
      </c>
      <c r="D138" s="203" t="s">
        <v>137</v>
      </c>
      <c r="E138" s="204" t="s">
        <v>210</v>
      </c>
      <c r="F138" s="205" t="s">
        <v>843</v>
      </c>
      <c r="G138" s="206" t="s">
        <v>173</v>
      </c>
      <c r="H138" s="207">
        <v>594.795</v>
      </c>
      <c r="I138" s="208"/>
      <c r="J138" s="209">
        <f>ROUND(I138*H138,2)</f>
        <v>0</v>
      </c>
      <c r="K138" s="205" t="s">
        <v>148</v>
      </c>
      <c r="L138" s="61"/>
      <c r="M138" s="210" t="s">
        <v>21</v>
      </c>
      <c r="N138" s="211" t="s">
        <v>41</v>
      </c>
      <c r="O138" s="42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141</v>
      </c>
      <c r="AT138" s="25" t="s">
        <v>137</v>
      </c>
      <c r="AU138" s="25" t="s">
        <v>79</v>
      </c>
      <c r="AY138" s="25" t="s">
        <v>135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77</v>
      </c>
      <c r="BK138" s="214">
        <f>ROUND(I138*H138,2)</f>
        <v>0</v>
      </c>
      <c r="BL138" s="25" t="s">
        <v>141</v>
      </c>
      <c r="BM138" s="25" t="s">
        <v>844</v>
      </c>
    </row>
    <row r="139" spans="2:47" s="1" customFormat="1" ht="27">
      <c r="B139" s="41"/>
      <c r="C139" s="63"/>
      <c r="D139" s="215" t="s">
        <v>143</v>
      </c>
      <c r="E139" s="63"/>
      <c r="F139" s="216" t="s">
        <v>213</v>
      </c>
      <c r="G139" s="63"/>
      <c r="H139" s="63"/>
      <c r="I139" s="172"/>
      <c r="J139" s="63"/>
      <c r="K139" s="63"/>
      <c r="L139" s="61"/>
      <c r="M139" s="217"/>
      <c r="N139" s="42"/>
      <c r="O139" s="42"/>
      <c r="P139" s="42"/>
      <c r="Q139" s="42"/>
      <c r="R139" s="42"/>
      <c r="S139" s="42"/>
      <c r="T139" s="78"/>
      <c r="AT139" s="25" t="s">
        <v>143</v>
      </c>
      <c r="AU139" s="25" t="s">
        <v>79</v>
      </c>
    </row>
    <row r="140" spans="2:47" s="1" customFormat="1" ht="27">
      <c r="B140" s="41"/>
      <c r="C140" s="63"/>
      <c r="D140" s="215" t="s">
        <v>151</v>
      </c>
      <c r="E140" s="63"/>
      <c r="F140" s="218" t="s">
        <v>797</v>
      </c>
      <c r="G140" s="63"/>
      <c r="H140" s="63"/>
      <c r="I140" s="172"/>
      <c r="J140" s="63"/>
      <c r="K140" s="63"/>
      <c r="L140" s="61"/>
      <c r="M140" s="217"/>
      <c r="N140" s="42"/>
      <c r="O140" s="42"/>
      <c r="P140" s="42"/>
      <c r="Q140" s="42"/>
      <c r="R140" s="42"/>
      <c r="S140" s="42"/>
      <c r="T140" s="78"/>
      <c r="AT140" s="25" t="s">
        <v>151</v>
      </c>
      <c r="AU140" s="25" t="s">
        <v>79</v>
      </c>
    </row>
    <row r="141" spans="2:51" s="12" customFormat="1" ht="13.5">
      <c r="B141" s="219"/>
      <c r="C141" s="220"/>
      <c r="D141" s="215" t="s">
        <v>153</v>
      </c>
      <c r="E141" s="221" t="s">
        <v>21</v>
      </c>
      <c r="F141" s="222" t="s">
        <v>845</v>
      </c>
      <c r="G141" s="220"/>
      <c r="H141" s="221" t="s">
        <v>21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153</v>
      </c>
      <c r="AU141" s="228" t="s">
        <v>79</v>
      </c>
      <c r="AV141" s="12" t="s">
        <v>77</v>
      </c>
      <c r="AW141" s="12" t="s">
        <v>34</v>
      </c>
      <c r="AX141" s="12" t="s">
        <v>70</v>
      </c>
      <c r="AY141" s="228" t="s">
        <v>135</v>
      </c>
    </row>
    <row r="142" spans="2:51" s="13" customFormat="1" ht="13.5">
      <c r="B142" s="229"/>
      <c r="C142" s="230"/>
      <c r="D142" s="215" t="s">
        <v>153</v>
      </c>
      <c r="E142" s="231" t="s">
        <v>21</v>
      </c>
      <c r="F142" s="232" t="s">
        <v>846</v>
      </c>
      <c r="G142" s="230"/>
      <c r="H142" s="233">
        <v>319.77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153</v>
      </c>
      <c r="AU142" s="239" t="s">
        <v>79</v>
      </c>
      <c r="AV142" s="13" t="s">
        <v>79</v>
      </c>
      <c r="AW142" s="13" t="s">
        <v>34</v>
      </c>
      <c r="AX142" s="13" t="s">
        <v>70</v>
      </c>
      <c r="AY142" s="239" t="s">
        <v>135</v>
      </c>
    </row>
    <row r="143" spans="2:51" s="12" customFormat="1" ht="13.5">
      <c r="B143" s="219"/>
      <c r="C143" s="220"/>
      <c r="D143" s="215" t="s">
        <v>153</v>
      </c>
      <c r="E143" s="221" t="s">
        <v>21</v>
      </c>
      <c r="F143" s="222" t="s">
        <v>847</v>
      </c>
      <c r="G143" s="220"/>
      <c r="H143" s="221" t="s">
        <v>21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153</v>
      </c>
      <c r="AU143" s="228" t="s">
        <v>79</v>
      </c>
      <c r="AV143" s="12" t="s">
        <v>77</v>
      </c>
      <c r="AW143" s="12" t="s">
        <v>34</v>
      </c>
      <c r="AX143" s="12" t="s">
        <v>70</v>
      </c>
      <c r="AY143" s="228" t="s">
        <v>135</v>
      </c>
    </row>
    <row r="144" spans="2:51" s="13" customFormat="1" ht="13.5">
      <c r="B144" s="229"/>
      <c r="C144" s="230"/>
      <c r="D144" s="215" t="s">
        <v>153</v>
      </c>
      <c r="E144" s="231" t="s">
        <v>21</v>
      </c>
      <c r="F144" s="232" t="s">
        <v>846</v>
      </c>
      <c r="G144" s="230"/>
      <c r="H144" s="233">
        <v>319.77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153</v>
      </c>
      <c r="AU144" s="239" t="s">
        <v>79</v>
      </c>
      <c r="AV144" s="13" t="s">
        <v>79</v>
      </c>
      <c r="AW144" s="13" t="s">
        <v>34</v>
      </c>
      <c r="AX144" s="13" t="s">
        <v>70</v>
      </c>
      <c r="AY144" s="239" t="s">
        <v>135</v>
      </c>
    </row>
    <row r="145" spans="2:51" s="13" customFormat="1" ht="13.5">
      <c r="B145" s="229"/>
      <c r="C145" s="230"/>
      <c r="D145" s="215" t="s">
        <v>153</v>
      </c>
      <c r="E145" s="231" t="s">
        <v>21</v>
      </c>
      <c r="F145" s="232" t="s">
        <v>848</v>
      </c>
      <c r="G145" s="230"/>
      <c r="H145" s="233">
        <v>-44.745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153</v>
      </c>
      <c r="AU145" s="239" t="s">
        <v>79</v>
      </c>
      <c r="AV145" s="13" t="s">
        <v>79</v>
      </c>
      <c r="AW145" s="13" t="s">
        <v>34</v>
      </c>
      <c r="AX145" s="13" t="s">
        <v>70</v>
      </c>
      <c r="AY145" s="239" t="s">
        <v>135</v>
      </c>
    </row>
    <row r="146" spans="2:51" s="14" customFormat="1" ht="13.5">
      <c r="B146" s="240"/>
      <c r="C146" s="241"/>
      <c r="D146" s="215" t="s">
        <v>153</v>
      </c>
      <c r="E146" s="242" t="s">
        <v>21</v>
      </c>
      <c r="F146" s="243" t="s">
        <v>157</v>
      </c>
      <c r="G146" s="241"/>
      <c r="H146" s="244">
        <v>594.795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153</v>
      </c>
      <c r="AU146" s="250" t="s">
        <v>79</v>
      </c>
      <c r="AV146" s="14" t="s">
        <v>141</v>
      </c>
      <c r="AW146" s="14" t="s">
        <v>34</v>
      </c>
      <c r="AX146" s="14" t="s">
        <v>77</v>
      </c>
      <c r="AY146" s="250" t="s">
        <v>135</v>
      </c>
    </row>
    <row r="147" spans="2:65" s="1" customFormat="1" ht="16.5" customHeight="1">
      <c r="B147" s="41"/>
      <c r="C147" s="203" t="s">
        <v>247</v>
      </c>
      <c r="D147" s="203" t="s">
        <v>137</v>
      </c>
      <c r="E147" s="204" t="s">
        <v>849</v>
      </c>
      <c r="F147" s="205" t="s">
        <v>850</v>
      </c>
      <c r="G147" s="206" t="s">
        <v>173</v>
      </c>
      <c r="H147" s="207">
        <v>13.5</v>
      </c>
      <c r="I147" s="208"/>
      <c r="J147" s="209">
        <f>ROUND(I147*H147,2)</f>
        <v>0</v>
      </c>
      <c r="K147" s="205" t="s">
        <v>21</v>
      </c>
      <c r="L147" s="61"/>
      <c r="M147" s="210" t="s">
        <v>21</v>
      </c>
      <c r="N147" s="211" t="s">
        <v>41</v>
      </c>
      <c r="O147" s="42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5" t="s">
        <v>141</v>
      </c>
      <c r="AT147" s="25" t="s">
        <v>137</v>
      </c>
      <c r="AU147" s="25" t="s">
        <v>79</v>
      </c>
      <c r="AY147" s="25" t="s">
        <v>135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5" t="s">
        <v>77</v>
      </c>
      <c r="BK147" s="214">
        <f>ROUND(I147*H147,2)</f>
        <v>0</v>
      </c>
      <c r="BL147" s="25" t="s">
        <v>141</v>
      </c>
      <c r="BM147" s="25" t="s">
        <v>851</v>
      </c>
    </row>
    <row r="148" spans="2:47" s="1" customFormat="1" ht="27">
      <c r="B148" s="41"/>
      <c r="C148" s="63"/>
      <c r="D148" s="215" t="s">
        <v>143</v>
      </c>
      <c r="E148" s="63"/>
      <c r="F148" s="216" t="s">
        <v>213</v>
      </c>
      <c r="G148" s="63"/>
      <c r="H148" s="63"/>
      <c r="I148" s="172"/>
      <c r="J148" s="63"/>
      <c r="K148" s="63"/>
      <c r="L148" s="61"/>
      <c r="M148" s="217"/>
      <c r="N148" s="42"/>
      <c r="O148" s="42"/>
      <c r="P148" s="42"/>
      <c r="Q148" s="42"/>
      <c r="R148" s="42"/>
      <c r="S148" s="42"/>
      <c r="T148" s="78"/>
      <c r="AT148" s="25" t="s">
        <v>143</v>
      </c>
      <c r="AU148" s="25" t="s">
        <v>79</v>
      </c>
    </row>
    <row r="149" spans="2:47" s="1" customFormat="1" ht="27">
      <c r="B149" s="41"/>
      <c r="C149" s="63"/>
      <c r="D149" s="215" t="s">
        <v>151</v>
      </c>
      <c r="E149" s="63"/>
      <c r="F149" s="218" t="s">
        <v>797</v>
      </c>
      <c r="G149" s="63"/>
      <c r="H149" s="63"/>
      <c r="I149" s="172"/>
      <c r="J149" s="63"/>
      <c r="K149" s="63"/>
      <c r="L149" s="61"/>
      <c r="M149" s="217"/>
      <c r="N149" s="42"/>
      <c r="O149" s="42"/>
      <c r="P149" s="42"/>
      <c r="Q149" s="42"/>
      <c r="R149" s="42"/>
      <c r="S149" s="42"/>
      <c r="T149" s="78"/>
      <c r="AT149" s="25" t="s">
        <v>151</v>
      </c>
      <c r="AU149" s="25" t="s">
        <v>79</v>
      </c>
    </row>
    <row r="150" spans="2:51" s="12" customFormat="1" ht="13.5">
      <c r="B150" s="219"/>
      <c r="C150" s="220"/>
      <c r="D150" s="215" t="s">
        <v>153</v>
      </c>
      <c r="E150" s="221" t="s">
        <v>21</v>
      </c>
      <c r="F150" s="222" t="s">
        <v>852</v>
      </c>
      <c r="G150" s="220"/>
      <c r="H150" s="221" t="s">
        <v>21</v>
      </c>
      <c r="I150" s="223"/>
      <c r="J150" s="220"/>
      <c r="K150" s="220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153</v>
      </c>
      <c r="AU150" s="228" t="s">
        <v>79</v>
      </c>
      <c r="AV150" s="12" t="s">
        <v>77</v>
      </c>
      <c r="AW150" s="12" t="s">
        <v>34</v>
      </c>
      <c r="AX150" s="12" t="s">
        <v>70</v>
      </c>
      <c r="AY150" s="228" t="s">
        <v>135</v>
      </c>
    </row>
    <row r="151" spans="2:51" s="13" customFormat="1" ht="13.5">
      <c r="B151" s="229"/>
      <c r="C151" s="230"/>
      <c r="D151" s="215" t="s">
        <v>153</v>
      </c>
      <c r="E151" s="231" t="s">
        <v>21</v>
      </c>
      <c r="F151" s="232" t="s">
        <v>853</v>
      </c>
      <c r="G151" s="230"/>
      <c r="H151" s="233">
        <v>13.5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153</v>
      </c>
      <c r="AU151" s="239" t="s">
        <v>79</v>
      </c>
      <c r="AV151" s="13" t="s">
        <v>79</v>
      </c>
      <c r="AW151" s="13" t="s">
        <v>34</v>
      </c>
      <c r="AX151" s="13" t="s">
        <v>77</v>
      </c>
      <c r="AY151" s="239" t="s">
        <v>135</v>
      </c>
    </row>
    <row r="152" spans="2:65" s="1" customFormat="1" ht="16.5" customHeight="1">
      <c r="B152" s="41"/>
      <c r="C152" s="203" t="s">
        <v>252</v>
      </c>
      <c r="D152" s="203" t="s">
        <v>137</v>
      </c>
      <c r="E152" s="204" t="s">
        <v>230</v>
      </c>
      <c r="F152" s="205" t="s">
        <v>231</v>
      </c>
      <c r="G152" s="206" t="s">
        <v>173</v>
      </c>
      <c r="H152" s="207">
        <v>297.443</v>
      </c>
      <c r="I152" s="208"/>
      <c r="J152" s="209">
        <f>ROUND(I152*H152,2)</f>
        <v>0</v>
      </c>
      <c r="K152" s="205" t="s">
        <v>148</v>
      </c>
      <c r="L152" s="61"/>
      <c r="M152" s="210" t="s">
        <v>21</v>
      </c>
      <c r="N152" s="211" t="s">
        <v>41</v>
      </c>
      <c r="O152" s="42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25" t="s">
        <v>141</v>
      </c>
      <c r="AT152" s="25" t="s">
        <v>137</v>
      </c>
      <c r="AU152" s="25" t="s">
        <v>79</v>
      </c>
      <c r="AY152" s="25" t="s">
        <v>135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25" t="s">
        <v>77</v>
      </c>
      <c r="BK152" s="214">
        <f>ROUND(I152*H152,2)</f>
        <v>0</v>
      </c>
      <c r="BL152" s="25" t="s">
        <v>141</v>
      </c>
      <c r="BM152" s="25" t="s">
        <v>854</v>
      </c>
    </row>
    <row r="153" spans="2:47" s="1" customFormat="1" ht="27">
      <c r="B153" s="41"/>
      <c r="C153" s="63"/>
      <c r="D153" s="215" t="s">
        <v>143</v>
      </c>
      <c r="E153" s="63"/>
      <c r="F153" s="216" t="s">
        <v>233</v>
      </c>
      <c r="G153" s="63"/>
      <c r="H153" s="63"/>
      <c r="I153" s="172"/>
      <c r="J153" s="63"/>
      <c r="K153" s="63"/>
      <c r="L153" s="61"/>
      <c r="M153" s="217"/>
      <c r="N153" s="42"/>
      <c r="O153" s="42"/>
      <c r="P153" s="42"/>
      <c r="Q153" s="42"/>
      <c r="R153" s="42"/>
      <c r="S153" s="42"/>
      <c r="T153" s="78"/>
      <c r="AT153" s="25" t="s">
        <v>143</v>
      </c>
      <c r="AU153" s="25" t="s">
        <v>79</v>
      </c>
    </row>
    <row r="154" spans="2:51" s="13" customFormat="1" ht="13.5">
      <c r="B154" s="229"/>
      <c r="C154" s="230"/>
      <c r="D154" s="215" t="s">
        <v>153</v>
      </c>
      <c r="E154" s="231" t="s">
        <v>21</v>
      </c>
      <c r="F154" s="232" t="s">
        <v>855</v>
      </c>
      <c r="G154" s="230"/>
      <c r="H154" s="233">
        <v>297.443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153</v>
      </c>
      <c r="AU154" s="239" t="s">
        <v>79</v>
      </c>
      <c r="AV154" s="13" t="s">
        <v>79</v>
      </c>
      <c r="AW154" s="13" t="s">
        <v>34</v>
      </c>
      <c r="AX154" s="13" t="s">
        <v>77</v>
      </c>
      <c r="AY154" s="239" t="s">
        <v>135</v>
      </c>
    </row>
    <row r="155" spans="2:65" s="1" customFormat="1" ht="16.5" customHeight="1">
      <c r="B155" s="41"/>
      <c r="C155" s="203" t="s">
        <v>257</v>
      </c>
      <c r="D155" s="203" t="s">
        <v>137</v>
      </c>
      <c r="E155" s="204" t="s">
        <v>856</v>
      </c>
      <c r="F155" s="205" t="s">
        <v>231</v>
      </c>
      <c r="G155" s="206" t="s">
        <v>173</v>
      </c>
      <c r="H155" s="207">
        <v>6.75</v>
      </c>
      <c r="I155" s="208"/>
      <c r="J155" s="209">
        <f>ROUND(I155*H155,2)</f>
        <v>0</v>
      </c>
      <c r="K155" s="205" t="s">
        <v>21</v>
      </c>
      <c r="L155" s="61"/>
      <c r="M155" s="210" t="s">
        <v>21</v>
      </c>
      <c r="N155" s="211" t="s">
        <v>41</v>
      </c>
      <c r="O155" s="4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141</v>
      </c>
      <c r="AT155" s="25" t="s">
        <v>137</v>
      </c>
      <c r="AU155" s="25" t="s">
        <v>79</v>
      </c>
      <c r="AY155" s="25" t="s">
        <v>135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77</v>
      </c>
      <c r="BK155" s="214">
        <f>ROUND(I155*H155,2)</f>
        <v>0</v>
      </c>
      <c r="BL155" s="25" t="s">
        <v>141</v>
      </c>
      <c r="BM155" s="25" t="s">
        <v>857</v>
      </c>
    </row>
    <row r="156" spans="2:47" s="1" customFormat="1" ht="27">
      <c r="B156" s="41"/>
      <c r="C156" s="63"/>
      <c r="D156" s="215" t="s">
        <v>143</v>
      </c>
      <c r="E156" s="63"/>
      <c r="F156" s="216" t="s">
        <v>233</v>
      </c>
      <c r="G156" s="63"/>
      <c r="H156" s="63"/>
      <c r="I156" s="172"/>
      <c r="J156" s="63"/>
      <c r="K156" s="63"/>
      <c r="L156" s="61"/>
      <c r="M156" s="217"/>
      <c r="N156" s="42"/>
      <c r="O156" s="42"/>
      <c r="P156" s="42"/>
      <c r="Q156" s="42"/>
      <c r="R156" s="42"/>
      <c r="S156" s="42"/>
      <c r="T156" s="78"/>
      <c r="AT156" s="25" t="s">
        <v>143</v>
      </c>
      <c r="AU156" s="25" t="s">
        <v>79</v>
      </c>
    </row>
    <row r="157" spans="2:51" s="13" customFormat="1" ht="13.5">
      <c r="B157" s="229"/>
      <c r="C157" s="230"/>
      <c r="D157" s="215" t="s">
        <v>153</v>
      </c>
      <c r="E157" s="231" t="s">
        <v>21</v>
      </c>
      <c r="F157" s="232" t="s">
        <v>858</v>
      </c>
      <c r="G157" s="230"/>
      <c r="H157" s="233">
        <v>6.75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153</v>
      </c>
      <c r="AU157" s="239" t="s">
        <v>79</v>
      </c>
      <c r="AV157" s="13" t="s">
        <v>79</v>
      </c>
      <c r="AW157" s="13" t="s">
        <v>34</v>
      </c>
      <c r="AX157" s="13" t="s">
        <v>77</v>
      </c>
      <c r="AY157" s="239" t="s">
        <v>135</v>
      </c>
    </row>
    <row r="158" spans="2:65" s="1" customFormat="1" ht="16.5" customHeight="1">
      <c r="B158" s="41"/>
      <c r="C158" s="203" t="s">
        <v>262</v>
      </c>
      <c r="D158" s="203" t="s">
        <v>137</v>
      </c>
      <c r="E158" s="204" t="s">
        <v>859</v>
      </c>
      <c r="F158" s="205" t="s">
        <v>860</v>
      </c>
      <c r="G158" s="206" t="s">
        <v>147</v>
      </c>
      <c r="H158" s="207">
        <v>307.8</v>
      </c>
      <c r="I158" s="208"/>
      <c r="J158" s="209">
        <f>ROUND(I158*H158,2)</f>
        <v>0</v>
      </c>
      <c r="K158" s="205" t="s">
        <v>148</v>
      </c>
      <c r="L158" s="61"/>
      <c r="M158" s="210" t="s">
        <v>21</v>
      </c>
      <c r="N158" s="211" t="s">
        <v>41</v>
      </c>
      <c r="O158" s="42"/>
      <c r="P158" s="212">
        <f>O158*H158</f>
        <v>0</v>
      </c>
      <c r="Q158" s="212">
        <v>0.00085</v>
      </c>
      <c r="R158" s="212">
        <f>Q158*H158</f>
        <v>0.26163</v>
      </c>
      <c r="S158" s="212">
        <v>0</v>
      </c>
      <c r="T158" s="213">
        <f>S158*H158</f>
        <v>0</v>
      </c>
      <c r="AR158" s="25" t="s">
        <v>141</v>
      </c>
      <c r="AT158" s="25" t="s">
        <v>137</v>
      </c>
      <c r="AU158" s="25" t="s">
        <v>79</v>
      </c>
      <c r="AY158" s="25" t="s">
        <v>135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77</v>
      </c>
      <c r="BK158" s="214">
        <f>ROUND(I158*H158,2)</f>
        <v>0</v>
      </c>
      <c r="BL158" s="25" t="s">
        <v>141</v>
      </c>
      <c r="BM158" s="25" t="s">
        <v>861</v>
      </c>
    </row>
    <row r="159" spans="2:47" s="1" customFormat="1" ht="27">
      <c r="B159" s="41"/>
      <c r="C159" s="63"/>
      <c r="D159" s="215" t="s">
        <v>143</v>
      </c>
      <c r="E159" s="63"/>
      <c r="F159" s="216" t="s">
        <v>862</v>
      </c>
      <c r="G159" s="63"/>
      <c r="H159" s="63"/>
      <c r="I159" s="172"/>
      <c r="J159" s="63"/>
      <c r="K159" s="63"/>
      <c r="L159" s="61"/>
      <c r="M159" s="217"/>
      <c r="N159" s="42"/>
      <c r="O159" s="42"/>
      <c r="P159" s="42"/>
      <c r="Q159" s="42"/>
      <c r="R159" s="42"/>
      <c r="S159" s="42"/>
      <c r="T159" s="78"/>
      <c r="AT159" s="25" t="s">
        <v>143</v>
      </c>
      <c r="AU159" s="25" t="s">
        <v>79</v>
      </c>
    </row>
    <row r="160" spans="2:47" s="1" customFormat="1" ht="27">
      <c r="B160" s="41"/>
      <c r="C160" s="63"/>
      <c r="D160" s="215" t="s">
        <v>151</v>
      </c>
      <c r="E160" s="63"/>
      <c r="F160" s="218" t="s">
        <v>797</v>
      </c>
      <c r="G160" s="63"/>
      <c r="H160" s="63"/>
      <c r="I160" s="172"/>
      <c r="J160" s="63"/>
      <c r="K160" s="63"/>
      <c r="L160" s="61"/>
      <c r="M160" s="217"/>
      <c r="N160" s="42"/>
      <c r="O160" s="42"/>
      <c r="P160" s="42"/>
      <c r="Q160" s="42"/>
      <c r="R160" s="42"/>
      <c r="S160" s="42"/>
      <c r="T160" s="78"/>
      <c r="AT160" s="25" t="s">
        <v>151</v>
      </c>
      <c r="AU160" s="25" t="s">
        <v>79</v>
      </c>
    </row>
    <row r="161" spans="2:51" s="12" customFormat="1" ht="13.5">
      <c r="B161" s="219"/>
      <c r="C161" s="220"/>
      <c r="D161" s="215" t="s">
        <v>153</v>
      </c>
      <c r="E161" s="221" t="s">
        <v>21</v>
      </c>
      <c r="F161" s="222" t="s">
        <v>863</v>
      </c>
      <c r="G161" s="220"/>
      <c r="H161" s="221" t="s">
        <v>21</v>
      </c>
      <c r="I161" s="223"/>
      <c r="J161" s="220"/>
      <c r="K161" s="220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153</v>
      </c>
      <c r="AU161" s="228" t="s">
        <v>79</v>
      </c>
      <c r="AV161" s="12" t="s">
        <v>77</v>
      </c>
      <c r="AW161" s="12" t="s">
        <v>34</v>
      </c>
      <c r="AX161" s="12" t="s">
        <v>70</v>
      </c>
      <c r="AY161" s="228" t="s">
        <v>135</v>
      </c>
    </row>
    <row r="162" spans="2:51" s="13" customFormat="1" ht="13.5">
      <c r="B162" s="229"/>
      <c r="C162" s="230"/>
      <c r="D162" s="215" t="s">
        <v>153</v>
      </c>
      <c r="E162" s="231" t="s">
        <v>21</v>
      </c>
      <c r="F162" s="232" t="s">
        <v>864</v>
      </c>
      <c r="G162" s="230"/>
      <c r="H162" s="233">
        <v>307.8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153</v>
      </c>
      <c r="AU162" s="239" t="s">
        <v>79</v>
      </c>
      <c r="AV162" s="13" t="s">
        <v>79</v>
      </c>
      <c r="AW162" s="13" t="s">
        <v>34</v>
      </c>
      <c r="AX162" s="13" t="s">
        <v>77</v>
      </c>
      <c r="AY162" s="239" t="s">
        <v>135</v>
      </c>
    </row>
    <row r="163" spans="2:65" s="1" customFormat="1" ht="16.5" customHeight="1">
      <c r="B163" s="41"/>
      <c r="C163" s="203" t="s">
        <v>10</v>
      </c>
      <c r="D163" s="203" t="s">
        <v>137</v>
      </c>
      <c r="E163" s="204" t="s">
        <v>865</v>
      </c>
      <c r="F163" s="205" t="s">
        <v>866</v>
      </c>
      <c r="G163" s="206" t="s">
        <v>147</v>
      </c>
      <c r="H163" s="207">
        <v>307.8</v>
      </c>
      <c r="I163" s="208"/>
      <c r="J163" s="209">
        <f>ROUND(I163*H163,2)</f>
        <v>0</v>
      </c>
      <c r="K163" s="205" t="s">
        <v>148</v>
      </c>
      <c r="L163" s="61"/>
      <c r="M163" s="210" t="s">
        <v>21</v>
      </c>
      <c r="N163" s="211" t="s">
        <v>41</v>
      </c>
      <c r="O163" s="42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25" t="s">
        <v>141</v>
      </c>
      <c r="AT163" s="25" t="s">
        <v>137</v>
      </c>
      <c r="AU163" s="25" t="s">
        <v>79</v>
      </c>
      <c r="AY163" s="25" t="s">
        <v>135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5" t="s">
        <v>77</v>
      </c>
      <c r="BK163" s="214">
        <f>ROUND(I163*H163,2)</f>
        <v>0</v>
      </c>
      <c r="BL163" s="25" t="s">
        <v>141</v>
      </c>
      <c r="BM163" s="25" t="s">
        <v>867</v>
      </c>
    </row>
    <row r="164" spans="2:47" s="1" customFormat="1" ht="27">
      <c r="B164" s="41"/>
      <c r="C164" s="63"/>
      <c r="D164" s="215" t="s">
        <v>143</v>
      </c>
      <c r="E164" s="63"/>
      <c r="F164" s="216" t="s">
        <v>868</v>
      </c>
      <c r="G164" s="63"/>
      <c r="H164" s="63"/>
      <c r="I164" s="172"/>
      <c r="J164" s="63"/>
      <c r="K164" s="63"/>
      <c r="L164" s="61"/>
      <c r="M164" s="217"/>
      <c r="N164" s="42"/>
      <c r="O164" s="42"/>
      <c r="P164" s="42"/>
      <c r="Q164" s="42"/>
      <c r="R164" s="42"/>
      <c r="S164" s="42"/>
      <c r="T164" s="78"/>
      <c r="AT164" s="25" t="s">
        <v>143</v>
      </c>
      <c r="AU164" s="25" t="s">
        <v>79</v>
      </c>
    </row>
    <row r="165" spans="2:51" s="12" customFormat="1" ht="13.5">
      <c r="B165" s="219"/>
      <c r="C165" s="220"/>
      <c r="D165" s="215" t="s">
        <v>153</v>
      </c>
      <c r="E165" s="221" t="s">
        <v>21</v>
      </c>
      <c r="F165" s="222" t="s">
        <v>869</v>
      </c>
      <c r="G165" s="220"/>
      <c r="H165" s="221" t="s">
        <v>21</v>
      </c>
      <c r="I165" s="223"/>
      <c r="J165" s="220"/>
      <c r="K165" s="220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153</v>
      </c>
      <c r="AU165" s="228" t="s">
        <v>79</v>
      </c>
      <c r="AV165" s="12" t="s">
        <v>77</v>
      </c>
      <c r="AW165" s="12" t="s">
        <v>34</v>
      </c>
      <c r="AX165" s="12" t="s">
        <v>70</v>
      </c>
      <c r="AY165" s="228" t="s">
        <v>135</v>
      </c>
    </row>
    <row r="166" spans="2:51" s="13" customFormat="1" ht="13.5">
      <c r="B166" s="229"/>
      <c r="C166" s="230"/>
      <c r="D166" s="215" t="s">
        <v>153</v>
      </c>
      <c r="E166" s="231" t="s">
        <v>21</v>
      </c>
      <c r="F166" s="232" t="s">
        <v>870</v>
      </c>
      <c r="G166" s="230"/>
      <c r="H166" s="233">
        <v>307.8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153</v>
      </c>
      <c r="AU166" s="239" t="s">
        <v>79</v>
      </c>
      <c r="AV166" s="13" t="s">
        <v>79</v>
      </c>
      <c r="AW166" s="13" t="s">
        <v>34</v>
      </c>
      <c r="AX166" s="13" t="s">
        <v>77</v>
      </c>
      <c r="AY166" s="239" t="s">
        <v>135</v>
      </c>
    </row>
    <row r="167" spans="2:65" s="1" customFormat="1" ht="16.5" customHeight="1">
      <c r="B167" s="41"/>
      <c r="C167" s="203" t="s">
        <v>274</v>
      </c>
      <c r="D167" s="203" t="s">
        <v>137</v>
      </c>
      <c r="E167" s="204" t="s">
        <v>871</v>
      </c>
      <c r="F167" s="205" t="s">
        <v>872</v>
      </c>
      <c r="G167" s="206" t="s">
        <v>147</v>
      </c>
      <c r="H167" s="207">
        <v>66.6</v>
      </c>
      <c r="I167" s="208"/>
      <c r="J167" s="209">
        <f>ROUND(I167*H167,2)</f>
        <v>0</v>
      </c>
      <c r="K167" s="205" t="s">
        <v>148</v>
      </c>
      <c r="L167" s="61"/>
      <c r="M167" s="210" t="s">
        <v>21</v>
      </c>
      <c r="N167" s="211" t="s">
        <v>41</v>
      </c>
      <c r="O167" s="42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5" t="s">
        <v>141</v>
      </c>
      <c r="AT167" s="25" t="s">
        <v>137</v>
      </c>
      <c r="AU167" s="25" t="s">
        <v>79</v>
      </c>
      <c r="AY167" s="25" t="s">
        <v>135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5" t="s">
        <v>77</v>
      </c>
      <c r="BK167" s="214">
        <f>ROUND(I167*H167,2)</f>
        <v>0</v>
      </c>
      <c r="BL167" s="25" t="s">
        <v>141</v>
      </c>
      <c r="BM167" s="25" t="s">
        <v>873</v>
      </c>
    </row>
    <row r="168" spans="2:47" s="1" customFormat="1" ht="27">
      <c r="B168" s="41"/>
      <c r="C168" s="63"/>
      <c r="D168" s="215" t="s">
        <v>143</v>
      </c>
      <c r="E168" s="63"/>
      <c r="F168" s="216" t="s">
        <v>874</v>
      </c>
      <c r="G168" s="63"/>
      <c r="H168" s="63"/>
      <c r="I168" s="172"/>
      <c r="J168" s="63"/>
      <c r="K168" s="63"/>
      <c r="L168" s="61"/>
      <c r="M168" s="217"/>
      <c r="N168" s="42"/>
      <c r="O168" s="42"/>
      <c r="P168" s="42"/>
      <c r="Q168" s="42"/>
      <c r="R168" s="42"/>
      <c r="S168" s="42"/>
      <c r="T168" s="78"/>
      <c r="AT168" s="25" t="s">
        <v>143</v>
      </c>
      <c r="AU168" s="25" t="s">
        <v>79</v>
      </c>
    </row>
    <row r="169" spans="2:51" s="13" customFormat="1" ht="13.5">
      <c r="B169" s="229"/>
      <c r="C169" s="230"/>
      <c r="D169" s="215" t="s">
        <v>153</v>
      </c>
      <c r="E169" s="231" t="s">
        <v>21</v>
      </c>
      <c r="F169" s="232" t="s">
        <v>875</v>
      </c>
      <c r="G169" s="230"/>
      <c r="H169" s="233">
        <v>66.6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153</v>
      </c>
      <c r="AU169" s="239" t="s">
        <v>79</v>
      </c>
      <c r="AV169" s="13" t="s">
        <v>79</v>
      </c>
      <c r="AW169" s="13" t="s">
        <v>34</v>
      </c>
      <c r="AX169" s="13" t="s">
        <v>77</v>
      </c>
      <c r="AY169" s="239" t="s">
        <v>135</v>
      </c>
    </row>
    <row r="170" spans="2:65" s="1" customFormat="1" ht="25.5" customHeight="1">
      <c r="B170" s="41"/>
      <c r="C170" s="203" t="s">
        <v>287</v>
      </c>
      <c r="D170" s="203" t="s">
        <v>137</v>
      </c>
      <c r="E170" s="204" t="s">
        <v>876</v>
      </c>
      <c r="F170" s="205" t="s">
        <v>877</v>
      </c>
      <c r="G170" s="206" t="s">
        <v>147</v>
      </c>
      <c r="H170" s="207">
        <v>5994</v>
      </c>
      <c r="I170" s="208"/>
      <c r="J170" s="209">
        <f>ROUND(I170*H170,2)</f>
        <v>0</v>
      </c>
      <c r="K170" s="205" t="s">
        <v>148</v>
      </c>
      <c r="L170" s="61"/>
      <c r="M170" s="210" t="s">
        <v>21</v>
      </c>
      <c r="N170" s="211" t="s">
        <v>41</v>
      </c>
      <c r="O170" s="42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25" t="s">
        <v>141</v>
      </c>
      <c r="AT170" s="25" t="s">
        <v>137</v>
      </c>
      <c r="AU170" s="25" t="s">
        <v>79</v>
      </c>
      <c r="AY170" s="25" t="s">
        <v>135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25" t="s">
        <v>77</v>
      </c>
      <c r="BK170" s="214">
        <f>ROUND(I170*H170,2)</f>
        <v>0</v>
      </c>
      <c r="BL170" s="25" t="s">
        <v>141</v>
      </c>
      <c r="BM170" s="25" t="s">
        <v>878</v>
      </c>
    </row>
    <row r="171" spans="2:47" s="1" customFormat="1" ht="27">
      <c r="B171" s="41"/>
      <c r="C171" s="63"/>
      <c r="D171" s="215" t="s">
        <v>143</v>
      </c>
      <c r="E171" s="63"/>
      <c r="F171" s="216" t="s">
        <v>879</v>
      </c>
      <c r="G171" s="63"/>
      <c r="H171" s="63"/>
      <c r="I171" s="172"/>
      <c r="J171" s="63"/>
      <c r="K171" s="63"/>
      <c r="L171" s="61"/>
      <c r="M171" s="217"/>
      <c r="N171" s="42"/>
      <c r="O171" s="42"/>
      <c r="P171" s="42"/>
      <c r="Q171" s="42"/>
      <c r="R171" s="42"/>
      <c r="S171" s="42"/>
      <c r="T171" s="78"/>
      <c r="AT171" s="25" t="s">
        <v>143</v>
      </c>
      <c r="AU171" s="25" t="s">
        <v>79</v>
      </c>
    </row>
    <row r="172" spans="2:51" s="13" customFormat="1" ht="13.5">
      <c r="B172" s="229"/>
      <c r="C172" s="230"/>
      <c r="D172" s="215" t="s">
        <v>153</v>
      </c>
      <c r="E172" s="231" t="s">
        <v>21</v>
      </c>
      <c r="F172" s="232" t="s">
        <v>880</v>
      </c>
      <c r="G172" s="230"/>
      <c r="H172" s="233">
        <v>5994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153</v>
      </c>
      <c r="AU172" s="239" t="s">
        <v>79</v>
      </c>
      <c r="AV172" s="13" t="s">
        <v>79</v>
      </c>
      <c r="AW172" s="13" t="s">
        <v>34</v>
      </c>
      <c r="AX172" s="13" t="s">
        <v>77</v>
      </c>
      <c r="AY172" s="239" t="s">
        <v>135</v>
      </c>
    </row>
    <row r="173" spans="2:65" s="1" customFormat="1" ht="16.5" customHeight="1">
      <c r="B173" s="41"/>
      <c r="C173" s="203" t="s">
        <v>294</v>
      </c>
      <c r="D173" s="203" t="s">
        <v>137</v>
      </c>
      <c r="E173" s="204" t="s">
        <v>881</v>
      </c>
      <c r="F173" s="205" t="s">
        <v>882</v>
      </c>
      <c r="G173" s="206" t="s">
        <v>173</v>
      </c>
      <c r="H173" s="207">
        <v>226.111</v>
      </c>
      <c r="I173" s="208"/>
      <c r="J173" s="209">
        <f>ROUND(I173*H173,2)</f>
        <v>0</v>
      </c>
      <c r="K173" s="205" t="s">
        <v>148</v>
      </c>
      <c r="L173" s="61"/>
      <c r="M173" s="210" t="s">
        <v>21</v>
      </c>
      <c r="N173" s="211" t="s">
        <v>41</v>
      </c>
      <c r="O173" s="42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25" t="s">
        <v>141</v>
      </c>
      <c r="AT173" s="25" t="s">
        <v>137</v>
      </c>
      <c r="AU173" s="25" t="s">
        <v>79</v>
      </c>
      <c r="AY173" s="25" t="s">
        <v>135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5" t="s">
        <v>77</v>
      </c>
      <c r="BK173" s="214">
        <f>ROUND(I173*H173,2)</f>
        <v>0</v>
      </c>
      <c r="BL173" s="25" t="s">
        <v>141</v>
      </c>
      <c r="BM173" s="25" t="s">
        <v>883</v>
      </c>
    </row>
    <row r="174" spans="2:47" s="1" customFormat="1" ht="40.5">
      <c r="B174" s="41"/>
      <c r="C174" s="63"/>
      <c r="D174" s="215" t="s">
        <v>143</v>
      </c>
      <c r="E174" s="63"/>
      <c r="F174" s="216" t="s">
        <v>884</v>
      </c>
      <c r="G174" s="63"/>
      <c r="H174" s="63"/>
      <c r="I174" s="172"/>
      <c r="J174" s="63"/>
      <c r="K174" s="63"/>
      <c r="L174" s="61"/>
      <c r="M174" s="217"/>
      <c r="N174" s="42"/>
      <c r="O174" s="42"/>
      <c r="P174" s="42"/>
      <c r="Q174" s="42"/>
      <c r="R174" s="42"/>
      <c r="S174" s="42"/>
      <c r="T174" s="78"/>
      <c r="AT174" s="25" t="s">
        <v>143</v>
      </c>
      <c r="AU174" s="25" t="s">
        <v>79</v>
      </c>
    </row>
    <row r="175" spans="2:51" s="12" customFormat="1" ht="13.5">
      <c r="B175" s="219"/>
      <c r="C175" s="220"/>
      <c r="D175" s="215" t="s">
        <v>153</v>
      </c>
      <c r="E175" s="221" t="s">
        <v>21</v>
      </c>
      <c r="F175" s="222" t="s">
        <v>885</v>
      </c>
      <c r="G175" s="220"/>
      <c r="H175" s="221" t="s">
        <v>21</v>
      </c>
      <c r="I175" s="223"/>
      <c r="J175" s="220"/>
      <c r="K175" s="220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153</v>
      </c>
      <c r="AU175" s="228" t="s">
        <v>79</v>
      </c>
      <c r="AV175" s="12" t="s">
        <v>77</v>
      </c>
      <c r="AW175" s="12" t="s">
        <v>34</v>
      </c>
      <c r="AX175" s="12" t="s">
        <v>70</v>
      </c>
      <c r="AY175" s="228" t="s">
        <v>135</v>
      </c>
    </row>
    <row r="176" spans="2:51" s="13" customFormat="1" ht="13.5">
      <c r="B176" s="229"/>
      <c r="C176" s="230"/>
      <c r="D176" s="215" t="s">
        <v>153</v>
      </c>
      <c r="E176" s="231" t="s">
        <v>21</v>
      </c>
      <c r="F176" s="232" t="s">
        <v>886</v>
      </c>
      <c r="G176" s="230"/>
      <c r="H176" s="233">
        <v>182.821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153</v>
      </c>
      <c r="AU176" s="239" t="s">
        <v>79</v>
      </c>
      <c r="AV176" s="13" t="s">
        <v>79</v>
      </c>
      <c r="AW176" s="13" t="s">
        <v>34</v>
      </c>
      <c r="AX176" s="13" t="s">
        <v>70</v>
      </c>
      <c r="AY176" s="239" t="s">
        <v>135</v>
      </c>
    </row>
    <row r="177" spans="2:51" s="12" customFormat="1" ht="27">
      <c r="B177" s="219"/>
      <c r="C177" s="220"/>
      <c r="D177" s="215" t="s">
        <v>153</v>
      </c>
      <c r="E177" s="221" t="s">
        <v>21</v>
      </c>
      <c r="F177" s="222" t="s">
        <v>887</v>
      </c>
      <c r="G177" s="220"/>
      <c r="H177" s="221" t="s">
        <v>21</v>
      </c>
      <c r="I177" s="223"/>
      <c r="J177" s="220"/>
      <c r="K177" s="220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153</v>
      </c>
      <c r="AU177" s="228" t="s">
        <v>79</v>
      </c>
      <c r="AV177" s="12" t="s">
        <v>77</v>
      </c>
      <c r="AW177" s="12" t="s">
        <v>34</v>
      </c>
      <c r="AX177" s="12" t="s">
        <v>70</v>
      </c>
      <c r="AY177" s="228" t="s">
        <v>135</v>
      </c>
    </row>
    <row r="178" spans="2:51" s="13" customFormat="1" ht="13.5">
      <c r="B178" s="229"/>
      <c r="C178" s="230"/>
      <c r="D178" s="215" t="s">
        <v>153</v>
      </c>
      <c r="E178" s="231" t="s">
        <v>21</v>
      </c>
      <c r="F178" s="232" t="s">
        <v>70</v>
      </c>
      <c r="G178" s="230"/>
      <c r="H178" s="233">
        <v>0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153</v>
      </c>
      <c r="AU178" s="239" t="s">
        <v>79</v>
      </c>
      <c r="AV178" s="13" t="s">
        <v>79</v>
      </c>
      <c r="AW178" s="13" t="s">
        <v>34</v>
      </c>
      <c r="AX178" s="13" t="s">
        <v>70</v>
      </c>
      <c r="AY178" s="239" t="s">
        <v>135</v>
      </c>
    </row>
    <row r="179" spans="2:51" s="12" customFormat="1" ht="13.5">
      <c r="B179" s="219"/>
      <c r="C179" s="220"/>
      <c r="D179" s="215" t="s">
        <v>153</v>
      </c>
      <c r="E179" s="221" t="s">
        <v>21</v>
      </c>
      <c r="F179" s="222" t="s">
        <v>888</v>
      </c>
      <c r="G179" s="220"/>
      <c r="H179" s="221" t="s">
        <v>21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153</v>
      </c>
      <c r="AU179" s="228" t="s">
        <v>79</v>
      </c>
      <c r="AV179" s="12" t="s">
        <v>77</v>
      </c>
      <c r="AW179" s="12" t="s">
        <v>34</v>
      </c>
      <c r="AX179" s="12" t="s">
        <v>70</v>
      </c>
      <c r="AY179" s="228" t="s">
        <v>135</v>
      </c>
    </row>
    <row r="180" spans="2:51" s="13" customFormat="1" ht="13.5">
      <c r="B180" s="229"/>
      <c r="C180" s="230"/>
      <c r="D180" s="215" t="s">
        <v>153</v>
      </c>
      <c r="E180" s="231" t="s">
        <v>21</v>
      </c>
      <c r="F180" s="232" t="s">
        <v>831</v>
      </c>
      <c r="G180" s="230"/>
      <c r="H180" s="233">
        <v>43.29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153</v>
      </c>
      <c r="AU180" s="239" t="s">
        <v>79</v>
      </c>
      <c r="AV180" s="13" t="s">
        <v>79</v>
      </c>
      <c r="AW180" s="13" t="s">
        <v>34</v>
      </c>
      <c r="AX180" s="13" t="s">
        <v>70</v>
      </c>
      <c r="AY180" s="239" t="s">
        <v>135</v>
      </c>
    </row>
    <row r="181" spans="2:51" s="14" customFormat="1" ht="13.5">
      <c r="B181" s="240"/>
      <c r="C181" s="241"/>
      <c r="D181" s="215" t="s">
        <v>153</v>
      </c>
      <c r="E181" s="242" t="s">
        <v>21</v>
      </c>
      <c r="F181" s="243" t="s">
        <v>157</v>
      </c>
      <c r="G181" s="241"/>
      <c r="H181" s="244">
        <v>226.111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153</v>
      </c>
      <c r="AU181" s="250" t="s">
        <v>79</v>
      </c>
      <c r="AV181" s="14" t="s">
        <v>141</v>
      </c>
      <c r="AW181" s="14" t="s">
        <v>34</v>
      </c>
      <c r="AX181" s="14" t="s">
        <v>77</v>
      </c>
      <c r="AY181" s="250" t="s">
        <v>135</v>
      </c>
    </row>
    <row r="182" spans="2:65" s="1" customFormat="1" ht="25.5" customHeight="1">
      <c r="B182" s="41"/>
      <c r="C182" s="203" t="s">
        <v>302</v>
      </c>
      <c r="D182" s="203" t="s">
        <v>137</v>
      </c>
      <c r="E182" s="204" t="s">
        <v>889</v>
      </c>
      <c r="F182" s="205" t="s">
        <v>890</v>
      </c>
      <c r="G182" s="206" t="s">
        <v>173</v>
      </c>
      <c r="H182" s="207">
        <v>3391.665</v>
      </c>
      <c r="I182" s="208"/>
      <c r="J182" s="209">
        <f>ROUND(I182*H182,2)</f>
        <v>0</v>
      </c>
      <c r="K182" s="205" t="s">
        <v>148</v>
      </c>
      <c r="L182" s="61"/>
      <c r="M182" s="210" t="s">
        <v>21</v>
      </c>
      <c r="N182" s="211" t="s">
        <v>41</v>
      </c>
      <c r="O182" s="42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5" t="s">
        <v>141</v>
      </c>
      <c r="AT182" s="25" t="s">
        <v>137</v>
      </c>
      <c r="AU182" s="25" t="s">
        <v>79</v>
      </c>
      <c r="AY182" s="25" t="s">
        <v>135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77</v>
      </c>
      <c r="BK182" s="214">
        <f>ROUND(I182*H182,2)</f>
        <v>0</v>
      </c>
      <c r="BL182" s="25" t="s">
        <v>141</v>
      </c>
      <c r="BM182" s="25" t="s">
        <v>891</v>
      </c>
    </row>
    <row r="183" spans="2:47" s="1" customFormat="1" ht="40.5">
      <c r="B183" s="41"/>
      <c r="C183" s="63"/>
      <c r="D183" s="215" t="s">
        <v>143</v>
      </c>
      <c r="E183" s="63"/>
      <c r="F183" s="216" t="s">
        <v>892</v>
      </c>
      <c r="G183" s="63"/>
      <c r="H183" s="63"/>
      <c r="I183" s="172"/>
      <c r="J183" s="63"/>
      <c r="K183" s="63"/>
      <c r="L183" s="61"/>
      <c r="M183" s="217"/>
      <c r="N183" s="42"/>
      <c r="O183" s="42"/>
      <c r="P183" s="42"/>
      <c r="Q183" s="42"/>
      <c r="R183" s="42"/>
      <c r="S183" s="42"/>
      <c r="T183" s="78"/>
      <c r="AT183" s="25" t="s">
        <v>143</v>
      </c>
      <c r="AU183" s="25" t="s">
        <v>79</v>
      </c>
    </row>
    <row r="184" spans="2:51" s="13" customFormat="1" ht="13.5">
      <c r="B184" s="229"/>
      <c r="C184" s="230"/>
      <c r="D184" s="215" t="s">
        <v>153</v>
      </c>
      <c r="E184" s="230"/>
      <c r="F184" s="232" t="s">
        <v>893</v>
      </c>
      <c r="G184" s="230"/>
      <c r="H184" s="233">
        <v>3391.665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153</v>
      </c>
      <c r="AU184" s="239" t="s">
        <v>79</v>
      </c>
      <c r="AV184" s="13" t="s">
        <v>79</v>
      </c>
      <c r="AW184" s="13" t="s">
        <v>6</v>
      </c>
      <c r="AX184" s="13" t="s">
        <v>77</v>
      </c>
      <c r="AY184" s="239" t="s">
        <v>135</v>
      </c>
    </row>
    <row r="185" spans="2:65" s="1" customFormat="1" ht="25.5" customHeight="1">
      <c r="B185" s="41"/>
      <c r="C185" s="203" t="s">
        <v>334</v>
      </c>
      <c r="D185" s="203" t="s">
        <v>137</v>
      </c>
      <c r="E185" s="204" t="s">
        <v>894</v>
      </c>
      <c r="F185" s="205" t="s">
        <v>895</v>
      </c>
      <c r="G185" s="206" t="s">
        <v>173</v>
      </c>
      <c r="H185" s="207">
        <v>148.088</v>
      </c>
      <c r="I185" s="208"/>
      <c r="J185" s="209">
        <f>ROUND(I185*H185,2)</f>
        <v>0</v>
      </c>
      <c r="K185" s="205" t="s">
        <v>148</v>
      </c>
      <c r="L185" s="61"/>
      <c r="M185" s="210" t="s">
        <v>21</v>
      </c>
      <c r="N185" s="211" t="s">
        <v>41</v>
      </c>
      <c r="O185" s="42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AR185" s="25" t="s">
        <v>141</v>
      </c>
      <c r="AT185" s="25" t="s">
        <v>137</v>
      </c>
      <c r="AU185" s="25" t="s">
        <v>79</v>
      </c>
      <c r="AY185" s="25" t="s">
        <v>135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25" t="s">
        <v>77</v>
      </c>
      <c r="BK185" s="214">
        <f>ROUND(I185*H185,2)</f>
        <v>0</v>
      </c>
      <c r="BL185" s="25" t="s">
        <v>141</v>
      </c>
      <c r="BM185" s="25" t="s">
        <v>896</v>
      </c>
    </row>
    <row r="186" spans="2:47" s="1" customFormat="1" ht="40.5">
      <c r="B186" s="41"/>
      <c r="C186" s="63"/>
      <c r="D186" s="215" t="s">
        <v>143</v>
      </c>
      <c r="E186" s="63"/>
      <c r="F186" s="216" t="s">
        <v>897</v>
      </c>
      <c r="G186" s="63"/>
      <c r="H186" s="63"/>
      <c r="I186" s="172"/>
      <c r="J186" s="63"/>
      <c r="K186" s="63"/>
      <c r="L186" s="61"/>
      <c r="M186" s="217"/>
      <c r="N186" s="42"/>
      <c r="O186" s="42"/>
      <c r="P186" s="42"/>
      <c r="Q186" s="42"/>
      <c r="R186" s="42"/>
      <c r="S186" s="42"/>
      <c r="T186" s="78"/>
      <c r="AT186" s="25" t="s">
        <v>143</v>
      </c>
      <c r="AU186" s="25" t="s">
        <v>79</v>
      </c>
    </row>
    <row r="187" spans="2:47" s="1" customFormat="1" ht="27">
      <c r="B187" s="41"/>
      <c r="C187" s="63"/>
      <c r="D187" s="215" t="s">
        <v>151</v>
      </c>
      <c r="E187" s="63"/>
      <c r="F187" s="218" t="s">
        <v>797</v>
      </c>
      <c r="G187" s="63"/>
      <c r="H187" s="63"/>
      <c r="I187" s="172"/>
      <c r="J187" s="63"/>
      <c r="K187" s="63"/>
      <c r="L187" s="61"/>
      <c r="M187" s="217"/>
      <c r="N187" s="42"/>
      <c r="O187" s="42"/>
      <c r="P187" s="42"/>
      <c r="Q187" s="42"/>
      <c r="R187" s="42"/>
      <c r="S187" s="42"/>
      <c r="T187" s="78"/>
      <c r="AT187" s="25" t="s">
        <v>151</v>
      </c>
      <c r="AU187" s="25" t="s">
        <v>79</v>
      </c>
    </row>
    <row r="188" spans="2:51" s="12" customFormat="1" ht="13.5">
      <c r="B188" s="219"/>
      <c r="C188" s="220"/>
      <c r="D188" s="215" t="s">
        <v>153</v>
      </c>
      <c r="E188" s="221" t="s">
        <v>21</v>
      </c>
      <c r="F188" s="222" t="s">
        <v>898</v>
      </c>
      <c r="G188" s="220"/>
      <c r="H188" s="221" t="s">
        <v>21</v>
      </c>
      <c r="I188" s="223"/>
      <c r="J188" s="220"/>
      <c r="K188" s="220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153</v>
      </c>
      <c r="AU188" s="228" t="s">
        <v>79</v>
      </c>
      <c r="AV188" s="12" t="s">
        <v>77</v>
      </c>
      <c r="AW188" s="12" t="s">
        <v>34</v>
      </c>
      <c r="AX188" s="12" t="s">
        <v>70</v>
      </c>
      <c r="AY188" s="228" t="s">
        <v>135</v>
      </c>
    </row>
    <row r="189" spans="2:51" s="13" customFormat="1" ht="13.5">
      <c r="B189" s="229"/>
      <c r="C189" s="230"/>
      <c r="D189" s="215" t="s">
        <v>153</v>
      </c>
      <c r="E189" s="231" t="s">
        <v>21</v>
      </c>
      <c r="F189" s="232" t="s">
        <v>837</v>
      </c>
      <c r="G189" s="230"/>
      <c r="H189" s="233">
        <v>95.985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153</v>
      </c>
      <c r="AU189" s="239" t="s">
        <v>79</v>
      </c>
      <c r="AV189" s="13" t="s">
        <v>79</v>
      </c>
      <c r="AW189" s="13" t="s">
        <v>34</v>
      </c>
      <c r="AX189" s="13" t="s">
        <v>70</v>
      </c>
      <c r="AY189" s="239" t="s">
        <v>135</v>
      </c>
    </row>
    <row r="190" spans="2:51" s="12" customFormat="1" ht="13.5">
      <c r="B190" s="219"/>
      <c r="C190" s="220"/>
      <c r="D190" s="215" t="s">
        <v>153</v>
      </c>
      <c r="E190" s="221" t="s">
        <v>21</v>
      </c>
      <c r="F190" s="222" t="s">
        <v>838</v>
      </c>
      <c r="G190" s="220"/>
      <c r="H190" s="221" t="s">
        <v>21</v>
      </c>
      <c r="I190" s="223"/>
      <c r="J190" s="220"/>
      <c r="K190" s="220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153</v>
      </c>
      <c r="AU190" s="228" t="s">
        <v>79</v>
      </c>
      <c r="AV190" s="12" t="s">
        <v>77</v>
      </c>
      <c r="AW190" s="12" t="s">
        <v>34</v>
      </c>
      <c r="AX190" s="12" t="s">
        <v>70</v>
      </c>
      <c r="AY190" s="228" t="s">
        <v>135</v>
      </c>
    </row>
    <row r="191" spans="2:51" s="13" customFormat="1" ht="13.5">
      <c r="B191" s="229"/>
      <c r="C191" s="230"/>
      <c r="D191" s="215" t="s">
        <v>153</v>
      </c>
      <c r="E191" s="231" t="s">
        <v>21</v>
      </c>
      <c r="F191" s="232" t="s">
        <v>839</v>
      </c>
      <c r="G191" s="230"/>
      <c r="H191" s="233">
        <v>8.813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153</v>
      </c>
      <c r="AU191" s="239" t="s">
        <v>79</v>
      </c>
      <c r="AV191" s="13" t="s">
        <v>79</v>
      </c>
      <c r="AW191" s="13" t="s">
        <v>34</v>
      </c>
      <c r="AX191" s="13" t="s">
        <v>70</v>
      </c>
      <c r="AY191" s="239" t="s">
        <v>135</v>
      </c>
    </row>
    <row r="192" spans="2:51" s="13" customFormat="1" ht="13.5">
      <c r="B192" s="229"/>
      <c r="C192" s="230"/>
      <c r="D192" s="215" t="s">
        <v>153</v>
      </c>
      <c r="E192" s="231" t="s">
        <v>21</v>
      </c>
      <c r="F192" s="232" t="s">
        <v>840</v>
      </c>
      <c r="G192" s="230"/>
      <c r="H192" s="233">
        <v>43.29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153</v>
      </c>
      <c r="AU192" s="239" t="s">
        <v>79</v>
      </c>
      <c r="AV192" s="13" t="s">
        <v>79</v>
      </c>
      <c r="AW192" s="13" t="s">
        <v>34</v>
      </c>
      <c r="AX192" s="13" t="s">
        <v>70</v>
      </c>
      <c r="AY192" s="239" t="s">
        <v>135</v>
      </c>
    </row>
    <row r="193" spans="2:51" s="14" customFormat="1" ht="13.5">
      <c r="B193" s="240"/>
      <c r="C193" s="241"/>
      <c r="D193" s="215" t="s">
        <v>153</v>
      </c>
      <c r="E193" s="242" t="s">
        <v>21</v>
      </c>
      <c r="F193" s="243" t="s">
        <v>157</v>
      </c>
      <c r="G193" s="241"/>
      <c r="H193" s="244">
        <v>148.088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153</v>
      </c>
      <c r="AU193" s="250" t="s">
        <v>79</v>
      </c>
      <c r="AV193" s="14" t="s">
        <v>141</v>
      </c>
      <c r="AW193" s="14" t="s">
        <v>34</v>
      </c>
      <c r="AX193" s="14" t="s">
        <v>77</v>
      </c>
      <c r="AY193" s="250" t="s">
        <v>135</v>
      </c>
    </row>
    <row r="194" spans="2:65" s="1" customFormat="1" ht="16.5" customHeight="1">
      <c r="B194" s="41"/>
      <c r="C194" s="251" t="s">
        <v>9</v>
      </c>
      <c r="D194" s="251" t="s">
        <v>666</v>
      </c>
      <c r="E194" s="252" t="s">
        <v>899</v>
      </c>
      <c r="F194" s="253" t="s">
        <v>900</v>
      </c>
      <c r="G194" s="254" t="s">
        <v>375</v>
      </c>
      <c r="H194" s="255">
        <v>171.06</v>
      </c>
      <c r="I194" s="256"/>
      <c r="J194" s="257">
        <f>ROUND(I194*H194,2)</f>
        <v>0</v>
      </c>
      <c r="K194" s="253" t="s">
        <v>21</v>
      </c>
      <c r="L194" s="258"/>
      <c r="M194" s="259" t="s">
        <v>21</v>
      </c>
      <c r="N194" s="260" t="s">
        <v>41</v>
      </c>
      <c r="O194" s="42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25" t="s">
        <v>229</v>
      </c>
      <c r="AT194" s="25" t="s">
        <v>666</v>
      </c>
      <c r="AU194" s="25" t="s">
        <v>79</v>
      </c>
      <c r="AY194" s="25" t="s">
        <v>135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77</v>
      </c>
      <c r="BK194" s="214">
        <f>ROUND(I194*H194,2)</f>
        <v>0</v>
      </c>
      <c r="BL194" s="25" t="s">
        <v>141</v>
      </c>
      <c r="BM194" s="25" t="s">
        <v>901</v>
      </c>
    </row>
    <row r="195" spans="2:47" s="1" customFormat="1" ht="13.5">
      <c r="B195" s="41"/>
      <c r="C195" s="63"/>
      <c r="D195" s="215" t="s">
        <v>143</v>
      </c>
      <c r="E195" s="63"/>
      <c r="F195" s="216" t="s">
        <v>900</v>
      </c>
      <c r="G195" s="63"/>
      <c r="H195" s="63"/>
      <c r="I195" s="172"/>
      <c r="J195" s="63"/>
      <c r="K195" s="63"/>
      <c r="L195" s="61"/>
      <c r="M195" s="217"/>
      <c r="N195" s="42"/>
      <c r="O195" s="42"/>
      <c r="P195" s="42"/>
      <c r="Q195" s="42"/>
      <c r="R195" s="42"/>
      <c r="S195" s="42"/>
      <c r="T195" s="78"/>
      <c r="AT195" s="25" t="s">
        <v>143</v>
      </c>
      <c r="AU195" s="25" t="s">
        <v>79</v>
      </c>
    </row>
    <row r="196" spans="2:51" s="13" customFormat="1" ht="13.5">
      <c r="B196" s="229"/>
      <c r="C196" s="230"/>
      <c r="D196" s="215" t="s">
        <v>153</v>
      </c>
      <c r="E196" s="231" t="s">
        <v>21</v>
      </c>
      <c r="F196" s="232" t="s">
        <v>902</v>
      </c>
      <c r="G196" s="230"/>
      <c r="H196" s="233">
        <v>148.088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153</v>
      </c>
      <c r="AU196" s="239" t="s">
        <v>79</v>
      </c>
      <c r="AV196" s="13" t="s">
        <v>79</v>
      </c>
      <c r="AW196" s="13" t="s">
        <v>34</v>
      </c>
      <c r="AX196" s="13" t="s">
        <v>70</v>
      </c>
      <c r="AY196" s="239" t="s">
        <v>135</v>
      </c>
    </row>
    <row r="197" spans="2:51" s="13" customFormat="1" ht="13.5">
      <c r="B197" s="229"/>
      <c r="C197" s="230"/>
      <c r="D197" s="215" t="s">
        <v>153</v>
      </c>
      <c r="E197" s="231" t="s">
        <v>21</v>
      </c>
      <c r="F197" s="232" t="s">
        <v>903</v>
      </c>
      <c r="G197" s="230"/>
      <c r="H197" s="233">
        <v>-62.558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153</v>
      </c>
      <c r="AU197" s="239" t="s">
        <v>79</v>
      </c>
      <c r="AV197" s="13" t="s">
        <v>79</v>
      </c>
      <c r="AW197" s="13" t="s">
        <v>34</v>
      </c>
      <c r="AX197" s="13" t="s">
        <v>70</v>
      </c>
      <c r="AY197" s="239" t="s">
        <v>135</v>
      </c>
    </row>
    <row r="198" spans="2:51" s="14" customFormat="1" ht="13.5">
      <c r="B198" s="240"/>
      <c r="C198" s="241"/>
      <c r="D198" s="215" t="s">
        <v>153</v>
      </c>
      <c r="E198" s="242" t="s">
        <v>21</v>
      </c>
      <c r="F198" s="243" t="s">
        <v>157</v>
      </c>
      <c r="G198" s="241"/>
      <c r="H198" s="244">
        <v>85.53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153</v>
      </c>
      <c r="AU198" s="250" t="s">
        <v>79</v>
      </c>
      <c r="AV198" s="14" t="s">
        <v>141</v>
      </c>
      <c r="AW198" s="14" t="s">
        <v>34</v>
      </c>
      <c r="AX198" s="14" t="s">
        <v>77</v>
      </c>
      <c r="AY198" s="250" t="s">
        <v>135</v>
      </c>
    </row>
    <row r="199" spans="2:51" s="13" customFormat="1" ht="13.5">
      <c r="B199" s="229"/>
      <c r="C199" s="230"/>
      <c r="D199" s="215" t="s">
        <v>153</v>
      </c>
      <c r="E199" s="230"/>
      <c r="F199" s="232" t="s">
        <v>904</v>
      </c>
      <c r="G199" s="230"/>
      <c r="H199" s="233">
        <v>171.06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153</v>
      </c>
      <c r="AU199" s="239" t="s">
        <v>79</v>
      </c>
      <c r="AV199" s="13" t="s">
        <v>79</v>
      </c>
      <c r="AW199" s="13" t="s">
        <v>6</v>
      </c>
      <c r="AX199" s="13" t="s">
        <v>77</v>
      </c>
      <c r="AY199" s="239" t="s">
        <v>135</v>
      </c>
    </row>
    <row r="200" spans="2:65" s="1" customFormat="1" ht="16.5" customHeight="1">
      <c r="B200" s="41"/>
      <c r="C200" s="251" t="s">
        <v>372</v>
      </c>
      <c r="D200" s="251" t="s">
        <v>666</v>
      </c>
      <c r="E200" s="252" t="s">
        <v>905</v>
      </c>
      <c r="F200" s="253" t="s">
        <v>906</v>
      </c>
      <c r="G200" s="254" t="s">
        <v>375</v>
      </c>
      <c r="H200" s="255">
        <v>112.604</v>
      </c>
      <c r="I200" s="256"/>
      <c r="J200" s="257">
        <f>ROUND(I200*H200,2)</f>
        <v>0</v>
      </c>
      <c r="K200" s="253" t="s">
        <v>21</v>
      </c>
      <c r="L200" s="258"/>
      <c r="M200" s="259" t="s">
        <v>21</v>
      </c>
      <c r="N200" s="260" t="s">
        <v>41</v>
      </c>
      <c r="O200" s="42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25" t="s">
        <v>229</v>
      </c>
      <c r="AT200" s="25" t="s">
        <v>666</v>
      </c>
      <c r="AU200" s="25" t="s">
        <v>79</v>
      </c>
      <c r="AY200" s="25" t="s">
        <v>135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77</v>
      </c>
      <c r="BK200" s="214">
        <f>ROUND(I200*H200,2)</f>
        <v>0</v>
      </c>
      <c r="BL200" s="25" t="s">
        <v>141</v>
      </c>
      <c r="BM200" s="25" t="s">
        <v>907</v>
      </c>
    </row>
    <row r="201" spans="2:47" s="1" customFormat="1" ht="13.5">
      <c r="B201" s="41"/>
      <c r="C201" s="63"/>
      <c r="D201" s="215" t="s">
        <v>143</v>
      </c>
      <c r="E201" s="63"/>
      <c r="F201" s="216" t="s">
        <v>906</v>
      </c>
      <c r="G201" s="63"/>
      <c r="H201" s="63"/>
      <c r="I201" s="172"/>
      <c r="J201" s="63"/>
      <c r="K201" s="63"/>
      <c r="L201" s="61"/>
      <c r="M201" s="217"/>
      <c r="N201" s="42"/>
      <c r="O201" s="42"/>
      <c r="P201" s="42"/>
      <c r="Q201" s="42"/>
      <c r="R201" s="42"/>
      <c r="S201" s="42"/>
      <c r="T201" s="78"/>
      <c r="AT201" s="25" t="s">
        <v>143</v>
      </c>
      <c r="AU201" s="25" t="s">
        <v>79</v>
      </c>
    </row>
    <row r="202" spans="2:51" s="12" customFormat="1" ht="13.5">
      <c r="B202" s="219"/>
      <c r="C202" s="220"/>
      <c r="D202" s="215" t="s">
        <v>153</v>
      </c>
      <c r="E202" s="221" t="s">
        <v>21</v>
      </c>
      <c r="F202" s="222" t="s">
        <v>908</v>
      </c>
      <c r="G202" s="220"/>
      <c r="H202" s="221" t="s">
        <v>21</v>
      </c>
      <c r="I202" s="223"/>
      <c r="J202" s="220"/>
      <c r="K202" s="220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153</v>
      </c>
      <c r="AU202" s="228" t="s">
        <v>79</v>
      </c>
      <c r="AV202" s="12" t="s">
        <v>77</v>
      </c>
      <c r="AW202" s="12" t="s">
        <v>34</v>
      </c>
      <c r="AX202" s="12" t="s">
        <v>70</v>
      </c>
      <c r="AY202" s="228" t="s">
        <v>135</v>
      </c>
    </row>
    <row r="203" spans="2:51" s="13" customFormat="1" ht="13.5">
      <c r="B203" s="229"/>
      <c r="C203" s="230"/>
      <c r="D203" s="215" t="s">
        <v>153</v>
      </c>
      <c r="E203" s="231" t="s">
        <v>21</v>
      </c>
      <c r="F203" s="232" t="s">
        <v>909</v>
      </c>
      <c r="G203" s="230"/>
      <c r="H203" s="233">
        <v>16.59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153</v>
      </c>
      <c r="AU203" s="239" t="s">
        <v>79</v>
      </c>
      <c r="AV203" s="13" t="s">
        <v>79</v>
      </c>
      <c r="AW203" s="13" t="s">
        <v>34</v>
      </c>
      <c r="AX203" s="13" t="s">
        <v>70</v>
      </c>
      <c r="AY203" s="239" t="s">
        <v>135</v>
      </c>
    </row>
    <row r="204" spans="2:51" s="12" customFormat="1" ht="13.5">
      <c r="B204" s="219"/>
      <c r="C204" s="220"/>
      <c r="D204" s="215" t="s">
        <v>153</v>
      </c>
      <c r="E204" s="221" t="s">
        <v>21</v>
      </c>
      <c r="F204" s="222" t="s">
        <v>910</v>
      </c>
      <c r="G204" s="220"/>
      <c r="H204" s="221" t="s">
        <v>21</v>
      </c>
      <c r="I204" s="223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153</v>
      </c>
      <c r="AU204" s="228" t="s">
        <v>79</v>
      </c>
      <c r="AV204" s="12" t="s">
        <v>77</v>
      </c>
      <c r="AW204" s="12" t="s">
        <v>34</v>
      </c>
      <c r="AX204" s="12" t="s">
        <v>70</v>
      </c>
      <c r="AY204" s="228" t="s">
        <v>135</v>
      </c>
    </row>
    <row r="205" spans="2:51" s="13" customFormat="1" ht="13.5">
      <c r="B205" s="229"/>
      <c r="C205" s="230"/>
      <c r="D205" s="215" t="s">
        <v>153</v>
      </c>
      <c r="E205" s="231" t="s">
        <v>21</v>
      </c>
      <c r="F205" s="232" t="s">
        <v>831</v>
      </c>
      <c r="G205" s="230"/>
      <c r="H205" s="233">
        <v>43.29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153</v>
      </c>
      <c r="AU205" s="239" t="s">
        <v>79</v>
      </c>
      <c r="AV205" s="13" t="s">
        <v>79</v>
      </c>
      <c r="AW205" s="13" t="s">
        <v>34</v>
      </c>
      <c r="AX205" s="13" t="s">
        <v>70</v>
      </c>
      <c r="AY205" s="239" t="s">
        <v>135</v>
      </c>
    </row>
    <row r="206" spans="2:51" s="13" customFormat="1" ht="13.5">
      <c r="B206" s="229"/>
      <c r="C206" s="230"/>
      <c r="D206" s="215" t="s">
        <v>153</v>
      </c>
      <c r="E206" s="231" t="s">
        <v>21</v>
      </c>
      <c r="F206" s="232" t="s">
        <v>911</v>
      </c>
      <c r="G206" s="230"/>
      <c r="H206" s="233">
        <v>2.678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153</v>
      </c>
      <c r="AU206" s="239" t="s">
        <v>79</v>
      </c>
      <c r="AV206" s="13" t="s">
        <v>79</v>
      </c>
      <c r="AW206" s="13" t="s">
        <v>34</v>
      </c>
      <c r="AX206" s="13" t="s">
        <v>70</v>
      </c>
      <c r="AY206" s="239" t="s">
        <v>135</v>
      </c>
    </row>
    <row r="207" spans="2:51" s="14" customFormat="1" ht="13.5">
      <c r="B207" s="240"/>
      <c r="C207" s="241"/>
      <c r="D207" s="215" t="s">
        <v>153</v>
      </c>
      <c r="E207" s="242" t="s">
        <v>21</v>
      </c>
      <c r="F207" s="243" t="s">
        <v>157</v>
      </c>
      <c r="G207" s="241"/>
      <c r="H207" s="244">
        <v>62.558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153</v>
      </c>
      <c r="AU207" s="250" t="s">
        <v>79</v>
      </c>
      <c r="AV207" s="14" t="s">
        <v>141</v>
      </c>
      <c r="AW207" s="14" t="s">
        <v>34</v>
      </c>
      <c r="AX207" s="14" t="s">
        <v>77</v>
      </c>
      <c r="AY207" s="250" t="s">
        <v>135</v>
      </c>
    </row>
    <row r="208" spans="2:51" s="13" customFormat="1" ht="13.5">
      <c r="B208" s="229"/>
      <c r="C208" s="230"/>
      <c r="D208" s="215" t="s">
        <v>153</v>
      </c>
      <c r="E208" s="230"/>
      <c r="F208" s="232" t="s">
        <v>912</v>
      </c>
      <c r="G208" s="230"/>
      <c r="H208" s="233">
        <v>112.604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153</v>
      </c>
      <c r="AU208" s="239" t="s">
        <v>79</v>
      </c>
      <c r="AV208" s="13" t="s">
        <v>79</v>
      </c>
      <c r="AW208" s="13" t="s">
        <v>6</v>
      </c>
      <c r="AX208" s="13" t="s">
        <v>77</v>
      </c>
      <c r="AY208" s="239" t="s">
        <v>135</v>
      </c>
    </row>
    <row r="209" spans="2:65" s="1" customFormat="1" ht="16.5" customHeight="1">
      <c r="B209" s="41"/>
      <c r="C209" s="203" t="s">
        <v>386</v>
      </c>
      <c r="D209" s="203" t="s">
        <v>137</v>
      </c>
      <c r="E209" s="204" t="s">
        <v>253</v>
      </c>
      <c r="F209" s="205" t="s">
        <v>256</v>
      </c>
      <c r="G209" s="206" t="s">
        <v>173</v>
      </c>
      <c r="H209" s="207">
        <v>226.111</v>
      </c>
      <c r="I209" s="208"/>
      <c r="J209" s="209">
        <f>ROUND(I209*H209,2)</f>
        <v>0</v>
      </c>
      <c r="K209" s="205" t="s">
        <v>148</v>
      </c>
      <c r="L209" s="61"/>
      <c r="M209" s="210" t="s">
        <v>21</v>
      </c>
      <c r="N209" s="211" t="s">
        <v>41</v>
      </c>
      <c r="O209" s="42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AR209" s="25" t="s">
        <v>141</v>
      </c>
      <c r="AT209" s="25" t="s">
        <v>137</v>
      </c>
      <c r="AU209" s="25" t="s">
        <v>79</v>
      </c>
      <c r="AY209" s="25" t="s">
        <v>135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77</v>
      </c>
      <c r="BK209" s="214">
        <f>ROUND(I209*H209,2)</f>
        <v>0</v>
      </c>
      <c r="BL209" s="25" t="s">
        <v>141</v>
      </c>
      <c r="BM209" s="25" t="s">
        <v>913</v>
      </c>
    </row>
    <row r="210" spans="2:47" s="1" customFormat="1" ht="13.5">
      <c r="B210" s="41"/>
      <c r="C210" s="63"/>
      <c r="D210" s="215" t="s">
        <v>143</v>
      </c>
      <c r="E210" s="63"/>
      <c r="F210" s="216" t="s">
        <v>256</v>
      </c>
      <c r="G210" s="63"/>
      <c r="H210" s="63"/>
      <c r="I210" s="172"/>
      <c r="J210" s="63"/>
      <c r="K210" s="63"/>
      <c r="L210" s="61"/>
      <c r="M210" s="217"/>
      <c r="N210" s="42"/>
      <c r="O210" s="42"/>
      <c r="P210" s="42"/>
      <c r="Q210" s="42"/>
      <c r="R210" s="42"/>
      <c r="S210" s="42"/>
      <c r="T210" s="78"/>
      <c r="AT210" s="25" t="s">
        <v>143</v>
      </c>
      <c r="AU210" s="25" t="s">
        <v>79</v>
      </c>
    </row>
    <row r="211" spans="2:51" s="12" customFormat="1" ht="13.5">
      <c r="B211" s="219"/>
      <c r="C211" s="220"/>
      <c r="D211" s="215" t="s">
        <v>153</v>
      </c>
      <c r="E211" s="221" t="s">
        <v>21</v>
      </c>
      <c r="F211" s="222" t="s">
        <v>914</v>
      </c>
      <c r="G211" s="220"/>
      <c r="H211" s="221" t="s">
        <v>21</v>
      </c>
      <c r="I211" s="223"/>
      <c r="J211" s="220"/>
      <c r="K211" s="220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153</v>
      </c>
      <c r="AU211" s="228" t="s">
        <v>79</v>
      </c>
      <c r="AV211" s="12" t="s">
        <v>77</v>
      </c>
      <c r="AW211" s="12" t="s">
        <v>34</v>
      </c>
      <c r="AX211" s="12" t="s">
        <v>70</v>
      </c>
      <c r="AY211" s="228" t="s">
        <v>135</v>
      </c>
    </row>
    <row r="212" spans="2:51" s="13" customFormat="1" ht="13.5">
      <c r="B212" s="229"/>
      <c r="C212" s="230"/>
      <c r="D212" s="215" t="s">
        <v>153</v>
      </c>
      <c r="E212" s="231" t="s">
        <v>21</v>
      </c>
      <c r="F212" s="232" t="s">
        <v>915</v>
      </c>
      <c r="G212" s="230"/>
      <c r="H212" s="233">
        <v>226.111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153</v>
      </c>
      <c r="AU212" s="239" t="s">
        <v>79</v>
      </c>
      <c r="AV212" s="13" t="s">
        <v>79</v>
      </c>
      <c r="AW212" s="13" t="s">
        <v>34</v>
      </c>
      <c r="AX212" s="13" t="s">
        <v>77</v>
      </c>
      <c r="AY212" s="239" t="s">
        <v>135</v>
      </c>
    </row>
    <row r="213" spans="2:65" s="1" customFormat="1" ht="16.5" customHeight="1">
      <c r="B213" s="41"/>
      <c r="C213" s="203" t="s">
        <v>399</v>
      </c>
      <c r="D213" s="203" t="s">
        <v>137</v>
      </c>
      <c r="E213" s="204" t="s">
        <v>916</v>
      </c>
      <c r="F213" s="205" t="s">
        <v>917</v>
      </c>
      <c r="G213" s="206" t="s">
        <v>375</v>
      </c>
      <c r="H213" s="207">
        <v>452.222</v>
      </c>
      <c r="I213" s="208"/>
      <c r="J213" s="209">
        <f>ROUND(I213*H213,2)</f>
        <v>0</v>
      </c>
      <c r="K213" s="205" t="s">
        <v>148</v>
      </c>
      <c r="L213" s="61"/>
      <c r="M213" s="210" t="s">
        <v>21</v>
      </c>
      <c r="N213" s="211" t="s">
        <v>41</v>
      </c>
      <c r="O213" s="42"/>
      <c r="P213" s="212">
        <f>O213*H213</f>
        <v>0</v>
      </c>
      <c r="Q213" s="212">
        <v>0</v>
      </c>
      <c r="R213" s="212">
        <f>Q213*H213</f>
        <v>0</v>
      </c>
      <c r="S213" s="212">
        <v>0</v>
      </c>
      <c r="T213" s="213">
        <f>S213*H213</f>
        <v>0</v>
      </c>
      <c r="AR213" s="25" t="s">
        <v>141</v>
      </c>
      <c r="AT213" s="25" t="s">
        <v>137</v>
      </c>
      <c r="AU213" s="25" t="s">
        <v>79</v>
      </c>
      <c r="AY213" s="25" t="s">
        <v>135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77</v>
      </c>
      <c r="BK213" s="214">
        <f>ROUND(I213*H213,2)</f>
        <v>0</v>
      </c>
      <c r="BL213" s="25" t="s">
        <v>141</v>
      </c>
      <c r="BM213" s="25" t="s">
        <v>918</v>
      </c>
    </row>
    <row r="214" spans="2:47" s="1" customFormat="1" ht="13.5">
      <c r="B214" s="41"/>
      <c r="C214" s="63"/>
      <c r="D214" s="215" t="s">
        <v>143</v>
      </c>
      <c r="E214" s="63"/>
      <c r="F214" s="216" t="s">
        <v>919</v>
      </c>
      <c r="G214" s="63"/>
      <c r="H214" s="63"/>
      <c r="I214" s="172"/>
      <c r="J214" s="63"/>
      <c r="K214" s="63"/>
      <c r="L214" s="61"/>
      <c r="M214" s="217"/>
      <c r="N214" s="42"/>
      <c r="O214" s="42"/>
      <c r="P214" s="42"/>
      <c r="Q214" s="42"/>
      <c r="R214" s="42"/>
      <c r="S214" s="42"/>
      <c r="T214" s="78"/>
      <c r="AT214" s="25" t="s">
        <v>143</v>
      </c>
      <c r="AU214" s="25" t="s">
        <v>79</v>
      </c>
    </row>
    <row r="215" spans="2:51" s="13" customFormat="1" ht="13.5">
      <c r="B215" s="229"/>
      <c r="C215" s="230"/>
      <c r="D215" s="215" t="s">
        <v>153</v>
      </c>
      <c r="E215" s="230"/>
      <c r="F215" s="232" t="s">
        <v>920</v>
      </c>
      <c r="G215" s="230"/>
      <c r="H215" s="233">
        <v>452.222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153</v>
      </c>
      <c r="AU215" s="239" t="s">
        <v>79</v>
      </c>
      <c r="AV215" s="13" t="s">
        <v>79</v>
      </c>
      <c r="AW215" s="13" t="s">
        <v>6</v>
      </c>
      <c r="AX215" s="13" t="s">
        <v>77</v>
      </c>
      <c r="AY215" s="239" t="s">
        <v>135</v>
      </c>
    </row>
    <row r="216" spans="2:65" s="1" customFormat="1" ht="16.5" customHeight="1">
      <c r="B216" s="41"/>
      <c r="C216" s="203" t="s">
        <v>408</v>
      </c>
      <c r="D216" s="203" t="s">
        <v>137</v>
      </c>
      <c r="E216" s="204" t="s">
        <v>258</v>
      </c>
      <c r="F216" s="205" t="s">
        <v>259</v>
      </c>
      <c r="G216" s="206" t="s">
        <v>173</v>
      </c>
      <c r="H216" s="207">
        <v>471.21</v>
      </c>
      <c r="I216" s="208"/>
      <c r="J216" s="209">
        <f>ROUND(I216*H216,2)</f>
        <v>0</v>
      </c>
      <c r="K216" s="205" t="s">
        <v>148</v>
      </c>
      <c r="L216" s="61"/>
      <c r="M216" s="210" t="s">
        <v>21</v>
      </c>
      <c r="N216" s="211" t="s">
        <v>41</v>
      </c>
      <c r="O216" s="42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25" t="s">
        <v>141</v>
      </c>
      <c r="AT216" s="25" t="s">
        <v>137</v>
      </c>
      <c r="AU216" s="25" t="s">
        <v>79</v>
      </c>
      <c r="AY216" s="25" t="s">
        <v>135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77</v>
      </c>
      <c r="BK216" s="214">
        <f>ROUND(I216*H216,2)</f>
        <v>0</v>
      </c>
      <c r="BL216" s="25" t="s">
        <v>141</v>
      </c>
      <c r="BM216" s="25" t="s">
        <v>921</v>
      </c>
    </row>
    <row r="217" spans="2:47" s="1" customFormat="1" ht="27">
      <c r="B217" s="41"/>
      <c r="C217" s="63"/>
      <c r="D217" s="215" t="s">
        <v>143</v>
      </c>
      <c r="E217" s="63"/>
      <c r="F217" s="216" t="s">
        <v>261</v>
      </c>
      <c r="G217" s="63"/>
      <c r="H217" s="63"/>
      <c r="I217" s="172"/>
      <c r="J217" s="63"/>
      <c r="K217" s="63"/>
      <c r="L217" s="61"/>
      <c r="M217" s="217"/>
      <c r="N217" s="42"/>
      <c r="O217" s="42"/>
      <c r="P217" s="42"/>
      <c r="Q217" s="42"/>
      <c r="R217" s="42"/>
      <c r="S217" s="42"/>
      <c r="T217" s="78"/>
      <c r="AT217" s="25" t="s">
        <v>143</v>
      </c>
      <c r="AU217" s="25" t="s">
        <v>79</v>
      </c>
    </row>
    <row r="218" spans="2:51" s="12" customFormat="1" ht="13.5">
      <c r="B218" s="219"/>
      <c r="C218" s="220"/>
      <c r="D218" s="215" t="s">
        <v>153</v>
      </c>
      <c r="E218" s="221" t="s">
        <v>21</v>
      </c>
      <c r="F218" s="222" t="s">
        <v>922</v>
      </c>
      <c r="G218" s="220"/>
      <c r="H218" s="221" t="s">
        <v>21</v>
      </c>
      <c r="I218" s="223"/>
      <c r="J218" s="220"/>
      <c r="K218" s="220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153</v>
      </c>
      <c r="AU218" s="228" t="s">
        <v>79</v>
      </c>
      <c r="AV218" s="12" t="s">
        <v>77</v>
      </c>
      <c r="AW218" s="12" t="s">
        <v>34</v>
      </c>
      <c r="AX218" s="12" t="s">
        <v>70</v>
      </c>
      <c r="AY218" s="228" t="s">
        <v>135</v>
      </c>
    </row>
    <row r="219" spans="2:51" s="13" customFormat="1" ht="13.5">
      <c r="B219" s="229"/>
      <c r="C219" s="230"/>
      <c r="D219" s="215" t="s">
        <v>153</v>
      </c>
      <c r="E219" s="231" t="s">
        <v>21</v>
      </c>
      <c r="F219" s="232" t="s">
        <v>846</v>
      </c>
      <c r="G219" s="230"/>
      <c r="H219" s="233">
        <v>319.77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153</v>
      </c>
      <c r="AU219" s="239" t="s">
        <v>79</v>
      </c>
      <c r="AV219" s="13" t="s">
        <v>79</v>
      </c>
      <c r="AW219" s="13" t="s">
        <v>34</v>
      </c>
      <c r="AX219" s="13" t="s">
        <v>70</v>
      </c>
      <c r="AY219" s="239" t="s">
        <v>135</v>
      </c>
    </row>
    <row r="220" spans="2:51" s="12" customFormat="1" ht="13.5">
      <c r="B220" s="219"/>
      <c r="C220" s="220"/>
      <c r="D220" s="215" t="s">
        <v>153</v>
      </c>
      <c r="E220" s="221" t="s">
        <v>21</v>
      </c>
      <c r="F220" s="222" t="s">
        <v>923</v>
      </c>
      <c r="G220" s="220"/>
      <c r="H220" s="221" t="s">
        <v>21</v>
      </c>
      <c r="I220" s="223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153</v>
      </c>
      <c r="AU220" s="228" t="s">
        <v>79</v>
      </c>
      <c r="AV220" s="12" t="s">
        <v>77</v>
      </c>
      <c r="AW220" s="12" t="s">
        <v>34</v>
      </c>
      <c r="AX220" s="12" t="s">
        <v>70</v>
      </c>
      <c r="AY220" s="228" t="s">
        <v>135</v>
      </c>
    </row>
    <row r="221" spans="2:51" s="13" customFormat="1" ht="13.5">
      <c r="B221" s="229"/>
      <c r="C221" s="230"/>
      <c r="D221" s="215" t="s">
        <v>153</v>
      </c>
      <c r="E221" s="231" t="s">
        <v>21</v>
      </c>
      <c r="F221" s="232" t="s">
        <v>924</v>
      </c>
      <c r="G221" s="230"/>
      <c r="H221" s="233">
        <v>-18.81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153</v>
      </c>
      <c r="AU221" s="239" t="s">
        <v>79</v>
      </c>
      <c r="AV221" s="13" t="s">
        <v>79</v>
      </c>
      <c r="AW221" s="13" t="s">
        <v>34</v>
      </c>
      <c r="AX221" s="13" t="s">
        <v>70</v>
      </c>
      <c r="AY221" s="239" t="s">
        <v>135</v>
      </c>
    </row>
    <row r="222" spans="2:51" s="12" customFormat="1" ht="13.5">
      <c r="B222" s="219"/>
      <c r="C222" s="220"/>
      <c r="D222" s="215" t="s">
        <v>153</v>
      </c>
      <c r="E222" s="221" t="s">
        <v>21</v>
      </c>
      <c r="F222" s="222" t="s">
        <v>925</v>
      </c>
      <c r="G222" s="220"/>
      <c r="H222" s="221" t="s">
        <v>21</v>
      </c>
      <c r="I222" s="223"/>
      <c r="J222" s="220"/>
      <c r="K222" s="220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153</v>
      </c>
      <c r="AU222" s="228" t="s">
        <v>79</v>
      </c>
      <c r="AV222" s="12" t="s">
        <v>77</v>
      </c>
      <c r="AW222" s="12" t="s">
        <v>34</v>
      </c>
      <c r="AX222" s="12" t="s">
        <v>70</v>
      </c>
      <c r="AY222" s="228" t="s">
        <v>135</v>
      </c>
    </row>
    <row r="223" spans="2:51" s="13" customFormat="1" ht="13.5">
      <c r="B223" s="229"/>
      <c r="C223" s="230"/>
      <c r="D223" s="215" t="s">
        <v>153</v>
      </c>
      <c r="E223" s="231" t="s">
        <v>21</v>
      </c>
      <c r="F223" s="232" t="s">
        <v>926</v>
      </c>
      <c r="G223" s="230"/>
      <c r="H223" s="233">
        <v>-163.02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153</v>
      </c>
      <c r="AU223" s="239" t="s">
        <v>79</v>
      </c>
      <c r="AV223" s="13" t="s">
        <v>79</v>
      </c>
      <c r="AW223" s="13" t="s">
        <v>34</v>
      </c>
      <c r="AX223" s="13" t="s">
        <v>70</v>
      </c>
      <c r="AY223" s="239" t="s">
        <v>135</v>
      </c>
    </row>
    <row r="224" spans="2:51" s="12" customFormat="1" ht="13.5">
      <c r="B224" s="219"/>
      <c r="C224" s="220"/>
      <c r="D224" s="215" t="s">
        <v>153</v>
      </c>
      <c r="E224" s="221" t="s">
        <v>21</v>
      </c>
      <c r="F224" s="222" t="s">
        <v>927</v>
      </c>
      <c r="G224" s="220"/>
      <c r="H224" s="221" t="s">
        <v>21</v>
      </c>
      <c r="I224" s="223"/>
      <c r="J224" s="220"/>
      <c r="K224" s="220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153</v>
      </c>
      <c r="AU224" s="228" t="s">
        <v>79</v>
      </c>
      <c r="AV224" s="12" t="s">
        <v>77</v>
      </c>
      <c r="AW224" s="12" t="s">
        <v>34</v>
      </c>
      <c r="AX224" s="12" t="s">
        <v>70</v>
      </c>
      <c r="AY224" s="228" t="s">
        <v>135</v>
      </c>
    </row>
    <row r="225" spans="2:51" s="13" customFormat="1" ht="13.5">
      <c r="B225" s="229"/>
      <c r="C225" s="230"/>
      <c r="D225" s="215" t="s">
        <v>153</v>
      </c>
      <c r="E225" s="231" t="s">
        <v>21</v>
      </c>
      <c r="F225" s="232" t="s">
        <v>928</v>
      </c>
      <c r="G225" s="230"/>
      <c r="H225" s="233">
        <v>13.5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153</v>
      </c>
      <c r="AU225" s="239" t="s">
        <v>79</v>
      </c>
      <c r="AV225" s="13" t="s">
        <v>79</v>
      </c>
      <c r="AW225" s="13" t="s">
        <v>34</v>
      </c>
      <c r="AX225" s="13" t="s">
        <v>70</v>
      </c>
      <c r="AY225" s="239" t="s">
        <v>135</v>
      </c>
    </row>
    <row r="226" spans="2:51" s="15" customFormat="1" ht="13.5">
      <c r="B226" s="262"/>
      <c r="C226" s="263"/>
      <c r="D226" s="215" t="s">
        <v>153</v>
      </c>
      <c r="E226" s="264" t="s">
        <v>21</v>
      </c>
      <c r="F226" s="265" t="s">
        <v>774</v>
      </c>
      <c r="G226" s="263"/>
      <c r="H226" s="266">
        <v>151.44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AT226" s="272" t="s">
        <v>153</v>
      </c>
      <c r="AU226" s="272" t="s">
        <v>79</v>
      </c>
      <c r="AV226" s="15" t="s">
        <v>158</v>
      </c>
      <c r="AW226" s="15" t="s">
        <v>34</v>
      </c>
      <c r="AX226" s="15" t="s">
        <v>70</v>
      </c>
      <c r="AY226" s="272" t="s">
        <v>135</v>
      </c>
    </row>
    <row r="227" spans="2:51" s="12" customFormat="1" ht="13.5">
      <c r="B227" s="219"/>
      <c r="C227" s="220"/>
      <c r="D227" s="215" t="s">
        <v>153</v>
      </c>
      <c r="E227" s="221" t="s">
        <v>21</v>
      </c>
      <c r="F227" s="222" t="s">
        <v>929</v>
      </c>
      <c r="G227" s="220"/>
      <c r="H227" s="221" t="s">
        <v>21</v>
      </c>
      <c r="I227" s="223"/>
      <c r="J227" s="220"/>
      <c r="K227" s="220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153</v>
      </c>
      <c r="AU227" s="228" t="s">
        <v>79</v>
      </c>
      <c r="AV227" s="12" t="s">
        <v>77</v>
      </c>
      <c r="AW227" s="12" t="s">
        <v>34</v>
      </c>
      <c r="AX227" s="12" t="s">
        <v>70</v>
      </c>
      <c r="AY227" s="228" t="s">
        <v>135</v>
      </c>
    </row>
    <row r="228" spans="2:51" s="13" customFormat="1" ht="13.5">
      <c r="B228" s="229"/>
      <c r="C228" s="230"/>
      <c r="D228" s="215" t="s">
        <v>153</v>
      </c>
      <c r="E228" s="231" t="s">
        <v>21</v>
      </c>
      <c r="F228" s="232" t="s">
        <v>846</v>
      </c>
      <c r="G228" s="230"/>
      <c r="H228" s="233">
        <v>319.77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153</v>
      </c>
      <c r="AU228" s="239" t="s">
        <v>79</v>
      </c>
      <c r="AV228" s="13" t="s">
        <v>79</v>
      </c>
      <c r="AW228" s="13" t="s">
        <v>34</v>
      </c>
      <c r="AX228" s="13" t="s">
        <v>70</v>
      </c>
      <c r="AY228" s="239" t="s">
        <v>135</v>
      </c>
    </row>
    <row r="229" spans="2:51" s="14" customFormat="1" ht="13.5">
      <c r="B229" s="240"/>
      <c r="C229" s="241"/>
      <c r="D229" s="215" t="s">
        <v>153</v>
      </c>
      <c r="E229" s="242" t="s">
        <v>21</v>
      </c>
      <c r="F229" s="243" t="s">
        <v>157</v>
      </c>
      <c r="G229" s="241"/>
      <c r="H229" s="244">
        <v>471.21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153</v>
      </c>
      <c r="AU229" s="250" t="s">
        <v>79</v>
      </c>
      <c r="AV229" s="14" t="s">
        <v>141</v>
      </c>
      <c r="AW229" s="14" t="s">
        <v>34</v>
      </c>
      <c r="AX229" s="14" t="s">
        <v>77</v>
      </c>
      <c r="AY229" s="250" t="s">
        <v>135</v>
      </c>
    </row>
    <row r="230" spans="2:65" s="1" customFormat="1" ht="25.5" customHeight="1">
      <c r="B230" s="41"/>
      <c r="C230" s="203" t="s">
        <v>414</v>
      </c>
      <c r="D230" s="203" t="s">
        <v>137</v>
      </c>
      <c r="E230" s="204" t="s">
        <v>930</v>
      </c>
      <c r="F230" s="205" t="s">
        <v>931</v>
      </c>
      <c r="G230" s="206" t="s">
        <v>173</v>
      </c>
      <c r="H230" s="207">
        <v>118.275</v>
      </c>
      <c r="I230" s="208"/>
      <c r="J230" s="209">
        <f>ROUND(I230*H230,2)</f>
        <v>0</v>
      </c>
      <c r="K230" s="205" t="s">
        <v>148</v>
      </c>
      <c r="L230" s="61"/>
      <c r="M230" s="210" t="s">
        <v>21</v>
      </c>
      <c r="N230" s="211" t="s">
        <v>41</v>
      </c>
      <c r="O230" s="42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AR230" s="25" t="s">
        <v>141</v>
      </c>
      <c r="AT230" s="25" t="s">
        <v>137</v>
      </c>
      <c r="AU230" s="25" t="s">
        <v>79</v>
      </c>
      <c r="AY230" s="25" t="s">
        <v>135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25" t="s">
        <v>77</v>
      </c>
      <c r="BK230" s="214">
        <f>ROUND(I230*H230,2)</f>
        <v>0</v>
      </c>
      <c r="BL230" s="25" t="s">
        <v>141</v>
      </c>
      <c r="BM230" s="25" t="s">
        <v>932</v>
      </c>
    </row>
    <row r="231" spans="2:47" s="1" customFormat="1" ht="40.5">
      <c r="B231" s="41"/>
      <c r="C231" s="63"/>
      <c r="D231" s="215" t="s">
        <v>143</v>
      </c>
      <c r="E231" s="63"/>
      <c r="F231" s="216" t="s">
        <v>933</v>
      </c>
      <c r="G231" s="63"/>
      <c r="H231" s="63"/>
      <c r="I231" s="172"/>
      <c r="J231" s="63"/>
      <c r="K231" s="63"/>
      <c r="L231" s="61"/>
      <c r="M231" s="217"/>
      <c r="N231" s="42"/>
      <c r="O231" s="42"/>
      <c r="P231" s="42"/>
      <c r="Q231" s="42"/>
      <c r="R231" s="42"/>
      <c r="S231" s="42"/>
      <c r="T231" s="78"/>
      <c r="AT231" s="25" t="s">
        <v>143</v>
      </c>
      <c r="AU231" s="25" t="s">
        <v>79</v>
      </c>
    </row>
    <row r="232" spans="2:47" s="1" customFormat="1" ht="27">
      <c r="B232" s="41"/>
      <c r="C232" s="63"/>
      <c r="D232" s="215" t="s">
        <v>151</v>
      </c>
      <c r="E232" s="63"/>
      <c r="F232" s="218" t="s">
        <v>797</v>
      </c>
      <c r="G232" s="63"/>
      <c r="H232" s="63"/>
      <c r="I232" s="172"/>
      <c r="J232" s="63"/>
      <c r="K232" s="63"/>
      <c r="L232" s="61"/>
      <c r="M232" s="217"/>
      <c r="N232" s="42"/>
      <c r="O232" s="42"/>
      <c r="P232" s="42"/>
      <c r="Q232" s="42"/>
      <c r="R232" s="42"/>
      <c r="S232" s="42"/>
      <c r="T232" s="78"/>
      <c r="AT232" s="25" t="s">
        <v>151</v>
      </c>
      <c r="AU232" s="25" t="s">
        <v>79</v>
      </c>
    </row>
    <row r="233" spans="2:51" s="12" customFormat="1" ht="13.5">
      <c r="B233" s="219"/>
      <c r="C233" s="220"/>
      <c r="D233" s="215" t="s">
        <v>153</v>
      </c>
      <c r="E233" s="221" t="s">
        <v>21</v>
      </c>
      <c r="F233" s="222" t="s">
        <v>825</v>
      </c>
      <c r="G233" s="220"/>
      <c r="H233" s="221" t="s">
        <v>21</v>
      </c>
      <c r="I233" s="223"/>
      <c r="J233" s="220"/>
      <c r="K233" s="220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153</v>
      </c>
      <c r="AU233" s="228" t="s">
        <v>79</v>
      </c>
      <c r="AV233" s="12" t="s">
        <v>77</v>
      </c>
      <c r="AW233" s="12" t="s">
        <v>34</v>
      </c>
      <c r="AX233" s="12" t="s">
        <v>70</v>
      </c>
      <c r="AY233" s="228" t="s">
        <v>135</v>
      </c>
    </row>
    <row r="234" spans="2:51" s="13" customFormat="1" ht="13.5">
      <c r="B234" s="229"/>
      <c r="C234" s="230"/>
      <c r="D234" s="215" t="s">
        <v>153</v>
      </c>
      <c r="E234" s="231" t="s">
        <v>21</v>
      </c>
      <c r="F234" s="232" t="s">
        <v>934</v>
      </c>
      <c r="G234" s="230"/>
      <c r="H234" s="233">
        <v>163.02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153</v>
      </c>
      <c r="AU234" s="239" t="s">
        <v>79</v>
      </c>
      <c r="AV234" s="13" t="s">
        <v>79</v>
      </c>
      <c r="AW234" s="13" t="s">
        <v>34</v>
      </c>
      <c r="AX234" s="13" t="s">
        <v>70</v>
      </c>
      <c r="AY234" s="239" t="s">
        <v>135</v>
      </c>
    </row>
    <row r="235" spans="2:51" s="13" customFormat="1" ht="13.5">
      <c r="B235" s="229"/>
      <c r="C235" s="230"/>
      <c r="D235" s="215" t="s">
        <v>153</v>
      </c>
      <c r="E235" s="231" t="s">
        <v>21</v>
      </c>
      <c r="F235" s="232" t="s">
        <v>935</v>
      </c>
      <c r="G235" s="230"/>
      <c r="H235" s="233">
        <v>-44.745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153</v>
      </c>
      <c r="AU235" s="239" t="s">
        <v>79</v>
      </c>
      <c r="AV235" s="13" t="s">
        <v>79</v>
      </c>
      <c r="AW235" s="13" t="s">
        <v>34</v>
      </c>
      <c r="AX235" s="13" t="s">
        <v>70</v>
      </c>
      <c r="AY235" s="239" t="s">
        <v>135</v>
      </c>
    </row>
    <row r="236" spans="2:51" s="14" customFormat="1" ht="13.5">
      <c r="B236" s="240"/>
      <c r="C236" s="241"/>
      <c r="D236" s="215" t="s">
        <v>153</v>
      </c>
      <c r="E236" s="242" t="s">
        <v>21</v>
      </c>
      <c r="F236" s="243" t="s">
        <v>157</v>
      </c>
      <c r="G236" s="241"/>
      <c r="H236" s="244">
        <v>118.275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153</v>
      </c>
      <c r="AU236" s="250" t="s">
        <v>79</v>
      </c>
      <c r="AV236" s="14" t="s">
        <v>141</v>
      </c>
      <c r="AW236" s="14" t="s">
        <v>34</v>
      </c>
      <c r="AX236" s="14" t="s">
        <v>77</v>
      </c>
      <c r="AY236" s="250" t="s">
        <v>135</v>
      </c>
    </row>
    <row r="237" spans="2:65" s="1" customFormat="1" ht="16.5" customHeight="1">
      <c r="B237" s="41"/>
      <c r="C237" s="203" t="s">
        <v>422</v>
      </c>
      <c r="D237" s="203" t="s">
        <v>137</v>
      </c>
      <c r="E237" s="204" t="s">
        <v>936</v>
      </c>
      <c r="F237" s="205" t="s">
        <v>937</v>
      </c>
      <c r="G237" s="206" t="s">
        <v>173</v>
      </c>
      <c r="H237" s="207">
        <v>118.275</v>
      </c>
      <c r="I237" s="208"/>
      <c r="J237" s="209">
        <f>ROUND(I237*H237,2)</f>
        <v>0</v>
      </c>
      <c r="K237" s="205" t="s">
        <v>148</v>
      </c>
      <c r="L237" s="61"/>
      <c r="M237" s="210" t="s">
        <v>21</v>
      </c>
      <c r="N237" s="211" t="s">
        <v>41</v>
      </c>
      <c r="O237" s="42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AR237" s="25" t="s">
        <v>141</v>
      </c>
      <c r="AT237" s="25" t="s">
        <v>137</v>
      </c>
      <c r="AU237" s="25" t="s">
        <v>79</v>
      </c>
      <c r="AY237" s="25" t="s">
        <v>135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25" t="s">
        <v>77</v>
      </c>
      <c r="BK237" s="214">
        <f>ROUND(I237*H237,2)</f>
        <v>0</v>
      </c>
      <c r="BL237" s="25" t="s">
        <v>141</v>
      </c>
      <c r="BM237" s="25" t="s">
        <v>938</v>
      </c>
    </row>
    <row r="238" spans="2:47" s="1" customFormat="1" ht="40.5">
      <c r="B238" s="41"/>
      <c r="C238" s="63"/>
      <c r="D238" s="215" t="s">
        <v>143</v>
      </c>
      <c r="E238" s="63"/>
      <c r="F238" s="216" t="s">
        <v>939</v>
      </c>
      <c r="G238" s="63"/>
      <c r="H238" s="63"/>
      <c r="I238" s="172"/>
      <c r="J238" s="63"/>
      <c r="K238" s="63"/>
      <c r="L238" s="61"/>
      <c r="M238" s="217"/>
      <c r="N238" s="42"/>
      <c r="O238" s="42"/>
      <c r="P238" s="42"/>
      <c r="Q238" s="42"/>
      <c r="R238" s="42"/>
      <c r="S238" s="42"/>
      <c r="T238" s="78"/>
      <c r="AT238" s="25" t="s">
        <v>143</v>
      </c>
      <c r="AU238" s="25" t="s">
        <v>79</v>
      </c>
    </row>
    <row r="239" spans="2:51" s="12" customFormat="1" ht="13.5">
      <c r="B239" s="219"/>
      <c r="C239" s="220"/>
      <c r="D239" s="215" t="s">
        <v>153</v>
      </c>
      <c r="E239" s="221" t="s">
        <v>21</v>
      </c>
      <c r="F239" s="222" t="s">
        <v>940</v>
      </c>
      <c r="G239" s="220"/>
      <c r="H239" s="221" t="s">
        <v>21</v>
      </c>
      <c r="I239" s="223"/>
      <c r="J239" s="220"/>
      <c r="K239" s="220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153</v>
      </c>
      <c r="AU239" s="228" t="s">
        <v>79</v>
      </c>
      <c r="AV239" s="12" t="s">
        <v>77</v>
      </c>
      <c r="AW239" s="12" t="s">
        <v>34</v>
      </c>
      <c r="AX239" s="12" t="s">
        <v>70</v>
      </c>
      <c r="AY239" s="228" t="s">
        <v>135</v>
      </c>
    </row>
    <row r="240" spans="2:51" s="13" customFormat="1" ht="13.5">
      <c r="B240" s="229"/>
      <c r="C240" s="230"/>
      <c r="D240" s="215" t="s">
        <v>153</v>
      </c>
      <c r="E240" s="231" t="s">
        <v>21</v>
      </c>
      <c r="F240" s="232" t="s">
        <v>941</v>
      </c>
      <c r="G240" s="230"/>
      <c r="H240" s="233">
        <v>118.275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153</v>
      </c>
      <c r="AU240" s="239" t="s">
        <v>79</v>
      </c>
      <c r="AV240" s="13" t="s">
        <v>79</v>
      </c>
      <c r="AW240" s="13" t="s">
        <v>34</v>
      </c>
      <c r="AX240" s="13" t="s">
        <v>77</v>
      </c>
      <c r="AY240" s="239" t="s">
        <v>135</v>
      </c>
    </row>
    <row r="241" spans="2:65" s="1" customFormat="1" ht="25.5" customHeight="1">
      <c r="B241" s="41"/>
      <c r="C241" s="203" t="s">
        <v>429</v>
      </c>
      <c r="D241" s="203" t="s">
        <v>137</v>
      </c>
      <c r="E241" s="204" t="s">
        <v>942</v>
      </c>
      <c r="F241" s="205" t="s">
        <v>943</v>
      </c>
      <c r="G241" s="206" t="s">
        <v>173</v>
      </c>
      <c r="H241" s="207">
        <v>34.733</v>
      </c>
      <c r="I241" s="208"/>
      <c r="J241" s="209">
        <f>ROUND(I241*H241,2)</f>
        <v>0</v>
      </c>
      <c r="K241" s="205" t="s">
        <v>148</v>
      </c>
      <c r="L241" s="61"/>
      <c r="M241" s="210" t="s">
        <v>21</v>
      </c>
      <c r="N241" s="211" t="s">
        <v>41</v>
      </c>
      <c r="O241" s="42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AR241" s="25" t="s">
        <v>141</v>
      </c>
      <c r="AT241" s="25" t="s">
        <v>137</v>
      </c>
      <c r="AU241" s="25" t="s">
        <v>79</v>
      </c>
      <c r="AY241" s="25" t="s">
        <v>135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77</v>
      </c>
      <c r="BK241" s="214">
        <f>ROUND(I241*H241,2)</f>
        <v>0</v>
      </c>
      <c r="BL241" s="25" t="s">
        <v>141</v>
      </c>
      <c r="BM241" s="25" t="s">
        <v>944</v>
      </c>
    </row>
    <row r="242" spans="2:47" s="1" customFormat="1" ht="27">
      <c r="B242" s="41"/>
      <c r="C242" s="63"/>
      <c r="D242" s="215" t="s">
        <v>143</v>
      </c>
      <c r="E242" s="63"/>
      <c r="F242" s="216" t="s">
        <v>945</v>
      </c>
      <c r="G242" s="63"/>
      <c r="H242" s="63"/>
      <c r="I242" s="172"/>
      <c r="J242" s="63"/>
      <c r="K242" s="63"/>
      <c r="L242" s="61"/>
      <c r="M242" s="217"/>
      <c r="N242" s="42"/>
      <c r="O242" s="42"/>
      <c r="P242" s="42"/>
      <c r="Q242" s="42"/>
      <c r="R242" s="42"/>
      <c r="S242" s="42"/>
      <c r="T242" s="78"/>
      <c r="AT242" s="25" t="s">
        <v>143</v>
      </c>
      <c r="AU242" s="25" t="s">
        <v>79</v>
      </c>
    </row>
    <row r="243" spans="2:47" s="1" customFormat="1" ht="27">
      <c r="B243" s="41"/>
      <c r="C243" s="63"/>
      <c r="D243" s="215" t="s">
        <v>151</v>
      </c>
      <c r="E243" s="63"/>
      <c r="F243" s="218" t="s">
        <v>797</v>
      </c>
      <c r="G243" s="63"/>
      <c r="H243" s="63"/>
      <c r="I243" s="172"/>
      <c r="J243" s="63"/>
      <c r="K243" s="63"/>
      <c r="L243" s="61"/>
      <c r="M243" s="217"/>
      <c r="N243" s="42"/>
      <c r="O243" s="42"/>
      <c r="P243" s="42"/>
      <c r="Q243" s="42"/>
      <c r="R243" s="42"/>
      <c r="S243" s="42"/>
      <c r="T243" s="78"/>
      <c r="AT243" s="25" t="s">
        <v>151</v>
      </c>
      <c r="AU243" s="25" t="s">
        <v>79</v>
      </c>
    </row>
    <row r="244" spans="2:51" s="12" customFormat="1" ht="13.5">
      <c r="B244" s="219"/>
      <c r="C244" s="220"/>
      <c r="D244" s="215" t="s">
        <v>153</v>
      </c>
      <c r="E244" s="221" t="s">
        <v>21</v>
      </c>
      <c r="F244" s="222" t="s">
        <v>908</v>
      </c>
      <c r="G244" s="220"/>
      <c r="H244" s="221" t="s">
        <v>21</v>
      </c>
      <c r="I244" s="223"/>
      <c r="J244" s="220"/>
      <c r="K244" s="220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153</v>
      </c>
      <c r="AU244" s="228" t="s">
        <v>79</v>
      </c>
      <c r="AV244" s="12" t="s">
        <v>77</v>
      </c>
      <c r="AW244" s="12" t="s">
        <v>34</v>
      </c>
      <c r="AX244" s="12" t="s">
        <v>70</v>
      </c>
      <c r="AY244" s="228" t="s">
        <v>135</v>
      </c>
    </row>
    <row r="245" spans="2:51" s="13" customFormat="1" ht="13.5">
      <c r="B245" s="229"/>
      <c r="C245" s="230"/>
      <c r="D245" s="215" t="s">
        <v>153</v>
      </c>
      <c r="E245" s="231" t="s">
        <v>21</v>
      </c>
      <c r="F245" s="232" t="s">
        <v>946</v>
      </c>
      <c r="G245" s="230"/>
      <c r="H245" s="233">
        <v>8.295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153</v>
      </c>
      <c r="AU245" s="239" t="s">
        <v>79</v>
      </c>
      <c r="AV245" s="13" t="s">
        <v>79</v>
      </c>
      <c r="AW245" s="13" t="s">
        <v>34</v>
      </c>
      <c r="AX245" s="13" t="s">
        <v>70</v>
      </c>
      <c r="AY245" s="239" t="s">
        <v>135</v>
      </c>
    </row>
    <row r="246" spans="2:51" s="12" customFormat="1" ht="13.5">
      <c r="B246" s="219"/>
      <c r="C246" s="220"/>
      <c r="D246" s="215" t="s">
        <v>153</v>
      </c>
      <c r="E246" s="221" t="s">
        <v>21</v>
      </c>
      <c r="F246" s="222" t="s">
        <v>947</v>
      </c>
      <c r="G246" s="220"/>
      <c r="H246" s="221" t="s">
        <v>21</v>
      </c>
      <c r="I246" s="223"/>
      <c r="J246" s="220"/>
      <c r="K246" s="220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153</v>
      </c>
      <c r="AU246" s="228" t="s">
        <v>79</v>
      </c>
      <c r="AV246" s="12" t="s">
        <v>77</v>
      </c>
      <c r="AW246" s="12" t="s">
        <v>34</v>
      </c>
      <c r="AX246" s="12" t="s">
        <v>70</v>
      </c>
      <c r="AY246" s="228" t="s">
        <v>135</v>
      </c>
    </row>
    <row r="247" spans="2:51" s="13" customFormat="1" ht="13.5">
      <c r="B247" s="229"/>
      <c r="C247" s="230"/>
      <c r="D247" s="215" t="s">
        <v>153</v>
      </c>
      <c r="E247" s="231" t="s">
        <v>21</v>
      </c>
      <c r="F247" s="232" t="s">
        <v>948</v>
      </c>
      <c r="G247" s="230"/>
      <c r="H247" s="233">
        <v>15.188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153</v>
      </c>
      <c r="AU247" s="239" t="s">
        <v>79</v>
      </c>
      <c r="AV247" s="13" t="s">
        <v>79</v>
      </c>
      <c r="AW247" s="13" t="s">
        <v>34</v>
      </c>
      <c r="AX247" s="13" t="s">
        <v>70</v>
      </c>
      <c r="AY247" s="239" t="s">
        <v>135</v>
      </c>
    </row>
    <row r="248" spans="2:51" s="13" customFormat="1" ht="13.5">
      <c r="B248" s="229"/>
      <c r="C248" s="230"/>
      <c r="D248" s="215" t="s">
        <v>153</v>
      </c>
      <c r="E248" s="231" t="s">
        <v>21</v>
      </c>
      <c r="F248" s="232" t="s">
        <v>949</v>
      </c>
      <c r="G248" s="230"/>
      <c r="H248" s="233">
        <v>11.25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153</v>
      </c>
      <c r="AU248" s="239" t="s">
        <v>79</v>
      </c>
      <c r="AV248" s="13" t="s">
        <v>79</v>
      </c>
      <c r="AW248" s="13" t="s">
        <v>34</v>
      </c>
      <c r="AX248" s="13" t="s">
        <v>70</v>
      </c>
      <c r="AY248" s="239" t="s">
        <v>135</v>
      </c>
    </row>
    <row r="249" spans="2:51" s="14" customFormat="1" ht="13.5">
      <c r="B249" s="240"/>
      <c r="C249" s="241"/>
      <c r="D249" s="215" t="s">
        <v>153</v>
      </c>
      <c r="E249" s="242" t="s">
        <v>21</v>
      </c>
      <c r="F249" s="243" t="s">
        <v>157</v>
      </c>
      <c r="G249" s="241"/>
      <c r="H249" s="244">
        <v>34.733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153</v>
      </c>
      <c r="AU249" s="250" t="s">
        <v>79</v>
      </c>
      <c r="AV249" s="14" t="s">
        <v>141</v>
      </c>
      <c r="AW249" s="14" t="s">
        <v>34</v>
      </c>
      <c r="AX249" s="14" t="s">
        <v>77</v>
      </c>
      <c r="AY249" s="250" t="s">
        <v>135</v>
      </c>
    </row>
    <row r="250" spans="2:65" s="1" customFormat="1" ht="16.5" customHeight="1">
      <c r="B250" s="41"/>
      <c r="C250" s="251" t="s">
        <v>436</v>
      </c>
      <c r="D250" s="251" t="s">
        <v>666</v>
      </c>
      <c r="E250" s="252" t="s">
        <v>950</v>
      </c>
      <c r="F250" s="253" t="s">
        <v>951</v>
      </c>
      <c r="G250" s="254" t="s">
        <v>375</v>
      </c>
      <c r="H250" s="255">
        <v>16.59</v>
      </c>
      <c r="I250" s="256"/>
      <c r="J250" s="257">
        <f>ROUND(I250*H250,2)</f>
        <v>0</v>
      </c>
      <c r="K250" s="253" t="s">
        <v>148</v>
      </c>
      <c r="L250" s="258"/>
      <c r="M250" s="259" t="s">
        <v>21</v>
      </c>
      <c r="N250" s="260" t="s">
        <v>41</v>
      </c>
      <c r="O250" s="42"/>
      <c r="P250" s="212">
        <f>O250*H250</f>
        <v>0</v>
      </c>
      <c r="Q250" s="212">
        <v>0</v>
      </c>
      <c r="R250" s="212">
        <f>Q250*H250</f>
        <v>0</v>
      </c>
      <c r="S250" s="212">
        <v>0</v>
      </c>
      <c r="T250" s="213">
        <f>S250*H250</f>
        <v>0</v>
      </c>
      <c r="AR250" s="25" t="s">
        <v>229</v>
      </c>
      <c r="AT250" s="25" t="s">
        <v>666</v>
      </c>
      <c r="AU250" s="25" t="s">
        <v>79</v>
      </c>
      <c r="AY250" s="25" t="s">
        <v>135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77</v>
      </c>
      <c r="BK250" s="214">
        <f>ROUND(I250*H250,2)</f>
        <v>0</v>
      </c>
      <c r="BL250" s="25" t="s">
        <v>141</v>
      </c>
      <c r="BM250" s="25" t="s">
        <v>952</v>
      </c>
    </row>
    <row r="251" spans="2:47" s="1" customFormat="1" ht="13.5">
      <c r="B251" s="41"/>
      <c r="C251" s="63"/>
      <c r="D251" s="215" t="s">
        <v>143</v>
      </c>
      <c r="E251" s="63"/>
      <c r="F251" s="216" t="s">
        <v>951</v>
      </c>
      <c r="G251" s="63"/>
      <c r="H251" s="63"/>
      <c r="I251" s="172"/>
      <c r="J251" s="63"/>
      <c r="K251" s="63"/>
      <c r="L251" s="61"/>
      <c r="M251" s="217"/>
      <c r="N251" s="42"/>
      <c r="O251" s="42"/>
      <c r="P251" s="42"/>
      <c r="Q251" s="42"/>
      <c r="R251" s="42"/>
      <c r="S251" s="42"/>
      <c r="T251" s="78"/>
      <c r="AT251" s="25" t="s">
        <v>143</v>
      </c>
      <c r="AU251" s="25" t="s">
        <v>79</v>
      </c>
    </row>
    <row r="252" spans="2:51" s="12" customFormat="1" ht="13.5">
      <c r="B252" s="219"/>
      <c r="C252" s="220"/>
      <c r="D252" s="215" t="s">
        <v>153</v>
      </c>
      <c r="E252" s="221" t="s">
        <v>21</v>
      </c>
      <c r="F252" s="222" t="s">
        <v>908</v>
      </c>
      <c r="G252" s="220"/>
      <c r="H252" s="221" t="s">
        <v>21</v>
      </c>
      <c r="I252" s="223"/>
      <c r="J252" s="220"/>
      <c r="K252" s="220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153</v>
      </c>
      <c r="AU252" s="228" t="s">
        <v>79</v>
      </c>
      <c r="AV252" s="12" t="s">
        <v>77</v>
      </c>
      <c r="AW252" s="12" t="s">
        <v>34</v>
      </c>
      <c r="AX252" s="12" t="s">
        <v>70</v>
      </c>
      <c r="AY252" s="228" t="s">
        <v>135</v>
      </c>
    </row>
    <row r="253" spans="2:51" s="13" customFormat="1" ht="13.5">
      <c r="B253" s="229"/>
      <c r="C253" s="230"/>
      <c r="D253" s="215" t="s">
        <v>153</v>
      </c>
      <c r="E253" s="231" t="s">
        <v>21</v>
      </c>
      <c r="F253" s="232" t="s">
        <v>953</v>
      </c>
      <c r="G253" s="230"/>
      <c r="H253" s="233">
        <v>8.295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153</v>
      </c>
      <c r="AU253" s="239" t="s">
        <v>79</v>
      </c>
      <c r="AV253" s="13" t="s">
        <v>79</v>
      </c>
      <c r="AW253" s="13" t="s">
        <v>34</v>
      </c>
      <c r="AX253" s="13" t="s">
        <v>77</v>
      </c>
      <c r="AY253" s="239" t="s">
        <v>135</v>
      </c>
    </row>
    <row r="254" spans="2:51" s="13" customFormat="1" ht="13.5">
      <c r="B254" s="229"/>
      <c r="C254" s="230"/>
      <c r="D254" s="215" t="s">
        <v>153</v>
      </c>
      <c r="E254" s="230"/>
      <c r="F254" s="232" t="s">
        <v>954</v>
      </c>
      <c r="G254" s="230"/>
      <c r="H254" s="233">
        <v>16.59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153</v>
      </c>
      <c r="AU254" s="239" t="s">
        <v>79</v>
      </c>
      <c r="AV254" s="13" t="s">
        <v>79</v>
      </c>
      <c r="AW254" s="13" t="s">
        <v>6</v>
      </c>
      <c r="AX254" s="13" t="s">
        <v>77</v>
      </c>
      <c r="AY254" s="239" t="s">
        <v>135</v>
      </c>
    </row>
    <row r="255" spans="2:65" s="1" customFormat="1" ht="16.5" customHeight="1">
      <c r="B255" s="41"/>
      <c r="C255" s="251" t="s">
        <v>441</v>
      </c>
      <c r="D255" s="251" t="s">
        <v>666</v>
      </c>
      <c r="E255" s="252" t="s">
        <v>955</v>
      </c>
      <c r="F255" s="253" t="s">
        <v>956</v>
      </c>
      <c r="G255" s="254" t="s">
        <v>375</v>
      </c>
      <c r="H255" s="255">
        <v>52.876</v>
      </c>
      <c r="I255" s="256"/>
      <c r="J255" s="257">
        <f>ROUND(I255*H255,2)</f>
        <v>0</v>
      </c>
      <c r="K255" s="253" t="s">
        <v>21</v>
      </c>
      <c r="L255" s="258"/>
      <c r="M255" s="259" t="s">
        <v>21</v>
      </c>
      <c r="N255" s="260" t="s">
        <v>41</v>
      </c>
      <c r="O255" s="42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AR255" s="25" t="s">
        <v>229</v>
      </c>
      <c r="AT255" s="25" t="s">
        <v>666</v>
      </c>
      <c r="AU255" s="25" t="s">
        <v>79</v>
      </c>
      <c r="AY255" s="25" t="s">
        <v>135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77</v>
      </c>
      <c r="BK255" s="214">
        <f>ROUND(I255*H255,2)</f>
        <v>0</v>
      </c>
      <c r="BL255" s="25" t="s">
        <v>141</v>
      </c>
      <c r="BM255" s="25" t="s">
        <v>957</v>
      </c>
    </row>
    <row r="256" spans="2:47" s="1" customFormat="1" ht="13.5">
      <c r="B256" s="41"/>
      <c r="C256" s="63"/>
      <c r="D256" s="215" t="s">
        <v>143</v>
      </c>
      <c r="E256" s="63"/>
      <c r="F256" s="216" t="s">
        <v>951</v>
      </c>
      <c r="G256" s="63"/>
      <c r="H256" s="63"/>
      <c r="I256" s="172"/>
      <c r="J256" s="63"/>
      <c r="K256" s="63"/>
      <c r="L256" s="61"/>
      <c r="M256" s="217"/>
      <c r="N256" s="42"/>
      <c r="O256" s="42"/>
      <c r="P256" s="42"/>
      <c r="Q256" s="42"/>
      <c r="R256" s="42"/>
      <c r="S256" s="42"/>
      <c r="T256" s="78"/>
      <c r="AT256" s="25" t="s">
        <v>143</v>
      </c>
      <c r="AU256" s="25" t="s">
        <v>79</v>
      </c>
    </row>
    <row r="257" spans="2:51" s="12" customFormat="1" ht="13.5">
      <c r="B257" s="219"/>
      <c r="C257" s="220"/>
      <c r="D257" s="215" t="s">
        <v>153</v>
      </c>
      <c r="E257" s="221" t="s">
        <v>21</v>
      </c>
      <c r="F257" s="222" t="s">
        <v>947</v>
      </c>
      <c r="G257" s="220"/>
      <c r="H257" s="221" t="s">
        <v>21</v>
      </c>
      <c r="I257" s="223"/>
      <c r="J257" s="220"/>
      <c r="K257" s="220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153</v>
      </c>
      <c r="AU257" s="228" t="s">
        <v>79</v>
      </c>
      <c r="AV257" s="12" t="s">
        <v>77</v>
      </c>
      <c r="AW257" s="12" t="s">
        <v>34</v>
      </c>
      <c r="AX257" s="12" t="s">
        <v>70</v>
      </c>
      <c r="AY257" s="228" t="s">
        <v>135</v>
      </c>
    </row>
    <row r="258" spans="2:51" s="13" customFormat="1" ht="13.5">
      <c r="B258" s="229"/>
      <c r="C258" s="230"/>
      <c r="D258" s="215" t="s">
        <v>153</v>
      </c>
      <c r="E258" s="231" t="s">
        <v>21</v>
      </c>
      <c r="F258" s="232" t="s">
        <v>958</v>
      </c>
      <c r="G258" s="230"/>
      <c r="H258" s="233">
        <v>26.438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153</v>
      </c>
      <c r="AU258" s="239" t="s">
        <v>79</v>
      </c>
      <c r="AV258" s="13" t="s">
        <v>79</v>
      </c>
      <c r="AW258" s="13" t="s">
        <v>34</v>
      </c>
      <c r="AX258" s="13" t="s">
        <v>77</v>
      </c>
      <c r="AY258" s="239" t="s">
        <v>135</v>
      </c>
    </row>
    <row r="259" spans="2:51" s="13" customFormat="1" ht="13.5">
      <c r="B259" s="229"/>
      <c r="C259" s="230"/>
      <c r="D259" s="215" t="s">
        <v>153</v>
      </c>
      <c r="E259" s="230"/>
      <c r="F259" s="232" t="s">
        <v>959</v>
      </c>
      <c r="G259" s="230"/>
      <c r="H259" s="233">
        <v>52.876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153</v>
      </c>
      <c r="AU259" s="239" t="s">
        <v>79</v>
      </c>
      <c r="AV259" s="13" t="s">
        <v>79</v>
      </c>
      <c r="AW259" s="13" t="s">
        <v>6</v>
      </c>
      <c r="AX259" s="13" t="s">
        <v>77</v>
      </c>
      <c r="AY259" s="239" t="s">
        <v>135</v>
      </c>
    </row>
    <row r="260" spans="2:65" s="1" customFormat="1" ht="16.5" customHeight="1">
      <c r="B260" s="41"/>
      <c r="C260" s="203" t="s">
        <v>447</v>
      </c>
      <c r="D260" s="203" t="s">
        <v>137</v>
      </c>
      <c r="E260" s="204" t="s">
        <v>960</v>
      </c>
      <c r="F260" s="205" t="s">
        <v>961</v>
      </c>
      <c r="G260" s="206" t="s">
        <v>147</v>
      </c>
      <c r="H260" s="207">
        <v>125.4</v>
      </c>
      <c r="I260" s="208"/>
      <c r="J260" s="209">
        <f>ROUND(I260*H260,2)</f>
        <v>0</v>
      </c>
      <c r="K260" s="205" t="s">
        <v>21</v>
      </c>
      <c r="L260" s="61"/>
      <c r="M260" s="210" t="s">
        <v>21</v>
      </c>
      <c r="N260" s="211" t="s">
        <v>41</v>
      </c>
      <c r="O260" s="42"/>
      <c r="P260" s="212">
        <f>O260*H260</f>
        <v>0</v>
      </c>
      <c r="Q260" s="212">
        <v>0</v>
      </c>
      <c r="R260" s="212">
        <f>Q260*H260</f>
        <v>0</v>
      </c>
      <c r="S260" s="212">
        <v>0</v>
      </c>
      <c r="T260" s="213">
        <f>S260*H260</f>
        <v>0</v>
      </c>
      <c r="AR260" s="25" t="s">
        <v>141</v>
      </c>
      <c r="AT260" s="25" t="s">
        <v>137</v>
      </c>
      <c r="AU260" s="25" t="s">
        <v>79</v>
      </c>
      <c r="AY260" s="25" t="s">
        <v>135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25" t="s">
        <v>77</v>
      </c>
      <c r="BK260" s="214">
        <f>ROUND(I260*H260,2)</f>
        <v>0</v>
      </c>
      <c r="BL260" s="25" t="s">
        <v>141</v>
      </c>
      <c r="BM260" s="25" t="s">
        <v>962</v>
      </c>
    </row>
    <row r="261" spans="2:47" s="1" customFormat="1" ht="13.5">
      <c r="B261" s="41"/>
      <c r="C261" s="63"/>
      <c r="D261" s="215" t="s">
        <v>143</v>
      </c>
      <c r="E261" s="63"/>
      <c r="F261" s="216" t="s">
        <v>961</v>
      </c>
      <c r="G261" s="63"/>
      <c r="H261" s="63"/>
      <c r="I261" s="172"/>
      <c r="J261" s="63"/>
      <c r="K261" s="63"/>
      <c r="L261" s="61"/>
      <c r="M261" s="217"/>
      <c r="N261" s="42"/>
      <c r="O261" s="42"/>
      <c r="P261" s="42"/>
      <c r="Q261" s="42"/>
      <c r="R261" s="42"/>
      <c r="S261" s="42"/>
      <c r="T261" s="78"/>
      <c r="AT261" s="25" t="s">
        <v>143</v>
      </c>
      <c r="AU261" s="25" t="s">
        <v>79</v>
      </c>
    </row>
    <row r="262" spans="2:51" s="12" customFormat="1" ht="13.5">
      <c r="B262" s="219"/>
      <c r="C262" s="220"/>
      <c r="D262" s="215" t="s">
        <v>153</v>
      </c>
      <c r="E262" s="221" t="s">
        <v>21</v>
      </c>
      <c r="F262" s="222" t="s">
        <v>963</v>
      </c>
      <c r="G262" s="220"/>
      <c r="H262" s="221" t="s">
        <v>21</v>
      </c>
      <c r="I262" s="223"/>
      <c r="J262" s="220"/>
      <c r="K262" s="220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153</v>
      </c>
      <c r="AU262" s="228" t="s">
        <v>79</v>
      </c>
      <c r="AV262" s="12" t="s">
        <v>77</v>
      </c>
      <c r="AW262" s="12" t="s">
        <v>34</v>
      </c>
      <c r="AX262" s="12" t="s">
        <v>70</v>
      </c>
      <c r="AY262" s="228" t="s">
        <v>135</v>
      </c>
    </row>
    <row r="263" spans="2:51" s="13" customFormat="1" ht="13.5">
      <c r="B263" s="229"/>
      <c r="C263" s="230"/>
      <c r="D263" s="215" t="s">
        <v>153</v>
      </c>
      <c r="E263" s="231" t="s">
        <v>21</v>
      </c>
      <c r="F263" s="232" t="s">
        <v>964</v>
      </c>
      <c r="G263" s="230"/>
      <c r="H263" s="233">
        <v>125.4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153</v>
      </c>
      <c r="AU263" s="239" t="s">
        <v>79</v>
      </c>
      <c r="AV263" s="13" t="s">
        <v>79</v>
      </c>
      <c r="AW263" s="13" t="s">
        <v>34</v>
      </c>
      <c r="AX263" s="13" t="s">
        <v>77</v>
      </c>
      <c r="AY263" s="239" t="s">
        <v>135</v>
      </c>
    </row>
    <row r="264" spans="2:65" s="1" customFormat="1" ht="25.5" customHeight="1">
      <c r="B264" s="41"/>
      <c r="C264" s="203" t="s">
        <v>452</v>
      </c>
      <c r="D264" s="203" t="s">
        <v>137</v>
      </c>
      <c r="E264" s="204" t="s">
        <v>965</v>
      </c>
      <c r="F264" s="205" t="s">
        <v>966</v>
      </c>
      <c r="G264" s="206" t="s">
        <v>147</v>
      </c>
      <c r="H264" s="207">
        <v>125.4</v>
      </c>
      <c r="I264" s="208"/>
      <c r="J264" s="209">
        <f>ROUND(I264*H264,2)</f>
        <v>0</v>
      </c>
      <c r="K264" s="205" t="s">
        <v>148</v>
      </c>
      <c r="L264" s="61"/>
      <c r="M264" s="210" t="s">
        <v>21</v>
      </c>
      <c r="N264" s="211" t="s">
        <v>41</v>
      </c>
      <c r="O264" s="42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25" t="s">
        <v>141</v>
      </c>
      <c r="AT264" s="25" t="s">
        <v>137</v>
      </c>
      <c r="AU264" s="25" t="s">
        <v>79</v>
      </c>
      <c r="AY264" s="25" t="s">
        <v>135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77</v>
      </c>
      <c r="BK264" s="214">
        <f>ROUND(I264*H264,2)</f>
        <v>0</v>
      </c>
      <c r="BL264" s="25" t="s">
        <v>141</v>
      </c>
      <c r="BM264" s="25" t="s">
        <v>967</v>
      </c>
    </row>
    <row r="265" spans="2:47" s="1" customFormat="1" ht="27">
      <c r="B265" s="41"/>
      <c r="C265" s="63"/>
      <c r="D265" s="215" t="s">
        <v>143</v>
      </c>
      <c r="E265" s="63"/>
      <c r="F265" s="216" t="s">
        <v>968</v>
      </c>
      <c r="G265" s="63"/>
      <c r="H265" s="63"/>
      <c r="I265" s="172"/>
      <c r="J265" s="63"/>
      <c r="K265" s="63"/>
      <c r="L265" s="61"/>
      <c r="M265" s="217"/>
      <c r="N265" s="42"/>
      <c r="O265" s="42"/>
      <c r="P265" s="42"/>
      <c r="Q265" s="42"/>
      <c r="R265" s="42"/>
      <c r="S265" s="42"/>
      <c r="T265" s="78"/>
      <c r="AT265" s="25" t="s">
        <v>143</v>
      </c>
      <c r="AU265" s="25" t="s">
        <v>79</v>
      </c>
    </row>
    <row r="266" spans="2:47" s="1" customFormat="1" ht="27">
      <c r="B266" s="41"/>
      <c r="C266" s="63"/>
      <c r="D266" s="215" t="s">
        <v>151</v>
      </c>
      <c r="E266" s="63"/>
      <c r="F266" s="218" t="s">
        <v>797</v>
      </c>
      <c r="G266" s="63"/>
      <c r="H266" s="63"/>
      <c r="I266" s="172"/>
      <c r="J266" s="63"/>
      <c r="K266" s="63"/>
      <c r="L266" s="61"/>
      <c r="M266" s="217"/>
      <c r="N266" s="42"/>
      <c r="O266" s="42"/>
      <c r="P266" s="42"/>
      <c r="Q266" s="42"/>
      <c r="R266" s="42"/>
      <c r="S266" s="42"/>
      <c r="T266" s="78"/>
      <c r="AT266" s="25" t="s">
        <v>151</v>
      </c>
      <c r="AU266" s="25" t="s">
        <v>79</v>
      </c>
    </row>
    <row r="267" spans="2:51" s="12" customFormat="1" ht="13.5">
      <c r="B267" s="219"/>
      <c r="C267" s="220"/>
      <c r="D267" s="215" t="s">
        <v>153</v>
      </c>
      <c r="E267" s="221" t="s">
        <v>21</v>
      </c>
      <c r="F267" s="222" t="s">
        <v>825</v>
      </c>
      <c r="G267" s="220"/>
      <c r="H267" s="221" t="s">
        <v>21</v>
      </c>
      <c r="I267" s="223"/>
      <c r="J267" s="220"/>
      <c r="K267" s="220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153</v>
      </c>
      <c r="AU267" s="228" t="s">
        <v>79</v>
      </c>
      <c r="AV267" s="12" t="s">
        <v>77</v>
      </c>
      <c r="AW267" s="12" t="s">
        <v>34</v>
      </c>
      <c r="AX267" s="12" t="s">
        <v>70</v>
      </c>
      <c r="AY267" s="228" t="s">
        <v>135</v>
      </c>
    </row>
    <row r="268" spans="2:51" s="13" customFormat="1" ht="13.5">
      <c r="B268" s="229"/>
      <c r="C268" s="230"/>
      <c r="D268" s="215" t="s">
        <v>153</v>
      </c>
      <c r="E268" s="231" t="s">
        <v>21</v>
      </c>
      <c r="F268" s="232" t="s">
        <v>969</v>
      </c>
      <c r="G268" s="230"/>
      <c r="H268" s="233">
        <v>125.4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153</v>
      </c>
      <c r="AU268" s="239" t="s">
        <v>79</v>
      </c>
      <c r="AV268" s="13" t="s">
        <v>79</v>
      </c>
      <c r="AW268" s="13" t="s">
        <v>34</v>
      </c>
      <c r="AX268" s="13" t="s">
        <v>77</v>
      </c>
      <c r="AY268" s="239" t="s">
        <v>135</v>
      </c>
    </row>
    <row r="269" spans="2:63" s="11" customFormat="1" ht="29.85" customHeight="1">
      <c r="B269" s="187"/>
      <c r="C269" s="188"/>
      <c r="D269" s="189" t="s">
        <v>69</v>
      </c>
      <c r="E269" s="201" t="s">
        <v>79</v>
      </c>
      <c r="F269" s="201" t="s">
        <v>286</v>
      </c>
      <c r="G269" s="188"/>
      <c r="H269" s="188"/>
      <c r="I269" s="191"/>
      <c r="J269" s="202">
        <f>BK269</f>
        <v>0</v>
      </c>
      <c r="K269" s="188"/>
      <c r="L269" s="193"/>
      <c r="M269" s="194"/>
      <c r="N269" s="195"/>
      <c r="O269" s="195"/>
      <c r="P269" s="196">
        <f>SUM(P270:P274)</f>
        <v>0</v>
      </c>
      <c r="Q269" s="195"/>
      <c r="R269" s="196">
        <f>SUM(R270:R274)</f>
        <v>12.914489999999999</v>
      </c>
      <c r="S269" s="195"/>
      <c r="T269" s="197">
        <f>SUM(T270:T274)</f>
        <v>0</v>
      </c>
      <c r="AR269" s="198" t="s">
        <v>77</v>
      </c>
      <c r="AT269" s="199" t="s">
        <v>69</v>
      </c>
      <c r="AU269" s="199" t="s">
        <v>77</v>
      </c>
      <c r="AY269" s="198" t="s">
        <v>135</v>
      </c>
      <c r="BK269" s="200">
        <f>SUM(BK270:BK274)</f>
        <v>0</v>
      </c>
    </row>
    <row r="270" spans="2:65" s="1" customFormat="1" ht="25.5" customHeight="1">
      <c r="B270" s="41"/>
      <c r="C270" s="203" t="s">
        <v>456</v>
      </c>
      <c r="D270" s="203" t="s">
        <v>137</v>
      </c>
      <c r="E270" s="204" t="s">
        <v>970</v>
      </c>
      <c r="F270" s="205" t="s">
        <v>971</v>
      </c>
      <c r="G270" s="206" t="s">
        <v>290</v>
      </c>
      <c r="H270" s="207">
        <v>57</v>
      </c>
      <c r="I270" s="208"/>
      <c r="J270" s="209">
        <f>ROUND(I270*H270,2)</f>
        <v>0</v>
      </c>
      <c r="K270" s="205" t="s">
        <v>148</v>
      </c>
      <c r="L270" s="61"/>
      <c r="M270" s="210" t="s">
        <v>21</v>
      </c>
      <c r="N270" s="211" t="s">
        <v>41</v>
      </c>
      <c r="O270" s="42"/>
      <c r="P270" s="212">
        <f>O270*H270</f>
        <v>0</v>
      </c>
      <c r="Q270" s="212">
        <v>0.22657</v>
      </c>
      <c r="R270" s="212">
        <f>Q270*H270</f>
        <v>12.914489999999999</v>
      </c>
      <c r="S270" s="212">
        <v>0</v>
      </c>
      <c r="T270" s="213">
        <f>S270*H270</f>
        <v>0</v>
      </c>
      <c r="AR270" s="25" t="s">
        <v>141</v>
      </c>
      <c r="AT270" s="25" t="s">
        <v>137</v>
      </c>
      <c r="AU270" s="25" t="s">
        <v>79</v>
      </c>
      <c r="AY270" s="25" t="s">
        <v>135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5" t="s">
        <v>77</v>
      </c>
      <c r="BK270" s="214">
        <f>ROUND(I270*H270,2)</f>
        <v>0</v>
      </c>
      <c r="BL270" s="25" t="s">
        <v>141</v>
      </c>
      <c r="BM270" s="25" t="s">
        <v>972</v>
      </c>
    </row>
    <row r="271" spans="2:47" s="1" customFormat="1" ht="40.5">
      <c r="B271" s="41"/>
      <c r="C271" s="63"/>
      <c r="D271" s="215" t="s">
        <v>143</v>
      </c>
      <c r="E271" s="63"/>
      <c r="F271" s="216" t="s">
        <v>973</v>
      </c>
      <c r="G271" s="63"/>
      <c r="H271" s="63"/>
      <c r="I271" s="172"/>
      <c r="J271" s="63"/>
      <c r="K271" s="63"/>
      <c r="L271" s="61"/>
      <c r="M271" s="217"/>
      <c r="N271" s="42"/>
      <c r="O271" s="42"/>
      <c r="P271" s="42"/>
      <c r="Q271" s="42"/>
      <c r="R271" s="42"/>
      <c r="S271" s="42"/>
      <c r="T271" s="78"/>
      <c r="AT271" s="25" t="s">
        <v>143</v>
      </c>
      <c r="AU271" s="25" t="s">
        <v>79</v>
      </c>
    </row>
    <row r="272" spans="2:47" s="1" customFormat="1" ht="27">
      <c r="B272" s="41"/>
      <c r="C272" s="63"/>
      <c r="D272" s="215" t="s">
        <v>151</v>
      </c>
      <c r="E272" s="63"/>
      <c r="F272" s="218" t="s">
        <v>797</v>
      </c>
      <c r="G272" s="63"/>
      <c r="H272" s="63"/>
      <c r="I272" s="172"/>
      <c r="J272" s="63"/>
      <c r="K272" s="63"/>
      <c r="L272" s="61"/>
      <c r="M272" s="217"/>
      <c r="N272" s="42"/>
      <c r="O272" s="42"/>
      <c r="P272" s="42"/>
      <c r="Q272" s="42"/>
      <c r="R272" s="42"/>
      <c r="S272" s="42"/>
      <c r="T272" s="78"/>
      <c r="AT272" s="25" t="s">
        <v>151</v>
      </c>
      <c r="AU272" s="25" t="s">
        <v>79</v>
      </c>
    </row>
    <row r="273" spans="2:51" s="12" customFormat="1" ht="13.5">
      <c r="B273" s="219"/>
      <c r="C273" s="220"/>
      <c r="D273" s="215" t="s">
        <v>153</v>
      </c>
      <c r="E273" s="221" t="s">
        <v>21</v>
      </c>
      <c r="F273" s="222" t="s">
        <v>825</v>
      </c>
      <c r="G273" s="220"/>
      <c r="H273" s="221" t="s">
        <v>21</v>
      </c>
      <c r="I273" s="223"/>
      <c r="J273" s="220"/>
      <c r="K273" s="220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153</v>
      </c>
      <c r="AU273" s="228" t="s">
        <v>79</v>
      </c>
      <c r="AV273" s="12" t="s">
        <v>77</v>
      </c>
      <c r="AW273" s="12" t="s">
        <v>34</v>
      </c>
      <c r="AX273" s="12" t="s">
        <v>70</v>
      </c>
      <c r="AY273" s="228" t="s">
        <v>135</v>
      </c>
    </row>
    <row r="274" spans="2:51" s="13" customFormat="1" ht="13.5">
      <c r="B274" s="229"/>
      <c r="C274" s="230"/>
      <c r="D274" s="215" t="s">
        <v>153</v>
      </c>
      <c r="E274" s="231" t="s">
        <v>21</v>
      </c>
      <c r="F274" s="232" t="s">
        <v>652</v>
      </c>
      <c r="G274" s="230"/>
      <c r="H274" s="233">
        <v>57</v>
      </c>
      <c r="I274" s="234"/>
      <c r="J274" s="230"/>
      <c r="K274" s="230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153</v>
      </c>
      <c r="AU274" s="239" t="s">
        <v>79</v>
      </c>
      <c r="AV274" s="13" t="s">
        <v>79</v>
      </c>
      <c r="AW274" s="13" t="s">
        <v>34</v>
      </c>
      <c r="AX274" s="13" t="s">
        <v>77</v>
      </c>
      <c r="AY274" s="239" t="s">
        <v>135</v>
      </c>
    </row>
    <row r="275" spans="2:63" s="11" customFormat="1" ht="29.85" customHeight="1">
      <c r="B275" s="187"/>
      <c r="C275" s="188"/>
      <c r="D275" s="189" t="s">
        <v>69</v>
      </c>
      <c r="E275" s="201" t="s">
        <v>141</v>
      </c>
      <c r="F275" s="201" t="s">
        <v>398</v>
      </c>
      <c r="G275" s="188"/>
      <c r="H275" s="188"/>
      <c r="I275" s="191"/>
      <c r="J275" s="202">
        <f>BK275</f>
        <v>0</v>
      </c>
      <c r="K275" s="188"/>
      <c r="L275" s="193"/>
      <c r="M275" s="194"/>
      <c r="N275" s="195"/>
      <c r="O275" s="195"/>
      <c r="P275" s="196">
        <f>SUM(P276:P317)</f>
        <v>0</v>
      </c>
      <c r="Q275" s="195"/>
      <c r="R275" s="196">
        <f>SUM(R276:R317)</f>
        <v>38.7292592</v>
      </c>
      <c r="S275" s="195"/>
      <c r="T275" s="197">
        <f>SUM(T276:T317)</f>
        <v>0</v>
      </c>
      <c r="AR275" s="198" t="s">
        <v>77</v>
      </c>
      <c r="AT275" s="199" t="s">
        <v>69</v>
      </c>
      <c r="AU275" s="199" t="s">
        <v>77</v>
      </c>
      <c r="AY275" s="198" t="s">
        <v>135</v>
      </c>
      <c r="BK275" s="200">
        <f>SUM(BK276:BK317)</f>
        <v>0</v>
      </c>
    </row>
    <row r="276" spans="2:65" s="1" customFormat="1" ht="16.5" customHeight="1">
      <c r="B276" s="41"/>
      <c r="C276" s="203" t="s">
        <v>463</v>
      </c>
      <c r="D276" s="203" t="s">
        <v>137</v>
      </c>
      <c r="E276" s="204" t="s">
        <v>974</v>
      </c>
      <c r="F276" s="205" t="s">
        <v>975</v>
      </c>
      <c r="G276" s="206" t="s">
        <v>173</v>
      </c>
      <c r="H276" s="207">
        <v>18.81</v>
      </c>
      <c r="I276" s="208"/>
      <c r="J276" s="209">
        <f>ROUND(I276*H276,2)</f>
        <v>0</v>
      </c>
      <c r="K276" s="205" t="s">
        <v>148</v>
      </c>
      <c r="L276" s="61"/>
      <c r="M276" s="210" t="s">
        <v>21</v>
      </c>
      <c r="N276" s="211" t="s">
        <v>41</v>
      </c>
      <c r="O276" s="42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AR276" s="25" t="s">
        <v>141</v>
      </c>
      <c r="AT276" s="25" t="s">
        <v>137</v>
      </c>
      <c r="AU276" s="25" t="s">
        <v>79</v>
      </c>
      <c r="AY276" s="25" t="s">
        <v>135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25" t="s">
        <v>77</v>
      </c>
      <c r="BK276" s="214">
        <f>ROUND(I276*H276,2)</f>
        <v>0</v>
      </c>
      <c r="BL276" s="25" t="s">
        <v>141</v>
      </c>
      <c r="BM276" s="25" t="s">
        <v>976</v>
      </c>
    </row>
    <row r="277" spans="2:47" s="1" customFormat="1" ht="13.5">
      <c r="B277" s="41"/>
      <c r="C277" s="63"/>
      <c r="D277" s="215" t="s">
        <v>143</v>
      </c>
      <c r="E277" s="63"/>
      <c r="F277" s="216" t="s">
        <v>977</v>
      </c>
      <c r="G277" s="63"/>
      <c r="H277" s="63"/>
      <c r="I277" s="172"/>
      <c r="J277" s="63"/>
      <c r="K277" s="63"/>
      <c r="L277" s="61"/>
      <c r="M277" s="217"/>
      <c r="N277" s="42"/>
      <c r="O277" s="42"/>
      <c r="P277" s="42"/>
      <c r="Q277" s="42"/>
      <c r="R277" s="42"/>
      <c r="S277" s="42"/>
      <c r="T277" s="78"/>
      <c r="AT277" s="25" t="s">
        <v>143</v>
      </c>
      <c r="AU277" s="25" t="s">
        <v>79</v>
      </c>
    </row>
    <row r="278" spans="2:47" s="1" customFormat="1" ht="27">
      <c r="B278" s="41"/>
      <c r="C278" s="63"/>
      <c r="D278" s="215" t="s">
        <v>151</v>
      </c>
      <c r="E278" s="63"/>
      <c r="F278" s="218" t="s">
        <v>797</v>
      </c>
      <c r="G278" s="63"/>
      <c r="H278" s="63"/>
      <c r="I278" s="172"/>
      <c r="J278" s="63"/>
      <c r="K278" s="63"/>
      <c r="L278" s="61"/>
      <c r="M278" s="217"/>
      <c r="N278" s="42"/>
      <c r="O278" s="42"/>
      <c r="P278" s="42"/>
      <c r="Q278" s="42"/>
      <c r="R278" s="42"/>
      <c r="S278" s="42"/>
      <c r="T278" s="78"/>
      <c r="AT278" s="25" t="s">
        <v>151</v>
      </c>
      <c r="AU278" s="25" t="s">
        <v>79</v>
      </c>
    </row>
    <row r="279" spans="2:51" s="12" customFormat="1" ht="13.5">
      <c r="B279" s="219"/>
      <c r="C279" s="220"/>
      <c r="D279" s="215" t="s">
        <v>153</v>
      </c>
      <c r="E279" s="221" t="s">
        <v>21</v>
      </c>
      <c r="F279" s="222" t="s">
        <v>825</v>
      </c>
      <c r="G279" s="220"/>
      <c r="H279" s="221" t="s">
        <v>21</v>
      </c>
      <c r="I279" s="223"/>
      <c r="J279" s="220"/>
      <c r="K279" s="220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153</v>
      </c>
      <c r="AU279" s="228" t="s">
        <v>79</v>
      </c>
      <c r="AV279" s="12" t="s">
        <v>77</v>
      </c>
      <c r="AW279" s="12" t="s">
        <v>34</v>
      </c>
      <c r="AX279" s="12" t="s">
        <v>70</v>
      </c>
      <c r="AY279" s="228" t="s">
        <v>135</v>
      </c>
    </row>
    <row r="280" spans="2:51" s="13" customFormat="1" ht="13.5">
      <c r="B280" s="229"/>
      <c r="C280" s="230"/>
      <c r="D280" s="215" t="s">
        <v>153</v>
      </c>
      <c r="E280" s="231" t="s">
        <v>21</v>
      </c>
      <c r="F280" s="232" t="s">
        <v>826</v>
      </c>
      <c r="G280" s="230"/>
      <c r="H280" s="233">
        <v>18.81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153</v>
      </c>
      <c r="AU280" s="239" t="s">
        <v>79</v>
      </c>
      <c r="AV280" s="13" t="s">
        <v>79</v>
      </c>
      <c r="AW280" s="13" t="s">
        <v>34</v>
      </c>
      <c r="AX280" s="13" t="s">
        <v>77</v>
      </c>
      <c r="AY280" s="239" t="s">
        <v>135</v>
      </c>
    </row>
    <row r="281" spans="2:65" s="1" customFormat="1" ht="16.5" customHeight="1">
      <c r="B281" s="41"/>
      <c r="C281" s="203" t="s">
        <v>475</v>
      </c>
      <c r="D281" s="203" t="s">
        <v>137</v>
      </c>
      <c r="E281" s="204" t="s">
        <v>978</v>
      </c>
      <c r="F281" s="205" t="s">
        <v>979</v>
      </c>
      <c r="G281" s="206" t="s">
        <v>173</v>
      </c>
      <c r="H281" s="207">
        <v>18.81</v>
      </c>
      <c r="I281" s="208"/>
      <c r="J281" s="209">
        <f>ROUND(I281*H281,2)</f>
        <v>0</v>
      </c>
      <c r="K281" s="205" t="s">
        <v>21</v>
      </c>
      <c r="L281" s="61"/>
      <c r="M281" s="210" t="s">
        <v>21</v>
      </c>
      <c r="N281" s="211" t="s">
        <v>41</v>
      </c>
      <c r="O281" s="42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25" t="s">
        <v>141</v>
      </c>
      <c r="AT281" s="25" t="s">
        <v>137</v>
      </c>
      <c r="AU281" s="25" t="s">
        <v>79</v>
      </c>
      <c r="AY281" s="25" t="s">
        <v>135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5" t="s">
        <v>77</v>
      </c>
      <c r="BK281" s="214">
        <f>ROUND(I281*H281,2)</f>
        <v>0</v>
      </c>
      <c r="BL281" s="25" t="s">
        <v>141</v>
      </c>
      <c r="BM281" s="25" t="s">
        <v>980</v>
      </c>
    </row>
    <row r="282" spans="2:47" s="1" customFormat="1" ht="40.5">
      <c r="B282" s="41"/>
      <c r="C282" s="63"/>
      <c r="D282" s="215" t="s">
        <v>143</v>
      </c>
      <c r="E282" s="63"/>
      <c r="F282" s="216" t="s">
        <v>981</v>
      </c>
      <c r="G282" s="63"/>
      <c r="H282" s="63"/>
      <c r="I282" s="172"/>
      <c r="J282" s="63"/>
      <c r="K282" s="63"/>
      <c r="L282" s="61"/>
      <c r="M282" s="217"/>
      <c r="N282" s="42"/>
      <c r="O282" s="42"/>
      <c r="P282" s="42"/>
      <c r="Q282" s="42"/>
      <c r="R282" s="42"/>
      <c r="S282" s="42"/>
      <c r="T282" s="78"/>
      <c r="AT282" s="25" t="s">
        <v>143</v>
      </c>
      <c r="AU282" s="25" t="s">
        <v>79</v>
      </c>
    </row>
    <row r="283" spans="2:51" s="12" customFormat="1" ht="13.5">
      <c r="B283" s="219"/>
      <c r="C283" s="220"/>
      <c r="D283" s="215" t="s">
        <v>153</v>
      </c>
      <c r="E283" s="221" t="s">
        <v>21</v>
      </c>
      <c r="F283" s="222" t="s">
        <v>982</v>
      </c>
      <c r="G283" s="220"/>
      <c r="H283" s="221" t="s">
        <v>21</v>
      </c>
      <c r="I283" s="223"/>
      <c r="J283" s="220"/>
      <c r="K283" s="220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153</v>
      </c>
      <c r="AU283" s="228" t="s">
        <v>79</v>
      </c>
      <c r="AV283" s="12" t="s">
        <v>77</v>
      </c>
      <c r="AW283" s="12" t="s">
        <v>34</v>
      </c>
      <c r="AX283" s="12" t="s">
        <v>70</v>
      </c>
      <c r="AY283" s="228" t="s">
        <v>135</v>
      </c>
    </row>
    <row r="284" spans="2:51" s="13" customFormat="1" ht="13.5">
      <c r="B284" s="229"/>
      <c r="C284" s="230"/>
      <c r="D284" s="215" t="s">
        <v>153</v>
      </c>
      <c r="E284" s="231" t="s">
        <v>21</v>
      </c>
      <c r="F284" s="232" t="s">
        <v>983</v>
      </c>
      <c r="G284" s="230"/>
      <c r="H284" s="233">
        <v>18.81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153</v>
      </c>
      <c r="AU284" s="239" t="s">
        <v>79</v>
      </c>
      <c r="AV284" s="13" t="s">
        <v>79</v>
      </c>
      <c r="AW284" s="13" t="s">
        <v>34</v>
      </c>
      <c r="AX284" s="13" t="s">
        <v>77</v>
      </c>
      <c r="AY284" s="239" t="s">
        <v>135</v>
      </c>
    </row>
    <row r="285" spans="2:65" s="1" customFormat="1" ht="25.5" customHeight="1">
      <c r="B285" s="41"/>
      <c r="C285" s="203" t="s">
        <v>483</v>
      </c>
      <c r="D285" s="203" t="s">
        <v>137</v>
      </c>
      <c r="E285" s="204" t="s">
        <v>984</v>
      </c>
      <c r="F285" s="205" t="s">
        <v>985</v>
      </c>
      <c r="G285" s="206" t="s">
        <v>147</v>
      </c>
      <c r="H285" s="207">
        <v>181.4</v>
      </c>
      <c r="I285" s="208"/>
      <c r="J285" s="209">
        <f>ROUND(I285*H285,2)</f>
        <v>0</v>
      </c>
      <c r="K285" s="205" t="s">
        <v>148</v>
      </c>
      <c r="L285" s="61"/>
      <c r="M285" s="210" t="s">
        <v>21</v>
      </c>
      <c r="N285" s="211" t="s">
        <v>41</v>
      </c>
      <c r="O285" s="42"/>
      <c r="P285" s="212">
        <f>O285*H285</f>
        <v>0</v>
      </c>
      <c r="Q285" s="212">
        <v>0.001</v>
      </c>
      <c r="R285" s="212">
        <f>Q285*H285</f>
        <v>0.1814</v>
      </c>
      <c r="S285" s="212">
        <v>0</v>
      </c>
      <c r="T285" s="213">
        <f>S285*H285</f>
        <v>0</v>
      </c>
      <c r="AR285" s="25" t="s">
        <v>141</v>
      </c>
      <c r="AT285" s="25" t="s">
        <v>137</v>
      </c>
      <c r="AU285" s="25" t="s">
        <v>79</v>
      </c>
      <c r="AY285" s="25" t="s">
        <v>135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25" t="s">
        <v>77</v>
      </c>
      <c r="BK285" s="214">
        <f>ROUND(I285*H285,2)</f>
        <v>0</v>
      </c>
      <c r="BL285" s="25" t="s">
        <v>141</v>
      </c>
      <c r="BM285" s="25" t="s">
        <v>986</v>
      </c>
    </row>
    <row r="286" spans="2:47" s="1" customFormat="1" ht="27">
      <c r="B286" s="41"/>
      <c r="C286" s="63"/>
      <c r="D286" s="215" t="s">
        <v>143</v>
      </c>
      <c r="E286" s="63"/>
      <c r="F286" s="216" t="s">
        <v>987</v>
      </c>
      <c r="G286" s="63"/>
      <c r="H286" s="63"/>
      <c r="I286" s="172"/>
      <c r="J286" s="63"/>
      <c r="K286" s="63"/>
      <c r="L286" s="61"/>
      <c r="M286" s="217"/>
      <c r="N286" s="42"/>
      <c r="O286" s="42"/>
      <c r="P286" s="42"/>
      <c r="Q286" s="42"/>
      <c r="R286" s="42"/>
      <c r="S286" s="42"/>
      <c r="T286" s="78"/>
      <c r="AT286" s="25" t="s">
        <v>143</v>
      </c>
      <c r="AU286" s="25" t="s">
        <v>79</v>
      </c>
    </row>
    <row r="287" spans="2:47" s="1" customFormat="1" ht="27">
      <c r="B287" s="41"/>
      <c r="C287" s="63"/>
      <c r="D287" s="215" t="s">
        <v>151</v>
      </c>
      <c r="E287" s="63"/>
      <c r="F287" s="218" t="s">
        <v>797</v>
      </c>
      <c r="G287" s="63"/>
      <c r="H287" s="63"/>
      <c r="I287" s="172"/>
      <c r="J287" s="63"/>
      <c r="K287" s="63"/>
      <c r="L287" s="61"/>
      <c r="M287" s="217"/>
      <c r="N287" s="42"/>
      <c r="O287" s="42"/>
      <c r="P287" s="42"/>
      <c r="Q287" s="42"/>
      <c r="R287" s="42"/>
      <c r="S287" s="42"/>
      <c r="T287" s="78"/>
      <c r="AT287" s="25" t="s">
        <v>151</v>
      </c>
      <c r="AU287" s="25" t="s">
        <v>79</v>
      </c>
    </row>
    <row r="288" spans="2:51" s="12" customFormat="1" ht="13.5">
      <c r="B288" s="219"/>
      <c r="C288" s="220"/>
      <c r="D288" s="215" t="s">
        <v>153</v>
      </c>
      <c r="E288" s="221" t="s">
        <v>21</v>
      </c>
      <c r="F288" s="222" t="s">
        <v>908</v>
      </c>
      <c r="G288" s="220"/>
      <c r="H288" s="221" t="s">
        <v>21</v>
      </c>
      <c r="I288" s="223"/>
      <c r="J288" s="220"/>
      <c r="K288" s="220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153</v>
      </c>
      <c r="AU288" s="228" t="s">
        <v>79</v>
      </c>
      <c r="AV288" s="12" t="s">
        <v>77</v>
      </c>
      <c r="AW288" s="12" t="s">
        <v>34</v>
      </c>
      <c r="AX288" s="12" t="s">
        <v>70</v>
      </c>
      <c r="AY288" s="228" t="s">
        <v>135</v>
      </c>
    </row>
    <row r="289" spans="2:51" s="13" customFormat="1" ht="13.5">
      <c r="B289" s="229"/>
      <c r="C289" s="230"/>
      <c r="D289" s="215" t="s">
        <v>153</v>
      </c>
      <c r="E289" s="231" t="s">
        <v>21</v>
      </c>
      <c r="F289" s="232" t="s">
        <v>988</v>
      </c>
      <c r="G289" s="230"/>
      <c r="H289" s="233">
        <v>86.9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153</v>
      </c>
      <c r="AU289" s="239" t="s">
        <v>79</v>
      </c>
      <c r="AV289" s="13" t="s">
        <v>79</v>
      </c>
      <c r="AW289" s="13" t="s">
        <v>34</v>
      </c>
      <c r="AX289" s="13" t="s">
        <v>70</v>
      </c>
      <c r="AY289" s="239" t="s">
        <v>135</v>
      </c>
    </row>
    <row r="290" spans="2:51" s="12" customFormat="1" ht="13.5">
      <c r="B290" s="219"/>
      <c r="C290" s="220"/>
      <c r="D290" s="215" t="s">
        <v>153</v>
      </c>
      <c r="E290" s="221" t="s">
        <v>21</v>
      </c>
      <c r="F290" s="222" t="s">
        <v>910</v>
      </c>
      <c r="G290" s="220"/>
      <c r="H290" s="221" t="s">
        <v>21</v>
      </c>
      <c r="I290" s="223"/>
      <c r="J290" s="220"/>
      <c r="K290" s="220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153</v>
      </c>
      <c r="AU290" s="228" t="s">
        <v>79</v>
      </c>
      <c r="AV290" s="12" t="s">
        <v>77</v>
      </c>
      <c r="AW290" s="12" t="s">
        <v>34</v>
      </c>
      <c r="AX290" s="12" t="s">
        <v>70</v>
      </c>
      <c r="AY290" s="228" t="s">
        <v>135</v>
      </c>
    </row>
    <row r="291" spans="2:51" s="13" customFormat="1" ht="13.5">
      <c r="B291" s="229"/>
      <c r="C291" s="230"/>
      <c r="D291" s="215" t="s">
        <v>153</v>
      </c>
      <c r="E291" s="231" t="s">
        <v>21</v>
      </c>
      <c r="F291" s="232" t="s">
        <v>989</v>
      </c>
      <c r="G291" s="230"/>
      <c r="H291" s="233">
        <v>56.16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153</v>
      </c>
      <c r="AU291" s="239" t="s">
        <v>79</v>
      </c>
      <c r="AV291" s="13" t="s">
        <v>79</v>
      </c>
      <c r="AW291" s="13" t="s">
        <v>34</v>
      </c>
      <c r="AX291" s="13" t="s">
        <v>70</v>
      </c>
      <c r="AY291" s="239" t="s">
        <v>135</v>
      </c>
    </row>
    <row r="292" spans="2:51" s="13" customFormat="1" ht="13.5">
      <c r="B292" s="229"/>
      <c r="C292" s="230"/>
      <c r="D292" s="215" t="s">
        <v>153</v>
      </c>
      <c r="E292" s="231" t="s">
        <v>21</v>
      </c>
      <c r="F292" s="232" t="s">
        <v>990</v>
      </c>
      <c r="G292" s="230"/>
      <c r="H292" s="233">
        <v>22.5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AT292" s="239" t="s">
        <v>153</v>
      </c>
      <c r="AU292" s="239" t="s">
        <v>79</v>
      </c>
      <c r="AV292" s="13" t="s">
        <v>79</v>
      </c>
      <c r="AW292" s="13" t="s">
        <v>34</v>
      </c>
      <c r="AX292" s="13" t="s">
        <v>70</v>
      </c>
      <c r="AY292" s="239" t="s">
        <v>135</v>
      </c>
    </row>
    <row r="293" spans="2:51" s="13" customFormat="1" ht="13.5">
      <c r="B293" s="229"/>
      <c r="C293" s="230"/>
      <c r="D293" s="215" t="s">
        <v>153</v>
      </c>
      <c r="E293" s="231" t="s">
        <v>21</v>
      </c>
      <c r="F293" s="232" t="s">
        <v>991</v>
      </c>
      <c r="G293" s="230"/>
      <c r="H293" s="233">
        <v>15.84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153</v>
      </c>
      <c r="AU293" s="239" t="s">
        <v>79</v>
      </c>
      <c r="AV293" s="13" t="s">
        <v>79</v>
      </c>
      <c r="AW293" s="13" t="s">
        <v>34</v>
      </c>
      <c r="AX293" s="13" t="s">
        <v>70</v>
      </c>
      <c r="AY293" s="239" t="s">
        <v>135</v>
      </c>
    </row>
    <row r="294" spans="2:51" s="14" customFormat="1" ht="13.5">
      <c r="B294" s="240"/>
      <c r="C294" s="241"/>
      <c r="D294" s="215" t="s">
        <v>153</v>
      </c>
      <c r="E294" s="242" t="s">
        <v>21</v>
      </c>
      <c r="F294" s="243" t="s">
        <v>157</v>
      </c>
      <c r="G294" s="241"/>
      <c r="H294" s="244">
        <v>181.4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153</v>
      </c>
      <c r="AU294" s="250" t="s">
        <v>79</v>
      </c>
      <c r="AV294" s="14" t="s">
        <v>141</v>
      </c>
      <c r="AW294" s="14" t="s">
        <v>34</v>
      </c>
      <c r="AX294" s="14" t="s">
        <v>77</v>
      </c>
      <c r="AY294" s="250" t="s">
        <v>135</v>
      </c>
    </row>
    <row r="295" spans="2:65" s="1" customFormat="1" ht="16.5" customHeight="1">
      <c r="B295" s="41"/>
      <c r="C295" s="251" t="s">
        <v>490</v>
      </c>
      <c r="D295" s="251" t="s">
        <v>666</v>
      </c>
      <c r="E295" s="252" t="s">
        <v>992</v>
      </c>
      <c r="F295" s="253" t="s">
        <v>993</v>
      </c>
      <c r="G295" s="254" t="s">
        <v>147</v>
      </c>
      <c r="H295" s="255">
        <v>190.47</v>
      </c>
      <c r="I295" s="256"/>
      <c r="J295" s="257">
        <f>ROUND(I295*H295,2)</f>
        <v>0</v>
      </c>
      <c r="K295" s="253" t="s">
        <v>21</v>
      </c>
      <c r="L295" s="258"/>
      <c r="M295" s="259" t="s">
        <v>21</v>
      </c>
      <c r="N295" s="260" t="s">
        <v>41</v>
      </c>
      <c r="O295" s="42"/>
      <c r="P295" s="212">
        <f>O295*H295</f>
        <v>0</v>
      </c>
      <c r="Q295" s="212">
        <v>8E-05</v>
      </c>
      <c r="R295" s="212">
        <f>Q295*H295</f>
        <v>0.0152376</v>
      </c>
      <c r="S295" s="212">
        <v>0</v>
      </c>
      <c r="T295" s="213">
        <f>S295*H295</f>
        <v>0</v>
      </c>
      <c r="AR295" s="25" t="s">
        <v>229</v>
      </c>
      <c r="AT295" s="25" t="s">
        <v>666</v>
      </c>
      <c r="AU295" s="25" t="s">
        <v>79</v>
      </c>
      <c r="AY295" s="25" t="s">
        <v>135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5" t="s">
        <v>77</v>
      </c>
      <c r="BK295" s="214">
        <f>ROUND(I295*H295,2)</f>
        <v>0</v>
      </c>
      <c r="BL295" s="25" t="s">
        <v>141</v>
      </c>
      <c r="BM295" s="25" t="s">
        <v>994</v>
      </c>
    </row>
    <row r="296" spans="2:47" s="1" customFormat="1" ht="13.5">
      <c r="B296" s="41"/>
      <c r="C296" s="63"/>
      <c r="D296" s="215" t="s">
        <v>143</v>
      </c>
      <c r="E296" s="63"/>
      <c r="F296" s="216" t="s">
        <v>993</v>
      </c>
      <c r="G296" s="63"/>
      <c r="H296" s="63"/>
      <c r="I296" s="172"/>
      <c r="J296" s="63"/>
      <c r="K296" s="63"/>
      <c r="L296" s="61"/>
      <c r="M296" s="217"/>
      <c r="N296" s="42"/>
      <c r="O296" s="42"/>
      <c r="P296" s="42"/>
      <c r="Q296" s="42"/>
      <c r="R296" s="42"/>
      <c r="S296" s="42"/>
      <c r="T296" s="78"/>
      <c r="AT296" s="25" t="s">
        <v>143</v>
      </c>
      <c r="AU296" s="25" t="s">
        <v>79</v>
      </c>
    </row>
    <row r="297" spans="2:51" s="13" customFormat="1" ht="13.5">
      <c r="B297" s="229"/>
      <c r="C297" s="230"/>
      <c r="D297" s="215" t="s">
        <v>153</v>
      </c>
      <c r="E297" s="230"/>
      <c r="F297" s="232" t="s">
        <v>995</v>
      </c>
      <c r="G297" s="230"/>
      <c r="H297" s="233">
        <v>190.47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153</v>
      </c>
      <c r="AU297" s="239" t="s">
        <v>79</v>
      </c>
      <c r="AV297" s="13" t="s">
        <v>79</v>
      </c>
      <c r="AW297" s="13" t="s">
        <v>6</v>
      </c>
      <c r="AX297" s="13" t="s">
        <v>77</v>
      </c>
      <c r="AY297" s="239" t="s">
        <v>135</v>
      </c>
    </row>
    <row r="298" spans="2:65" s="1" customFormat="1" ht="25.5" customHeight="1">
      <c r="B298" s="41"/>
      <c r="C298" s="203" t="s">
        <v>496</v>
      </c>
      <c r="D298" s="203" t="s">
        <v>137</v>
      </c>
      <c r="E298" s="204" t="s">
        <v>996</v>
      </c>
      <c r="F298" s="205" t="s">
        <v>997</v>
      </c>
      <c r="G298" s="206" t="s">
        <v>173</v>
      </c>
      <c r="H298" s="207">
        <v>11.22</v>
      </c>
      <c r="I298" s="208"/>
      <c r="J298" s="209">
        <f>ROUND(I298*H298,2)</f>
        <v>0</v>
      </c>
      <c r="K298" s="205" t="s">
        <v>148</v>
      </c>
      <c r="L298" s="61"/>
      <c r="M298" s="210" t="s">
        <v>21</v>
      </c>
      <c r="N298" s="211" t="s">
        <v>41</v>
      </c>
      <c r="O298" s="42"/>
      <c r="P298" s="212">
        <f>O298*H298</f>
        <v>0</v>
      </c>
      <c r="Q298" s="212">
        <v>2.43408</v>
      </c>
      <c r="R298" s="212">
        <f>Q298*H298</f>
        <v>27.3103776</v>
      </c>
      <c r="S298" s="212">
        <v>0</v>
      </c>
      <c r="T298" s="213">
        <f>S298*H298</f>
        <v>0</v>
      </c>
      <c r="AR298" s="25" t="s">
        <v>141</v>
      </c>
      <c r="AT298" s="25" t="s">
        <v>137</v>
      </c>
      <c r="AU298" s="25" t="s">
        <v>79</v>
      </c>
      <c r="AY298" s="25" t="s">
        <v>135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5" t="s">
        <v>77</v>
      </c>
      <c r="BK298" s="214">
        <f>ROUND(I298*H298,2)</f>
        <v>0</v>
      </c>
      <c r="BL298" s="25" t="s">
        <v>141</v>
      </c>
      <c r="BM298" s="25" t="s">
        <v>998</v>
      </c>
    </row>
    <row r="299" spans="2:47" s="1" customFormat="1" ht="27">
      <c r="B299" s="41"/>
      <c r="C299" s="63"/>
      <c r="D299" s="215" t="s">
        <v>143</v>
      </c>
      <c r="E299" s="63"/>
      <c r="F299" s="216" t="s">
        <v>999</v>
      </c>
      <c r="G299" s="63"/>
      <c r="H299" s="63"/>
      <c r="I299" s="172"/>
      <c r="J299" s="63"/>
      <c r="K299" s="63"/>
      <c r="L299" s="61"/>
      <c r="M299" s="217"/>
      <c r="N299" s="42"/>
      <c r="O299" s="42"/>
      <c r="P299" s="42"/>
      <c r="Q299" s="42"/>
      <c r="R299" s="42"/>
      <c r="S299" s="42"/>
      <c r="T299" s="78"/>
      <c r="AT299" s="25" t="s">
        <v>143</v>
      </c>
      <c r="AU299" s="25" t="s">
        <v>79</v>
      </c>
    </row>
    <row r="300" spans="2:47" s="1" customFormat="1" ht="27">
      <c r="B300" s="41"/>
      <c r="C300" s="63"/>
      <c r="D300" s="215" t="s">
        <v>151</v>
      </c>
      <c r="E300" s="63"/>
      <c r="F300" s="218" t="s">
        <v>797</v>
      </c>
      <c r="G300" s="63"/>
      <c r="H300" s="63"/>
      <c r="I300" s="172"/>
      <c r="J300" s="63"/>
      <c r="K300" s="63"/>
      <c r="L300" s="61"/>
      <c r="M300" s="217"/>
      <c r="N300" s="42"/>
      <c r="O300" s="42"/>
      <c r="P300" s="42"/>
      <c r="Q300" s="42"/>
      <c r="R300" s="42"/>
      <c r="S300" s="42"/>
      <c r="T300" s="78"/>
      <c r="AT300" s="25" t="s">
        <v>151</v>
      </c>
      <c r="AU300" s="25" t="s">
        <v>79</v>
      </c>
    </row>
    <row r="301" spans="2:51" s="12" customFormat="1" ht="13.5">
      <c r="B301" s="219"/>
      <c r="C301" s="220"/>
      <c r="D301" s="215" t="s">
        <v>153</v>
      </c>
      <c r="E301" s="221" t="s">
        <v>21</v>
      </c>
      <c r="F301" s="222" t="s">
        <v>1000</v>
      </c>
      <c r="G301" s="220"/>
      <c r="H301" s="221" t="s">
        <v>21</v>
      </c>
      <c r="I301" s="223"/>
      <c r="J301" s="220"/>
      <c r="K301" s="220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153</v>
      </c>
      <c r="AU301" s="228" t="s">
        <v>79</v>
      </c>
      <c r="AV301" s="12" t="s">
        <v>77</v>
      </c>
      <c r="AW301" s="12" t="s">
        <v>34</v>
      </c>
      <c r="AX301" s="12" t="s">
        <v>70</v>
      </c>
      <c r="AY301" s="228" t="s">
        <v>135</v>
      </c>
    </row>
    <row r="302" spans="2:51" s="13" customFormat="1" ht="13.5">
      <c r="B302" s="229"/>
      <c r="C302" s="230"/>
      <c r="D302" s="215" t="s">
        <v>153</v>
      </c>
      <c r="E302" s="231" t="s">
        <v>21</v>
      </c>
      <c r="F302" s="232" t="s">
        <v>809</v>
      </c>
      <c r="G302" s="230"/>
      <c r="H302" s="233">
        <v>5.61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153</v>
      </c>
      <c r="AU302" s="239" t="s">
        <v>79</v>
      </c>
      <c r="AV302" s="13" t="s">
        <v>79</v>
      </c>
      <c r="AW302" s="13" t="s">
        <v>34</v>
      </c>
      <c r="AX302" s="13" t="s">
        <v>70</v>
      </c>
      <c r="AY302" s="239" t="s">
        <v>135</v>
      </c>
    </row>
    <row r="303" spans="2:51" s="12" customFormat="1" ht="13.5">
      <c r="B303" s="219"/>
      <c r="C303" s="220"/>
      <c r="D303" s="215" t="s">
        <v>153</v>
      </c>
      <c r="E303" s="221" t="s">
        <v>21</v>
      </c>
      <c r="F303" s="222" t="s">
        <v>1001</v>
      </c>
      <c r="G303" s="220"/>
      <c r="H303" s="221" t="s">
        <v>21</v>
      </c>
      <c r="I303" s="223"/>
      <c r="J303" s="220"/>
      <c r="K303" s="220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153</v>
      </c>
      <c r="AU303" s="228" t="s">
        <v>79</v>
      </c>
      <c r="AV303" s="12" t="s">
        <v>77</v>
      </c>
      <c r="AW303" s="12" t="s">
        <v>34</v>
      </c>
      <c r="AX303" s="12" t="s">
        <v>70</v>
      </c>
      <c r="AY303" s="228" t="s">
        <v>135</v>
      </c>
    </row>
    <row r="304" spans="2:51" s="13" customFormat="1" ht="13.5">
      <c r="B304" s="229"/>
      <c r="C304" s="230"/>
      <c r="D304" s="215" t="s">
        <v>153</v>
      </c>
      <c r="E304" s="231" t="s">
        <v>21</v>
      </c>
      <c r="F304" s="232" t="s">
        <v>809</v>
      </c>
      <c r="G304" s="230"/>
      <c r="H304" s="233">
        <v>5.61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153</v>
      </c>
      <c r="AU304" s="239" t="s">
        <v>79</v>
      </c>
      <c r="AV304" s="13" t="s">
        <v>79</v>
      </c>
      <c r="AW304" s="13" t="s">
        <v>34</v>
      </c>
      <c r="AX304" s="13" t="s">
        <v>70</v>
      </c>
      <c r="AY304" s="239" t="s">
        <v>135</v>
      </c>
    </row>
    <row r="305" spans="2:51" s="14" customFormat="1" ht="13.5">
      <c r="B305" s="240"/>
      <c r="C305" s="241"/>
      <c r="D305" s="215" t="s">
        <v>153</v>
      </c>
      <c r="E305" s="242" t="s">
        <v>21</v>
      </c>
      <c r="F305" s="243" t="s">
        <v>157</v>
      </c>
      <c r="G305" s="241"/>
      <c r="H305" s="244">
        <v>11.22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153</v>
      </c>
      <c r="AU305" s="250" t="s">
        <v>79</v>
      </c>
      <c r="AV305" s="14" t="s">
        <v>141</v>
      </c>
      <c r="AW305" s="14" t="s">
        <v>34</v>
      </c>
      <c r="AX305" s="14" t="s">
        <v>77</v>
      </c>
      <c r="AY305" s="250" t="s">
        <v>135</v>
      </c>
    </row>
    <row r="306" spans="2:65" s="1" customFormat="1" ht="16.5" customHeight="1">
      <c r="B306" s="41"/>
      <c r="C306" s="203" t="s">
        <v>503</v>
      </c>
      <c r="D306" s="203" t="s">
        <v>137</v>
      </c>
      <c r="E306" s="204" t="s">
        <v>1002</v>
      </c>
      <c r="F306" s="205" t="s">
        <v>1003</v>
      </c>
      <c r="G306" s="206" t="s">
        <v>147</v>
      </c>
      <c r="H306" s="207">
        <v>37.4</v>
      </c>
      <c r="I306" s="208"/>
      <c r="J306" s="209">
        <f>ROUND(I306*H306,2)</f>
        <v>0</v>
      </c>
      <c r="K306" s="205" t="s">
        <v>148</v>
      </c>
      <c r="L306" s="61"/>
      <c r="M306" s="210" t="s">
        <v>21</v>
      </c>
      <c r="N306" s="211" t="s">
        <v>41</v>
      </c>
      <c r="O306" s="42"/>
      <c r="P306" s="212">
        <f>O306*H306</f>
        <v>0</v>
      </c>
      <c r="Q306" s="212">
        <v>0</v>
      </c>
      <c r="R306" s="212">
        <f>Q306*H306</f>
        <v>0</v>
      </c>
      <c r="S306" s="212">
        <v>0</v>
      </c>
      <c r="T306" s="213">
        <f>S306*H306</f>
        <v>0</v>
      </c>
      <c r="AR306" s="25" t="s">
        <v>141</v>
      </c>
      <c r="AT306" s="25" t="s">
        <v>137</v>
      </c>
      <c r="AU306" s="25" t="s">
        <v>79</v>
      </c>
      <c r="AY306" s="25" t="s">
        <v>135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25" t="s">
        <v>77</v>
      </c>
      <c r="BK306" s="214">
        <f>ROUND(I306*H306,2)</f>
        <v>0</v>
      </c>
      <c r="BL306" s="25" t="s">
        <v>141</v>
      </c>
      <c r="BM306" s="25" t="s">
        <v>1004</v>
      </c>
    </row>
    <row r="307" spans="2:47" s="1" customFormat="1" ht="27">
      <c r="B307" s="41"/>
      <c r="C307" s="63"/>
      <c r="D307" s="215" t="s">
        <v>143</v>
      </c>
      <c r="E307" s="63"/>
      <c r="F307" s="216" t="s">
        <v>1005</v>
      </c>
      <c r="G307" s="63"/>
      <c r="H307" s="63"/>
      <c r="I307" s="172"/>
      <c r="J307" s="63"/>
      <c r="K307" s="63"/>
      <c r="L307" s="61"/>
      <c r="M307" s="217"/>
      <c r="N307" s="42"/>
      <c r="O307" s="42"/>
      <c r="P307" s="42"/>
      <c r="Q307" s="42"/>
      <c r="R307" s="42"/>
      <c r="S307" s="42"/>
      <c r="T307" s="78"/>
      <c r="AT307" s="25" t="s">
        <v>143</v>
      </c>
      <c r="AU307" s="25" t="s">
        <v>79</v>
      </c>
    </row>
    <row r="308" spans="2:47" s="1" customFormat="1" ht="27">
      <c r="B308" s="41"/>
      <c r="C308" s="63"/>
      <c r="D308" s="215" t="s">
        <v>151</v>
      </c>
      <c r="E308" s="63"/>
      <c r="F308" s="218" t="s">
        <v>797</v>
      </c>
      <c r="G308" s="63"/>
      <c r="H308" s="63"/>
      <c r="I308" s="172"/>
      <c r="J308" s="63"/>
      <c r="K308" s="63"/>
      <c r="L308" s="61"/>
      <c r="M308" s="217"/>
      <c r="N308" s="42"/>
      <c r="O308" s="42"/>
      <c r="P308" s="42"/>
      <c r="Q308" s="42"/>
      <c r="R308" s="42"/>
      <c r="S308" s="42"/>
      <c r="T308" s="78"/>
      <c r="AT308" s="25" t="s">
        <v>151</v>
      </c>
      <c r="AU308" s="25" t="s">
        <v>79</v>
      </c>
    </row>
    <row r="309" spans="2:51" s="12" customFormat="1" ht="13.5">
      <c r="B309" s="219"/>
      <c r="C309" s="220"/>
      <c r="D309" s="215" t="s">
        <v>153</v>
      </c>
      <c r="E309" s="221" t="s">
        <v>21</v>
      </c>
      <c r="F309" s="222" t="s">
        <v>1000</v>
      </c>
      <c r="G309" s="220"/>
      <c r="H309" s="221" t="s">
        <v>21</v>
      </c>
      <c r="I309" s="223"/>
      <c r="J309" s="220"/>
      <c r="K309" s="220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153</v>
      </c>
      <c r="AU309" s="228" t="s">
        <v>79</v>
      </c>
      <c r="AV309" s="12" t="s">
        <v>77</v>
      </c>
      <c r="AW309" s="12" t="s">
        <v>34</v>
      </c>
      <c r="AX309" s="12" t="s">
        <v>70</v>
      </c>
      <c r="AY309" s="228" t="s">
        <v>135</v>
      </c>
    </row>
    <row r="310" spans="2:51" s="13" customFormat="1" ht="13.5">
      <c r="B310" s="229"/>
      <c r="C310" s="230"/>
      <c r="D310" s="215" t="s">
        <v>153</v>
      </c>
      <c r="E310" s="231" t="s">
        <v>21</v>
      </c>
      <c r="F310" s="232" t="s">
        <v>1006</v>
      </c>
      <c r="G310" s="230"/>
      <c r="H310" s="233">
        <v>18.7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153</v>
      </c>
      <c r="AU310" s="239" t="s">
        <v>79</v>
      </c>
      <c r="AV310" s="13" t="s">
        <v>79</v>
      </c>
      <c r="AW310" s="13" t="s">
        <v>34</v>
      </c>
      <c r="AX310" s="13" t="s">
        <v>70</v>
      </c>
      <c r="AY310" s="239" t="s">
        <v>135</v>
      </c>
    </row>
    <row r="311" spans="2:51" s="12" customFormat="1" ht="13.5">
      <c r="B311" s="219"/>
      <c r="C311" s="220"/>
      <c r="D311" s="215" t="s">
        <v>153</v>
      </c>
      <c r="E311" s="221" t="s">
        <v>21</v>
      </c>
      <c r="F311" s="222" t="s">
        <v>1001</v>
      </c>
      <c r="G311" s="220"/>
      <c r="H311" s="221" t="s">
        <v>21</v>
      </c>
      <c r="I311" s="223"/>
      <c r="J311" s="220"/>
      <c r="K311" s="220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153</v>
      </c>
      <c r="AU311" s="228" t="s">
        <v>79</v>
      </c>
      <c r="AV311" s="12" t="s">
        <v>77</v>
      </c>
      <c r="AW311" s="12" t="s">
        <v>34</v>
      </c>
      <c r="AX311" s="12" t="s">
        <v>70</v>
      </c>
      <c r="AY311" s="228" t="s">
        <v>135</v>
      </c>
    </row>
    <row r="312" spans="2:51" s="13" customFormat="1" ht="13.5">
      <c r="B312" s="229"/>
      <c r="C312" s="230"/>
      <c r="D312" s="215" t="s">
        <v>153</v>
      </c>
      <c r="E312" s="231" t="s">
        <v>21</v>
      </c>
      <c r="F312" s="232" t="s">
        <v>1006</v>
      </c>
      <c r="G312" s="230"/>
      <c r="H312" s="233">
        <v>18.7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153</v>
      </c>
      <c r="AU312" s="239" t="s">
        <v>79</v>
      </c>
      <c r="AV312" s="13" t="s">
        <v>79</v>
      </c>
      <c r="AW312" s="13" t="s">
        <v>34</v>
      </c>
      <c r="AX312" s="13" t="s">
        <v>70</v>
      </c>
      <c r="AY312" s="239" t="s">
        <v>135</v>
      </c>
    </row>
    <row r="313" spans="2:51" s="14" customFormat="1" ht="13.5">
      <c r="B313" s="240"/>
      <c r="C313" s="241"/>
      <c r="D313" s="215" t="s">
        <v>153</v>
      </c>
      <c r="E313" s="242" t="s">
        <v>21</v>
      </c>
      <c r="F313" s="243" t="s">
        <v>157</v>
      </c>
      <c r="G313" s="241"/>
      <c r="H313" s="244">
        <v>37.4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153</v>
      </c>
      <c r="AU313" s="250" t="s">
        <v>79</v>
      </c>
      <c r="AV313" s="14" t="s">
        <v>141</v>
      </c>
      <c r="AW313" s="14" t="s">
        <v>34</v>
      </c>
      <c r="AX313" s="14" t="s">
        <v>77</v>
      </c>
      <c r="AY313" s="250" t="s">
        <v>135</v>
      </c>
    </row>
    <row r="314" spans="2:65" s="1" customFormat="1" ht="16.5" customHeight="1">
      <c r="B314" s="41"/>
      <c r="C314" s="203" t="s">
        <v>514</v>
      </c>
      <c r="D314" s="203" t="s">
        <v>137</v>
      </c>
      <c r="E314" s="204" t="s">
        <v>1007</v>
      </c>
      <c r="F314" s="205" t="s">
        <v>1008</v>
      </c>
      <c r="G314" s="206" t="s">
        <v>147</v>
      </c>
      <c r="H314" s="207">
        <v>37.4</v>
      </c>
      <c r="I314" s="208"/>
      <c r="J314" s="209">
        <f>ROUND(I314*H314,2)</f>
        <v>0</v>
      </c>
      <c r="K314" s="205" t="s">
        <v>21</v>
      </c>
      <c r="L314" s="61"/>
      <c r="M314" s="210" t="s">
        <v>21</v>
      </c>
      <c r="N314" s="211" t="s">
        <v>41</v>
      </c>
      <c r="O314" s="42"/>
      <c r="P314" s="212">
        <f>O314*H314</f>
        <v>0</v>
      </c>
      <c r="Q314" s="212">
        <v>0.30006</v>
      </c>
      <c r="R314" s="212">
        <f>Q314*H314</f>
        <v>11.222244</v>
      </c>
      <c r="S314" s="212">
        <v>0</v>
      </c>
      <c r="T314" s="213">
        <f>S314*H314</f>
        <v>0</v>
      </c>
      <c r="AR314" s="25" t="s">
        <v>141</v>
      </c>
      <c r="AT314" s="25" t="s">
        <v>137</v>
      </c>
      <c r="AU314" s="25" t="s">
        <v>79</v>
      </c>
      <c r="AY314" s="25" t="s">
        <v>135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25" t="s">
        <v>77</v>
      </c>
      <c r="BK314" s="214">
        <f>ROUND(I314*H314,2)</f>
        <v>0</v>
      </c>
      <c r="BL314" s="25" t="s">
        <v>141</v>
      </c>
      <c r="BM314" s="25" t="s">
        <v>1009</v>
      </c>
    </row>
    <row r="315" spans="2:47" s="1" customFormat="1" ht="13.5">
      <c r="B315" s="41"/>
      <c r="C315" s="63"/>
      <c r="D315" s="215" t="s">
        <v>143</v>
      </c>
      <c r="E315" s="63"/>
      <c r="F315" s="216" t="s">
        <v>1010</v>
      </c>
      <c r="G315" s="63"/>
      <c r="H315" s="63"/>
      <c r="I315" s="172"/>
      <c r="J315" s="63"/>
      <c r="K315" s="63"/>
      <c r="L315" s="61"/>
      <c r="M315" s="217"/>
      <c r="N315" s="42"/>
      <c r="O315" s="42"/>
      <c r="P315" s="42"/>
      <c r="Q315" s="42"/>
      <c r="R315" s="42"/>
      <c r="S315" s="42"/>
      <c r="T315" s="78"/>
      <c r="AT315" s="25" t="s">
        <v>143</v>
      </c>
      <c r="AU315" s="25" t="s">
        <v>79</v>
      </c>
    </row>
    <row r="316" spans="2:51" s="12" customFormat="1" ht="13.5">
      <c r="B316" s="219"/>
      <c r="C316" s="220"/>
      <c r="D316" s="215" t="s">
        <v>153</v>
      </c>
      <c r="E316" s="221" t="s">
        <v>21</v>
      </c>
      <c r="F316" s="222" t="s">
        <v>1011</v>
      </c>
      <c r="G316" s="220"/>
      <c r="H316" s="221" t="s">
        <v>21</v>
      </c>
      <c r="I316" s="223"/>
      <c r="J316" s="220"/>
      <c r="K316" s="220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153</v>
      </c>
      <c r="AU316" s="228" t="s">
        <v>79</v>
      </c>
      <c r="AV316" s="12" t="s">
        <v>77</v>
      </c>
      <c r="AW316" s="12" t="s">
        <v>34</v>
      </c>
      <c r="AX316" s="12" t="s">
        <v>70</v>
      </c>
      <c r="AY316" s="228" t="s">
        <v>135</v>
      </c>
    </row>
    <row r="317" spans="2:51" s="13" customFormat="1" ht="13.5">
      <c r="B317" s="229"/>
      <c r="C317" s="230"/>
      <c r="D317" s="215" t="s">
        <v>153</v>
      </c>
      <c r="E317" s="231" t="s">
        <v>21</v>
      </c>
      <c r="F317" s="232" t="s">
        <v>1012</v>
      </c>
      <c r="G317" s="230"/>
      <c r="H317" s="233">
        <v>37.4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153</v>
      </c>
      <c r="AU317" s="239" t="s">
        <v>79</v>
      </c>
      <c r="AV317" s="13" t="s">
        <v>79</v>
      </c>
      <c r="AW317" s="13" t="s">
        <v>34</v>
      </c>
      <c r="AX317" s="13" t="s">
        <v>77</v>
      </c>
      <c r="AY317" s="239" t="s">
        <v>135</v>
      </c>
    </row>
    <row r="318" spans="2:63" s="11" customFormat="1" ht="29.85" customHeight="1">
      <c r="B318" s="187"/>
      <c r="C318" s="188"/>
      <c r="D318" s="189" t="s">
        <v>69</v>
      </c>
      <c r="E318" s="201" t="s">
        <v>229</v>
      </c>
      <c r="F318" s="201" t="s">
        <v>1013</v>
      </c>
      <c r="G318" s="188"/>
      <c r="H318" s="188"/>
      <c r="I318" s="191"/>
      <c r="J318" s="202">
        <f>BK318</f>
        <v>0</v>
      </c>
      <c r="K318" s="188"/>
      <c r="L318" s="193"/>
      <c r="M318" s="194"/>
      <c r="N318" s="195"/>
      <c r="O318" s="195"/>
      <c r="P318" s="196">
        <f>SUM(P319:P353)</f>
        <v>0</v>
      </c>
      <c r="Q318" s="195"/>
      <c r="R318" s="196">
        <f>SUM(R319:R353)</f>
        <v>96.32888000000001</v>
      </c>
      <c r="S318" s="195"/>
      <c r="T318" s="197">
        <f>SUM(T319:T353)</f>
        <v>0</v>
      </c>
      <c r="AR318" s="198" t="s">
        <v>77</v>
      </c>
      <c r="AT318" s="199" t="s">
        <v>69</v>
      </c>
      <c r="AU318" s="199" t="s">
        <v>77</v>
      </c>
      <c r="AY318" s="198" t="s">
        <v>135</v>
      </c>
      <c r="BK318" s="200">
        <f>SUM(BK319:BK353)</f>
        <v>0</v>
      </c>
    </row>
    <row r="319" spans="2:65" s="1" customFormat="1" ht="25.5" customHeight="1">
      <c r="B319" s="41"/>
      <c r="C319" s="203" t="s">
        <v>521</v>
      </c>
      <c r="D319" s="203" t="s">
        <v>137</v>
      </c>
      <c r="E319" s="204" t="s">
        <v>1014</v>
      </c>
      <c r="F319" s="205" t="s">
        <v>1015</v>
      </c>
      <c r="G319" s="206" t="s">
        <v>290</v>
      </c>
      <c r="H319" s="207">
        <v>57</v>
      </c>
      <c r="I319" s="208"/>
      <c r="J319" s="209">
        <f>ROUND(I319*H319,2)</f>
        <v>0</v>
      </c>
      <c r="K319" s="205" t="s">
        <v>148</v>
      </c>
      <c r="L319" s="61"/>
      <c r="M319" s="210" t="s">
        <v>21</v>
      </c>
      <c r="N319" s="211" t="s">
        <v>41</v>
      </c>
      <c r="O319" s="42"/>
      <c r="P319" s="212">
        <f>O319*H319</f>
        <v>0</v>
      </c>
      <c r="Q319" s="212">
        <v>3E-05</v>
      </c>
      <c r="R319" s="212">
        <f>Q319*H319</f>
        <v>0.0017100000000000001</v>
      </c>
      <c r="S319" s="212">
        <v>0</v>
      </c>
      <c r="T319" s="213">
        <f>S319*H319</f>
        <v>0</v>
      </c>
      <c r="AR319" s="25" t="s">
        <v>141</v>
      </c>
      <c r="AT319" s="25" t="s">
        <v>137</v>
      </c>
      <c r="AU319" s="25" t="s">
        <v>79</v>
      </c>
      <c r="AY319" s="25" t="s">
        <v>135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25" t="s">
        <v>77</v>
      </c>
      <c r="BK319" s="214">
        <f>ROUND(I319*H319,2)</f>
        <v>0</v>
      </c>
      <c r="BL319" s="25" t="s">
        <v>141</v>
      </c>
      <c r="BM319" s="25" t="s">
        <v>1016</v>
      </c>
    </row>
    <row r="320" spans="2:47" s="1" customFormat="1" ht="27">
      <c r="B320" s="41"/>
      <c r="C320" s="63"/>
      <c r="D320" s="215" t="s">
        <v>143</v>
      </c>
      <c r="E320" s="63"/>
      <c r="F320" s="216" t="s">
        <v>1017</v>
      </c>
      <c r="G320" s="63"/>
      <c r="H320" s="63"/>
      <c r="I320" s="172"/>
      <c r="J320" s="63"/>
      <c r="K320" s="63"/>
      <c r="L320" s="61"/>
      <c r="M320" s="217"/>
      <c r="N320" s="42"/>
      <c r="O320" s="42"/>
      <c r="P320" s="42"/>
      <c r="Q320" s="42"/>
      <c r="R320" s="42"/>
      <c r="S320" s="42"/>
      <c r="T320" s="78"/>
      <c r="AT320" s="25" t="s">
        <v>143</v>
      </c>
      <c r="AU320" s="25" t="s">
        <v>79</v>
      </c>
    </row>
    <row r="321" spans="2:47" s="1" customFormat="1" ht="27">
      <c r="B321" s="41"/>
      <c r="C321" s="63"/>
      <c r="D321" s="215" t="s">
        <v>151</v>
      </c>
      <c r="E321" s="63"/>
      <c r="F321" s="218" t="s">
        <v>1018</v>
      </c>
      <c r="G321" s="63"/>
      <c r="H321" s="63"/>
      <c r="I321" s="172"/>
      <c r="J321" s="63"/>
      <c r="K321" s="63"/>
      <c r="L321" s="61"/>
      <c r="M321" s="217"/>
      <c r="N321" s="42"/>
      <c r="O321" s="42"/>
      <c r="P321" s="42"/>
      <c r="Q321" s="42"/>
      <c r="R321" s="42"/>
      <c r="S321" s="42"/>
      <c r="T321" s="78"/>
      <c r="AT321" s="25" t="s">
        <v>151</v>
      </c>
      <c r="AU321" s="25" t="s">
        <v>79</v>
      </c>
    </row>
    <row r="322" spans="2:51" s="12" customFormat="1" ht="13.5">
      <c r="B322" s="219"/>
      <c r="C322" s="220"/>
      <c r="D322" s="215" t="s">
        <v>153</v>
      </c>
      <c r="E322" s="221" t="s">
        <v>21</v>
      </c>
      <c r="F322" s="222" t="s">
        <v>863</v>
      </c>
      <c r="G322" s="220"/>
      <c r="H322" s="221" t="s">
        <v>21</v>
      </c>
      <c r="I322" s="223"/>
      <c r="J322" s="220"/>
      <c r="K322" s="220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153</v>
      </c>
      <c r="AU322" s="228" t="s">
        <v>79</v>
      </c>
      <c r="AV322" s="12" t="s">
        <v>77</v>
      </c>
      <c r="AW322" s="12" t="s">
        <v>34</v>
      </c>
      <c r="AX322" s="12" t="s">
        <v>70</v>
      </c>
      <c r="AY322" s="228" t="s">
        <v>135</v>
      </c>
    </row>
    <row r="323" spans="2:51" s="13" customFormat="1" ht="13.5">
      <c r="B323" s="229"/>
      <c r="C323" s="230"/>
      <c r="D323" s="215" t="s">
        <v>153</v>
      </c>
      <c r="E323" s="231" t="s">
        <v>21</v>
      </c>
      <c r="F323" s="232" t="s">
        <v>652</v>
      </c>
      <c r="G323" s="230"/>
      <c r="H323" s="233">
        <v>57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153</v>
      </c>
      <c r="AU323" s="239" t="s">
        <v>79</v>
      </c>
      <c r="AV323" s="13" t="s">
        <v>79</v>
      </c>
      <c r="AW323" s="13" t="s">
        <v>34</v>
      </c>
      <c r="AX323" s="13" t="s">
        <v>77</v>
      </c>
      <c r="AY323" s="239" t="s">
        <v>135</v>
      </c>
    </row>
    <row r="324" spans="2:65" s="1" customFormat="1" ht="25.5" customHeight="1">
      <c r="B324" s="41"/>
      <c r="C324" s="251" t="s">
        <v>526</v>
      </c>
      <c r="D324" s="251" t="s">
        <v>666</v>
      </c>
      <c r="E324" s="252" t="s">
        <v>1019</v>
      </c>
      <c r="F324" s="253" t="s">
        <v>1020</v>
      </c>
      <c r="G324" s="254" t="s">
        <v>140</v>
      </c>
      <c r="H324" s="255">
        <v>23</v>
      </c>
      <c r="I324" s="256"/>
      <c r="J324" s="257">
        <f>ROUND(I324*H324,2)</f>
        <v>0</v>
      </c>
      <c r="K324" s="253" t="s">
        <v>21</v>
      </c>
      <c r="L324" s="258"/>
      <c r="M324" s="259" t="s">
        <v>21</v>
      </c>
      <c r="N324" s="260" t="s">
        <v>41</v>
      </c>
      <c r="O324" s="42"/>
      <c r="P324" s="212">
        <f>O324*H324</f>
        <v>0</v>
      </c>
      <c r="Q324" s="212">
        <v>3.825</v>
      </c>
      <c r="R324" s="212">
        <f>Q324*H324</f>
        <v>87.97500000000001</v>
      </c>
      <c r="S324" s="212">
        <v>0</v>
      </c>
      <c r="T324" s="213">
        <f>S324*H324</f>
        <v>0</v>
      </c>
      <c r="AR324" s="25" t="s">
        <v>229</v>
      </c>
      <c r="AT324" s="25" t="s">
        <v>666</v>
      </c>
      <c r="AU324" s="25" t="s">
        <v>79</v>
      </c>
      <c r="AY324" s="25" t="s">
        <v>135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25" t="s">
        <v>77</v>
      </c>
      <c r="BK324" s="214">
        <f>ROUND(I324*H324,2)</f>
        <v>0</v>
      </c>
      <c r="BL324" s="25" t="s">
        <v>141</v>
      </c>
      <c r="BM324" s="25" t="s">
        <v>1021</v>
      </c>
    </row>
    <row r="325" spans="2:47" s="1" customFormat="1" ht="13.5">
      <c r="B325" s="41"/>
      <c r="C325" s="63"/>
      <c r="D325" s="215" t="s">
        <v>143</v>
      </c>
      <c r="E325" s="63"/>
      <c r="F325" s="216" t="s">
        <v>1020</v>
      </c>
      <c r="G325" s="63"/>
      <c r="H325" s="63"/>
      <c r="I325" s="172"/>
      <c r="J325" s="63"/>
      <c r="K325" s="63"/>
      <c r="L325" s="61"/>
      <c r="M325" s="217"/>
      <c r="N325" s="42"/>
      <c r="O325" s="42"/>
      <c r="P325" s="42"/>
      <c r="Q325" s="42"/>
      <c r="R325" s="42"/>
      <c r="S325" s="42"/>
      <c r="T325" s="78"/>
      <c r="AT325" s="25" t="s">
        <v>143</v>
      </c>
      <c r="AU325" s="25" t="s">
        <v>79</v>
      </c>
    </row>
    <row r="326" spans="2:51" s="13" customFormat="1" ht="13.5">
      <c r="B326" s="229"/>
      <c r="C326" s="230"/>
      <c r="D326" s="215" t="s">
        <v>153</v>
      </c>
      <c r="E326" s="231" t="s">
        <v>21</v>
      </c>
      <c r="F326" s="232" t="s">
        <v>1022</v>
      </c>
      <c r="G326" s="230"/>
      <c r="H326" s="233">
        <v>22.8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153</v>
      </c>
      <c r="AU326" s="239" t="s">
        <v>79</v>
      </c>
      <c r="AV326" s="13" t="s">
        <v>79</v>
      </c>
      <c r="AW326" s="13" t="s">
        <v>34</v>
      </c>
      <c r="AX326" s="13" t="s">
        <v>70</v>
      </c>
      <c r="AY326" s="239" t="s">
        <v>135</v>
      </c>
    </row>
    <row r="327" spans="2:51" s="13" customFormat="1" ht="13.5">
      <c r="B327" s="229"/>
      <c r="C327" s="230"/>
      <c r="D327" s="215" t="s">
        <v>153</v>
      </c>
      <c r="E327" s="231" t="s">
        <v>21</v>
      </c>
      <c r="F327" s="232" t="s">
        <v>386</v>
      </c>
      <c r="G327" s="230"/>
      <c r="H327" s="233">
        <v>23</v>
      </c>
      <c r="I327" s="234"/>
      <c r="J327" s="230"/>
      <c r="K327" s="230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153</v>
      </c>
      <c r="AU327" s="239" t="s">
        <v>79</v>
      </c>
      <c r="AV327" s="13" t="s">
        <v>79</v>
      </c>
      <c r="AW327" s="13" t="s">
        <v>34</v>
      </c>
      <c r="AX327" s="13" t="s">
        <v>77</v>
      </c>
      <c r="AY327" s="239" t="s">
        <v>135</v>
      </c>
    </row>
    <row r="328" spans="2:65" s="1" customFormat="1" ht="16.5" customHeight="1">
      <c r="B328" s="41"/>
      <c r="C328" s="203" t="s">
        <v>541</v>
      </c>
      <c r="D328" s="203" t="s">
        <v>137</v>
      </c>
      <c r="E328" s="204" t="s">
        <v>1023</v>
      </c>
      <c r="F328" s="205" t="s">
        <v>1024</v>
      </c>
      <c r="G328" s="206" t="s">
        <v>140</v>
      </c>
      <c r="H328" s="207">
        <v>2</v>
      </c>
      <c r="I328" s="208"/>
      <c r="J328" s="209">
        <f>ROUND(I328*H328,2)</f>
        <v>0</v>
      </c>
      <c r="K328" s="205" t="s">
        <v>148</v>
      </c>
      <c r="L328" s="61"/>
      <c r="M328" s="210" t="s">
        <v>21</v>
      </c>
      <c r="N328" s="211" t="s">
        <v>41</v>
      </c>
      <c r="O328" s="42"/>
      <c r="P328" s="212">
        <f>O328*H328</f>
        <v>0</v>
      </c>
      <c r="Q328" s="212">
        <v>0.00918</v>
      </c>
      <c r="R328" s="212">
        <f>Q328*H328</f>
        <v>0.01836</v>
      </c>
      <c r="S328" s="212">
        <v>0</v>
      </c>
      <c r="T328" s="213">
        <f>S328*H328</f>
        <v>0</v>
      </c>
      <c r="AR328" s="25" t="s">
        <v>141</v>
      </c>
      <c r="AT328" s="25" t="s">
        <v>137</v>
      </c>
      <c r="AU328" s="25" t="s">
        <v>79</v>
      </c>
      <c r="AY328" s="25" t="s">
        <v>135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25" t="s">
        <v>77</v>
      </c>
      <c r="BK328" s="214">
        <f>ROUND(I328*H328,2)</f>
        <v>0</v>
      </c>
      <c r="BL328" s="25" t="s">
        <v>141</v>
      </c>
      <c r="BM328" s="25" t="s">
        <v>1025</v>
      </c>
    </row>
    <row r="329" spans="2:47" s="1" customFormat="1" ht="13.5">
      <c r="B329" s="41"/>
      <c r="C329" s="63"/>
      <c r="D329" s="215" t="s">
        <v>143</v>
      </c>
      <c r="E329" s="63"/>
      <c r="F329" s="216" t="s">
        <v>1024</v>
      </c>
      <c r="G329" s="63"/>
      <c r="H329" s="63"/>
      <c r="I329" s="172"/>
      <c r="J329" s="63"/>
      <c r="K329" s="63"/>
      <c r="L329" s="61"/>
      <c r="M329" s="217"/>
      <c r="N329" s="42"/>
      <c r="O329" s="42"/>
      <c r="P329" s="42"/>
      <c r="Q329" s="42"/>
      <c r="R329" s="42"/>
      <c r="S329" s="42"/>
      <c r="T329" s="78"/>
      <c r="AT329" s="25" t="s">
        <v>143</v>
      </c>
      <c r="AU329" s="25" t="s">
        <v>79</v>
      </c>
    </row>
    <row r="330" spans="2:47" s="1" customFormat="1" ht="27">
      <c r="B330" s="41"/>
      <c r="C330" s="63"/>
      <c r="D330" s="215" t="s">
        <v>151</v>
      </c>
      <c r="E330" s="63"/>
      <c r="F330" s="218" t="s">
        <v>1018</v>
      </c>
      <c r="G330" s="63"/>
      <c r="H330" s="63"/>
      <c r="I330" s="172"/>
      <c r="J330" s="63"/>
      <c r="K330" s="63"/>
      <c r="L330" s="61"/>
      <c r="M330" s="217"/>
      <c r="N330" s="42"/>
      <c r="O330" s="42"/>
      <c r="P330" s="42"/>
      <c r="Q330" s="42"/>
      <c r="R330" s="42"/>
      <c r="S330" s="42"/>
      <c r="T330" s="78"/>
      <c r="AT330" s="25" t="s">
        <v>151</v>
      </c>
      <c r="AU330" s="25" t="s">
        <v>79</v>
      </c>
    </row>
    <row r="331" spans="2:51" s="13" customFormat="1" ht="13.5">
      <c r="B331" s="229"/>
      <c r="C331" s="230"/>
      <c r="D331" s="215" t="s">
        <v>153</v>
      </c>
      <c r="E331" s="231" t="s">
        <v>21</v>
      </c>
      <c r="F331" s="232" t="s">
        <v>1026</v>
      </c>
      <c r="G331" s="230"/>
      <c r="H331" s="233">
        <v>2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153</v>
      </c>
      <c r="AU331" s="239" t="s">
        <v>79</v>
      </c>
      <c r="AV331" s="13" t="s">
        <v>79</v>
      </c>
      <c r="AW331" s="13" t="s">
        <v>34</v>
      </c>
      <c r="AX331" s="13" t="s">
        <v>77</v>
      </c>
      <c r="AY331" s="239" t="s">
        <v>135</v>
      </c>
    </row>
    <row r="332" spans="2:65" s="1" customFormat="1" ht="16.5" customHeight="1">
      <c r="B332" s="41"/>
      <c r="C332" s="251" t="s">
        <v>550</v>
      </c>
      <c r="D332" s="251" t="s">
        <v>666</v>
      </c>
      <c r="E332" s="252" t="s">
        <v>1027</v>
      </c>
      <c r="F332" s="253" t="s">
        <v>1028</v>
      </c>
      <c r="G332" s="254" t="s">
        <v>140</v>
      </c>
      <c r="H332" s="255">
        <v>1</v>
      </c>
      <c r="I332" s="256"/>
      <c r="J332" s="257">
        <f>ROUND(I332*H332,2)</f>
        <v>0</v>
      </c>
      <c r="K332" s="253" t="s">
        <v>21</v>
      </c>
      <c r="L332" s="258"/>
      <c r="M332" s="259" t="s">
        <v>21</v>
      </c>
      <c r="N332" s="260" t="s">
        <v>41</v>
      </c>
      <c r="O332" s="42"/>
      <c r="P332" s="212">
        <f>O332*H332</f>
        <v>0</v>
      </c>
      <c r="Q332" s="212">
        <v>1.013</v>
      </c>
      <c r="R332" s="212">
        <f>Q332*H332</f>
        <v>1.013</v>
      </c>
      <c r="S332" s="212">
        <v>0</v>
      </c>
      <c r="T332" s="213">
        <f>S332*H332</f>
        <v>0</v>
      </c>
      <c r="AR332" s="25" t="s">
        <v>229</v>
      </c>
      <c r="AT332" s="25" t="s">
        <v>666</v>
      </c>
      <c r="AU332" s="25" t="s">
        <v>79</v>
      </c>
      <c r="AY332" s="25" t="s">
        <v>135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25" t="s">
        <v>77</v>
      </c>
      <c r="BK332" s="214">
        <f>ROUND(I332*H332,2)</f>
        <v>0</v>
      </c>
      <c r="BL332" s="25" t="s">
        <v>141</v>
      </c>
      <c r="BM332" s="25" t="s">
        <v>1029</v>
      </c>
    </row>
    <row r="333" spans="2:47" s="1" customFormat="1" ht="13.5">
      <c r="B333" s="41"/>
      <c r="C333" s="63"/>
      <c r="D333" s="215" t="s">
        <v>143</v>
      </c>
      <c r="E333" s="63"/>
      <c r="F333" s="216" t="s">
        <v>1028</v>
      </c>
      <c r="G333" s="63"/>
      <c r="H333" s="63"/>
      <c r="I333" s="172"/>
      <c r="J333" s="63"/>
      <c r="K333" s="63"/>
      <c r="L333" s="61"/>
      <c r="M333" s="217"/>
      <c r="N333" s="42"/>
      <c r="O333" s="42"/>
      <c r="P333" s="42"/>
      <c r="Q333" s="42"/>
      <c r="R333" s="42"/>
      <c r="S333" s="42"/>
      <c r="T333" s="78"/>
      <c r="AT333" s="25" t="s">
        <v>143</v>
      </c>
      <c r="AU333" s="25" t="s">
        <v>79</v>
      </c>
    </row>
    <row r="334" spans="2:65" s="1" customFormat="1" ht="16.5" customHeight="1">
      <c r="B334" s="41"/>
      <c r="C334" s="251" t="s">
        <v>565</v>
      </c>
      <c r="D334" s="251" t="s">
        <v>666</v>
      </c>
      <c r="E334" s="252" t="s">
        <v>1030</v>
      </c>
      <c r="F334" s="253" t="s">
        <v>1031</v>
      </c>
      <c r="G334" s="254" t="s">
        <v>140</v>
      </c>
      <c r="H334" s="255">
        <v>1</v>
      </c>
      <c r="I334" s="256"/>
      <c r="J334" s="257">
        <f>ROUND(I334*H334,2)</f>
        <v>0</v>
      </c>
      <c r="K334" s="253" t="s">
        <v>21</v>
      </c>
      <c r="L334" s="258"/>
      <c r="M334" s="259" t="s">
        <v>21</v>
      </c>
      <c r="N334" s="260" t="s">
        <v>41</v>
      </c>
      <c r="O334" s="42"/>
      <c r="P334" s="212">
        <f>O334*H334</f>
        <v>0</v>
      </c>
      <c r="Q334" s="212">
        <v>1.013</v>
      </c>
      <c r="R334" s="212">
        <f>Q334*H334</f>
        <v>1.013</v>
      </c>
      <c r="S334" s="212">
        <v>0</v>
      </c>
      <c r="T334" s="213">
        <f>S334*H334</f>
        <v>0</v>
      </c>
      <c r="AR334" s="25" t="s">
        <v>229</v>
      </c>
      <c r="AT334" s="25" t="s">
        <v>666</v>
      </c>
      <c r="AU334" s="25" t="s">
        <v>79</v>
      </c>
      <c r="AY334" s="25" t="s">
        <v>135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77</v>
      </c>
      <c r="BK334" s="214">
        <f>ROUND(I334*H334,2)</f>
        <v>0</v>
      </c>
      <c r="BL334" s="25" t="s">
        <v>141</v>
      </c>
      <c r="BM334" s="25" t="s">
        <v>1032</v>
      </c>
    </row>
    <row r="335" spans="2:47" s="1" customFormat="1" ht="13.5">
      <c r="B335" s="41"/>
      <c r="C335" s="63"/>
      <c r="D335" s="215" t="s">
        <v>143</v>
      </c>
      <c r="E335" s="63"/>
      <c r="F335" s="216" t="s">
        <v>1031</v>
      </c>
      <c r="G335" s="63"/>
      <c r="H335" s="63"/>
      <c r="I335" s="172"/>
      <c r="J335" s="63"/>
      <c r="K335" s="63"/>
      <c r="L335" s="61"/>
      <c r="M335" s="217"/>
      <c r="N335" s="42"/>
      <c r="O335" s="42"/>
      <c r="P335" s="42"/>
      <c r="Q335" s="42"/>
      <c r="R335" s="42"/>
      <c r="S335" s="42"/>
      <c r="T335" s="78"/>
      <c r="AT335" s="25" t="s">
        <v>143</v>
      </c>
      <c r="AU335" s="25" t="s">
        <v>79</v>
      </c>
    </row>
    <row r="336" spans="2:65" s="1" customFormat="1" ht="16.5" customHeight="1">
      <c r="B336" s="41"/>
      <c r="C336" s="203" t="s">
        <v>573</v>
      </c>
      <c r="D336" s="203" t="s">
        <v>137</v>
      </c>
      <c r="E336" s="204" t="s">
        <v>1033</v>
      </c>
      <c r="F336" s="205" t="s">
        <v>1034</v>
      </c>
      <c r="G336" s="206" t="s">
        <v>140</v>
      </c>
      <c r="H336" s="207">
        <v>1</v>
      </c>
      <c r="I336" s="208"/>
      <c r="J336" s="209">
        <f>ROUND(I336*H336,2)</f>
        <v>0</v>
      </c>
      <c r="K336" s="205" t="s">
        <v>148</v>
      </c>
      <c r="L336" s="61"/>
      <c r="M336" s="210" t="s">
        <v>21</v>
      </c>
      <c r="N336" s="211" t="s">
        <v>41</v>
      </c>
      <c r="O336" s="42"/>
      <c r="P336" s="212">
        <f>O336*H336</f>
        <v>0</v>
      </c>
      <c r="Q336" s="212">
        <v>0.02753</v>
      </c>
      <c r="R336" s="212">
        <f>Q336*H336</f>
        <v>0.02753</v>
      </c>
      <c r="S336" s="212">
        <v>0</v>
      </c>
      <c r="T336" s="213">
        <f>S336*H336</f>
        <v>0</v>
      </c>
      <c r="AR336" s="25" t="s">
        <v>141</v>
      </c>
      <c r="AT336" s="25" t="s">
        <v>137</v>
      </c>
      <c r="AU336" s="25" t="s">
        <v>79</v>
      </c>
      <c r="AY336" s="25" t="s">
        <v>135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5" t="s">
        <v>77</v>
      </c>
      <c r="BK336" s="214">
        <f>ROUND(I336*H336,2)</f>
        <v>0</v>
      </c>
      <c r="BL336" s="25" t="s">
        <v>141</v>
      </c>
      <c r="BM336" s="25" t="s">
        <v>1035</v>
      </c>
    </row>
    <row r="337" spans="2:47" s="1" customFormat="1" ht="13.5">
      <c r="B337" s="41"/>
      <c r="C337" s="63"/>
      <c r="D337" s="215" t="s">
        <v>143</v>
      </c>
      <c r="E337" s="63"/>
      <c r="F337" s="216" t="s">
        <v>1034</v>
      </c>
      <c r="G337" s="63"/>
      <c r="H337" s="63"/>
      <c r="I337" s="172"/>
      <c r="J337" s="63"/>
      <c r="K337" s="63"/>
      <c r="L337" s="61"/>
      <c r="M337" s="217"/>
      <c r="N337" s="42"/>
      <c r="O337" s="42"/>
      <c r="P337" s="42"/>
      <c r="Q337" s="42"/>
      <c r="R337" s="42"/>
      <c r="S337" s="42"/>
      <c r="T337" s="78"/>
      <c r="AT337" s="25" t="s">
        <v>143</v>
      </c>
      <c r="AU337" s="25" t="s">
        <v>79</v>
      </c>
    </row>
    <row r="338" spans="2:47" s="1" customFormat="1" ht="27">
      <c r="B338" s="41"/>
      <c r="C338" s="63"/>
      <c r="D338" s="215" t="s">
        <v>151</v>
      </c>
      <c r="E338" s="63"/>
      <c r="F338" s="218" t="s">
        <v>1018</v>
      </c>
      <c r="G338" s="63"/>
      <c r="H338" s="63"/>
      <c r="I338" s="172"/>
      <c r="J338" s="63"/>
      <c r="K338" s="63"/>
      <c r="L338" s="61"/>
      <c r="M338" s="217"/>
      <c r="N338" s="42"/>
      <c r="O338" s="42"/>
      <c r="P338" s="42"/>
      <c r="Q338" s="42"/>
      <c r="R338" s="42"/>
      <c r="S338" s="42"/>
      <c r="T338" s="78"/>
      <c r="AT338" s="25" t="s">
        <v>151</v>
      </c>
      <c r="AU338" s="25" t="s">
        <v>79</v>
      </c>
    </row>
    <row r="339" spans="2:51" s="13" customFormat="1" ht="13.5">
      <c r="B339" s="229"/>
      <c r="C339" s="230"/>
      <c r="D339" s="215" t="s">
        <v>153</v>
      </c>
      <c r="E339" s="231" t="s">
        <v>21</v>
      </c>
      <c r="F339" s="232" t="s">
        <v>77</v>
      </c>
      <c r="G339" s="230"/>
      <c r="H339" s="233">
        <v>1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153</v>
      </c>
      <c r="AU339" s="239" t="s">
        <v>79</v>
      </c>
      <c r="AV339" s="13" t="s">
        <v>79</v>
      </c>
      <c r="AW339" s="13" t="s">
        <v>34</v>
      </c>
      <c r="AX339" s="13" t="s">
        <v>77</v>
      </c>
      <c r="AY339" s="239" t="s">
        <v>135</v>
      </c>
    </row>
    <row r="340" spans="2:65" s="1" customFormat="1" ht="16.5" customHeight="1">
      <c r="B340" s="41"/>
      <c r="C340" s="251" t="s">
        <v>580</v>
      </c>
      <c r="D340" s="251" t="s">
        <v>666</v>
      </c>
      <c r="E340" s="252" t="s">
        <v>1036</v>
      </c>
      <c r="F340" s="253" t="s">
        <v>1037</v>
      </c>
      <c r="G340" s="254" t="s">
        <v>140</v>
      </c>
      <c r="H340" s="255">
        <v>1</v>
      </c>
      <c r="I340" s="256"/>
      <c r="J340" s="257">
        <f>ROUND(I340*H340,2)</f>
        <v>0</v>
      </c>
      <c r="K340" s="253" t="s">
        <v>21</v>
      </c>
      <c r="L340" s="258"/>
      <c r="M340" s="259" t="s">
        <v>21</v>
      </c>
      <c r="N340" s="260" t="s">
        <v>41</v>
      </c>
      <c r="O340" s="42"/>
      <c r="P340" s="212">
        <f>O340*H340</f>
        <v>0</v>
      </c>
      <c r="Q340" s="212">
        <v>6.07</v>
      </c>
      <c r="R340" s="212">
        <f>Q340*H340</f>
        <v>6.07</v>
      </c>
      <c r="S340" s="212">
        <v>0</v>
      </c>
      <c r="T340" s="213">
        <f>S340*H340</f>
        <v>0</v>
      </c>
      <c r="AR340" s="25" t="s">
        <v>229</v>
      </c>
      <c r="AT340" s="25" t="s">
        <v>666</v>
      </c>
      <c r="AU340" s="25" t="s">
        <v>79</v>
      </c>
      <c r="AY340" s="25" t="s">
        <v>135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25" t="s">
        <v>77</v>
      </c>
      <c r="BK340" s="214">
        <f>ROUND(I340*H340,2)</f>
        <v>0</v>
      </c>
      <c r="BL340" s="25" t="s">
        <v>141</v>
      </c>
      <c r="BM340" s="25" t="s">
        <v>1038</v>
      </c>
    </row>
    <row r="341" spans="2:47" s="1" customFormat="1" ht="13.5">
      <c r="B341" s="41"/>
      <c r="C341" s="63"/>
      <c r="D341" s="215" t="s">
        <v>143</v>
      </c>
      <c r="E341" s="63"/>
      <c r="F341" s="216" t="s">
        <v>1037</v>
      </c>
      <c r="G341" s="63"/>
      <c r="H341" s="63"/>
      <c r="I341" s="172"/>
      <c r="J341" s="63"/>
      <c r="K341" s="63"/>
      <c r="L341" s="61"/>
      <c r="M341" s="217"/>
      <c r="N341" s="42"/>
      <c r="O341" s="42"/>
      <c r="P341" s="42"/>
      <c r="Q341" s="42"/>
      <c r="R341" s="42"/>
      <c r="S341" s="42"/>
      <c r="T341" s="78"/>
      <c r="AT341" s="25" t="s">
        <v>143</v>
      </c>
      <c r="AU341" s="25" t="s">
        <v>79</v>
      </c>
    </row>
    <row r="342" spans="2:65" s="1" customFormat="1" ht="16.5" customHeight="1">
      <c r="B342" s="41"/>
      <c r="C342" s="203" t="s">
        <v>587</v>
      </c>
      <c r="D342" s="203" t="s">
        <v>137</v>
      </c>
      <c r="E342" s="204" t="s">
        <v>1039</v>
      </c>
      <c r="F342" s="205" t="s">
        <v>1040</v>
      </c>
      <c r="G342" s="206" t="s">
        <v>140</v>
      </c>
      <c r="H342" s="207">
        <v>1</v>
      </c>
      <c r="I342" s="208"/>
      <c r="J342" s="209">
        <f>ROUND(I342*H342,2)</f>
        <v>0</v>
      </c>
      <c r="K342" s="205" t="s">
        <v>148</v>
      </c>
      <c r="L342" s="61"/>
      <c r="M342" s="210" t="s">
        <v>21</v>
      </c>
      <c r="N342" s="211" t="s">
        <v>41</v>
      </c>
      <c r="O342" s="42"/>
      <c r="P342" s="212">
        <f>O342*H342</f>
        <v>0</v>
      </c>
      <c r="Q342" s="212">
        <v>0.03826</v>
      </c>
      <c r="R342" s="212">
        <f>Q342*H342</f>
        <v>0.03826</v>
      </c>
      <c r="S342" s="212">
        <v>0</v>
      </c>
      <c r="T342" s="213">
        <f>S342*H342</f>
        <v>0</v>
      </c>
      <c r="AR342" s="25" t="s">
        <v>141</v>
      </c>
      <c r="AT342" s="25" t="s">
        <v>137</v>
      </c>
      <c r="AU342" s="25" t="s">
        <v>79</v>
      </c>
      <c r="AY342" s="25" t="s">
        <v>135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25" t="s">
        <v>77</v>
      </c>
      <c r="BK342" s="214">
        <f>ROUND(I342*H342,2)</f>
        <v>0</v>
      </c>
      <c r="BL342" s="25" t="s">
        <v>141</v>
      </c>
      <c r="BM342" s="25" t="s">
        <v>1041</v>
      </c>
    </row>
    <row r="343" spans="2:47" s="1" customFormat="1" ht="13.5">
      <c r="B343" s="41"/>
      <c r="C343" s="63"/>
      <c r="D343" s="215" t="s">
        <v>143</v>
      </c>
      <c r="E343" s="63"/>
      <c r="F343" s="216" t="s">
        <v>1040</v>
      </c>
      <c r="G343" s="63"/>
      <c r="H343" s="63"/>
      <c r="I343" s="172"/>
      <c r="J343" s="63"/>
      <c r="K343" s="63"/>
      <c r="L343" s="61"/>
      <c r="M343" s="217"/>
      <c r="N343" s="42"/>
      <c r="O343" s="42"/>
      <c r="P343" s="42"/>
      <c r="Q343" s="42"/>
      <c r="R343" s="42"/>
      <c r="S343" s="42"/>
      <c r="T343" s="78"/>
      <c r="AT343" s="25" t="s">
        <v>143</v>
      </c>
      <c r="AU343" s="25" t="s">
        <v>79</v>
      </c>
    </row>
    <row r="344" spans="2:47" s="1" customFormat="1" ht="27">
      <c r="B344" s="41"/>
      <c r="C344" s="63"/>
      <c r="D344" s="215" t="s">
        <v>151</v>
      </c>
      <c r="E344" s="63"/>
      <c r="F344" s="218" t="s">
        <v>1018</v>
      </c>
      <c r="G344" s="63"/>
      <c r="H344" s="63"/>
      <c r="I344" s="172"/>
      <c r="J344" s="63"/>
      <c r="K344" s="63"/>
      <c r="L344" s="61"/>
      <c r="M344" s="217"/>
      <c r="N344" s="42"/>
      <c r="O344" s="42"/>
      <c r="P344" s="42"/>
      <c r="Q344" s="42"/>
      <c r="R344" s="42"/>
      <c r="S344" s="42"/>
      <c r="T344" s="78"/>
      <c r="AT344" s="25" t="s">
        <v>151</v>
      </c>
      <c r="AU344" s="25" t="s">
        <v>79</v>
      </c>
    </row>
    <row r="345" spans="2:51" s="13" customFormat="1" ht="13.5">
      <c r="B345" s="229"/>
      <c r="C345" s="230"/>
      <c r="D345" s="215" t="s">
        <v>153</v>
      </c>
      <c r="E345" s="231" t="s">
        <v>21</v>
      </c>
      <c r="F345" s="232" t="s">
        <v>77</v>
      </c>
      <c r="G345" s="230"/>
      <c r="H345" s="233">
        <v>1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153</v>
      </c>
      <c r="AU345" s="239" t="s">
        <v>79</v>
      </c>
      <c r="AV345" s="13" t="s">
        <v>79</v>
      </c>
      <c r="AW345" s="13" t="s">
        <v>34</v>
      </c>
      <c r="AX345" s="13" t="s">
        <v>77</v>
      </c>
      <c r="AY345" s="239" t="s">
        <v>135</v>
      </c>
    </row>
    <row r="346" spans="2:65" s="1" customFormat="1" ht="16.5" customHeight="1">
      <c r="B346" s="41"/>
      <c r="C346" s="251" t="s">
        <v>594</v>
      </c>
      <c r="D346" s="251" t="s">
        <v>666</v>
      </c>
      <c r="E346" s="252" t="s">
        <v>1042</v>
      </c>
      <c r="F346" s="253" t="s">
        <v>1043</v>
      </c>
      <c r="G346" s="254" t="s">
        <v>444</v>
      </c>
      <c r="H346" s="255">
        <v>1</v>
      </c>
      <c r="I346" s="256"/>
      <c r="J346" s="257">
        <f>ROUND(I346*H346,2)</f>
        <v>0</v>
      </c>
      <c r="K346" s="253" t="s">
        <v>21</v>
      </c>
      <c r="L346" s="258"/>
      <c r="M346" s="259" t="s">
        <v>21</v>
      </c>
      <c r="N346" s="260" t="s">
        <v>41</v>
      </c>
      <c r="O346" s="42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25" t="s">
        <v>229</v>
      </c>
      <c r="AT346" s="25" t="s">
        <v>666</v>
      </c>
      <c r="AU346" s="25" t="s">
        <v>79</v>
      </c>
      <c r="AY346" s="25" t="s">
        <v>135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25" t="s">
        <v>77</v>
      </c>
      <c r="BK346" s="214">
        <f>ROUND(I346*H346,2)</f>
        <v>0</v>
      </c>
      <c r="BL346" s="25" t="s">
        <v>141</v>
      </c>
      <c r="BM346" s="25" t="s">
        <v>1044</v>
      </c>
    </row>
    <row r="347" spans="2:47" s="1" customFormat="1" ht="13.5">
      <c r="B347" s="41"/>
      <c r="C347" s="63"/>
      <c r="D347" s="215" t="s">
        <v>143</v>
      </c>
      <c r="E347" s="63"/>
      <c r="F347" s="216" t="s">
        <v>1043</v>
      </c>
      <c r="G347" s="63"/>
      <c r="H347" s="63"/>
      <c r="I347" s="172"/>
      <c r="J347" s="63"/>
      <c r="K347" s="63"/>
      <c r="L347" s="61"/>
      <c r="M347" s="217"/>
      <c r="N347" s="42"/>
      <c r="O347" s="42"/>
      <c r="P347" s="42"/>
      <c r="Q347" s="42"/>
      <c r="R347" s="42"/>
      <c r="S347" s="42"/>
      <c r="T347" s="78"/>
      <c r="AT347" s="25" t="s">
        <v>143</v>
      </c>
      <c r="AU347" s="25" t="s">
        <v>79</v>
      </c>
    </row>
    <row r="348" spans="2:65" s="1" customFormat="1" ht="25.5" customHeight="1">
      <c r="B348" s="41"/>
      <c r="C348" s="203" t="s">
        <v>601</v>
      </c>
      <c r="D348" s="203" t="s">
        <v>137</v>
      </c>
      <c r="E348" s="204" t="s">
        <v>1045</v>
      </c>
      <c r="F348" s="205" t="s">
        <v>1046</v>
      </c>
      <c r="G348" s="206" t="s">
        <v>140</v>
      </c>
      <c r="H348" s="207">
        <v>1</v>
      </c>
      <c r="I348" s="208"/>
      <c r="J348" s="209">
        <f>ROUND(I348*H348,2)</f>
        <v>0</v>
      </c>
      <c r="K348" s="205" t="s">
        <v>148</v>
      </c>
      <c r="L348" s="61"/>
      <c r="M348" s="210" t="s">
        <v>21</v>
      </c>
      <c r="N348" s="211" t="s">
        <v>41</v>
      </c>
      <c r="O348" s="42"/>
      <c r="P348" s="212">
        <f>O348*H348</f>
        <v>0</v>
      </c>
      <c r="Q348" s="212">
        <v>0.00702</v>
      </c>
      <c r="R348" s="212">
        <f>Q348*H348</f>
        <v>0.00702</v>
      </c>
      <c r="S348" s="212">
        <v>0</v>
      </c>
      <c r="T348" s="213">
        <f>S348*H348</f>
        <v>0</v>
      </c>
      <c r="AR348" s="25" t="s">
        <v>141</v>
      </c>
      <c r="AT348" s="25" t="s">
        <v>137</v>
      </c>
      <c r="AU348" s="25" t="s">
        <v>79</v>
      </c>
      <c r="AY348" s="25" t="s">
        <v>135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25" t="s">
        <v>77</v>
      </c>
      <c r="BK348" s="214">
        <f>ROUND(I348*H348,2)</f>
        <v>0</v>
      </c>
      <c r="BL348" s="25" t="s">
        <v>141</v>
      </c>
      <c r="BM348" s="25" t="s">
        <v>1047</v>
      </c>
    </row>
    <row r="349" spans="2:47" s="1" customFormat="1" ht="13.5">
      <c r="B349" s="41"/>
      <c r="C349" s="63"/>
      <c r="D349" s="215" t="s">
        <v>143</v>
      </c>
      <c r="E349" s="63"/>
      <c r="F349" s="216" t="s">
        <v>1048</v>
      </c>
      <c r="G349" s="63"/>
      <c r="H349" s="63"/>
      <c r="I349" s="172"/>
      <c r="J349" s="63"/>
      <c r="K349" s="63"/>
      <c r="L349" s="61"/>
      <c r="M349" s="217"/>
      <c r="N349" s="42"/>
      <c r="O349" s="42"/>
      <c r="P349" s="42"/>
      <c r="Q349" s="42"/>
      <c r="R349" s="42"/>
      <c r="S349" s="42"/>
      <c r="T349" s="78"/>
      <c r="AT349" s="25" t="s">
        <v>143</v>
      </c>
      <c r="AU349" s="25" t="s">
        <v>79</v>
      </c>
    </row>
    <row r="350" spans="2:47" s="1" customFormat="1" ht="27">
      <c r="B350" s="41"/>
      <c r="C350" s="63"/>
      <c r="D350" s="215" t="s">
        <v>151</v>
      </c>
      <c r="E350" s="63"/>
      <c r="F350" s="218" t="s">
        <v>1018</v>
      </c>
      <c r="G350" s="63"/>
      <c r="H350" s="63"/>
      <c r="I350" s="172"/>
      <c r="J350" s="63"/>
      <c r="K350" s="63"/>
      <c r="L350" s="61"/>
      <c r="M350" s="217"/>
      <c r="N350" s="42"/>
      <c r="O350" s="42"/>
      <c r="P350" s="42"/>
      <c r="Q350" s="42"/>
      <c r="R350" s="42"/>
      <c r="S350" s="42"/>
      <c r="T350" s="78"/>
      <c r="AT350" s="25" t="s">
        <v>151</v>
      </c>
      <c r="AU350" s="25" t="s">
        <v>79</v>
      </c>
    </row>
    <row r="351" spans="2:51" s="13" customFormat="1" ht="13.5">
      <c r="B351" s="229"/>
      <c r="C351" s="230"/>
      <c r="D351" s="215" t="s">
        <v>153</v>
      </c>
      <c r="E351" s="231" t="s">
        <v>21</v>
      </c>
      <c r="F351" s="232" t="s">
        <v>77</v>
      </c>
      <c r="G351" s="230"/>
      <c r="H351" s="233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153</v>
      </c>
      <c r="AU351" s="239" t="s">
        <v>79</v>
      </c>
      <c r="AV351" s="13" t="s">
        <v>79</v>
      </c>
      <c r="AW351" s="13" t="s">
        <v>34</v>
      </c>
      <c r="AX351" s="13" t="s">
        <v>77</v>
      </c>
      <c r="AY351" s="239" t="s">
        <v>135</v>
      </c>
    </row>
    <row r="352" spans="2:65" s="1" customFormat="1" ht="16.5" customHeight="1">
      <c r="B352" s="41"/>
      <c r="C352" s="251" t="s">
        <v>608</v>
      </c>
      <c r="D352" s="251" t="s">
        <v>666</v>
      </c>
      <c r="E352" s="252" t="s">
        <v>1049</v>
      </c>
      <c r="F352" s="253" t="s">
        <v>1050</v>
      </c>
      <c r="G352" s="254" t="s">
        <v>140</v>
      </c>
      <c r="H352" s="255">
        <v>1</v>
      </c>
      <c r="I352" s="256"/>
      <c r="J352" s="257">
        <f>ROUND(I352*H352,2)</f>
        <v>0</v>
      </c>
      <c r="K352" s="253" t="s">
        <v>148</v>
      </c>
      <c r="L352" s="258"/>
      <c r="M352" s="259" t="s">
        <v>21</v>
      </c>
      <c r="N352" s="260" t="s">
        <v>41</v>
      </c>
      <c r="O352" s="42"/>
      <c r="P352" s="212">
        <f>O352*H352</f>
        <v>0</v>
      </c>
      <c r="Q352" s="212">
        <v>0.165</v>
      </c>
      <c r="R352" s="212">
        <f>Q352*H352</f>
        <v>0.165</v>
      </c>
      <c r="S352" s="212">
        <v>0</v>
      </c>
      <c r="T352" s="213">
        <f>S352*H352</f>
        <v>0</v>
      </c>
      <c r="AR352" s="25" t="s">
        <v>229</v>
      </c>
      <c r="AT352" s="25" t="s">
        <v>666</v>
      </c>
      <c r="AU352" s="25" t="s">
        <v>79</v>
      </c>
      <c r="AY352" s="25" t="s">
        <v>135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25" t="s">
        <v>77</v>
      </c>
      <c r="BK352" s="214">
        <f>ROUND(I352*H352,2)</f>
        <v>0</v>
      </c>
      <c r="BL352" s="25" t="s">
        <v>141</v>
      </c>
      <c r="BM352" s="25" t="s">
        <v>1051</v>
      </c>
    </row>
    <row r="353" spans="2:47" s="1" customFormat="1" ht="13.5">
      <c r="B353" s="41"/>
      <c r="C353" s="63"/>
      <c r="D353" s="215" t="s">
        <v>143</v>
      </c>
      <c r="E353" s="63"/>
      <c r="F353" s="216" t="s">
        <v>1050</v>
      </c>
      <c r="G353" s="63"/>
      <c r="H353" s="63"/>
      <c r="I353" s="172"/>
      <c r="J353" s="63"/>
      <c r="K353" s="63"/>
      <c r="L353" s="61"/>
      <c r="M353" s="217"/>
      <c r="N353" s="42"/>
      <c r="O353" s="42"/>
      <c r="P353" s="42"/>
      <c r="Q353" s="42"/>
      <c r="R353" s="42"/>
      <c r="S353" s="42"/>
      <c r="T353" s="78"/>
      <c r="AT353" s="25" t="s">
        <v>143</v>
      </c>
      <c r="AU353" s="25" t="s">
        <v>79</v>
      </c>
    </row>
    <row r="354" spans="2:63" s="11" customFormat="1" ht="29.85" customHeight="1">
      <c r="B354" s="187"/>
      <c r="C354" s="188"/>
      <c r="D354" s="189" t="s">
        <v>69</v>
      </c>
      <c r="E354" s="201" t="s">
        <v>236</v>
      </c>
      <c r="F354" s="201" t="s">
        <v>428</v>
      </c>
      <c r="G354" s="188"/>
      <c r="H354" s="188"/>
      <c r="I354" s="191"/>
      <c r="J354" s="202">
        <f>BK354</f>
        <v>0</v>
      </c>
      <c r="K354" s="188"/>
      <c r="L354" s="193"/>
      <c r="M354" s="194"/>
      <c r="N354" s="195"/>
      <c r="O354" s="195"/>
      <c r="P354" s="196">
        <f>SUM(P355:P373)</f>
        <v>0</v>
      </c>
      <c r="Q354" s="195"/>
      <c r="R354" s="196">
        <f>SUM(R355:R373)</f>
        <v>0</v>
      </c>
      <c r="S354" s="195"/>
      <c r="T354" s="197">
        <f>SUM(T355:T373)</f>
        <v>21.2642</v>
      </c>
      <c r="AR354" s="198" t="s">
        <v>77</v>
      </c>
      <c r="AT354" s="199" t="s">
        <v>69</v>
      </c>
      <c r="AU354" s="199" t="s">
        <v>77</v>
      </c>
      <c r="AY354" s="198" t="s">
        <v>135</v>
      </c>
      <c r="BK354" s="200">
        <f>SUM(BK355:BK373)</f>
        <v>0</v>
      </c>
    </row>
    <row r="355" spans="2:65" s="1" customFormat="1" ht="25.5" customHeight="1">
      <c r="B355" s="41"/>
      <c r="C355" s="203" t="s">
        <v>618</v>
      </c>
      <c r="D355" s="203" t="s">
        <v>137</v>
      </c>
      <c r="E355" s="204" t="s">
        <v>1052</v>
      </c>
      <c r="F355" s="205" t="s">
        <v>1053</v>
      </c>
      <c r="G355" s="206" t="s">
        <v>444</v>
      </c>
      <c r="H355" s="207">
        <v>1</v>
      </c>
      <c r="I355" s="208"/>
      <c r="J355" s="209">
        <f>ROUND(I355*H355,2)</f>
        <v>0</v>
      </c>
      <c r="K355" s="205" t="s">
        <v>21</v>
      </c>
      <c r="L355" s="61"/>
      <c r="M355" s="210" t="s">
        <v>21</v>
      </c>
      <c r="N355" s="211" t="s">
        <v>41</v>
      </c>
      <c r="O355" s="42"/>
      <c r="P355" s="212">
        <f>O355*H355</f>
        <v>0</v>
      </c>
      <c r="Q355" s="212">
        <v>0</v>
      </c>
      <c r="R355" s="212">
        <f>Q355*H355</f>
        <v>0</v>
      </c>
      <c r="S355" s="212">
        <v>0</v>
      </c>
      <c r="T355" s="213">
        <f>S355*H355</f>
        <v>0</v>
      </c>
      <c r="AR355" s="25" t="s">
        <v>141</v>
      </c>
      <c r="AT355" s="25" t="s">
        <v>137</v>
      </c>
      <c r="AU355" s="25" t="s">
        <v>79</v>
      </c>
      <c r="AY355" s="25" t="s">
        <v>135</v>
      </c>
      <c r="BE355" s="214">
        <f>IF(N355="základní",J355,0)</f>
        <v>0</v>
      </c>
      <c r="BF355" s="214">
        <f>IF(N355="snížená",J355,0)</f>
        <v>0</v>
      </c>
      <c r="BG355" s="214">
        <f>IF(N355="zákl. přenesená",J355,0)</f>
        <v>0</v>
      </c>
      <c r="BH355" s="214">
        <f>IF(N355="sníž. přenesená",J355,0)</f>
        <v>0</v>
      </c>
      <c r="BI355" s="214">
        <f>IF(N355="nulová",J355,0)</f>
        <v>0</v>
      </c>
      <c r="BJ355" s="25" t="s">
        <v>77</v>
      </c>
      <c r="BK355" s="214">
        <f>ROUND(I355*H355,2)</f>
        <v>0</v>
      </c>
      <c r="BL355" s="25" t="s">
        <v>141</v>
      </c>
      <c r="BM355" s="25" t="s">
        <v>1054</v>
      </c>
    </row>
    <row r="356" spans="2:47" s="1" customFormat="1" ht="13.5">
      <c r="B356" s="41"/>
      <c r="C356" s="63"/>
      <c r="D356" s="215" t="s">
        <v>143</v>
      </c>
      <c r="E356" s="63"/>
      <c r="F356" s="216" t="s">
        <v>1053</v>
      </c>
      <c r="G356" s="63"/>
      <c r="H356" s="63"/>
      <c r="I356" s="172"/>
      <c r="J356" s="63"/>
      <c r="K356" s="63"/>
      <c r="L356" s="61"/>
      <c r="M356" s="217"/>
      <c r="N356" s="42"/>
      <c r="O356" s="42"/>
      <c r="P356" s="42"/>
      <c r="Q356" s="42"/>
      <c r="R356" s="42"/>
      <c r="S356" s="42"/>
      <c r="T356" s="78"/>
      <c r="AT356" s="25" t="s">
        <v>143</v>
      </c>
      <c r="AU356" s="25" t="s">
        <v>79</v>
      </c>
    </row>
    <row r="357" spans="2:47" s="1" customFormat="1" ht="27">
      <c r="B357" s="41"/>
      <c r="C357" s="63"/>
      <c r="D357" s="215" t="s">
        <v>151</v>
      </c>
      <c r="E357" s="63"/>
      <c r="F357" s="218" t="s">
        <v>1018</v>
      </c>
      <c r="G357" s="63"/>
      <c r="H357" s="63"/>
      <c r="I357" s="172"/>
      <c r="J357" s="63"/>
      <c r="K357" s="63"/>
      <c r="L357" s="61"/>
      <c r="M357" s="217"/>
      <c r="N357" s="42"/>
      <c r="O357" s="42"/>
      <c r="P357" s="42"/>
      <c r="Q357" s="42"/>
      <c r="R357" s="42"/>
      <c r="S357" s="42"/>
      <c r="T357" s="78"/>
      <c r="AT357" s="25" t="s">
        <v>151</v>
      </c>
      <c r="AU357" s="25" t="s">
        <v>79</v>
      </c>
    </row>
    <row r="358" spans="2:51" s="12" customFormat="1" ht="13.5">
      <c r="B358" s="219"/>
      <c r="C358" s="220"/>
      <c r="D358" s="215" t="s">
        <v>153</v>
      </c>
      <c r="E358" s="221" t="s">
        <v>21</v>
      </c>
      <c r="F358" s="222" t="s">
        <v>1055</v>
      </c>
      <c r="G358" s="220"/>
      <c r="H358" s="221" t="s">
        <v>21</v>
      </c>
      <c r="I358" s="223"/>
      <c r="J358" s="220"/>
      <c r="K358" s="220"/>
      <c r="L358" s="224"/>
      <c r="M358" s="225"/>
      <c r="N358" s="226"/>
      <c r="O358" s="226"/>
      <c r="P358" s="226"/>
      <c r="Q358" s="226"/>
      <c r="R358" s="226"/>
      <c r="S358" s="226"/>
      <c r="T358" s="227"/>
      <c r="AT358" s="228" t="s">
        <v>153</v>
      </c>
      <c r="AU358" s="228" t="s">
        <v>79</v>
      </c>
      <c r="AV358" s="12" t="s">
        <v>77</v>
      </c>
      <c r="AW358" s="12" t="s">
        <v>34</v>
      </c>
      <c r="AX358" s="12" t="s">
        <v>70</v>
      </c>
      <c r="AY358" s="228" t="s">
        <v>135</v>
      </c>
    </row>
    <row r="359" spans="2:51" s="13" customFormat="1" ht="13.5">
      <c r="B359" s="229"/>
      <c r="C359" s="230"/>
      <c r="D359" s="215" t="s">
        <v>153</v>
      </c>
      <c r="E359" s="231" t="s">
        <v>21</v>
      </c>
      <c r="F359" s="232" t="s">
        <v>77</v>
      </c>
      <c r="G359" s="230"/>
      <c r="H359" s="233">
        <v>1</v>
      </c>
      <c r="I359" s="234"/>
      <c r="J359" s="230"/>
      <c r="K359" s="230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153</v>
      </c>
      <c r="AU359" s="239" t="s">
        <v>79</v>
      </c>
      <c r="AV359" s="13" t="s">
        <v>79</v>
      </c>
      <c r="AW359" s="13" t="s">
        <v>34</v>
      </c>
      <c r="AX359" s="13" t="s">
        <v>77</v>
      </c>
      <c r="AY359" s="239" t="s">
        <v>135</v>
      </c>
    </row>
    <row r="360" spans="2:65" s="1" customFormat="1" ht="25.5" customHeight="1">
      <c r="B360" s="41"/>
      <c r="C360" s="203" t="s">
        <v>624</v>
      </c>
      <c r="D360" s="203" t="s">
        <v>137</v>
      </c>
      <c r="E360" s="204" t="s">
        <v>1056</v>
      </c>
      <c r="F360" s="205" t="s">
        <v>1057</v>
      </c>
      <c r="G360" s="206" t="s">
        <v>290</v>
      </c>
      <c r="H360" s="207">
        <v>57</v>
      </c>
      <c r="I360" s="208"/>
      <c r="J360" s="209">
        <f>ROUND(I360*H360,2)</f>
        <v>0</v>
      </c>
      <c r="K360" s="205" t="s">
        <v>21</v>
      </c>
      <c r="L360" s="61"/>
      <c r="M360" s="210" t="s">
        <v>21</v>
      </c>
      <c r="N360" s="211" t="s">
        <v>41</v>
      </c>
      <c r="O360" s="42"/>
      <c r="P360" s="212">
        <f>O360*H360</f>
        <v>0</v>
      </c>
      <c r="Q360" s="212">
        <v>0</v>
      </c>
      <c r="R360" s="212">
        <f>Q360*H360</f>
        <v>0</v>
      </c>
      <c r="S360" s="212">
        <v>0.093</v>
      </c>
      <c r="T360" s="213">
        <f>S360*H360</f>
        <v>5.301</v>
      </c>
      <c r="AR360" s="25" t="s">
        <v>141</v>
      </c>
      <c r="AT360" s="25" t="s">
        <v>137</v>
      </c>
      <c r="AU360" s="25" t="s">
        <v>79</v>
      </c>
      <c r="AY360" s="25" t="s">
        <v>135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77</v>
      </c>
      <c r="BK360" s="214">
        <f>ROUND(I360*H360,2)</f>
        <v>0</v>
      </c>
      <c r="BL360" s="25" t="s">
        <v>141</v>
      </c>
      <c r="BM360" s="25" t="s">
        <v>1058</v>
      </c>
    </row>
    <row r="361" spans="2:47" s="1" customFormat="1" ht="13.5">
      <c r="B361" s="41"/>
      <c r="C361" s="63"/>
      <c r="D361" s="215" t="s">
        <v>143</v>
      </c>
      <c r="E361" s="63"/>
      <c r="F361" s="216" t="s">
        <v>1057</v>
      </c>
      <c r="G361" s="63"/>
      <c r="H361" s="63"/>
      <c r="I361" s="172"/>
      <c r="J361" s="63"/>
      <c r="K361" s="63"/>
      <c r="L361" s="61"/>
      <c r="M361" s="217"/>
      <c r="N361" s="42"/>
      <c r="O361" s="42"/>
      <c r="P361" s="42"/>
      <c r="Q361" s="42"/>
      <c r="R361" s="42"/>
      <c r="S361" s="42"/>
      <c r="T361" s="78"/>
      <c r="AT361" s="25" t="s">
        <v>143</v>
      </c>
      <c r="AU361" s="25" t="s">
        <v>79</v>
      </c>
    </row>
    <row r="362" spans="2:47" s="1" customFormat="1" ht="27">
      <c r="B362" s="41"/>
      <c r="C362" s="63"/>
      <c r="D362" s="215" t="s">
        <v>151</v>
      </c>
      <c r="E362" s="63"/>
      <c r="F362" s="218" t="s">
        <v>1018</v>
      </c>
      <c r="G362" s="63"/>
      <c r="H362" s="63"/>
      <c r="I362" s="172"/>
      <c r="J362" s="63"/>
      <c r="K362" s="63"/>
      <c r="L362" s="61"/>
      <c r="M362" s="217"/>
      <c r="N362" s="42"/>
      <c r="O362" s="42"/>
      <c r="P362" s="42"/>
      <c r="Q362" s="42"/>
      <c r="R362" s="42"/>
      <c r="S362" s="42"/>
      <c r="T362" s="78"/>
      <c r="AT362" s="25" t="s">
        <v>151</v>
      </c>
      <c r="AU362" s="25" t="s">
        <v>79</v>
      </c>
    </row>
    <row r="363" spans="2:51" s="12" customFormat="1" ht="13.5">
      <c r="B363" s="219"/>
      <c r="C363" s="220"/>
      <c r="D363" s="215" t="s">
        <v>153</v>
      </c>
      <c r="E363" s="221" t="s">
        <v>21</v>
      </c>
      <c r="F363" s="222" t="s">
        <v>1059</v>
      </c>
      <c r="G363" s="220"/>
      <c r="H363" s="221" t="s">
        <v>21</v>
      </c>
      <c r="I363" s="223"/>
      <c r="J363" s="220"/>
      <c r="K363" s="220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153</v>
      </c>
      <c r="AU363" s="228" t="s">
        <v>79</v>
      </c>
      <c r="AV363" s="12" t="s">
        <v>77</v>
      </c>
      <c r="AW363" s="12" t="s">
        <v>34</v>
      </c>
      <c r="AX363" s="12" t="s">
        <v>70</v>
      </c>
      <c r="AY363" s="228" t="s">
        <v>135</v>
      </c>
    </row>
    <row r="364" spans="2:51" s="13" customFormat="1" ht="13.5">
      <c r="B364" s="229"/>
      <c r="C364" s="230"/>
      <c r="D364" s="215" t="s">
        <v>153</v>
      </c>
      <c r="E364" s="231" t="s">
        <v>21</v>
      </c>
      <c r="F364" s="232" t="s">
        <v>652</v>
      </c>
      <c r="G364" s="230"/>
      <c r="H364" s="233">
        <v>57</v>
      </c>
      <c r="I364" s="234"/>
      <c r="J364" s="230"/>
      <c r="K364" s="230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153</v>
      </c>
      <c r="AU364" s="239" t="s">
        <v>79</v>
      </c>
      <c r="AV364" s="13" t="s">
        <v>79</v>
      </c>
      <c r="AW364" s="13" t="s">
        <v>34</v>
      </c>
      <c r="AX364" s="13" t="s">
        <v>77</v>
      </c>
      <c r="AY364" s="239" t="s">
        <v>135</v>
      </c>
    </row>
    <row r="365" spans="2:65" s="1" customFormat="1" ht="16.5" customHeight="1">
      <c r="B365" s="41"/>
      <c r="C365" s="203" t="s">
        <v>630</v>
      </c>
      <c r="D365" s="203" t="s">
        <v>137</v>
      </c>
      <c r="E365" s="204" t="s">
        <v>1060</v>
      </c>
      <c r="F365" s="205" t="s">
        <v>1061</v>
      </c>
      <c r="G365" s="206" t="s">
        <v>147</v>
      </c>
      <c r="H365" s="207">
        <v>181.4</v>
      </c>
      <c r="I365" s="208"/>
      <c r="J365" s="209">
        <f>ROUND(I365*H365,2)</f>
        <v>0</v>
      </c>
      <c r="K365" s="205" t="s">
        <v>21</v>
      </c>
      <c r="L365" s="61"/>
      <c r="M365" s="210" t="s">
        <v>21</v>
      </c>
      <c r="N365" s="211" t="s">
        <v>41</v>
      </c>
      <c r="O365" s="42"/>
      <c r="P365" s="212">
        <f>O365*H365</f>
        <v>0</v>
      </c>
      <c r="Q365" s="212">
        <v>0</v>
      </c>
      <c r="R365" s="212">
        <f>Q365*H365</f>
        <v>0</v>
      </c>
      <c r="S365" s="212">
        <v>0.088</v>
      </c>
      <c r="T365" s="213">
        <f>S365*H365</f>
        <v>15.963199999999999</v>
      </c>
      <c r="AR365" s="25" t="s">
        <v>141</v>
      </c>
      <c r="AT365" s="25" t="s">
        <v>137</v>
      </c>
      <c r="AU365" s="25" t="s">
        <v>79</v>
      </c>
      <c r="AY365" s="25" t="s">
        <v>135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25" t="s">
        <v>77</v>
      </c>
      <c r="BK365" s="214">
        <f>ROUND(I365*H365,2)</f>
        <v>0</v>
      </c>
      <c r="BL365" s="25" t="s">
        <v>141</v>
      </c>
      <c r="BM365" s="25" t="s">
        <v>1062</v>
      </c>
    </row>
    <row r="366" spans="2:47" s="1" customFormat="1" ht="13.5">
      <c r="B366" s="41"/>
      <c r="C366" s="63"/>
      <c r="D366" s="215" t="s">
        <v>143</v>
      </c>
      <c r="E366" s="63"/>
      <c r="F366" s="216" t="s">
        <v>1061</v>
      </c>
      <c r="G366" s="63"/>
      <c r="H366" s="63"/>
      <c r="I366" s="172"/>
      <c r="J366" s="63"/>
      <c r="K366" s="63"/>
      <c r="L366" s="61"/>
      <c r="M366" s="217"/>
      <c r="N366" s="42"/>
      <c r="O366" s="42"/>
      <c r="P366" s="42"/>
      <c r="Q366" s="42"/>
      <c r="R366" s="42"/>
      <c r="S366" s="42"/>
      <c r="T366" s="78"/>
      <c r="AT366" s="25" t="s">
        <v>143</v>
      </c>
      <c r="AU366" s="25" t="s">
        <v>79</v>
      </c>
    </row>
    <row r="367" spans="2:51" s="12" customFormat="1" ht="13.5">
      <c r="B367" s="219"/>
      <c r="C367" s="220"/>
      <c r="D367" s="215" t="s">
        <v>153</v>
      </c>
      <c r="E367" s="221" t="s">
        <v>21</v>
      </c>
      <c r="F367" s="222" t="s">
        <v>1063</v>
      </c>
      <c r="G367" s="220"/>
      <c r="H367" s="221" t="s">
        <v>21</v>
      </c>
      <c r="I367" s="223"/>
      <c r="J367" s="220"/>
      <c r="K367" s="220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153</v>
      </c>
      <c r="AU367" s="228" t="s">
        <v>79</v>
      </c>
      <c r="AV367" s="12" t="s">
        <v>77</v>
      </c>
      <c r="AW367" s="12" t="s">
        <v>34</v>
      </c>
      <c r="AX367" s="12" t="s">
        <v>70</v>
      </c>
      <c r="AY367" s="228" t="s">
        <v>135</v>
      </c>
    </row>
    <row r="368" spans="2:51" s="13" customFormat="1" ht="13.5">
      <c r="B368" s="229"/>
      <c r="C368" s="230"/>
      <c r="D368" s="215" t="s">
        <v>153</v>
      </c>
      <c r="E368" s="231" t="s">
        <v>21</v>
      </c>
      <c r="F368" s="232" t="s">
        <v>1064</v>
      </c>
      <c r="G368" s="230"/>
      <c r="H368" s="233">
        <v>181.4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153</v>
      </c>
      <c r="AU368" s="239" t="s">
        <v>79</v>
      </c>
      <c r="AV368" s="13" t="s">
        <v>79</v>
      </c>
      <c r="AW368" s="13" t="s">
        <v>34</v>
      </c>
      <c r="AX368" s="13" t="s">
        <v>77</v>
      </c>
      <c r="AY368" s="239" t="s">
        <v>135</v>
      </c>
    </row>
    <row r="369" spans="2:65" s="1" customFormat="1" ht="16.5" customHeight="1">
      <c r="B369" s="41"/>
      <c r="C369" s="203" t="s">
        <v>636</v>
      </c>
      <c r="D369" s="203" t="s">
        <v>137</v>
      </c>
      <c r="E369" s="204" t="s">
        <v>1065</v>
      </c>
      <c r="F369" s="205" t="s">
        <v>1066</v>
      </c>
      <c r="G369" s="206" t="s">
        <v>173</v>
      </c>
      <c r="H369" s="207">
        <v>49.95</v>
      </c>
      <c r="I369" s="208"/>
      <c r="J369" s="209">
        <f>ROUND(I369*H369,2)</f>
        <v>0</v>
      </c>
      <c r="K369" s="205" t="s">
        <v>21</v>
      </c>
      <c r="L369" s="61"/>
      <c r="M369" s="210" t="s">
        <v>21</v>
      </c>
      <c r="N369" s="211" t="s">
        <v>41</v>
      </c>
      <c r="O369" s="42"/>
      <c r="P369" s="212">
        <f>O369*H369</f>
        <v>0</v>
      </c>
      <c r="Q369" s="212">
        <v>0</v>
      </c>
      <c r="R369" s="212">
        <f>Q369*H369</f>
        <v>0</v>
      </c>
      <c r="S369" s="212">
        <v>0</v>
      </c>
      <c r="T369" s="213">
        <f>S369*H369</f>
        <v>0</v>
      </c>
      <c r="AR369" s="25" t="s">
        <v>141</v>
      </c>
      <c r="AT369" s="25" t="s">
        <v>137</v>
      </c>
      <c r="AU369" s="25" t="s">
        <v>79</v>
      </c>
      <c r="AY369" s="25" t="s">
        <v>135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25" t="s">
        <v>77</v>
      </c>
      <c r="BK369" s="214">
        <f>ROUND(I369*H369,2)</f>
        <v>0</v>
      </c>
      <c r="BL369" s="25" t="s">
        <v>141</v>
      </c>
      <c r="BM369" s="25" t="s">
        <v>1067</v>
      </c>
    </row>
    <row r="370" spans="2:47" s="1" customFormat="1" ht="13.5">
      <c r="B370" s="41"/>
      <c r="C370" s="63"/>
      <c r="D370" s="215" t="s">
        <v>143</v>
      </c>
      <c r="E370" s="63"/>
      <c r="F370" s="216" t="s">
        <v>1068</v>
      </c>
      <c r="G370" s="63"/>
      <c r="H370" s="63"/>
      <c r="I370" s="172"/>
      <c r="J370" s="63"/>
      <c r="K370" s="63"/>
      <c r="L370" s="61"/>
      <c r="M370" s="217"/>
      <c r="N370" s="42"/>
      <c r="O370" s="42"/>
      <c r="P370" s="42"/>
      <c r="Q370" s="42"/>
      <c r="R370" s="42"/>
      <c r="S370" s="42"/>
      <c r="T370" s="78"/>
      <c r="AT370" s="25" t="s">
        <v>143</v>
      </c>
      <c r="AU370" s="25" t="s">
        <v>79</v>
      </c>
    </row>
    <row r="371" spans="2:47" s="1" customFormat="1" ht="40.5">
      <c r="B371" s="41"/>
      <c r="C371" s="63"/>
      <c r="D371" s="215" t="s">
        <v>151</v>
      </c>
      <c r="E371" s="63"/>
      <c r="F371" s="218" t="s">
        <v>1069</v>
      </c>
      <c r="G371" s="63"/>
      <c r="H371" s="63"/>
      <c r="I371" s="172"/>
      <c r="J371" s="63"/>
      <c r="K371" s="63"/>
      <c r="L371" s="61"/>
      <c r="M371" s="217"/>
      <c r="N371" s="42"/>
      <c r="O371" s="42"/>
      <c r="P371" s="42"/>
      <c r="Q371" s="42"/>
      <c r="R371" s="42"/>
      <c r="S371" s="42"/>
      <c r="T371" s="78"/>
      <c r="AT371" s="25" t="s">
        <v>151</v>
      </c>
      <c r="AU371" s="25" t="s">
        <v>79</v>
      </c>
    </row>
    <row r="372" spans="2:51" s="12" customFormat="1" ht="13.5">
      <c r="B372" s="219"/>
      <c r="C372" s="220"/>
      <c r="D372" s="215" t="s">
        <v>153</v>
      </c>
      <c r="E372" s="221" t="s">
        <v>21</v>
      </c>
      <c r="F372" s="222" t="s">
        <v>1070</v>
      </c>
      <c r="G372" s="220"/>
      <c r="H372" s="221" t="s">
        <v>21</v>
      </c>
      <c r="I372" s="223"/>
      <c r="J372" s="220"/>
      <c r="K372" s="220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153</v>
      </c>
      <c r="AU372" s="228" t="s">
        <v>79</v>
      </c>
      <c r="AV372" s="12" t="s">
        <v>77</v>
      </c>
      <c r="AW372" s="12" t="s">
        <v>34</v>
      </c>
      <c r="AX372" s="12" t="s">
        <v>70</v>
      </c>
      <c r="AY372" s="228" t="s">
        <v>135</v>
      </c>
    </row>
    <row r="373" spans="2:51" s="13" customFormat="1" ht="13.5">
      <c r="B373" s="229"/>
      <c r="C373" s="230"/>
      <c r="D373" s="215" t="s">
        <v>153</v>
      </c>
      <c r="E373" s="231" t="s">
        <v>21</v>
      </c>
      <c r="F373" s="232" t="s">
        <v>1071</v>
      </c>
      <c r="G373" s="230"/>
      <c r="H373" s="233">
        <v>49.95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153</v>
      </c>
      <c r="AU373" s="239" t="s">
        <v>79</v>
      </c>
      <c r="AV373" s="13" t="s">
        <v>79</v>
      </c>
      <c r="AW373" s="13" t="s">
        <v>34</v>
      </c>
      <c r="AX373" s="13" t="s">
        <v>77</v>
      </c>
      <c r="AY373" s="239" t="s">
        <v>135</v>
      </c>
    </row>
    <row r="374" spans="2:63" s="11" customFormat="1" ht="29.85" customHeight="1">
      <c r="B374" s="187"/>
      <c r="C374" s="188"/>
      <c r="D374" s="189" t="s">
        <v>69</v>
      </c>
      <c r="E374" s="201" t="s">
        <v>641</v>
      </c>
      <c r="F374" s="201" t="s">
        <v>642</v>
      </c>
      <c r="G374" s="188"/>
      <c r="H374" s="188"/>
      <c r="I374" s="191"/>
      <c r="J374" s="202">
        <f>BK374</f>
        <v>0</v>
      </c>
      <c r="K374" s="188"/>
      <c r="L374" s="193"/>
      <c r="M374" s="194"/>
      <c r="N374" s="195"/>
      <c r="O374" s="195"/>
      <c r="P374" s="196">
        <f>SUM(P375:P376)</f>
        <v>0</v>
      </c>
      <c r="Q374" s="195"/>
      <c r="R374" s="196">
        <f>SUM(R375:R376)</f>
        <v>0</v>
      </c>
      <c r="S374" s="195"/>
      <c r="T374" s="197">
        <f>SUM(T375:T376)</f>
        <v>0</v>
      </c>
      <c r="AR374" s="198" t="s">
        <v>77</v>
      </c>
      <c r="AT374" s="199" t="s">
        <v>69</v>
      </c>
      <c r="AU374" s="199" t="s">
        <v>77</v>
      </c>
      <c r="AY374" s="198" t="s">
        <v>135</v>
      </c>
      <c r="BK374" s="200">
        <f>SUM(BK375:BK376)</f>
        <v>0</v>
      </c>
    </row>
    <row r="375" spans="2:65" s="1" customFormat="1" ht="16.5" customHeight="1">
      <c r="B375" s="41"/>
      <c r="C375" s="203" t="s">
        <v>643</v>
      </c>
      <c r="D375" s="203" t="s">
        <v>137</v>
      </c>
      <c r="E375" s="204" t="s">
        <v>1072</v>
      </c>
      <c r="F375" s="205" t="s">
        <v>1073</v>
      </c>
      <c r="G375" s="206" t="s">
        <v>375</v>
      </c>
      <c r="H375" s="207">
        <v>152.722</v>
      </c>
      <c r="I375" s="208"/>
      <c r="J375" s="209">
        <f>ROUND(I375*H375,2)</f>
        <v>0</v>
      </c>
      <c r="K375" s="205" t="s">
        <v>148</v>
      </c>
      <c r="L375" s="61"/>
      <c r="M375" s="210" t="s">
        <v>21</v>
      </c>
      <c r="N375" s="211" t="s">
        <v>41</v>
      </c>
      <c r="O375" s="42"/>
      <c r="P375" s="212">
        <f>O375*H375</f>
        <v>0</v>
      </c>
      <c r="Q375" s="212">
        <v>0</v>
      </c>
      <c r="R375" s="212">
        <f>Q375*H375</f>
        <v>0</v>
      </c>
      <c r="S375" s="212">
        <v>0</v>
      </c>
      <c r="T375" s="213">
        <f>S375*H375</f>
        <v>0</v>
      </c>
      <c r="AR375" s="25" t="s">
        <v>141</v>
      </c>
      <c r="AT375" s="25" t="s">
        <v>137</v>
      </c>
      <c r="AU375" s="25" t="s">
        <v>79</v>
      </c>
      <c r="AY375" s="25" t="s">
        <v>135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25" t="s">
        <v>77</v>
      </c>
      <c r="BK375" s="214">
        <f>ROUND(I375*H375,2)</f>
        <v>0</v>
      </c>
      <c r="BL375" s="25" t="s">
        <v>141</v>
      </c>
      <c r="BM375" s="25" t="s">
        <v>1074</v>
      </c>
    </row>
    <row r="376" spans="2:47" s="1" customFormat="1" ht="13.5">
      <c r="B376" s="41"/>
      <c r="C376" s="63"/>
      <c r="D376" s="215" t="s">
        <v>143</v>
      </c>
      <c r="E376" s="63"/>
      <c r="F376" s="216" t="s">
        <v>1075</v>
      </c>
      <c r="G376" s="63"/>
      <c r="H376" s="63"/>
      <c r="I376" s="172"/>
      <c r="J376" s="63"/>
      <c r="K376" s="63"/>
      <c r="L376" s="61"/>
      <c r="M376" s="276"/>
      <c r="N376" s="277"/>
      <c r="O376" s="277"/>
      <c r="P376" s="277"/>
      <c r="Q376" s="277"/>
      <c r="R376" s="277"/>
      <c r="S376" s="277"/>
      <c r="T376" s="278"/>
      <c r="AT376" s="25" t="s">
        <v>143</v>
      </c>
      <c r="AU376" s="25" t="s">
        <v>79</v>
      </c>
    </row>
    <row r="377" spans="2:12" s="1" customFormat="1" ht="6.95" customHeight="1">
      <c r="B377" s="56"/>
      <c r="C377" s="57"/>
      <c r="D377" s="57"/>
      <c r="E377" s="57"/>
      <c r="F377" s="57"/>
      <c r="G377" s="57"/>
      <c r="H377" s="57"/>
      <c r="I377" s="148"/>
      <c r="J377" s="57"/>
      <c r="K377" s="57"/>
      <c r="L377" s="61"/>
    </row>
  </sheetData>
  <sheetProtection algorithmName="SHA-512" hashValue="n8LGAuQivKSD9BkzZfInewNllwyw6KGuGT6Es0DqkkbX5pRF9LacT9trKHGy2SKE3+FKK8uXjz0AKDXTwOCPiQ==" saltValue="dsvKw89bEgR/qlXVKe+O9tWoc4pv6qR1KkuWTgnSJCPjaB5oHS1aj0Dd4Yv5umbAlhjKzODY+yxRAY1uo6CBQw==" spinCount="100000" sheet="1" objects="1" scenarios="1" formatColumns="0" formatRows="0" autoFilter="0"/>
  <autoFilter ref="C88:K376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91</v>
      </c>
      <c r="G1" s="407" t="s">
        <v>92</v>
      </c>
      <c r="H1" s="407"/>
      <c r="I1" s="124"/>
      <c r="J1" s="123" t="s">
        <v>93</v>
      </c>
      <c r="K1" s="122" t="s">
        <v>94</v>
      </c>
      <c r="L1" s="123" t="s">
        <v>95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5" t="s">
        <v>90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79</v>
      </c>
    </row>
    <row r="4" spans="2:46" ht="36.95" customHeight="1">
      <c r="B4" s="29"/>
      <c r="C4" s="30"/>
      <c r="D4" s="31" t="s">
        <v>96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VT Olešná, Místek, km 9,540 Rozdělovací objekt, projektová dokumentace, stavba č.3318</v>
      </c>
      <c r="F7" s="400"/>
      <c r="G7" s="400"/>
      <c r="H7" s="400"/>
      <c r="I7" s="126"/>
      <c r="J7" s="30"/>
      <c r="K7" s="32"/>
    </row>
    <row r="8" spans="2:11" ht="13.5">
      <c r="B8" s="29"/>
      <c r="C8" s="30"/>
      <c r="D8" s="38" t="s">
        <v>97</v>
      </c>
      <c r="E8" s="30"/>
      <c r="F8" s="30"/>
      <c r="G8" s="30"/>
      <c r="H8" s="30"/>
      <c r="I8" s="126"/>
      <c r="J8" s="30"/>
      <c r="K8" s="32"/>
    </row>
    <row r="9" spans="2:11" s="1" customFormat="1" ht="16.5" customHeight="1">
      <c r="B9" s="41"/>
      <c r="C9" s="42"/>
      <c r="D9" s="42"/>
      <c r="E9" s="399" t="s">
        <v>98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38" t="s">
        <v>99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02" t="s">
        <v>1076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20</v>
      </c>
      <c r="E13" s="42"/>
      <c r="F13" s="36" t="s">
        <v>21</v>
      </c>
      <c r="G13" s="42"/>
      <c r="H13" s="42"/>
      <c r="I13" s="128" t="s">
        <v>22</v>
      </c>
      <c r="J13" s="36" t="s">
        <v>21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28" t="s">
        <v>25</v>
      </c>
      <c r="J14" s="129" t="str">
        <f>'Rekapitulace stavby'!AN8</f>
        <v>Vyplň údaj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28" t="s">
        <v>27</v>
      </c>
      <c r="J16" s="36" t="s">
        <v>21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28" t="s">
        <v>29</v>
      </c>
      <c r="J17" s="36" t="s">
        <v>21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28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28" t="s">
        <v>27</v>
      </c>
      <c r="J22" s="36" t="s">
        <v>21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28" t="s">
        <v>29</v>
      </c>
      <c r="J23" s="36" t="s">
        <v>21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87" t="s">
        <v>21</v>
      </c>
      <c r="F26" s="387"/>
      <c r="G26" s="387"/>
      <c r="H26" s="387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36</v>
      </c>
      <c r="E29" s="42"/>
      <c r="F29" s="42"/>
      <c r="G29" s="42"/>
      <c r="H29" s="42"/>
      <c r="I29" s="127"/>
      <c r="J29" s="137">
        <f>ROUND(J88,2)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38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39">
        <f>ROUND(SUM(BE88:BE122),2)</f>
        <v>0</v>
      </c>
      <c r="G32" s="42"/>
      <c r="H32" s="42"/>
      <c r="I32" s="140">
        <v>0.21</v>
      </c>
      <c r="J32" s="139">
        <f>ROUND(ROUND((SUM(BE88:BE122)),2)*I32,2)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39">
        <f>ROUND(SUM(BF88:BF122),2)</f>
        <v>0</v>
      </c>
      <c r="G33" s="42"/>
      <c r="H33" s="42"/>
      <c r="I33" s="140">
        <v>0.15</v>
      </c>
      <c r="J33" s="139">
        <f>ROUND(ROUND((SUM(BF88:BF122)),2)*I33,2)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39">
        <f>ROUND(SUM(BG88:BG122),2)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39">
        <f>ROUND(SUM(BH88:BH122),2)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39">
        <f>ROUND(SUM(BI88:BI122),2)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46</v>
      </c>
      <c r="E38" s="79"/>
      <c r="F38" s="79"/>
      <c r="G38" s="143" t="s">
        <v>47</v>
      </c>
      <c r="H38" s="144" t="s">
        <v>48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101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99" t="str">
        <f>E7</f>
        <v>VT Olešná, Místek, km 9,540 Rozdělovací objekt, projektová dokumentace, stavba č.3318</v>
      </c>
      <c r="F47" s="400"/>
      <c r="G47" s="400"/>
      <c r="H47" s="400"/>
      <c r="I47" s="127"/>
      <c r="J47" s="42"/>
      <c r="K47" s="45"/>
    </row>
    <row r="48" spans="2:11" ht="13.5">
      <c r="B48" s="29"/>
      <c r="C48" s="38" t="s">
        <v>97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16.5" customHeight="1">
      <c r="B49" s="41"/>
      <c r="C49" s="42"/>
      <c r="D49" s="42"/>
      <c r="E49" s="399" t="s">
        <v>98</v>
      </c>
      <c r="F49" s="401"/>
      <c r="G49" s="401"/>
      <c r="H49" s="401"/>
      <c r="I49" s="127"/>
      <c r="J49" s="42"/>
      <c r="K49" s="45"/>
    </row>
    <row r="50" spans="2:11" s="1" customFormat="1" ht="14.45" customHeight="1">
      <c r="B50" s="41"/>
      <c r="C50" s="38" t="s">
        <v>99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402" t="str">
        <f>E11</f>
        <v>003 - Ostatní a vedlejší náklady</v>
      </c>
      <c r="F51" s="401"/>
      <c r="G51" s="401"/>
      <c r="H51" s="401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28" t="s">
        <v>25</v>
      </c>
      <c r="J53" s="129" t="str">
        <f>IF(J14="","",J14)</f>
        <v>Vyplň údaj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8" t="s">
        <v>26</v>
      </c>
      <c r="D55" s="42"/>
      <c r="E55" s="42"/>
      <c r="F55" s="36" t="str">
        <f>E17</f>
        <v>Povodí Odry, s.p.</v>
      </c>
      <c r="G55" s="42"/>
      <c r="H55" s="42"/>
      <c r="I55" s="128" t="s">
        <v>32</v>
      </c>
      <c r="J55" s="387" t="str">
        <f>E23</f>
        <v>Sweco Hydroprojekt, a.s.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27"/>
      <c r="J56" s="40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102</v>
      </c>
      <c r="D58" s="141"/>
      <c r="E58" s="141"/>
      <c r="F58" s="141"/>
      <c r="G58" s="141"/>
      <c r="H58" s="141"/>
      <c r="I58" s="154"/>
      <c r="J58" s="155" t="s">
        <v>103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104</v>
      </c>
      <c r="D60" s="42"/>
      <c r="E60" s="42"/>
      <c r="F60" s="42"/>
      <c r="G60" s="42"/>
      <c r="H60" s="42"/>
      <c r="I60" s="127"/>
      <c r="J60" s="137">
        <f>J88</f>
        <v>0</v>
      </c>
      <c r="K60" s="45"/>
      <c r="AU60" s="25" t="s">
        <v>105</v>
      </c>
    </row>
    <row r="61" spans="2:11" s="8" customFormat="1" ht="24.95" customHeight="1">
      <c r="B61" s="158"/>
      <c r="C61" s="159"/>
      <c r="D61" s="160" t="s">
        <v>1077</v>
      </c>
      <c r="E61" s="161"/>
      <c r="F61" s="161"/>
      <c r="G61" s="161"/>
      <c r="H61" s="161"/>
      <c r="I61" s="162"/>
      <c r="J61" s="163">
        <f>J89</f>
        <v>0</v>
      </c>
      <c r="K61" s="164"/>
    </row>
    <row r="62" spans="2:11" s="9" customFormat="1" ht="19.9" customHeight="1">
      <c r="B62" s="165"/>
      <c r="C62" s="166"/>
      <c r="D62" s="167" t="s">
        <v>1078</v>
      </c>
      <c r="E62" s="168"/>
      <c r="F62" s="168"/>
      <c r="G62" s="168"/>
      <c r="H62" s="168"/>
      <c r="I62" s="169"/>
      <c r="J62" s="170">
        <f>J90</f>
        <v>0</v>
      </c>
      <c r="K62" s="171"/>
    </row>
    <row r="63" spans="2:11" s="8" customFormat="1" ht="24.95" customHeight="1">
      <c r="B63" s="158"/>
      <c r="C63" s="159"/>
      <c r="D63" s="160" t="s">
        <v>1079</v>
      </c>
      <c r="E63" s="161"/>
      <c r="F63" s="161"/>
      <c r="G63" s="161"/>
      <c r="H63" s="161"/>
      <c r="I63" s="162"/>
      <c r="J63" s="163">
        <f>J97</f>
        <v>0</v>
      </c>
      <c r="K63" s="164"/>
    </row>
    <row r="64" spans="2:11" s="9" customFormat="1" ht="19.9" customHeight="1">
      <c r="B64" s="165"/>
      <c r="C64" s="166"/>
      <c r="D64" s="167" t="s">
        <v>1080</v>
      </c>
      <c r="E64" s="168"/>
      <c r="F64" s="168"/>
      <c r="G64" s="168"/>
      <c r="H64" s="168"/>
      <c r="I64" s="169"/>
      <c r="J64" s="170">
        <f>J98</f>
        <v>0</v>
      </c>
      <c r="K64" s="171"/>
    </row>
    <row r="65" spans="2:11" s="9" customFormat="1" ht="19.9" customHeight="1">
      <c r="B65" s="165"/>
      <c r="C65" s="166"/>
      <c r="D65" s="167" t="s">
        <v>1081</v>
      </c>
      <c r="E65" s="168"/>
      <c r="F65" s="168"/>
      <c r="G65" s="168"/>
      <c r="H65" s="168"/>
      <c r="I65" s="169"/>
      <c r="J65" s="170">
        <f>J107</f>
        <v>0</v>
      </c>
      <c r="K65" s="171"/>
    </row>
    <row r="66" spans="2:11" s="9" customFormat="1" ht="19.9" customHeight="1">
      <c r="B66" s="165"/>
      <c r="C66" s="166"/>
      <c r="D66" s="167" t="s">
        <v>1082</v>
      </c>
      <c r="E66" s="168"/>
      <c r="F66" s="168"/>
      <c r="G66" s="168"/>
      <c r="H66" s="168"/>
      <c r="I66" s="169"/>
      <c r="J66" s="170">
        <f>J114</f>
        <v>0</v>
      </c>
      <c r="K66" s="171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" customHeight="1">
      <c r="B73" s="41"/>
      <c r="C73" s="62" t="s">
        <v>119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6.5" customHeight="1">
      <c r="B76" s="41"/>
      <c r="C76" s="63"/>
      <c r="D76" s="63"/>
      <c r="E76" s="404" t="str">
        <f>E7</f>
        <v>VT Olešná, Místek, km 9,540 Rozdělovací objekt, projektová dokumentace, stavba č.3318</v>
      </c>
      <c r="F76" s="405"/>
      <c r="G76" s="405"/>
      <c r="H76" s="405"/>
      <c r="I76" s="172"/>
      <c r="J76" s="63"/>
      <c r="K76" s="63"/>
      <c r="L76" s="61"/>
    </row>
    <row r="77" spans="2:12" ht="13.5">
      <c r="B77" s="29"/>
      <c r="C77" s="65" t="s">
        <v>97</v>
      </c>
      <c r="D77" s="173"/>
      <c r="E77" s="173"/>
      <c r="F77" s="173"/>
      <c r="G77" s="173"/>
      <c r="H77" s="173"/>
      <c r="J77" s="173"/>
      <c r="K77" s="173"/>
      <c r="L77" s="174"/>
    </row>
    <row r="78" spans="2:12" s="1" customFormat="1" ht="16.5" customHeight="1">
      <c r="B78" s="41"/>
      <c r="C78" s="63"/>
      <c r="D78" s="63"/>
      <c r="E78" s="404" t="s">
        <v>98</v>
      </c>
      <c r="F78" s="406"/>
      <c r="G78" s="406"/>
      <c r="H78" s="406"/>
      <c r="I78" s="172"/>
      <c r="J78" s="63"/>
      <c r="K78" s="63"/>
      <c r="L78" s="61"/>
    </row>
    <row r="79" spans="2:12" s="1" customFormat="1" ht="14.45" customHeight="1">
      <c r="B79" s="41"/>
      <c r="C79" s="65" t="s">
        <v>99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7.25" customHeight="1">
      <c r="B80" s="41"/>
      <c r="C80" s="63"/>
      <c r="D80" s="63"/>
      <c r="E80" s="394" t="str">
        <f>E11</f>
        <v>003 - Ostatní a vedlejší náklady</v>
      </c>
      <c r="F80" s="406"/>
      <c r="G80" s="406"/>
      <c r="H80" s="406"/>
      <c r="I80" s="172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75" t="str">
        <f>F14</f>
        <v xml:space="preserve"> </v>
      </c>
      <c r="G82" s="63"/>
      <c r="H82" s="63"/>
      <c r="I82" s="176" t="s">
        <v>25</v>
      </c>
      <c r="J82" s="73" t="str">
        <f>IF(J14="","",J14)</f>
        <v>Vyplň údaj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3.5">
      <c r="B84" s="41"/>
      <c r="C84" s="65" t="s">
        <v>26</v>
      </c>
      <c r="D84" s="63"/>
      <c r="E84" s="63"/>
      <c r="F84" s="175" t="str">
        <f>E17</f>
        <v>Povodí Odry, s.p.</v>
      </c>
      <c r="G84" s="63"/>
      <c r="H84" s="63"/>
      <c r="I84" s="176" t="s">
        <v>32</v>
      </c>
      <c r="J84" s="175" t="str">
        <f>E23</f>
        <v>Sweco Hydroprojekt, a.s.</v>
      </c>
      <c r="K84" s="63"/>
      <c r="L84" s="61"/>
    </row>
    <row r="85" spans="2:12" s="1" customFormat="1" ht="14.45" customHeight="1">
      <c r="B85" s="41"/>
      <c r="C85" s="65" t="s">
        <v>30</v>
      </c>
      <c r="D85" s="63"/>
      <c r="E85" s="63"/>
      <c r="F85" s="175" t="str">
        <f>IF(E20="","",E20)</f>
        <v/>
      </c>
      <c r="G85" s="63"/>
      <c r="H85" s="63"/>
      <c r="I85" s="172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20" s="10" customFormat="1" ht="29.25" customHeight="1">
      <c r="B87" s="177"/>
      <c r="C87" s="178" t="s">
        <v>120</v>
      </c>
      <c r="D87" s="179" t="s">
        <v>55</v>
      </c>
      <c r="E87" s="179" t="s">
        <v>51</v>
      </c>
      <c r="F87" s="179" t="s">
        <v>121</v>
      </c>
      <c r="G87" s="179" t="s">
        <v>122</v>
      </c>
      <c r="H87" s="179" t="s">
        <v>123</v>
      </c>
      <c r="I87" s="180" t="s">
        <v>124</v>
      </c>
      <c r="J87" s="179" t="s">
        <v>103</v>
      </c>
      <c r="K87" s="181" t="s">
        <v>125</v>
      </c>
      <c r="L87" s="182"/>
      <c r="M87" s="81" t="s">
        <v>126</v>
      </c>
      <c r="N87" s="82" t="s">
        <v>40</v>
      </c>
      <c r="O87" s="82" t="s">
        <v>127</v>
      </c>
      <c r="P87" s="82" t="s">
        <v>128</v>
      </c>
      <c r="Q87" s="82" t="s">
        <v>129</v>
      </c>
      <c r="R87" s="82" t="s">
        <v>130</v>
      </c>
      <c r="S87" s="82" t="s">
        <v>131</v>
      </c>
      <c r="T87" s="83" t="s">
        <v>132</v>
      </c>
    </row>
    <row r="88" spans="2:63" s="1" customFormat="1" ht="29.25" customHeight="1">
      <c r="B88" s="41"/>
      <c r="C88" s="87" t="s">
        <v>104</v>
      </c>
      <c r="D88" s="63"/>
      <c r="E88" s="63"/>
      <c r="F88" s="63"/>
      <c r="G88" s="63"/>
      <c r="H88" s="63"/>
      <c r="I88" s="172"/>
      <c r="J88" s="183">
        <f>BK88</f>
        <v>0</v>
      </c>
      <c r="K88" s="63"/>
      <c r="L88" s="61"/>
      <c r="M88" s="84"/>
      <c r="N88" s="85"/>
      <c r="O88" s="85"/>
      <c r="P88" s="184">
        <f>P89+P97</f>
        <v>0</v>
      </c>
      <c r="Q88" s="85"/>
      <c r="R88" s="184">
        <f>R89+R97</f>
        <v>0</v>
      </c>
      <c r="S88" s="85"/>
      <c r="T88" s="185">
        <f>T89+T97</f>
        <v>0</v>
      </c>
      <c r="AT88" s="25" t="s">
        <v>69</v>
      </c>
      <c r="AU88" s="25" t="s">
        <v>105</v>
      </c>
      <c r="BK88" s="186">
        <f>BK89+BK97</f>
        <v>0</v>
      </c>
    </row>
    <row r="89" spans="2:63" s="11" customFormat="1" ht="37.35" customHeight="1">
      <c r="B89" s="187"/>
      <c r="C89" s="188"/>
      <c r="D89" s="189" t="s">
        <v>69</v>
      </c>
      <c r="E89" s="190" t="s">
        <v>1083</v>
      </c>
      <c r="F89" s="190" t="s">
        <v>1084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</f>
        <v>0</v>
      </c>
      <c r="Q89" s="195"/>
      <c r="R89" s="196">
        <f>R90</f>
        <v>0</v>
      </c>
      <c r="S89" s="195"/>
      <c r="T89" s="197">
        <f>T90</f>
        <v>0</v>
      </c>
      <c r="AR89" s="198" t="s">
        <v>141</v>
      </c>
      <c r="AT89" s="199" t="s">
        <v>69</v>
      </c>
      <c r="AU89" s="199" t="s">
        <v>70</v>
      </c>
      <c r="AY89" s="198" t="s">
        <v>135</v>
      </c>
      <c r="BK89" s="200">
        <f>BK90</f>
        <v>0</v>
      </c>
    </row>
    <row r="90" spans="2:63" s="11" customFormat="1" ht="19.9" customHeight="1">
      <c r="B90" s="187"/>
      <c r="C90" s="188"/>
      <c r="D90" s="189" t="s">
        <v>69</v>
      </c>
      <c r="E90" s="201" t="s">
        <v>1085</v>
      </c>
      <c r="F90" s="201" t="s">
        <v>1084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SUM(P91:P96)</f>
        <v>0</v>
      </c>
      <c r="Q90" s="195"/>
      <c r="R90" s="196">
        <f>SUM(R91:R96)</f>
        <v>0</v>
      </c>
      <c r="S90" s="195"/>
      <c r="T90" s="197">
        <f>SUM(T91:T96)</f>
        <v>0</v>
      </c>
      <c r="AR90" s="198" t="s">
        <v>141</v>
      </c>
      <c r="AT90" s="199" t="s">
        <v>69</v>
      </c>
      <c r="AU90" s="199" t="s">
        <v>77</v>
      </c>
      <c r="AY90" s="198" t="s">
        <v>135</v>
      </c>
      <c r="BK90" s="200">
        <f>SUM(BK91:BK96)</f>
        <v>0</v>
      </c>
    </row>
    <row r="91" spans="2:65" s="1" customFormat="1" ht="25.5" customHeight="1">
      <c r="B91" s="41"/>
      <c r="C91" s="203" t="s">
        <v>77</v>
      </c>
      <c r="D91" s="203" t="s">
        <v>137</v>
      </c>
      <c r="E91" s="204" t="s">
        <v>1086</v>
      </c>
      <c r="F91" s="205" t="s">
        <v>1087</v>
      </c>
      <c r="G91" s="206" t="s">
        <v>459</v>
      </c>
      <c r="H91" s="207">
        <v>1</v>
      </c>
      <c r="I91" s="208"/>
      <c r="J91" s="209">
        <f>ROUND(I91*H91,2)</f>
        <v>0</v>
      </c>
      <c r="K91" s="205" t="s">
        <v>21</v>
      </c>
      <c r="L91" s="61"/>
      <c r="M91" s="210" t="s">
        <v>21</v>
      </c>
      <c r="N91" s="211" t="s">
        <v>41</v>
      </c>
      <c r="O91" s="42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1088</v>
      </c>
      <c r="AT91" s="25" t="s">
        <v>137</v>
      </c>
      <c r="AU91" s="25" t="s">
        <v>79</v>
      </c>
      <c r="AY91" s="25" t="s">
        <v>135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77</v>
      </c>
      <c r="BK91" s="214">
        <f>ROUND(I91*H91,2)</f>
        <v>0</v>
      </c>
      <c r="BL91" s="25" t="s">
        <v>1088</v>
      </c>
      <c r="BM91" s="25" t="s">
        <v>1089</v>
      </c>
    </row>
    <row r="92" spans="2:47" s="1" customFormat="1" ht="27">
      <c r="B92" s="41"/>
      <c r="C92" s="63"/>
      <c r="D92" s="215" t="s">
        <v>143</v>
      </c>
      <c r="E92" s="63"/>
      <c r="F92" s="216" t="s">
        <v>1087</v>
      </c>
      <c r="G92" s="63"/>
      <c r="H92" s="63"/>
      <c r="I92" s="172"/>
      <c r="J92" s="63"/>
      <c r="K92" s="63"/>
      <c r="L92" s="61"/>
      <c r="M92" s="217"/>
      <c r="N92" s="42"/>
      <c r="O92" s="42"/>
      <c r="P92" s="42"/>
      <c r="Q92" s="42"/>
      <c r="R92" s="42"/>
      <c r="S92" s="42"/>
      <c r="T92" s="78"/>
      <c r="AT92" s="25" t="s">
        <v>143</v>
      </c>
      <c r="AU92" s="25" t="s">
        <v>79</v>
      </c>
    </row>
    <row r="93" spans="2:65" s="1" customFormat="1" ht="25.5" customHeight="1">
      <c r="B93" s="41"/>
      <c r="C93" s="203" t="s">
        <v>79</v>
      </c>
      <c r="D93" s="203" t="s">
        <v>137</v>
      </c>
      <c r="E93" s="204" t="s">
        <v>1090</v>
      </c>
      <c r="F93" s="205" t="s">
        <v>1091</v>
      </c>
      <c r="G93" s="206" t="s">
        <v>459</v>
      </c>
      <c r="H93" s="207">
        <v>1</v>
      </c>
      <c r="I93" s="208"/>
      <c r="J93" s="209">
        <f>ROUND(I93*H93,2)</f>
        <v>0</v>
      </c>
      <c r="K93" s="205" t="s">
        <v>21</v>
      </c>
      <c r="L93" s="61"/>
      <c r="M93" s="210" t="s">
        <v>21</v>
      </c>
      <c r="N93" s="211" t="s">
        <v>41</v>
      </c>
      <c r="O93" s="4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1088</v>
      </c>
      <c r="AT93" s="25" t="s">
        <v>137</v>
      </c>
      <c r="AU93" s="25" t="s">
        <v>79</v>
      </c>
      <c r="AY93" s="25" t="s">
        <v>135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77</v>
      </c>
      <c r="BK93" s="214">
        <f>ROUND(I93*H93,2)</f>
        <v>0</v>
      </c>
      <c r="BL93" s="25" t="s">
        <v>1088</v>
      </c>
      <c r="BM93" s="25" t="s">
        <v>1092</v>
      </c>
    </row>
    <row r="94" spans="2:47" s="1" customFormat="1" ht="13.5">
      <c r="B94" s="41"/>
      <c r="C94" s="63"/>
      <c r="D94" s="215" t="s">
        <v>143</v>
      </c>
      <c r="E94" s="63"/>
      <c r="F94" s="216" t="s">
        <v>1091</v>
      </c>
      <c r="G94" s="63"/>
      <c r="H94" s="63"/>
      <c r="I94" s="172"/>
      <c r="J94" s="63"/>
      <c r="K94" s="63"/>
      <c r="L94" s="61"/>
      <c r="M94" s="217"/>
      <c r="N94" s="42"/>
      <c r="O94" s="42"/>
      <c r="P94" s="42"/>
      <c r="Q94" s="42"/>
      <c r="R94" s="42"/>
      <c r="S94" s="42"/>
      <c r="T94" s="78"/>
      <c r="AT94" s="25" t="s">
        <v>143</v>
      </c>
      <c r="AU94" s="25" t="s">
        <v>79</v>
      </c>
    </row>
    <row r="95" spans="2:65" s="1" customFormat="1" ht="25.5" customHeight="1">
      <c r="B95" s="41"/>
      <c r="C95" s="203" t="s">
        <v>158</v>
      </c>
      <c r="D95" s="203" t="s">
        <v>137</v>
      </c>
      <c r="E95" s="204" t="s">
        <v>1093</v>
      </c>
      <c r="F95" s="205" t="s">
        <v>1094</v>
      </c>
      <c r="G95" s="206" t="s">
        <v>459</v>
      </c>
      <c r="H95" s="207">
        <v>1</v>
      </c>
      <c r="I95" s="208"/>
      <c r="J95" s="209">
        <f>ROUND(I95*H95,2)</f>
        <v>0</v>
      </c>
      <c r="K95" s="205" t="s">
        <v>21</v>
      </c>
      <c r="L95" s="61"/>
      <c r="M95" s="210" t="s">
        <v>21</v>
      </c>
      <c r="N95" s="211" t="s">
        <v>41</v>
      </c>
      <c r="O95" s="42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1088</v>
      </c>
      <c r="AT95" s="25" t="s">
        <v>137</v>
      </c>
      <c r="AU95" s="25" t="s">
        <v>79</v>
      </c>
      <c r="AY95" s="25" t="s">
        <v>135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77</v>
      </c>
      <c r="BK95" s="214">
        <f>ROUND(I95*H95,2)</f>
        <v>0</v>
      </c>
      <c r="BL95" s="25" t="s">
        <v>1088</v>
      </c>
      <c r="BM95" s="25" t="s">
        <v>1095</v>
      </c>
    </row>
    <row r="96" spans="2:47" s="1" customFormat="1" ht="13.5">
      <c r="B96" s="41"/>
      <c r="C96" s="63"/>
      <c r="D96" s="215" t="s">
        <v>143</v>
      </c>
      <c r="E96" s="63"/>
      <c r="F96" s="216" t="s">
        <v>1094</v>
      </c>
      <c r="G96" s="63"/>
      <c r="H96" s="63"/>
      <c r="I96" s="172"/>
      <c r="J96" s="63"/>
      <c r="K96" s="63"/>
      <c r="L96" s="61"/>
      <c r="M96" s="217"/>
      <c r="N96" s="42"/>
      <c r="O96" s="42"/>
      <c r="P96" s="42"/>
      <c r="Q96" s="42"/>
      <c r="R96" s="42"/>
      <c r="S96" s="42"/>
      <c r="T96" s="78"/>
      <c r="AT96" s="25" t="s">
        <v>143</v>
      </c>
      <c r="AU96" s="25" t="s">
        <v>79</v>
      </c>
    </row>
    <row r="97" spans="2:63" s="11" customFormat="1" ht="37.35" customHeight="1">
      <c r="B97" s="187"/>
      <c r="C97" s="188"/>
      <c r="D97" s="189" t="s">
        <v>69</v>
      </c>
      <c r="E97" s="190" t="s">
        <v>1096</v>
      </c>
      <c r="F97" s="190" t="s">
        <v>1097</v>
      </c>
      <c r="G97" s="188"/>
      <c r="H97" s="188"/>
      <c r="I97" s="191"/>
      <c r="J97" s="192">
        <f>BK97</f>
        <v>0</v>
      </c>
      <c r="K97" s="188"/>
      <c r="L97" s="193"/>
      <c r="M97" s="194"/>
      <c r="N97" s="195"/>
      <c r="O97" s="195"/>
      <c r="P97" s="196">
        <f>P98+P107+P114</f>
        <v>0</v>
      </c>
      <c r="Q97" s="195"/>
      <c r="R97" s="196">
        <f>R98+R107+R114</f>
        <v>0</v>
      </c>
      <c r="S97" s="195"/>
      <c r="T97" s="197">
        <f>T98+T107+T114</f>
        <v>0</v>
      </c>
      <c r="AR97" s="198" t="s">
        <v>182</v>
      </c>
      <c r="AT97" s="199" t="s">
        <v>69</v>
      </c>
      <c r="AU97" s="199" t="s">
        <v>70</v>
      </c>
      <c r="AY97" s="198" t="s">
        <v>135</v>
      </c>
      <c r="BK97" s="200">
        <f>BK98+BK107+BK114</f>
        <v>0</v>
      </c>
    </row>
    <row r="98" spans="2:63" s="11" customFormat="1" ht="19.9" customHeight="1">
      <c r="B98" s="187"/>
      <c r="C98" s="188"/>
      <c r="D98" s="189" t="s">
        <v>69</v>
      </c>
      <c r="E98" s="201" t="s">
        <v>1098</v>
      </c>
      <c r="F98" s="201" t="s">
        <v>1099</v>
      </c>
      <c r="G98" s="188"/>
      <c r="H98" s="188"/>
      <c r="I98" s="191"/>
      <c r="J98" s="202">
        <f>BK98</f>
        <v>0</v>
      </c>
      <c r="K98" s="188"/>
      <c r="L98" s="193"/>
      <c r="M98" s="194"/>
      <c r="N98" s="195"/>
      <c r="O98" s="195"/>
      <c r="P98" s="196">
        <f>SUM(P99:P106)</f>
        <v>0</v>
      </c>
      <c r="Q98" s="195"/>
      <c r="R98" s="196">
        <f>SUM(R99:R106)</f>
        <v>0</v>
      </c>
      <c r="S98" s="195"/>
      <c r="T98" s="197">
        <f>SUM(T99:T106)</f>
        <v>0</v>
      </c>
      <c r="AR98" s="198" t="s">
        <v>182</v>
      </c>
      <c r="AT98" s="199" t="s">
        <v>69</v>
      </c>
      <c r="AU98" s="199" t="s">
        <v>77</v>
      </c>
      <c r="AY98" s="198" t="s">
        <v>135</v>
      </c>
      <c r="BK98" s="200">
        <f>SUM(BK99:BK106)</f>
        <v>0</v>
      </c>
    </row>
    <row r="99" spans="2:65" s="1" customFormat="1" ht="16.5" customHeight="1">
      <c r="B99" s="41"/>
      <c r="C99" s="203" t="s">
        <v>141</v>
      </c>
      <c r="D99" s="203" t="s">
        <v>137</v>
      </c>
      <c r="E99" s="204" t="s">
        <v>1100</v>
      </c>
      <c r="F99" s="205" t="s">
        <v>1101</v>
      </c>
      <c r="G99" s="206" t="s">
        <v>459</v>
      </c>
      <c r="H99" s="207">
        <v>1</v>
      </c>
      <c r="I99" s="208"/>
      <c r="J99" s="209">
        <f>ROUND(I99*H99,2)</f>
        <v>0</v>
      </c>
      <c r="K99" s="205" t="s">
        <v>21</v>
      </c>
      <c r="L99" s="61"/>
      <c r="M99" s="210" t="s">
        <v>21</v>
      </c>
      <c r="N99" s="211" t="s">
        <v>41</v>
      </c>
      <c r="O99" s="4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1102</v>
      </c>
      <c r="AT99" s="25" t="s">
        <v>137</v>
      </c>
      <c r="AU99" s="25" t="s">
        <v>79</v>
      </c>
      <c r="AY99" s="25" t="s">
        <v>135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77</v>
      </c>
      <c r="BK99" s="214">
        <f>ROUND(I99*H99,2)</f>
        <v>0</v>
      </c>
      <c r="BL99" s="25" t="s">
        <v>1102</v>
      </c>
      <c r="BM99" s="25" t="s">
        <v>1103</v>
      </c>
    </row>
    <row r="100" spans="2:47" s="1" customFormat="1" ht="13.5">
      <c r="B100" s="41"/>
      <c r="C100" s="63"/>
      <c r="D100" s="215" t="s">
        <v>143</v>
      </c>
      <c r="E100" s="63"/>
      <c r="F100" s="216" t="s">
        <v>1101</v>
      </c>
      <c r="G100" s="63"/>
      <c r="H100" s="63"/>
      <c r="I100" s="172"/>
      <c r="J100" s="63"/>
      <c r="K100" s="63"/>
      <c r="L100" s="61"/>
      <c r="M100" s="217"/>
      <c r="N100" s="42"/>
      <c r="O100" s="42"/>
      <c r="P100" s="42"/>
      <c r="Q100" s="42"/>
      <c r="R100" s="42"/>
      <c r="S100" s="42"/>
      <c r="T100" s="78"/>
      <c r="AT100" s="25" t="s">
        <v>143</v>
      </c>
      <c r="AU100" s="25" t="s">
        <v>79</v>
      </c>
    </row>
    <row r="101" spans="2:65" s="1" customFormat="1" ht="16.5" customHeight="1">
      <c r="B101" s="41"/>
      <c r="C101" s="203" t="s">
        <v>182</v>
      </c>
      <c r="D101" s="203" t="s">
        <v>137</v>
      </c>
      <c r="E101" s="204" t="s">
        <v>1104</v>
      </c>
      <c r="F101" s="205" t="s">
        <v>1105</v>
      </c>
      <c r="G101" s="206" t="s">
        <v>459</v>
      </c>
      <c r="H101" s="207">
        <v>1</v>
      </c>
      <c r="I101" s="208"/>
      <c r="J101" s="209">
        <f>ROUND(I101*H101,2)</f>
        <v>0</v>
      </c>
      <c r="K101" s="205" t="s">
        <v>21</v>
      </c>
      <c r="L101" s="61"/>
      <c r="M101" s="210" t="s">
        <v>21</v>
      </c>
      <c r="N101" s="211" t="s">
        <v>41</v>
      </c>
      <c r="O101" s="4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1102</v>
      </c>
      <c r="AT101" s="25" t="s">
        <v>137</v>
      </c>
      <c r="AU101" s="25" t="s">
        <v>79</v>
      </c>
      <c r="AY101" s="25" t="s">
        <v>135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77</v>
      </c>
      <c r="BK101" s="214">
        <f>ROUND(I101*H101,2)</f>
        <v>0</v>
      </c>
      <c r="BL101" s="25" t="s">
        <v>1102</v>
      </c>
      <c r="BM101" s="25" t="s">
        <v>1106</v>
      </c>
    </row>
    <row r="102" spans="2:47" s="1" customFormat="1" ht="40.5">
      <c r="B102" s="41"/>
      <c r="C102" s="63"/>
      <c r="D102" s="215" t="s">
        <v>143</v>
      </c>
      <c r="E102" s="63"/>
      <c r="F102" s="216" t="s">
        <v>1107</v>
      </c>
      <c r="G102" s="63"/>
      <c r="H102" s="63"/>
      <c r="I102" s="172"/>
      <c r="J102" s="63"/>
      <c r="K102" s="63"/>
      <c r="L102" s="61"/>
      <c r="M102" s="217"/>
      <c r="N102" s="42"/>
      <c r="O102" s="42"/>
      <c r="P102" s="42"/>
      <c r="Q102" s="42"/>
      <c r="R102" s="42"/>
      <c r="S102" s="42"/>
      <c r="T102" s="78"/>
      <c r="AT102" s="25" t="s">
        <v>143</v>
      </c>
      <c r="AU102" s="25" t="s">
        <v>79</v>
      </c>
    </row>
    <row r="103" spans="2:65" s="1" customFormat="1" ht="25.5" customHeight="1">
      <c r="B103" s="41"/>
      <c r="C103" s="203" t="s">
        <v>189</v>
      </c>
      <c r="D103" s="203" t="s">
        <v>137</v>
      </c>
      <c r="E103" s="204" t="s">
        <v>1108</v>
      </c>
      <c r="F103" s="205" t="s">
        <v>1109</v>
      </c>
      <c r="G103" s="206" t="s">
        <v>459</v>
      </c>
      <c r="H103" s="207">
        <v>1</v>
      </c>
      <c r="I103" s="208"/>
      <c r="J103" s="209">
        <f>ROUND(I103*H103,2)</f>
        <v>0</v>
      </c>
      <c r="K103" s="205" t="s">
        <v>21</v>
      </c>
      <c r="L103" s="61"/>
      <c r="M103" s="210" t="s">
        <v>21</v>
      </c>
      <c r="N103" s="211" t="s">
        <v>41</v>
      </c>
      <c r="O103" s="42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1102</v>
      </c>
      <c r="AT103" s="25" t="s">
        <v>137</v>
      </c>
      <c r="AU103" s="25" t="s">
        <v>79</v>
      </c>
      <c r="AY103" s="25" t="s">
        <v>135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77</v>
      </c>
      <c r="BK103" s="214">
        <f>ROUND(I103*H103,2)</f>
        <v>0</v>
      </c>
      <c r="BL103" s="25" t="s">
        <v>1102</v>
      </c>
      <c r="BM103" s="25" t="s">
        <v>1110</v>
      </c>
    </row>
    <row r="104" spans="2:47" s="1" customFormat="1" ht="27">
      <c r="B104" s="41"/>
      <c r="C104" s="63"/>
      <c r="D104" s="215" t="s">
        <v>143</v>
      </c>
      <c r="E104" s="63"/>
      <c r="F104" s="216" t="s">
        <v>1111</v>
      </c>
      <c r="G104" s="63"/>
      <c r="H104" s="63"/>
      <c r="I104" s="172"/>
      <c r="J104" s="63"/>
      <c r="K104" s="63"/>
      <c r="L104" s="61"/>
      <c r="M104" s="217"/>
      <c r="N104" s="42"/>
      <c r="O104" s="42"/>
      <c r="P104" s="42"/>
      <c r="Q104" s="42"/>
      <c r="R104" s="42"/>
      <c r="S104" s="42"/>
      <c r="T104" s="78"/>
      <c r="AT104" s="25" t="s">
        <v>143</v>
      </c>
      <c r="AU104" s="25" t="s">
        <v>79</v>
      </c>
    </row>
    <row r="105" spans="2:65" s="1" customFormat="1" ht="25.5" customHeight="1">
      <c r="B105" s="41"/>
      <c r="C105" s="203" t="s">
        <v>209</v>
      </c>
      <c r="D105" s="203" t="s">
        <v>137</v>
      </c>
      <c r="E105" s="204" t="s">
        <v>1112</v>
      </c>
      <c r="F105" s="205" t="s">
        <v>1113</v>
      </c>
      <c r="G105" s="206" t="s">
        <v>459</v>
      </c>
      <c r="H105" s="207">
        <v>1</v>
      </c>
      <c r="I105" s="208"/>
      <c r="J105" s="209">
        <f>ROUND(I105*H105,2)</f>
        <v>0</v>
      </c>
      <c r="K105" s="205" t="s">
        <v>21</v>
      </c>
      <c r="L105" s="61"/>
      <c r="M105" s="210" t="s">
        <v>21</v>
      </c>
      <c r="N105" s="211" t="s">
        <v>41</v>
      </c>
      <c r="O105" s="42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1102</v>
      </c>
      <c r="AT105" s="25" t="s">
        <v>137</v>
      </c>
      <c r="AU105" s="25" t="s">
        <v>79</v>
      </c>
      <c r="AY105" s="25" t="s">
        <v>135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77</v>
      </c>
      <c r="BK105" s="214">
        <f>ROUND(I105*H105,2)</f>
        <v>0</v>
      </c>
      <c r="BL105" s="25" t="s">
        <v>1102</v>
      </c>
      <c r="BM105" s="25" t="s">
        <v>1114</v>
      </c>
    </row>
    <row r="106" spans="2:47" s="1" customFormat="1" ht="13.5">
      <c r="B106" s="41"/>
      <c r="C106" s="63"/>
      <c r="D106" s="215" t="s">
        <v>143</v>
      </c>
      <c r="E106" s="63"/>
      <c r="F106" s="216" t="s">
        <v>1113</v>
      </c>
      <c r="G106" s="63"/>
      <c r="H106" s="63"/>
      <c r="I106" s="172"/>
      <c r="J106" s="63"/>
      <c r="K106" s="63"/>
      <c r="L106" s="61"/>
      <c r="M106" s="217"/>
      <c r="N106" s="42"/>
      <c r="O106" s="42"/>
      <c r="P106" s="42"/>
      <c r="Q106" s="42"/>
      <c r="R106" s="42"/>
      <c r="S106" s="42"/>
      <c r="T106" s="78"/>
      <c r="AT106" s="25" t="s">
        <v>143</v>
      </c>
      <c r="AU106" s="25" t="s">
        <v>79</v>
      </c>
    </row>
    <row r="107" spans="2:63" s="11" customFormat="1" ht="29.85" customHeight="1">
      <c r="B107" s="187"/>
      <c r="C107" s="188"/>
      <c r="D107" s="189" t="s">
        <v>69</v>
      </c>
      <c r="E107" s="201" t="s">
        <v>1115</v>
      </c>
      <c r="F107" s="201" t="s">
        <v>1116</v>
      </c>
      <c r="G107" s="188"/>
      <c r="H107" s="188"/>
      <c r="I107" s="191"/>
      <c r="J107" s="202">
        <f>BK107</f>
        <v>0</v>
      </c>
      <c r="K107" s="188"/>
      <c r="L107" s="193"/>
      <c r="M107" s="194"/>
      <c r="N107" s="195"/>
      <c r="O107" s="195"/>
      <c r="P107" s="196">
        <f>SUM(P108:P113)</f>
        <v>0</v>
      </c>
      <c r="Q107" s="195"/>
      <c r="R107" s="196">
        <f>SUM(R108:R113)</f>
        <v>0</v>
      </c>
      <c r="S107" s="195"/>
      <c r="T107" s="197">
        <f>SUM(T108:T113)</f>
        <v>0</v>
      </c>
      <c r="AR107" s="198" t="s">
        <v>182</v>
      </c>
      <c r="AT107" s="199" t="s">
        <v>69</v>
      </c>
      <c r="AU107" s="199" t="s">
        <v>77</v>
      </c>
      <c r="AY107" s="198" t="s">
        <v>135</v>
      </c>
      <c r="BK107" s="200">
        <f>SUM(BK108:BK113)</f>
        <v>0</v>
      </c>
    </row>
    <row r="108" spans="2:65" s="1" customFormat="1" ht="16.5" customHeight="1">
      <c r="B108" s="41"/>
      <c r="C108" s="203" t="s">
        <v>229</v>
      </c>
      <c r="D108" s="203" t="s">
        <v>137</v>
      </c>
      <c r="E108" s="204" t="s">
        <v>1117</v>
      </c>
      <c r="F108" s="205" t="s">
        <v>1118</v>
      </c>
      <c r="G108" s="206" t="s">
        <v>459</v>
      </c>
      <c r="H108" s="207">
        <v>1</v>
      </c>
      <c r="I108" s="208"/>
      <c r="J108" s="209">
        <f>ROUND(I108*H108,2)</f>
        <v>0</v>
      </c>
      <c r="K108" s="205" t="s">
        <v>21</v>
      </c>
      <c r="L108" s="61"/>
      <c r="M108" s="210" t="s">
        <v>21</v>
      </c>
      <c r="N108" s="211" t="s">
        <v>41</v>
      </c>
      <c r="O108" s="42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5" t="s">
        <v>1102</v>
      </c>
      <c r="AT108" s="25" t="s">
        <v>137</v>
      </c>
      <c r="AU108" s="25" t="s">
        <v>79</v>
      </c>
      <c r="AY108" s="25" t="s">
        <v>135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77</v>
      </c>
      <c r="BK108" s="214">
        <f>ROUND(I108*H108,2)</f>
        <v>0</v>
      </c>
      <c r="BL108" s="25" t="s">
        <v>1102</v>
      </c>
      <c r="BM108" s="25" t="s">
        <v>1119</v>
      </c>
    </row>
    <row r="109" spans="2:47" s="1" customFormat="1" ht="54">
      <c r="B109" s="41"/>
      <c r="C109" s="63"/>
      <c r="D109" s="215" t="s">
        <v>143</v>
      </c>
      <c r="E109" s="63"/>
      <c r="F109" s="216" t="s">
        <v>1120</v>
      </c>
      <c r="G109" s="63"/>
      <c r="H109" s="63"/>
      <c r="I109" s="172"/>
      <c r="J109" s="63"/>
      <c r="K109" s="63"/>
      <c r="L109" s="61"/>
      <c r="M109" s="217"/>
      <c r="N109" s="42"/>
      <c r="O109" s="42"/>
      <c r="P109" s="42"/>
      <c r="Q109" s="42"/>
      <c r="R109" s="42"/>
      <c r="S109" s="42"/>
      <c r="T109" s="78"/>
      <c r="AT109" s="25" t="s">
        <v>143</v>
      </c>
      <c r="AU109" s="25" t="s">
        <v>79</v>
      </c>
    </row>
    <row r="110" spans="2:65" s="1" customFormat="1" ht="25.5" customHeight="1">
      <c r="B110" s="41"/>
      <c r="C110" s="203" t="s">
        <v>236</v>
      </c>
      <c r="D110" s="203" t="s">
        <v>137</v>
      </c>
      <c r="E110" s="204" t="s">
        <v>1121</v>
      </c>
      <c r="F110" s="205" t="s">
        <v>1122</v>
      </c>
      <c r="G110" s="206" t="s">
        <v>459</v>
      </c>
      <c r="H110" s="207">
        <v>1</v>
      </c>
      <c r="I110" s="208"/>
      <c r="J110" s="209">
        <f>ROUND(I110*H110,2)</f>
        <v>0</v>
      </c>
      <c r="K110" s="205" t="s">
        <v>21</v>
      </c>
      <c r="L110" s="61"/>
      <c r="M110" s="210" t="s">
        <v>21</v>
      </c>
      <c r="N110" s="211" t="s">
        <v>41</v>
      </c>
      <c r="O110" s="42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25" t="s">
        <v>1102</v>
      </c>
      <c r="AT110" s="25" t="s">
        <v>137</v>
      </c>
      <c r="AU110" s="25" t="s">
        <v>79</v>
      </c>
      <c r="AY110" s="25" t="s">
        <v>135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5" t="s">
        <v>77</v>
      </c>
      <c r="BK110" s="214">
        <f>ROUND(I110*H110,2)</f>
        <v>0</v>
      </c>
      <c r="BL110" s="25" t="s">
        <v>1102</v>
      </c>
      <c r="BM110" s="25" t="s">
        <v>1123</v>
      </c>
    </row>
    <row r="111" spans="2:47" s="1" customFormat="1" ht="27">
      <c r="B111" s="41"/>
      <c r="C111" s="63"/>
      <c r="D111" s="215" t="s">
        <v>143</v>
      </c>
      <c r="E111" s="63"/>
      <c r="F111" s="216" t="s">
        <v>1122</v>
      </c>
      <c r="G111" s="63"/>
      <c r="H111" s="63"/>
      <c r="I111" s="172"/>
      <c r="J111" s="63"/>
      <c r="K111" s="63"/>
      <c r="L111" s="61"/>
      <c r="M111" s="217"/>
      <c r="N111" s="42"/>
      <c r="O111" s="42"/>
      <c r="P111" s="42"/>
      <c r="Q111" s="42"/>
      <c r="R111" s="42"/>
      <c r="S111" s="42"/>
      <c r="T111" s="78"/>
      <c r="AT111" s="25" t="s">
        <v>143</v>
      </c>
      <c r="AU111" s="25" t="s">
        <v>79</v>
      </c>
    </row>
    <row r="112" spans="2:65" s="1" customFormat="1" ht="25.5" customHeight="1">
      <c r="B112" s="41"/>
      <c r="C112" s="203" t="s">
        <v>243</v>
      </c>
      <c r="D112" s="203" t="s">
        <v>137</v>
      </c>
      <c r="E112" s="204" t="s">
        <v>1124</v>
      </c>
      <c r="F112" s="205" t="s">
        <v>1125</v>
      </c>
      <c r="G112" s="206" t="s">
        <v>459</v>
      </c>
      <c r="H112" s="207">
        <v>1</v>
      </c>
      <c r="I112" s="208"/>
      <c r="J112" s="209">
        <f>ROUND(I112*H112,2)</f>
        <v>0</v>
      </c>
      <c r="K112" s="205" t="s">
        <v>21</v>
      </c>
      <c r="L112" s="61"/>
      <c r="M112" s="210" t="s">
        <v>21</v>
      </c>
      <c r="N112" s="211" t="s">
        <v>41</v>
      </c>
      <c r="O112" s="42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5" t="s">
        <v>1102</v>
      </c>
      <c r="AT112" s="25" t="s">
        <v>137</v>
      </c>
      <c r="AU112" s="25" t="s">
        <v>79</v>
      </c>
      <c r="AY112" s="25" t="s">
        <v>135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5" t="s">
        <v>77</v>
      </c>
      <c r="BK112" s="214">
        <f>ROUND(I112*H112,2)</f>
        <v>0</v>
      </c>
      <c r="BL112" s="25" t="s">
        <v>1102</v>
      </c>
      <c r="BM112" s="25" t="s">
        <v>1126</v>
      </c>
    </row>
    <row r="113" spans="2:47" s="1" customFormat="1" ht="27">
      <c r="B113" s="41"/>
      <c r="C113" s="63"/>
      <c r="D113" s="215" t="s">
        <v>143</v>
      </c>
      <c r="E113" s="63"/>
      <c r="F113" s="216" t="s">
        <v>1125</v>
      </c>
      <c r="G113" s="63"/>
      <c r="H113" s="63"/>
      <c r="I113" s="172"/>
      <c r="J113" s="63"/>
      <c r="K113" s="63"/>
      <c r="L113" s="61"/>
      <c r="M113" s="217"/>
      <c r="N113" s="42"/>
      <c r="O113" s="42"/>
      <c r="P113" s="42"/>
      <c r="Q113" s="42"/>
      <c r="R113" s="42"/>
      <c r="S113" s="42"/>
      <c r="T113" s="78"/>
      <c r="AT113" s="25" t="s">
        <v>143</v>
      </c>
      <c r="AU113" s="25" t="s">
        <v>79</v>
      </c>
    </row>
    <row r="114" spans="2:63" s="11" customFormat="1" ht="29.85" customHeight="1">
      <c r="B114" s="187"/>
      <c r="C114" s="188"/>
      <c r="D114" s="189" t="s">
        <v>69</v>
      </c>
      <c r="E114" s="201" t="s">
        <v>1127</v>
      </c>
      <c r="F114" s="201" t="s">
        <v>1128</v>
      </c>
      <c r="G114" s="188"/>
      <c r="H114" s="188"/>
      <c r="I114" s="191"/>
      <c r="J114" s="202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0</v>
      </c>
      <c r="S114" s="195"/>
      <c r="T114" s="197">
        <f>SUM(T115:T122)</f>
        <v>0</v>
      </c>
      <c r="AR114" s="198" t="s">
        <v>182</v>
      </c>
      <c r="AT114" s="199" t="s">
        <v>69</v>
      </c>
      <c r="AU114" s="199" t="s">
        <v>77</v>
      </c>
      <c r="AY114" s="198" t="s">
        <v>135</v>
      </c>
      <c r="BK114" s="200">
        <f>SUM(BK115:BK122)</f>
        <v>0</v>
      </c>
    </row>
    <row r="115" spans="2:65" s="1" customFormat="1" ht="25.5" customHeight="1">
      <c r="B115" s="41"/>
      <c r="C115" s="203" t="s">
        <v>247</v>
      </c>
      <c r="D115" s="203" t="s">
        <v>137</v>
      </c>
      <c r="E115" s="204" t="s">
        <v>1129</v>
      </c>
      <c r="F115" s="205" t="s">
        <v>1130</v>
      </c>
      <c r="G115" s="206" t="s">
        <v>459</v>
      </c>
      <c r="H115" s="207">
        <v>1</v>
      </c>
      <c r="I115" s="208"/>
      <c r="J115" s="209">
        <f>ROUND(I115*H115,2)</f>
        <v>0</v>
      </c>
      <c r="K115" s="205" t="s">
        <v>148</v>
      </c>
      <c r="L115" s="61"/>
      <c r="M115" s="210" t="s">
        <v>21</v>
      </c>
      <c r="N115" s="211" t="s">
        <v>41</v>
      </c>
      <c r="O115" s="42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1102</v>
      </c>
      <c r="AT115" s="25" t="s">
        <v>137</v>
      </c>
      <c r="AU115" s="25" t="s">
        <v>79</v>
      </c>
      <c r="AY115" s="25" t="s">
        <v>135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77</v>
      </c>
      <c r="BK115" s="214">
        <f>ROUND(I115*H115,2)</f>
        <v>0</v>
      </c>
      <c r="BL115" s="25" t="s">
        <v>1102</v>
      </c>
      <c r="BM115" s="25" t="s">
        <v>1131</v>
      </c>
    </row>
    <row r="116" spans="2:47" s="1" customFormat="1" ht="40.5">
      <c r="B116" s="41"/>
      <c r="C116" s="63"/>
      <c r="D116" s="215" t="s">
        <v>143</v>
      </c>
      <c r="E116" s="63"/>
      <c r="F116" s="216" t="s">
        <v>1132</v>
      </c>
      <c r="G116" s="63"/>
      <c r="H116" s="63"/>
      <c r="I116" s="172"/>
      <c r="J116" s="63"/>
      <c r="K116" s="63"/>
      <c r="L116" s="61"/>
      <c r="M116" s="217"/>
      <c r="N116" s="42"/>
      <c r="O116" s="42"/>
      <c r="P116" s="42"/>
      <c r="Q116" s="42"/>
      <c r="R116" s="42"/>
      <c r="S116" s="42"/>
      <c r="T116" s="78"/>
      <c r="AT116" s="25" t="s">
        <v>143</v>
      </c>
      <c r="AU116" s="25" t="s">
        <v>79</v>
      </c>
    </row>
    <row r="117" spans="2:65" s="1" customFormat="1" ht="16.5" customHeight="1">
      <c r="B117" s="41"/>
      <c r="C117" s="203" t="s">
        <v>252</v>
      </c>
      <c r="D117" s="203" t="s">
        <v>137</v>
      </c>
      <c r="E117" s="204" t="s">
        <v>1133</v>
      </c>
      <c r="F117" s="205" t="s">
        <v>1134</v>
      </c>
      <c r="G117" s="206" t="s">
        <v>459</v>
      </c>
      <c r="H117" s="207">
        <v>1</v>
      </c>
      <c r="I117" s="208"/>
      <c r="J117" s="209">
        <f>ROUND(I117*H117,2)</f>
        <v>0</v>
      </c>
      <c r="K117" s="205" t="s">
        <v>21</v>
      </c>
      <c r="L117" s="61"/>
      <c r="M117" s="210" t="s">
        <v>21</v>
      </c>
      <c r="N117" s="211" t="s">
        <v>41</v>
      </c>
      <c r="O117" s="42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1102</v>
      </c>
      <c r="AT117" s="25" t="s">
        <v>137</v>
      </c>
      <c r="AU117" s="25" t="s">
        <v>79</v>
      </c>
      <c r="AY117" s="25" t="s">
        <v>135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77</v>
      </c>
      <c r="BK117" s="214">
        <f>ROUND(I117*H117,2)</f>
        <v>0</v>
      </c>
      <c r="BL117" s="25" t="s">
        <v>1102</v>
      </c>
      <c r="BM117" s="25" t="s">
        <v>1135</v>
      </c>
    </row>
    <row r="118" spans="2:47" s="1" customFormat="1" ht="13.5">
      <c r="B118" s="41"/>
      <c r="C118" s="63"/>
      <c r="D118" s="215" t="s">
        <v>143</v>
      </c>
      <c r="E118" s="63"/>
      <c r="F118" s="216" t="s">
        <v>1134</v>
      </c>
      <c r="G118" s="63"/>
      <c r="H118" s="63"/>
      <c r="I118" s="172"/>
      <c r="J118" s="63"/>
      <c r="K118" s="63"/>
      <c r="L118" s="61"/>
      <c r="M118" s="217"/>
      <c r="N118" s="42"/>
      <c r="O118" s="42"/>
      <c r="P118" s="42"/>
      <c r="Q118" s="42"/>
      <c r="R118" s="42"/>
      <c r="S118" s="42"/>
      <c r="T118" s="78"/>
      <c r="AT118" s="25" t="s">
        <v>143</v>
      </c>
      <c r="AU118" s="25" t="s">
        <v>79</v>
      </c>
    </row>
    <row r="119" spans="2:65" s="1" customFormat="1" ht="16.5" customHeight="1">
      <c r="B119" s="41"/>
      <c r="C119" s="203" t="s">
        <v>257</v>
      </c>
      <c r="D119" s="203" t="s">
        <v>137</v>
      </c>
      <c r="E119" s="204" t="s">
        <v>1136</v>
      </c>
      <c r="F119" s="205" t="s">
        <v>1137</v>
      </c>
      <c r="G119" s="206" t="s">
        <v>459</v>
      </c>
      <c r="H119" s="207">
        <v>1</v>
      </c>
      <c r="I119" s="208"/>
      <c r="J119" s="209">
        <f>ROUND(I119*H119,2)</f>
        <v>0</v>
      </c>
      <c r="K119" s="205" t="s">
        <v>21</v>
      </c>
      <c r="L119" s="61"/>
      <c r="M119" s="210" t="s">
        <v>21</v>
      </c>
      <c r="N119" s="211" t="s">
        <v>41</v>
      </c>
      <c r="O119" s="42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1102</v>
      </c>
      <c r="AT119" s="25" t="s">
        <v>137</v>
      </c>
      <c r="AU119" s="25" t="s">
        <v>79</v>
      </c>
      <c r="AY119" s="25" t="s">
        <v>135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77</v>
      </c>
      <c r="BK119" s="214">
        <f>ROUND(I119*H119,2)</f>
        <v>0</v>
      </c>
      <c r="BL119" s="25" t="s">
        <v>1102</v>
      </c>
      <c r="BM119" s="25" t="s">
        <v>1138</v>
      </c>
    </row>
    <row r="120" spans="2:47" s="1" customFormat="1" ht="13.5">
      <c r="B120" s="41"/>
      <c r="C120" s="63"/>
      <c r="D120" s="215" t="s">
        <v>143</v>
      </c>
      <c r="E120" s="63"/>
      <c r="F120" s="216" t="s">
        <v>1137</v>
      </c>
      <c r="G120" s="63"/>
      <c r="H120" s="63"/>
      <c r="I120" s="172"/>
      <c r="J120" s="63"/>
      <c r="K120" s="63"/>
      <c r="L120" s="61"/>
      <c r="M120" s="217"/>
      <c r="N120" s="42"/>
      <c r="O120" s="42"/>
      <c r="P120" s="42"/>
      <c r="Q120" s="42"/>
      <c r="R120" s="42"/>
      <c r="S120" s="42"/>
      <c r="T120" s="78"/>
      <c r="AT120" s="25" t="s">
        <v>143</v>
      </c>
      <c r="AU120" s="25" t="s">
        <v>79</v>
      </c>
    </row>
    <row r="121" spans="2:65" s="1" customFormat="1" ht="16.5" customHeight="1">
      <c r="B121" s="41"/>
      <c r="C121" s="203" t="s">
        <v>262</v>
      </c>
      <c r="D121" s="203" t="s">
        <v>137</v>
      </c>
      <c r="E121" s="204" t="s">
        <v>1139</v>
      </c>
      <c r="F121" s="205" t="s">
        <v>1140</v>
      </c>
      <c r="G121" s="206" t="s">
        <v>444</v>
      </c>
      <c r="H121" s="207">
        <v>2</v>
      </c>
      <c r="I121" s="208"/>
      <c r="J121" s="209">
        <f>ROUND(I121*H121,2)</f>
        <v>0</v>
      </c>
      <c r="K121" s="205" t="s">
        <v>21</v>
      </c>
      <c r="L121" s="61"/>
      <c r="M121" s="210" t="s">
        <v>21</v>
      </c>
      <c r="N121" s="211" t="s">
        <v>41</v>
      </c>
      <c r="O121" s="4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1102</v>
      </c>
      <c r="AT121" s="25" t="s">
        <v>137</v>
      </c>
      <c r="AU121" s="25" t="s">
        <v>79</v>
      </c>
      <c r="AY121" s="25" t="s">
        <v>135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77</v>
      </c>
      <c r="BK121" s="214">
        <f>ROUND(I121*H121,2)</f>
        <v>0</v>
      </c>
      <c r="BL121" s="25" t="s">
        <v>1102</v>
      </c>
      <c r="BM121" s="25" t="s">
        <v>1141</v>
      </c>
    </row>
    <row r="122" spans="2:47" s="1" customFormat="1" ht="27">
      <c r="B122" s="41"/>
      <c r="C122" s="63"/>
      <c r="D122" s="215" t="s">
        <v>143</v>
      </c>
      <c r="E122" s="63"/>
      <c r="F122" s="216" t="s">
        <v>1142</v>
      </c>
      <c r="G122" s="63"/>
      <c r="H122" s="63"/>
      <c r="I122" s="172"/>
      <c r="J122" s="63"/>
      <c r="K122" s="63"/>
      <c r="L122" s="61"/>
      <c r="M122" s="276"/>
      <c r="N122" s="277"/>
      <c r="O122" s="277"/>
      <c r="P122" s="277"/>
      <c r="Q122" s="277"/>
      <c r="R122" s="277"/>
      <c r="S122" s="277"/>
      <c r="T122" s="278"/>
      <c r="AT122" s="25" t="s">
        <v>143</v>
      </c>
      <c r="AU122" s="25" t="s">
        <v>79</v>
      </c>
    </row>
    <row r="123" spans="2:12" s="1" customFormat="1" ht="6.95" customHeight="1">
      <c r="B123" s="56"/>
      <c r="C123" s="57"/>
      <c r="D123" s="57"/>
      <c r="E123" s="57"/>
      <c r="F123" s="57"/>
      <c r="G123" s="57"/>
      <c r="H123" s="57"/>
      <c r="I123" s="148"/>
      <c r="J123" s="57"/>
      <c r="K123" s="57"/>
      <c r="L123" s="61"/>
    </row>
  </sheetData>
  <sheetProtection algorithmName="SHA-512" hashValue="XheDe9jOddo3nGYxD/0O4U8Ndw8W2JeMpZ5F6XNlZOZGufBC8ZnHu05oAwOvPOkZCcqcByxwcfVPE0BQI4QQFA==" saltValue="ruI20yHE/g19XTz9n6QIS8PrlJqEdOAdoHjlMcxI8i1YrpPpOt8b5KjyzwGUBgMaLnR75u3xQAyY9Enrk+YCdA==" spinCount="100000" sheet="1" objects="1" scenarios="1" formatColumns="0" formatRows="0" autoFilter="0"/>
  <autoFilter ref="C87:K122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411" t="s">
        <v>1143</v>
      </c>
      <c r="D3" s="411"/>
      <c r="E3" s="411"/>
      <c r="F3" s="411"/>
      <c r="G3" s="411"/>
      <c r="H3" s="411"/>
      <c r="I3" s="411"/>
      <c r="J3" s="411"/>
      <c r="K3" s="284"/>
    </row>
    <row r="4" spans="2:11" ht="25.5" customHeight="1">
      <c r="B4" s="285"/>
      <c r="C4" s="415" t="s">
        <v>1144</v>
      </c>
      <c r="D4" s="415"/>
      <c r="E4" s="415"/>
      <c r="F4" s="415"/>
      <c r="G4" s="415"/>
      <c r="H4" s="415"/>
      <c r="I4" s="415"/>
      <c r="J4" s="415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13" t="s">
        <v>1145</v>
      </c>
      <c r="D6" s="413"/>
      <c r="E6" s="413"/>
      <c r="F6" s="413"/>
      <c r="G6" s="413"/>
      <c r="H6" s="413"/>
      <c r="I6" s="413"/>
      <c r="J6" s="413"/>
      <c r="K6" s="286"/>
    </row>
    <row r="7" spans="2:11" ht="15" customHeight="1">
      <c r="B7" s="289"/>
      <c r="C7" s="413" t="s">
        <v>1146</v>
      </c>
      <c r="D7" s="413"/>
      <c r="E7" s="413"/>
      <c r="F7" s="413"/>
      <c r="G7" s="413"/>
      <c r="H7" s="413"/>
      <c r="I7" s="413"/>
      <c r="J7" s="413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13" t="s">
        <v>1147</v>
      </c>
      <c r="D9" s="413"/>
      <c r="E9" s="413"/>
      <c r="F9" s="413"/>
      <c r="G9" s="413"/>
      <c r="H9" s="413"/>
      <c r="I9" s="413"/>
      <c r="J9" s="413"/>
      <c r="K9" s="286"/>
    </row>
    <row r="10" spans="2:11" ht="15" customHeight="1">
      <c r="B10" s="289"/>
      <c r="C10" s="288"/>
      <c r="D10" s="413" t="s">
        <v>1148</v>
      </c>
      <c r="E10" s="413"/>
      <c r="F10" s="413"/>
      <c r="G10" s="413"/>
      <c r="H10" s="413"/>
      <c r="I10" s="413"/>
      <c r="J10" s="413"/>
      <c r="K10" s="286"/>
    </row>
    <row r="11" spans="2:11" ht="15" customHeight="1">
      <c r="B11" s="289"/>
      <c r="C11" s="290"/>
      <c r="D11" s="413" t="s">
        <v>1149</v>
      </c>
      <c r="E11" s="413"/>
      <c r="F11" s="413"/>
      <c r="G11" s="413"/>
      <c r="H11" s="413"/>
      <c r="I11" s="413"/>
      <c r="J11" s="413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13" t="s">
        <v>1150</v>
      </c>
      <c r="E13" s="413"/>
      <c r="F13" s="413"/>
      <c r="G13" s="413"/>
      <c r="H13" s="413"/>
      <c r="I13" s="413"/>
      <c r="J13" s="413"/>
      <c r="K13" s="286"/>
    </row>
    <row r="14" spans="2:11" ht="15" customHeight="1">
      <c r="B14" s="289"/>
      <c r="C14" s="290"/>
      <c r="D14" s="413" t="s">
        <v>1151</v>
      </c>
      <c r="E14" s="413"/>
      <c r="F14" s="413"/>
      <c r="G14" s="413"/>
      <c r="H14" s="413"/>
      <c r="I14" s="413"/>
      <c r="J14" s="413"/>
      <c r="K14" s="286"/>
    </row>
    <row r="15" spans="2:11" ht="15" customHeight="1">
      <c r="B15" s="289"/>
      <c r="C15" s="290"/>
      <c r="D15" s="413" t="s">
        <v>1152</v>
      </c>
      <c r="E15" s="413"/>
      <c r="F15" s="413"/>
      <c r="G15" s="413"/>
      <c r="H15" s="413"/>
      <c r="I15" s="413"/>
      <c r="J15" s="413"/>
      <c r="K15" s="286"/>
    </row>
    <row r="16" spans="2:11" ht="15" customHeight="1">
      <c r="B16" s="289"/>
      <c r="C16" s="290"/>
      <c r="D16" s="290"/>
      <c r="E16" s="291" t="s">
        <v>76</v>
      </c>
      <c r="F16" s="413" t="s">
        <v>1153</v>
      </c>
      <c r="G16" s="413"/>
      <c r="H16" s="413"/>
      <c r="I16" s="413"/>
      <c r="J16" s="413"/>
      <c r="K16" s="286"/>
    </row>
    <row r="17" spans="2:11" ht="15" customHeight="1">
      <c r="B17" s="289"/>
      <c r="C17" s="290"/>
      <c r="D17" s="290"/>
      <c r="E17" s="291" t="s">
        <v>1154</v>
      </c>
      <c r="F17" s="413" t="s">
        <v>1155</v>
      </c>
      <c r="G17" s="413"/>
      <c r="H17" s="413"/>
      <c r="I17" s="413"/>
      <c r="J17" s="413"/>
      <c r="K17" s="286"/>
    </row>
    <row r="18" spans="2:11" ht="15" customHeight="1">
      <c r="B18" s="289"/>
      <c r="C18" s="290"/>
      <c r="D18" s="290"/>
      <c r="E18" s="291" t="s">
        <v>1156</v>
      </c>
      <c r="F18" s="413" t="s">
        <v>1157</v>
      </c>
      <c r="G18" s="413"/>
      <c r="H18" s="413"/>
      <c r="I18" s="413"/>
      <c r="J18" s="413"/>
      <c r="K18" s="286"/>
    </row>
    <row r="19" spans="2:11" ht="15" customHeight="1">
      <c r="B19" s="289"/>
      <c r="C19" s="290"/>
      <c r="D19" s="290"/>
      <c r="E19" s="291" t="s">
        <v>1158</v>
      </c>
      <c r="F19" s="413" t="s">
        <v>1159</v>
      </c>
      <c r="G19" s="413"/>
      <c r="H19" s="413"/>
      <c r="I19" s="413"/>
      <c r="J19" s="413"/>
      <c r="K19" s="286"/>
    </row>
    <row r="20" spans="2:11" ht="15" customHeight="1">
      <c r="B20" s="289"/>
      <c r="C20" s="290"/>
      <c r="D20" s="290"/>
      <c r="E20" s="291" t="s">
        <v>1083</v>
      </c>
      <c r="F20" s="413" t="s">
        <v>1084</v>
      </c>
      <c r="G20" s="413"/>
      <c r="H20" s="413"/>
      <c r="I20" s="413"/>
      <c r="J20" s="413"/>
      <c r="K20" s="286"/>
    </row>
    <row r="21" spans="2:11" ht="15" customHeight="1">
      <c r="B21" s="289"/>
      <c r="C21" s="290"/>
      <c r="D21" s="290"/>
      <c r="E21" s="291" t="s">
        <v>83</v>
      </c>
      <c r="F21" s="413" t="s">
        <v>1160</v>
      </c>
      <c r="G21" s="413"/>
      <c r="H21" s="413"/>
      <c r="I21" s="413"/>
      <c r="J21" s="413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13" t="s">
        <v>1161</v>
      </c>
      <c r="D23" s="413"/>
      <c r="E23" s="413"/>
      <c r="F23" s="413"/>
      <c r="G23" s="413"/>
      <c r="H23" s="413"/>
      <c r="I23" s="413"/>
      <c r="J23" s="413"/>
      <c r="K23" s="286"/>
    </row>
    <row r="24" spans="2:11" ht="15" customHeight="1">
      <c r="B24" s="289"/>
      <c r="C24" s="413" t="s">
        <v>1162</v>
      </c>
      <c r="D24" s="413"/>
      <c r="E24" s="413"/>
      <c r="F24" s="413"/>
      <c r="G24" s="413"/>
      <c r="H24" s="413"/>
      <c r="I24" s="413"/>
      <c r="J24" s="413"/>
      <c r="K24" s="286"/>
    </row>
    <row r="25" spans="2:11" ht="15" customHeight="1">
      <c r="B25" s="289"/>
      <c r="C25" s="288"/>
      <c r="D25" s="413" t="s">
        <v>1163</v>
      </c>
      <c r="E25" s="413"/>
      <c r="F25" s="413"/>
      <c r="G25" s="413"/>
      <c r="H25" s="413"/>
      <c r="I25" s="413"/>
      <c r="J25" s="413"/>
      <c r="K25" s="286"/>
    </row>
    <row r="26" spans="2:11" ht="15" customHeight="1">
      <c r="B26" s="289"/>
      <c r="C26" s="290"/>
      <c r="D26" s="413" t="s">
        <v>1164</v>
      </c>
      <c r="E26" s="413"/>
      <c r="F26" s="413"/>
      <c r="G26" s="413"/>
      <c r="H26" s="413"/>
      <c r="I26" s="413"/>
      <c r="J26" s="413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13" t="s">
        <v>1165</v>
      </c>
      <c r="E28" s="413"/>
      <c r="F28" s="413"/>
      <c r="G28" s="413"/>
      <c r="H28" s="413"/>
      <c r="I28" s="413"/>
      <c r="J28" s="413"/>
      <c r="K28" s="286"/>
    </row>
    <row r="29" spans="2:11" ht="15" customHeight="1">
      <c r="B29" s="289"/>
      <c r="C29" s="290"/>
      <c r="D29" s="413" t="s">
        <v>1166</v>
      </c>
      <c r="E29" s="413"/>
      <c r="F29" s="413"/>
      <c r="G29" s="413"/>
      <c r="H29" s="413"/>
      <c r="I29" s="413"/>
      <c r="J29" s="413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13" t="s">
        <v>1167</v>
      </c>
      <c r="E31" s="413"/>
      <c r="F31" s="413"/>
      <c r="G31" s="413"/>
      <c r="H31" s="413"/>
      <c r="I31" s="413"/>
      <c r="J31" s="413"/>
      <c r="K31" s="286"/>
    </row>
    <row r="32" spans="2:11" ht="15" customHeight="1">
      <c r="B32" s="289"/>
      <c r="C32" s="290"/>
      <c r="D32" s="413" t="s">
        <v>1168</v>
      </c>
      <c r="E32" s="413"/>
      <c r="F32" s="413"/>
      <c r="G32" s="413"/>
      <c r="H32" s="413"/>
      <c r="I32" s="413"/>
      <c r="J32" s="413"/>
      <c r="K32" s="286"/>
    </row>
    <row r="33" spans="2:11" ht="15" customHeight="1">
      <c r="B33" s="289"/>
      <c r="C33" s="290"/>
      <c r="D33" s="413" t="s">
        <v>1169</v>
      </c>
      <c r="E33" s="413"/>
      <c r="F33" s="413"/>
      <c r="G33" s="413"/>
      <c r="H33" s="413"/>
      <c r="I33" s="413"/>
      <c r="J33" s="413"/>
      <c r="K33" s="286"/>
    </row>
    <row r="34" spans="2:11" ht="15" customHeight="1">
      <c r="B34" s="289"/>
      <c r="C34" s="290"/>
      <c r="D34" s="288"/>
      <c r="E34" s="292" t="s">
        <v>120</v>
      </c>
      <c r="F34" s="288"/>
      <c r="G34" s="413" t="s">
        <v>1170</v>
      </c>
      <c r="H34" s="413"/>
      <c r="I34" s="413"/>
      <c r="J34" s="413"/>
      <c r="K34" s="286"/>
    </row>
    <row r="35" spans="2:11" ht="30.75" customHeight="1">
      <c r="B35" s="289"/>
      <c r="C35" s="290"/>
      <c r="D35" s="288"/>
      <c r="E35" s="292" t="s">
        <v>1171</v>
      </c>
      <c r="F35" s="288"/>
      <c r="G35" s="413" t="s">
        <v>1172</v>
      </c>
      <c r="H35" s="413"/>
      <c r="I35" s="413"/>
      <c r="J35" s="413"/>
      <c r="K35" s="286"/>
    </row>
    <row r="36" spans="2:11" ht="15" customHeight="1">
      <c r="B36" s="289"/>
      <c r="C36" s="290"/>
      <c r="D36" s="288"/>
      <c r="E36" s="292" t="s">
        <v>51</v>
      </c>
      <c r="F36" s="288"/>
      <c r="G36" s="413" t="s">
        <v>1173</v>
      </c>
      <c r="H36" s="413"/>
      <c r="I36" s="413"/>
      <c r="J36" s="413"/>
      <c r="K36" s="286"/>
    </row>
    <row r="37" spans="2:11" ht="15" customHeight="1">
      <c r="B37" s="289"/>
      <c r="C37" s="290"/>
      <c r="D37" s="288"/>
      <c r="E37" s="292" t="s">
        <v>121</v>
      </c>
      <c r="F37" s="288"/>
      <c r="G37" s="413" t="s">
        <v>1174</v>
      </c>
      <c r="H37" s="413"/>
      <c r="I37" s="413"/>
      <c r="J37" s="413"/>
      <c r="K37" s="286"/>
    </row>
    <row r="38" spans="2:11" ht="15" customHeight="1">
      <c r="B38" s="289"/>
      <c r="C38" s="290"/>
      <c r="D38" s="288"/>
      <c r="E38" s="292" t="s">
        <v>122</v>
      </c>
      <c r="F38" s="288"/>
      <c r="G38" s="413" t="s">
        <v>1175</v>
      </c>
      <c r="H38" s="413"/>
      <c r="I38" s="413"/>
      <c r="J38" s="413"/>
      <c r="K38" s="286"/>
    </row>
    <row r="39" spans="2:11" ht="15" customHeight="1">
      <c r="B39" s="289"/>
      <c r="C39" s="290"/>
      <c r="D39" s="288"/>
      <c r="E39" s="292" t="s">
        <v>123</v>
      </c>
      <c r="F39" s="288"/>
      <c r="G39" s="413" t="s">
        <v>1176</v>
      </c>
      <c r="H39" s="413"/>
      <c r="I39" s="413"/>
      <c r="J39" s="413"/>
      <c r="K39" s="286"/>
    </row>
    <row r="40" spans="2:11" ht="15" customHeight="1">
      <c r="B40" s="289"/>
      <c r="C40" s="290"/>
      <c r="D40" s="288"/>
      <c r="E40" s="292" t="s">
        <v>1177</v>
      </c>
      <c r="F40" s="288"/>
      <c r="G40" s="413" t="s">
        <v>1178</v>
      </c>
      <c r="H40" s="413"/>
      <c r="I40" s="413"/>
      <c r="J40" s="413"/>
      <c r="K40" s="286"/>
    </row>
    <row r="41" spans="2:11" ht="15" customHeight="1">
      <c r="B41" s="289"/>
      <c r="C41" s="290"/>
      <c r="D41" s="288"/>
      <c r="E41" s="292"/>
      <c r="F41" s="288"/>
      <c r="G41" s="413" t="s">
        <v>1179</v>
      </c>
      <c r="H41" s="413"/>
      <c r="I41" s="413"/>
      <c r="J41" s="413"/>
      <c r="K41" s="286"/>
    </row>
    <row r="42" spans="2:11" ht="15" customHeight="1">
      <c r="B42" s="289"/>
      <c r="C42" s="290"/>
      <c r="D42" s="288"/>
      <c r="E42" s="292" t="s">
        <v>1180</v>
      </c>
      <c r="F42" s="288"/>
      <c r="G42" s="413" t="s">
        <v>1181</v>
      </c>
      <c r="H42" s="413"/>
      <c r="I42" s="413"/>
      <c r="J42" s="413"/>
      <c r="K42" s="286"/>
    </row>
    <row r="43" spans="2:11" ht="15" customHeight="1">
      <c r="B43" s="289"/>
      <c r="C43" s="290"/>
      <c r="D43" s="288"/>
      <c r="E43" s="292" t="s">
        <v>125</v>
      </c>
      <c r="F43" s="288"/>
      <c r="G43" s="413" t="s">
        <v>1182</v>
      </c>
      <c r="H43" s="413"/>
      <c r="I43" s="413"/>
      <c r="J43" s="413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13" t="s">
        <v>1183</v>
      </c>
      <c r="E45" s="413"/>
      <c r="F45" s="413"/>
      <c r="G45" s="413"/>
      <c r="H45" s="413"/>
      <c r="I45" s="413"/>
      <c r="J45" s="413"/>
      <c r="K45" s="286"/>
    </row>
    <row r="46" spans="2:11" ht="15" customHeight="1">
      <c r="B46" s="289"/>
      <c r="C46" s="290"/>
      <c r="D46" s="290"/>
      <c r="E46" s="413" t="s">
        <v>1184</v>
      </c>
      <c r="F46" s="413"/>
      <c r="G46" s="413"/>
      <c r="H46" s="413"/>
      <c r="I46" s="413"/>
      <c r="J46" s="413"/>
      <c r="K46" s="286"/>
    </row>
    <row r="47" spans="2:11" ht="15" customHeight="1">
      <c r="B47" s="289"/>
      <c r="C47" s="290"/>
      <c r="D47" s="290"/>
      <c r="E47" s="413" t="s">
        <v>1185</v>
      </c>
      <c r="F47" s="413"/>
      <c r="G47" s="413"/>
      <c r="H47" s="413"/>
      <c r="I47" s="413"/>
      <c r="J47" s="413"/>
      <c r="K47" s="286"/>
    </row>
    <row r="48" spans="2:11" ht="15" customHeight="1">
      <c r="B48" s="289"/>
      <c r="C48" s="290"/>
      <c r="D48" s="290"/>
      <c r="E48" s="413" t="s">
        <v>1186</v>
      </c>
      <c r="F48" s="413"/>
      <c r="G48" s="413"/>
      <c r="H48" s="413"/>
      <c r="I48" s="413"/>
      <c r="J48" s="413"/>
      <c r="K48" s="286"/>
    </row>
    <row r="49" spans="2:11" ht="15" customHeight="1">
      <c r="B49" s="289"/>
      <c r="C49" s="290"/>
      <c r="D49" s="413" t="s">
        <v>1187</v>
      </c>
      <c r="E49" s="413"/>
      <c r="F49" s="413"/>
      <c r="G49" s="413"/>
      <c r="H49" s="413"/>
      <c r="I49" s="413"/>
      <c r="J49" s="413"/>
      <c r="K49" s="286"/>
    </row>
    <row r="50" spans="2:11" ht="25.5" customHeight="1">
      <c r="B50" s="285"/>
      <c r="C50" s="415" t="s">
        <v>1188</v>
      </c>
      <c r="D50" s="415"/>
      <c r="E50" s="415"/>
      <c r="F50" s="415"/>
      <c r="G50" s="415"/>
      <c r="H50" s="415"/>
      <c r="I50" s="415"/>
      <c r="J50" s="415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13" t="s">
        <v>1189</v>
      </c>
      <c r="D52" s="413"/>
      <c r="E52" s="413"/>
      <c r="F52" s="413"/>
      <c r="G52" s="413"/>
      <c r="H52" s="413"/>
      <c r="I52" s="413"/>
      <c r="J52" s="413"/>
      <c r="K52" s="286"/>
    </row>
    <row r="53" spans="2:11" ht="15" customHeight="1">
      <c r="B53" s="285"/>
      <c r="C53" s="413" t="s">
        <v>1190</v>
      </c>
      <c r="D53" s="413"/>
      <c r="E53" s="413"/>
      <c r="F53" s="413"/>
      <c r="G53" s="413"/>
      <c r="H53" s="413"/>
      <c r="I53" s="413"/>
      <c r="J53" s="413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13" t="s">
        <v>1191</v>
      </c>
      <c r="D55" s="413"/>
      <c r="E55" s="413"/>
      <c r="F55" s="413"/>
      <c r="G55" s="413"/>
      <c r="H55" s="413"/>
      <c r="I55" s="413"/>
      <c r="J55" s="413"/>
      <c r="K55" s="286"/>
    </row>
    <row r="56" spans="2:11" ht="15" customHeight="1">
      <c r="B56" s="285"/>
      <c r="C56" s="290"/>
      <c r="D56" s="413" t="s">
        <v>1192</v>
      </c>
      <c r="E56" s="413"/>
      <c r="F56" s="413"/>
      <c r="G56" s="413"/>
      <c r="H56" s="413"/>
      <c r="I56" s="413"/>
      <c r="J56" s="413"/>
      <c r="K56" s="286"/>
    </row>
    <row r="57" spans="2:11" ht="15" customHeight="1">
      <c r="B57" s="285"/>
      <c r="C57" s="290"/>
      <c r="D57" s="413" t="s">
        <v>1193</v>
      </c>
      <c r="E57" s="413"/>
      <c r="F57" s="413"/>
      <c r="G57" s="413"/>
      <c r="H57" s="413"/>
      <c r="I57" s="413"/>
      <c r="J57" s="413"/>
      <c r="K57" s="286"/>
    </row>
    <row r="58" spans="2:11" ht="15" customHeight="1">
      <c r="B58" s="285"/>
      <c r="C58" s="290"/>
      <c r="D58" s="413" t="s">
        <v>1194</v>
      </c>
      <c r="E58" s="413"/>
      <c r="F58" s="413"/>
      <c r="G58" s="413"/>
      <c r="H58" s="413"/>
      <c r="I58" s="413"/>
      <c r="J58" s="413"/>
      <c r="K58" s="286"/>
    </row>
    <row r="59" spans="2:11" ht="15" customHeight="1">
      <c r="B59" s="285"/>
      <c r="C59" s="290"/>
      <c r="D59" s="413" t="s">
        <v>1195</v>
      </c>
      <c r="E59" s="413"/>
      <c r="F59" s="413"/>
      <c r="G59" s="413"/>
      <c r="H59" s="413"/>
      <c r="I59" s="413"/>
      <c r="J59" s="413"/>
      <c r="K59" s="286"/>
    </row>
    <row r="60" spans="2:11" ht="15" customHeight="1">
      <c r="B60" s="285"/>
      <c r="C60" s="290"/>
      <c r="D60" s="414" t="s">
        <v>1196</v>
      </c>
      <c r="E60" s="414"/>
      <c r="F60" s="414"/>
      <c r="G60" s="414"/>
      <c r="H60" s="414"/>
      <c r="I60" s="414"/>
      <c r="J60" s="414"/>
      <c r="K60" s="286"/>
    </row>
    <row r="61" spans="2:11" ht="15" customHeight="1">
      <c r="B61" s="285"/>
      <c r="C61" s="290"/>
      <c r="D61" s="413" t="s">
        <v>1197</v>
      </c>
      <c r="E61" s="413"/>
      <c r="F61" s="413"/>
      <c r="G61" s="413"/>
      <c r="H61" s="413"/>
      <c r="I61" s="413"/>
      <c r="J61" s="413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13" t="s">
        <v>1198</v>
      </c>
      <c r="E63" s="413"/>
      <c r="F63" s="413"/>
      <c r="G63" s="413"/>
      <c r="H63" s="413"/>
      <c r="I63" s="413"/>
      <c r="J63" s="413"/>
      <c r="K63" s="286"/>
    </row>
    <row r="64" spans="2:11" ht="15" customHeight="1">
      <c r="B64" s="285"/>
      <c r="C64" s="290"/>
      <c r="D64" s="414" t="s">
        <v>1199</v>
      </c>
      <c r="E64" s="414"/>
      <c r="F64" s="414"/>
      <c r="G64" s="414"/>
      <c r="H64" s="414"/>
      <c r="I64" s="414"/>
      <c r="J64" s="414"/>
      <c r="K64" s="286"/>
    </row>
    <row r="65" spans="2:11" ht="15" customHeight="1">
      <c r="B65" s="285"/>
      <c r="C65" s="290"/>
      <c r="D65" s="413" t="s">
        <v>1200</v>
      </c>
      <c r="E65" s="413"/>
      <c r="F65" s="413"/>
      <c r="G65" s="413"/>
      <c r="H65" s="413"/>
      <c r="I65" s="413"/>
      <c r="J65" s="413"/>
      <c r="K65" s="286"/>
    </row>
    <row r="66" spans="2:11" ht="15" customHeight="1">
      <c r="B66" s="285"/>
      <c r="C66" s="290"/>
      <c r="D66" s="413" t="s">
        <v>1201</v>
      </c>
      <c r="E66" s="413"/>
      <c r="F66" s="413"/>
      <c r="G66" s="413"/>
      <c r="H66" s="413"/>
      <c r="I66" s="413"/>
      <c r="J66" s="413"/>
      <c r="K66" s="286"/>
    </row>
    <row r="67" spans="2:11" ht="15" customHeight="1">
      <c r="B67" s="285"/>
      <c r="C67" s="290"/>
      <c r="D67" s="413" t="s">
        <v>1202</v>
      </c>
      <c r="E67" s="413"/>
      <c r="F67" s="413"/>
      <c r="G67" s="413"/>
      <c r="H67" s="413"/>
      <c r="I67" s="413"/>
      <c r="J67" s="413"/>
      <c r="K67" s="286"/>
    </row>
    <row r="68" spans="2:11" ht="15" customHeight="1">
      <c r="B68" s="285"/>
      <c r="C68" s="290"/>
      <c r="D68" s="413" t="s">
        <v>1203</v>
      </c>
      <c r="E68" s="413"/>
      <c r="F68" s="413"/>
      <c r="G68" s="413"/>
      <c r="H68" s="413"/>
      <c r="I68" s="413"/>
      <c r="J68" s="413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12" t="s">
        <v>95</v>
      </c>
      <c r="D73" s="412"/>
      <c r="E73" s="412"/>
      <c r="F73" s="412"/>
      <c r="G73" s="412"/>
      <c r="H73" s="412"/>
      <c r="I73" s="412"/>
      <c r="J73" s="412"/>
      <c r="K73" s="303"/>
    </row>
    <row r="74" spans="2:11" ht="17.25" customHeight="1">
      <c r="B74" s="302"/>
      <c r="C74" s="304" t="s">
        <v>1204</v>
      </c>
      <c r="D74" s="304"/>
      <c r="E74" s="304"/>
      <c r="F74" s="304" t="s">
        <v>1205</v>
      </c>
      <c r="G74" s="305"/>
      <c r="H74" s="304" t="s">
        <v>121</v>
      </c>
      <c r="I74" s="304" t="s">
        <v>55</v>
      </c>
      <c r="J74" s="304" t="s">
        <v>1206</v>
      </c>
      <c r="K74" s="303"/>
    </row>
    <row r="75" spans="2:11" ht="17.25" customHeight="1">
      <c r="B75" s="302"/>
      <c r="C75" s="306" t="s">
        <v>1207</v>
      </c>
      <c r="D75" s="306"/>
      <c r="E75" s="306"/>
      <c r="F75" s="307" t="s">
        <v>1208</v>
      </c>
      <c r="G75" s="308"/>
      <c r="H75" s="306"/>
      <c r="I75" s="306"/>
      <c r="J75" s="306" t="s">
        <v>1209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51</v>
      </c>
      <c r="D77" s="309"/>
      <c r="E77" s="309"/>
      <c r="F77" s="311" t="s">
        <v>1210</v>
      </c>
      <c r="G77" s="310"/>
      <c r="H77" s="292" t="s">
        <v>1211</v>
      </c>
      <c r="I77" s="292" t="s">
        <v>1212</v>
      </c>
      <c r="J77" s="292">
        <v>20</v>
      </c>
      <c r="K77" s="303"/>
    </row>
    <row r="78" spans="2:11" ht="15" customHeight="1">
      <c r="B78" s="302"/>
      <c r="C78" s="292" t="s">
        <v>1213</v>
      </c>
      <c r="D78" s="292"/>
      <c r="E78" s="292"/>
      <c r="F78" s="311" t="s">
        <v>1210</v>
      </c>
      <c r="G78" s="310"/>
      <c r="H78" s="292" t="s">
        <v>1214</v>
      </c>
      <c r="I78" s="292" t="s">
        <v>1212</v>
      </c>
      <c r="J78" s="292">
        <v>120</v>
      </c>
      <c r="K78" s="303"/>
    </row>
    <row r="79" spans="2:11" ht="15" customHeight="1">
      <c r="B79" s="312"/>
      <c r="C79" s="292" t="s">
        <v>1215</v>
      </c>
      <c r="D79" s="292"/>
      <c r="E79" s="292"/>
      <c r="F79" s="311" t="s">
        <v>1216</v>
      </c>
      <c r="G79" s="310"/>
      <c r="H79" s="292" t="s">
        <v>1217</v>
      </c>
      <c r="I79" s="292" t="s">
        <v>1212</v>
      </c>
      <c r="J79" s="292">
        <v>50</v>
      </c>
      <c r="K79" s="303"/>
    </row>
    <row r="80" spans="2:11" ht="15" customHeight="1">
      <c r="B80" s="312"/>
      <c r="C80" s="292" t="s">
        <v>1218</v>
      </c>
      <c r="D80" s="292"/>
      <c r="E80" s="292"/>
      <c r="F80" s="311" t="s">
        <v>1210</v>
      </c>
      <c r="G80" s="310"/>
      <c r="H80" s="292" t="s">
        <v>1219</v>
      </c>
      <c r="I80" s="292" t="s">
        <v>1220</v>
      </c>
      <c r="J80" s="292"/>
      <c r="K80" s="303"/>
    </row>
    <row r="81" spans="2:11" ht="15" customHeight="1">
      <c r="B81" s="312"/>
      <c r="C81" s="313" t="s">
        <v>1221</v>
      </c>
      <c r="D81" s="313"/>
      <c r="E81" s="313"/>
      <c r="F81" s="314" t="s">
        <v>1216</v>
      </c>
      <c r="G81" s="313"/>
      <c r="H81" s="313" t="s">
        <v>1222</v>
      </c>
      <c r="I81" s="313" t="s">
        <v>1212</v>
      </c>
      <c r="J81" s="313">
        <v>15</v>
      </c>
      <c r="K81" s="303"/>
    </row>
    <row r="82" spans="2:11" ht="15" customHeight="1">
      <c r="B82" s="312"/>
      <c r="C82" s="313" t="s">
        <v>1223</v>
      </c>
      <c r="D82" s="313"/>
      <c r="E82" s="313"/>
      <c r="F82" s="314" t="s">
        <v>1216</v>
      </c>
      <c r="G82" s="313"/>
      <c r="H82" s="313" t="s">
        <v>1224</v>
      </c>
      <c r="I82" s="313" t="s">
        <v>1212</v>
      </c>
      <c r="J82" s="313">
        <v>15</v>
      </c>
      <c r="K82" s="303"/>
    </row>
    <row r="83" spans="2:11" ht="15" customHeight="1">
      <c r="B83" s="312"/>
      <c r="C83" s="313" t="s">
        <v>1225</v>
      </c>
      <c r="D83" s="313"/>
      <c r="E83" s="313"/>
      <c r="F83" s="314" t="s">
        <v>1216</v>
      </c>
      <c r="G83" s="313"/>
      <c r="H83" s="313" t="s">
        <v>1226</v>
      </c>
      <c r="I83" s="313" t="s">
        <v>1212</v>
      </c>
      <c r="J83" s="313">
        <v>20</v>
      </c>
      <c r="K83" s="303"/>
    </row>
    <row r="84" spans="2:11" ht="15" customHeight="1">
      <c r="B84" s="312"/>
      <c r="C84" s="313" t="s">
        <v>1227</v>
      </c>
      <c r="D84" s="313"/>
      <c r="E84" s="313"/>
      <c r="F84" s="314" t="s">
        <v>1216</v>
      </c>
      <c r="G84" s="313"/>
      <c r="H84" s="313" t="s">
        <v>1228</v>
      </c>
      <c r="I84" s="313" t="s">
        <v>1212</v>
      </c>
      <c r="J84" s="313">
        <v>20</v>
      </c>
      <c r="K84" s="303"/>
    </row>
    <row r="85" spans="2:11" ht="15" customHeight="1">
      <c r="B85" s="312"/>
      <c r="C85" s="292" t="s">
        <v>1229</v>
      </c>
      <c r="D85" s="292"/>
      <c r="E85" s="292"/>
      <c r="F85" s="311" t="s">
        <v>1216</v>
      </c>
      <c r="G85" s="310"/>
      <c r="H85" s="292" t="s">
        <v>1230</v>
      </c>
      <c r="I85" s="292" t="s">
        <v>1212</v>
      </c>
      <c r="J85" s="292">
        <v>50</v>
      </c>
      <c r="K85" s="303"/>
    </row>
    <row r="86" spans="2:11" ht="15" customHeight="1">
      <c r="B86" s="312"/>
      <c r="C86" s="292" t="s">
        <v>1231</v>
      </c>
      <c r="D86" s="292"/>
      <c r="E86" s="292"/>
      <c r="F86" s="311" t="s">
        <v>1216</v>
      </c>
      <c r="G86" s="310"/>
      <c r="H86" s="292" t="s">
        <v>1232</v>
      </c>
      <c r="I86" s="292" t="s">
        <v>1212</v>
      </c>
      <c r="J86" s="292">
        <v>20</v>
      </c>
      <c r="K86" s="303"/>
    </row>
    <row r="87" spans="2:11" ht="15" customHeight="1">
      <c r="B87" s="312"/>
      <c r="C87" s="292" t="s">
        <v>1233</v>
      </c>
      <c r="D87" s="292"/>
      <c r="E87" s="292"/>
      <c r="F87" s="311" t="s">
        <v>1216</v>
      </c>
      <c r="G87" s="310"/>
      <c r="H87" s="292" t="s">
        <v>1234</v>
      </c>
      <c r="I87" s="292" t="s">
        <v>1212</v>
      </c>
      <c r="J87" s="292">
        <v>20</v>
      </c>
      <c r="K87" s="303"/>
    </row>
    <row r="88" spans="2:11" ht="15" customHeight="1">
      <c r="B88" s="312"/>
      <c r="C88" s="292" t="s">
        <v>1235</v>
      </c>
      <c r="D88" s="292"/>
      <c r="E88" s="292"/>
      <c r="F88" s="311" t="s">
        <v>1216</v>
      </c>
      <c r="G88" s="310"/>
      <c r="H88" s="292" t="s">
        <v>1236</v>
      </c>
      <c r="I88" s="292" t="s">
        <v>1212</v>
      </c>
      <c r="J88" s="292">
        <v>50</v>
      </c>
      <c r="K88" s="303"/>
    </row>
    <row r="89" spans="2:11" ht="15" customHeight="1">
      <c r="B89" s="312"/>
      <c r="C89" s="292" t="s">
        <v>1237</v>
      </c>
      <c r="D89" s="292"/>
      <c r="E89" s="292"/>
      <c r="F89" s="311" t="s">
        <v>1216</v>
      </c>
      <c r="G89" s="310"/>
      <c r="H89" s="292" t="s">
        <v>1237</v>
      </c>
      <c r="I89" s="292" t="s">
        <v>1212</v>
      </c>
      <c r="J89" s="292">
        <v>50</v>
      </c>
      <c r="K89" s="303"/>
    </row>
    <row r="90" spans="2:11" ht="15" customHeight="1">
      <c r="B90" s="312"/>
      <c r="C90" s="292" t="s">
        <v>126</v>
      </c>
      <c r="D90" s="292"/>
      <c r="E90" s="292"/>
      <c r="F90" s="311" t="s">
        <v>1216</v>
      </c>
      <c r="G90" s="310"/>
      <c r="H90" s="292" t="s">
        <v>1238</v>
      </c>
      <c r="I90" s="292" t="s">
        <v>1212</v>
      </c>
      <c r="J90" s="292">
        <v>255</v>
      </c>
      <c r="K90" s="303"/>
    </row>
    <row r="91" spans="2:11" ht="15" customHeight="1">
      <c r="B91" s="312"/>
      <c r="C91" s="292" t="s">
        <v>1239</v>
      </c>
      <c r="D91" s="292"/>
      <c r="E91" s="292"/>
      <c r="F91" s="311" t="s">
        <v>1210</v>
      </c>
      <c r="G91" s="310"/>
      <c r="H91" s="292" t="s">
        <v>1240</v>
      </c>
      <c r="I91" s="292" t="s">
        <v>1241</v>
      </c>
      <c r="J91" s="292"/>
      <c r="K91" s="303"/>
    </row>
    <row r="92" spans="2:11" ht="15" customHeight="1">
      <c r="B92" s="312"/>
      <c r="C92" s="292" t="s">
        <v>1242</v>
      </c>
      <c r="D92" s="292"/>
      <c r="E92" s="292"/>
      <c r="F92" s="311" t="s">
        <v>1210</v>
      </c>
      <c r="G92" s="310"/>
      <c r="H92" s="292" t="s">
        <v>1243</v>
      </c>
      <c r="I92" s="292" t="s">
        <v>1244</v>
      </c>
      <c r="J92" s="292"/>
      <c r="K92" s="303"/>
    </row>
    <row r="93" spans="2:11" ht="15" customHeight="1">
      <c r="B93" s="312"/>
      <c r="C93" s="292" t="s">
        <v>1245</v>
      </c>
      <c r="D93" s="292"/>
      <c r="E93" s="292"/>
      <c r="F93" s="311" t="s">
        <v>1210</v>
      </c>
      <c r="G93" s="310"/>
      <c r="H93" s="292" t="s">
        <v>1245</v>
      </c>
      <c r="I93" s="292" t="s">
        <v>1244</v>
      </c>
      <c r="J93" s="292"/>
      <c r="K93" s="303"/>
    </row>
    <row r="94" spans="2:11" ht="15" customHeight="1">
      <c r="B94" s="312"/>
      <c r="C94" s="292" t="s">
        <v>36</v>
      </c>
      <c r="D94" s="292"/>
      <c r="E94" s="292"/>
      <c r="F94" s="311" t="s">
        <v>1210</v>
      </c>
      <c r="G94" s="310"/>
      <c r="H94" s="292" t="s">
        <v>1246</v>
      </c>
      <c r="I94" s="292" t="s">
        <v>1244</v>
      </c>
      <c r="J94" s="292"/>
      <c r="K94" s="303"/>
    </row>
    <row r="95" spans="2:11" ht="15" customHeight="1">
      <c r="B95" s="312"/>
      <c r="C95" s="292" t="s">
        <v>46</v>
      </c>
      <c r="D95" s="292"/>
      <c r="E95" s="292"/>
      <c r="F95" s="311" t="s">
        <v>1210</v>
      </c>
      <c r="G95" s="310"/>
      <c r="H95" s="292" t="s">
        <v>1247</v>
      </c>
      <c r="I95" s="292" t="s">
        <v>1244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12" t="s">
        <v>1248</v>
      </c>
      <c r="D100" s="412"/>
      <c r="E100" s="412"/>
      <c r="F100" s="412"/>
      <c r="G100" s="412"/>
      <c r="H100" s="412"/>
      <c r="I100" s="412"/>
      <c r="J100" s="412"/>
      <c r="K100" s="303"/>
    </row>
    <row r="101" spans="2:11" ht="17.25" customHeight="1">
      <c r="B101" s="302"/>
      <c r="C101" s="304" t="s">
        <v>1204</v>
      </c>
      <c r="D101" s="304"/>
      <c r="E101" s="304"/>
      <c r="F101" s="304" t="s">
        <v>1205</v>
      </c>
      <c r="G101" s="305"/>
      <c r="H101" s="304" t="s">
        <v>121</v>
      </c>
      <c r="I101" s="304" t="s">
        <v>55</v>
      </c>
      <c r="J101" s="304" t="s">
        <v>1206</v>
      </c>
      <c r="K101" s="303"/>
    </row>
    <row r="102" spans="2:11" ht="17.25" customHeight="1">
      <c r="B102" s="302"/>
      <c r="C102" s="306" t="s">
        <v>1207</v>
      </c>
      <c r="D102" s="306"/>
      <c r="E102" s="306"/>
      <c r="F102" s="307" t="s">
        <v>1208</v>
      </c>
      <c r="G102" s="308"/>
      <c r="H102" s="306"/>
      <c r="I102" s="306"/>
      <c r="J102" s="306" t="s">
        <v>1209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51</v>
      </c>
      <c r="D104" s="309"/>
      <c r="E104" s="309"/>
      <c r="F104" s="311" t="s">
        <v>1210</v>
      </c>
      <c r="G104" s="320"/>
      <c r="H104" s="292" t="s">
        <v>1249</v>
      </c>
      <c r="I104" s="292" t="s">
        <v>1212</v>
      </c>
      <c r="J104" s="292">
        <v>20</v>
      </c>
      <c r="K104" s="303"/>
    </row>
    <row r="105" spans="2:11" ht="15" customHeight="1">
      <c r="B105" s="302"/>
      <c r="C105" s="292" t="s">
        <v>1213</v>
      </c>
      <c r="D105" s="292"/>
      <c r="E105" s="292"/>
      <c r="F105" s="311" t="s">
        <v>1210</v>
      </c>
      <c r="G105" s="292"/>
      <c r="H105" s="292" t="s">
        <v>1249</v>
      </c>
      <c r="I105" s="292" t="s">
        <v>1212</v>
      </c>
      <c r="J105" s="292">
        <v>120</v>
      </c>
      <c r="K105" s="303"/>
    </row>
    <row r="106" spans="2:11" ht="15" customHeight="1">
      <c r="B106" s="312"/>
      <c r="C106" s="292" t="s">
        <v>1215</v>
      </c>
      <c r="D106" s="292"/>
      <c r="E106" s="292"/>
      <c r="F106" s="311" t="s">
        <v>1216</v>
      </c>
      <c r="G106" s="292"/>
      <c r="H106" s="292" t="s">
        <v>1249</v>
      </c>
      <c r="I106" s="292" t="s">
        <v>1212</v>
      </c>
      <c r="J106" s="292">
        <v>50</v>
      </c>
      <c r="K106" s="303"/>
    </row>
    <row r="107" spans="2:11" ht="15" customHeight="1">
      <c r="B107" s="312"/>
      <c r="C107" s="292" t="s">
        <v>1218</v>
      </c>
      <c r="D107" s="292"/>
      <c r="E107" s="292"/>
      <c r="F107" s="311" t="s">
        <v>1210</v>
      </c>
      <c r="G107" s="292"/>
      <c r="H107" s="292" t="s">
        <v>1249</v>
      </c>
      <c r="I107" s="292" t="s">
        <v>1220</v>
      </c>
      <c r="J107" s="292"/>
      <c r="K107" s="303"/>
    </row>
    <row r="108" spans="2:11" ht="15" customHeight="1">
      <c r="B108" s="312"/>
      <c r="C108" s="292" t="s">
        <v>1229</v>
      </c>
      <c r="D108" s="292"/>
      <c r="E108" s="292"/>
      <c r="F108" s="311" t="s">
        <v>1216</v>
      </c>
      <c r="G108" s="292"/>
      <c r="H108" s="292" t="s">
        <v>1249</v>
      </c>
      <c r="I108" s="292" t="s">
        <v>1212</v>
      </c>
      <c r="J108" s="292">
        <v>50</v>
      </c>
      <c r="K108" s="303"/>
    </row>
    <row r="109" spans="2:11" ht="15" customHeight="1">
      <c r="B109" s="312"/>
      <c r="C109" s="292" t="s">
        <v>1237</v>
      </c>
      <c r="D109" s="292"/>
      <c r="E109" s="292"/>
      <c r="F109" s="311" t="s">
        <v>1216</v>
      </c>
      <c r="G109" s="292"/>
      <c r="H109" s="292" t="s">
        <v>1249</v>
      </c>
      <c r="I109" s="292" t="s">
        <v>1212</v>
      </c>
      <c r="J109" s="292">
        <v>50</v>
      </c>
      <c r="K109" s="303"/>
    </row>
    <row r="110" spans="2:11" ht="15" customHeight="1">
      <c r="B110" s="312"/>
      <c r="C110" s="292" t="s">
        <v>1235</v>
      </c>
      <c r="D110" s="292"/>
      <c r="E110" s="292"/>
      <c r="F110" s="311" t="s">
        <v>1216</v>
      </c>
      <c r="G110" s="292"/>
      <c r="H110" s="292" t="s">
        <v>1249</v>
      </c>
      <c r="I110" s="292" t="s">
        <v>1212</v>
      </c>
      <c r="J110" s="292">
        <v>50</v>
      </c>
      <c r="K110" s="303"/>
    </row>
    <row r="111" spans="2:11" ht="15" customHeight="1">
      <c r="B111" s="312"/>
      <c r="C111" s="292" t="s">
        <v>51</v>
      </c>
      <c r="D111" s="292"/>
      <c r="E111" s="292"/>
      <c r="F111" s="311" t="s">
        <v>1210</v>
      </c>
      <c r="G111" s="292"/>
      <c r="H111" s="292" t="s">
        <v>1250</v>
      </c>
      <c r="I111" s="292" t="s">
        <v>1212</v>
      </c>
      <c r="J111" s="292">
        <v>20</v>
      </c>
      <c r="K111" s="303"/>
    </row>
    <row r="112" spans="2:11" ht="15" customHeight="1">
      <c r="B112" s="312"/>
      <c r="C112" s="292" t="s">
        <v>1251</v>
      </c>
      <c r="D112" s="292"/>
      <c r="E112" s="292"/>
      <c r="F112" s="311" t="s">
        <v>1210</v>
      </c>
      <c r="G112" s="292"/>
      <c r="H112" s="292" t="s">
        <v>1252</v>
      </c>
      <c r="I112" s="292" t="s">
        <v>1212</v>
      </c>
      <c r="J112" s="292">
        <v>120</v>
      </c>
      <c r="K112" s="303"/>
    </row>
    <row r="113" spans="2:11" ht="15" customHeight="1">
      <c r="B113" s="312"/>
      <c r="C113" s="292" t="s">
        <v>36</v>
      </c>
      <c r="D113" s="292"/>
      <c r="E113" s="292"/>
      <c r="F113" s="311" t="s">
        <v>1210</v>
      </c>
      <c r="G113" s="292"/>
      <c r="H113" s="292" t="s">
        <v>1253</v>
      </c>
      <c r="I113" s="292" t="s">
        <v>1244</v>
      </c>
      <c r="J113" s="292"/>
      <c r="K113" s="303"/>
    </row>
    <row r="114" spans="2:11" ht="15" customHeight="1">
      <c r="B114" s="312"/>
      <c r="C114" s="292" t="s">
        <v>46</v>
      </c>
      <c r="D114" s="292"/>
      <c r="E114" s="292"/>
      <c r="F114" s="311" t="s">
        <v>1210</v>
      </c>
      <c r="G114" s="292"/>
      <c r="H114" s="292" t="s">
        <v>1254</v>
      </c>
      <c r="I114" s="292" t="s">
        <v>1244</v>
      </c>
      <c r="J114" s="292"/>
      <c r="K114" s="303"/>
    </row>
    <row r="115" spans="2:11" ht="15" customHeight="1">
      <c r="B115" s="312"/>
      <c r="C115" s="292" t="s">
        <v>55</v>
      </c>
      <c r="D115" s="292"/>
      <c r="E115" s="292"/>
      <c r="F115" s="311" t="s">
        <v>1210</v>
      </c>
      <c r="G115" s="292"/>
      <c r="H115" s="292" t="s">
        <v>1255</v>
      </c>
      <c r="I115" s="292" t="s">
        <v>1256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11" t="s">
        <v>1257</v>
      </c>
      <c r="D120" s="411"/>
      <c r="E120" s="411"/>
      <c r="F120" s="411"/>
      <c r="G120" s="411"/>
      <c r="H120" s="411"/>
      <c r="I120" s="411"/>
      <c r="J120" s="411"/>
      <c r="K120" s="328"/>
    </row>
    <row r="121" spans="2:11" ht="17.25" customHeight="1">
      <c r="B121" s="329"/>
      <c r="C121" s="304" t="s">
        <v>1204</v>
      </c>
      <c r="D121" s="304"/>
      <c r="E121" s="304"/>
      <c r="F121" s="304" t="s">
        <v>1205</v>
      </c>
      <c r="G121" s="305"/>
      <c r="H121" s="304" t="s">
        <v>121</v>
      </c>
      <c r="I121" s="304" t="s">
        <v>55</v>
      </c>
      <c r="J121" s="304" t="s">
        <v>1206</v>
      </c>
      <c r="K121" s="330"/>
    </row>
    <row r="122" spans="2:11" ht="17.25" customHeight="1">
      <c r="B122" s="329"/>
      <c r="C122" s="306" t="s">
        <v>1207</v>
      </c>
      <c r="D122" s="306"/>
      <c r="E122" s="306"/>
      <c r="F122" s="307" t="s">
        <v>1208</v>
      </c>
      <c r="G122" s="308"/>
      <c r="H122" s="306"/>
      <c r="I122" s="306"/>
      <c r="J122" s="306" t="s">
        <v>1209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1213</v>
      </c>
      <c r="D124" s="309"/>
      <c r="E124" s="309"/>
      <c r="F124" s="311" t="s">
        <v>1210</v>
      </c>
      <c r="G124" s="292"/>
      <c r="H124" s="292" t="s">
        <v>1249</v>
      </c>
      <c r="I124" s="292" t="s">
        <v>1212</v>
      </c>
      <c r="J124" s="292">
        <v>120</v>
      </c>
      <c r="K124" s="333"/>
    </row>
    <row r="125" spans="2:11" ht="15" customHeight="1">
      <c r="B125" s="331"/>
      <c r="C125" s="292" t="s">
        <v>1258</v>
      </c>
      <c r="D125" s="292"/>
      <c r="E125" s="292"/>
      <c r="F125" s="311" t="s">
        <v>1210</v>
      </c>
      <c r="G125" s="292"/>
      <c r="H125" s="292" t="s">
        <v>1259</v>
      </c>
      <c r="I125" s="292" t="s">
        <v>1212</v>
      </c>
      <c r="J125" s="292" t="s">
        <v>1260</v>
      </c>
      <c r="K125" s="333"/>
    </row>
    <row r="126" spans="2:11" ht="15" customHeight="1">
      <c r="B126" s="331"/>
      <c r="C126" s="292" t="s">
        <v>83</v>
      </c>
      <c r="D126" s="292"/>
      <c r="E126" s="292"/>
      <c r="F126" s="311" t="s">
        <v>1210</v>
      </c>
      <c r="G126" s="292"/>
      <c r="H126" s="292" t="s">
        <v>1261</v>
      </c>
      <c r="I126" s="292" t="s">
        <v>1212</v>
      </c>
      <c r="J126" s="292" t="s">
        <v>1260</v>
      </c>
      <c r="K126" s="333"/>
    </row>
    <row r="127" spans="2:11" ht="15" customHeight="1">
      <c r="B127" s="331"/>
      <c r="C127" s="292" t="s">
        <v>1221</v>
      </c>
      <c r="D127" s="292"/>
      <c r="E127" s="292"/>
      <c r="F127" s="311" t="s">
        <v>1216</v>
      </c>
      <c r="G127" s="292"/>
      <c r="H127" s="292" t="s">
        <v>1222</v>
      </c>
      <c r="I127" s="292" t="s">
        <v>1212</v>
      </c>
      <c r="J127" s="292">
        <v>15</v>
      </c>
      <c r="K127" s="333"/>
    </row>
    <row r="128" spans="2:11" ht="15" customHeight="1">
      <c r="B128" s="331"/>
      <c r="C128" s="313" t="s">
        <v>1223</v>
      </c>
      <c r="D128" s="313"/>
      <c r="E128" s="313"/>
      <c r="F128" s="314" t="s">
        <v>1216</v>
      </c>
      <c r="G128" s="313"/>
      <c r="H128" s="313" t="s">
        <v>1224</v>
      </c>
      <c r="I128" s="313" t="s">
        <v>1212</v>
      </c>
      <c r="J128" s="313">
        <v>15</v>
      </c>
      <c r="K128" s="333"/>
    </row>
    <row r="129" spans="2:11" ht="15" customHeight="1">
      <c r="B129" s="331"/>
      <c r="C129" s="313" t="s">
        <v>1225</v>
      </c>
      <c r="D129" s="313"/>
      <c r="E129" s="313"/>
      <c r="F129" s="314" t="s">
        <v>1216</v>
      </c>
      <c r="G129" s="313"/>
      <c r="H129" s="313" t="s">
        <v>1226</v>
      </c>
      <c r="I129" s="313" t="s">
        <v>1212</v>
      </c>
      <c r="J129" s="313">
        <v>20</v>
      </c>
      <c r="K129" s="333"/>
    </row>
    <row r="130" spans="2:11" ht="15" customHeight="1">
      <c r="B130" s="331"/>
      <c r="C130" s="313" t="s">
        <v>1227</v>
      </c>
      <c r="D130" s="313"/>
      <c r="E130" s="313"/>
      <c r="F130" s="314" t="s">
        <v>1216</v>
      </c>
      <c r="G130" s="313"/>
      <c r="H130" s="313" t="s">
        <v>1228</v>
      </c>
      <c r="I130" s="313" t="s">
        <v>1212</v>
      </c>
      <c r="J130" s="313">
        <v>20</v>
      </c>
      <c r="K130" s="333"/>
    </row>
    <row r="131" spans="2:11" ht="15" customHeight="1">
      <c r="B131" s="331"/>
      <c r="C131" s="292" t="s">
        <v>1215</v>
      </c>
      <c r="D131" s="292"/>
      <c r="E131" s="292"/>
      <c r="F131" s="311" t="s">
        <v>1216</v>
      </c>
      <c r="G131" s="292"/>
      <c r="H131" s="292" t="s">
        <v>1249</v>
      </c>
      <c r="I131" s="292" t="s">
        <v>1212</v>
      </c>
      <c r="J131" s="292">
        <v>50</v>
      </c>
      <c r="K131" s="333"/>
    </row>
    <row r="132" spans="2:11" ht="15" customHeight="1">
      <c r="B132" s="331"/>
      <c r="C132" s="292" t="s">
        <v>1229</v>
      </c>
      <c r="D132" s="292"/>
      <c r="E132" s="292"/>
      <c r="F132" s="311" t="s">
        <v>1216</v>
      </c>
      <c r="G132" s="292"/>
      <c r="H132" s="292" t="s">
        <v>1249</v>
      </c>
      <c r="I132" s="292" t="s">
        <v>1212</v>
      </c>
      <c r="J132" s="292">
        <v>50</v>
      </c>
      <c r="K132" s="333"/>
    </row>
    <row r="133" spans="2:11" ht="15" customHeight="1">
      <c r="B133" s="331"/>
      <c r="C133" s="292" t="s">
        <v>1235</v>
      </c>
      <c r="D133" s="292"/>
      <c r="E133" s="292"/>
      <c r="F133" s="311" t="s">
        <v>1216</v>
      </c>
      <c r="G133" s="292"/>
      <c r="H133" s="292" t="s">
        <v>1249</v>
      </c>
      <c r="I133" s="292" t="s">
        <v>1212</v>
      </c>
      <c r="J133" s="292">
        <v>50</v>
      </c>
      <c r="K133" s="333"/>
    </row>
    <row r="134" spans="2:11" ht="15" customHeight="1">
      <c r="B134" s="331"/>
      <c r="C134" s="292" t="s">
        <v>1237</v>
      </c>
      <c r="D134" s="292"/>
      <c r="E134" s="292"/>
      <c r="F134" s="311" t="s">
        <v>1216</v>
      </c>
      <c r="G134" s="292"/>
      <c r="H134" s="292" t="s">
        <v>1249</v>
      </c>
      <c r="I134" s="292" t="s">
        <v>1212</v>
      </c>
      <c r="J134" s="292">
        <v>50</v>
      </c>
      <c r="K134" s="333"/>
    </row>
    <row r="135" spans="2:11" ht="15" customHeight="1">
      <c r="B135" s="331"/>
      <c r="C135" s="292" t="s">
        <v>126</v>
      </c>
      <c r="D135" s="292"/>
      <c r="E135" s="292"/>
      <c r="F135" s="311" t="s">
        <v>1216</v>
      </c>
      <c r="G135" s="292"/>
      <c r="H135" s="292" t="s">
        <v>1262</v>
      </c>
      <c r="I135" s="292" t="s">
        <v>1212</v>
      </c>
      <c r="J135" s="292">
        <v>255</v>
      </c>
      <c r="K135" s="333"/>
    </row>
    <row r="136" spans="2:11" ht="15" customHeight="1">
      <c r="B136" s="331"/>
      <c r="C136" s="292" t="s">
        <v>1239</v>
      </c>
      <c r="D136" s="292"/>
      <c r="E136" s="292"/>
      <c r="F136" s="311" t="s">
        <v>1210</v>
      </c>
      <c r="G136" s="292"/>
      <c r="H136" s="292" t="s">
        <v>1263</v>
      </c>
      <c r="I136" s="292" t="s">
        <v>1241</v>
      </c>
      <c r="J136" s="292"/>
      <c r="K136" s="333"/>
    </row>
    <row r="137" spans="2:11" ht="15" customHeight="1">
      <c r="B137" s="331"/>
      <c r="C137" s="292" t="s">
        <v>1242</v>
      </c>
      <c r="D137" s="292"/>
      <c r="E137" s="292"/>
      <c r="F137" s="311" t="s">
        <v>1210</v>
      </c>
      <c r="G137" s="292"/>
      <c r="H137" s="292" t="s">
        <v>1264</v>
      </c>
      <c r="I137" s="292" t="s">
        <v>1244</v>
      </c>
      <c r="J137" s="292"/>
      <c r="K137" s="333"/>
    </row>
    <row r="138" spans="2:11" ht="15" customHeight="1">
      <c r="B138" s="331"/>
      <c r="C138" s="292" t="s">
        <v>1245</v>
      </c>
      <c r="D138" s="292"/>
      <c r="E138" s="292"/>
      <c r="F138" s="311" t="s">
        <v>1210</v>
      </c>
      <c r="G138" s="292"/>
      <c r="H138" s="292" t="s">
        <v>1245</v>
      </c>
      <c r="I138" s="292" t="s">
        <v>1244</v>
      </c>
      <c r="J138" s="292"/>
      <c r="K138" s="333"/>
    </row>
    <row r="139" spans="2:11" ht="15" customHeight="1">
      <c r="B139" s="331"/>
      <c r="C139" s="292" t="s">
        <v>36</v>
      </c>
      <c r="D139" s="292"/>
      <c r="E139" s="292"/>
      <c r="F139" s="311" t="s">
        <v>1210</v>
      </c>
      <c r="G139" s="292"/>
      <c r="H139" s="292" t="s">
        <v>1265</v>
      </c>
      <c r="I139" s="292" t="s">
        <v>1244</v>
      </c>
      <c r="J139" s="292"/>
      <c r="K139" s="333"/>
    </row>
    <row r="140" spans="2:11" ht="15" customHeight="1">
      <c r="B140" s="331"/>
      <c r="C140" s="292" t="s">
        <v>1266</v>
      </c>
      <c r="D140" s="292"/>
      <c r="E140" s="292"/>
      <c r="F140" s="311" t="s">
        <v>1210</v>
      </c>
      <c r="G140" s="292"/>
      <c r="H140" s="292" t="s">
        <v>1267</v>
      </c>
      <c r="I140" s="292" t="s">
        <v>1244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12" t="s">
        <v>1268</v>
      </c>
      <c r="D145" s="412"/>
      <c r="E145" s="412"/>
      <c r="F145" s="412"/>
      <c r="G145" s="412"/>
      <c r="H145" s="412"/>
      <c r="I145" s="412"/>
      <c r="J145" s="412"/>
      <c r="K145" s="303"/>
    </row>
    <row r="146" spans="2:11" ht="17.25" customHeight="1">
      <c r="B146" s="302"/>
      <c r="C146" s="304" t="s">
        <v>1204</v>
      </c>
      <c r="D146" s="304"/>
      <c r="E146" s="304"/>
      <c r="F146" s="304" t="s">
        <v>1205</v>
      </c>
      <c r="G146" s="305"/>
      <c r="H146" s="304" t="s">
        <v>121</v>
      </c>
      <c r="I146" s="304" t="s">
        <v>55</v>
      </c>
      <c r="J146" s="304" t="s">
        <v>1206</v>
      </c>
      <c r="K146" s="303"/>
    </row>
    <row r="147" spans="2:11" ht="17.25" customHeight="1">
      <c r="B147" s="302"/>
      <c r="C147" s="306" t="s">
        <v>1207</v>
      </c>
      <c r="D147" s="306"/>
      <c r="E147" s="306"/>
      <c r="F147" s="307" t="s">
        <v>1208</v>
      </c>
      <c r="G147" s="308"/>
      <c r="H147" s="306"/>
      <c r="I147" s="306"/>
      <c r="J147" s="306" t="s">
        <v>1209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1213</v>
      </c>
      <c r="D149" s="292"/>
      <c r="E149" s="292"/>
      <c r="F149" s="338" t="s">
        <v>1210</v>
      </c>
      <c r="G149" s="292"/>
      <c r="H149" s="337" t="s">
        <v>1249</v>
      </c>
      <c r="I149" s="337" t="s">
        <v>1212</v>
      </c>
      <c r="J149" s="337">
        <v>120</v>
      </c>
      <c r="K149" s="333"/>
    </row>
    <row r="150" spans="2:11" ht="15" customHeight="1">
      <c r="B150" s="312"/>
      <c r="C150" s="337" t="s">
        <v>1258</v>
      </c>
      <c r="D150" s="292"/>
      <c r="E150" s="292"/>
      <c r="F150" s="338" t="s">
        <v>1210</v>
      </c>
      <c r="G150" s="292"/>
      <c r="H150" s="337" t="s">
        <v>1269</v>
      </c>
      <c r="I150" s="337" t="s">
        <v>1212</v>
      </c>
      <c r="J150" s="337" t="s">
        <v>1260</v>
      </c>
      <c r="K150" s="333"/>
    </row>
    <row r="151" spans="2:11" ht="15" customHeight="1">
      <c r="B151" s="312"/>
      <c r="C151" s="337" t="s">
        <v>83</v>
      </c>
      <c r="D151" s="292"/>
      <c r="E151" s="292"/>
      <c r="F151" s="338" t="s">
        <v>1210</v>
      </c>
      <c r="G151" s="292"/>
      <c r="H151" s="337" t="s">
        <v>1270</v>
      </c>
      <c r="I151" s="337" t="s">
        <v>1212</v>
      </c>
      <c r="J151" s="337" t="s">
        <v>1260</v>
      </c>
      <c r="K151" s="333"/>
    </row>
    <row r="152" spans="2:11" ht="15" customHeight="1">
      <c r="B152" s="312"/>
      <c r="C152" s="337" t="s">
        <v>1215</v>
      </c>
      <c r="D152" s="292"/>
      <c r="E152" s="292"/>
      <c r="F152" s="338" t="s">
        <v>1216</v>
      </c>
      <c r="G152" s="292"/>
      <c r="H152" s="337" t="s">
        <v>1249</v>
      </c>
      <c r="I152" s="337" t="s">
        <v>1212</v>
      </c>
      <c r="J152" s="337">
        <v>50</v>
      </c>
      <c r="K152" s="333"/>
    </row>
    <row r="153" spans="2:11" ht="15" customHeight="1">
      <c r="B153" s="312"/>
      <c r="C153" s="337" t="s">
        <v>1218</v>
      </c>
      <c r="D153" s="292"/>
      <c r="E153" s="292"/>
      <c r="F153" s="338" t="s">
        <v>1210</v>
      </c>
      <c r="G153" s="292"/>
      <c r="H153" s="337" t="s">
        <v>1249</v>
      </c>
      <c r="I153" s="337" t="s">
        <v>1220</v>
      </c>
      <c r="J153" s="337"/>
      <c r="K153" s="333"/>
    </row>
    <row r="154" spans="2:11" ht="15" customHeight="1">
      <c r="B154" s="312"/>
      <c r="C154" s="337" t="s">
        <v>1229</v>
      </c>
      <c r="D154" s="292"/>
      <c r="E154" s="292"/>
      <c r="F154" s="338" t="s">
        <v>1216</v>
      </c>
      <c r="G154" s="292"/>
      <c r="H154" s="337" t="s">
        <v>1249</v>
      </c>
      <c r="I154" s="337" t="s">
        <v>1212</v>
      </c>
      <c r="J154" s="337">
        <v>50</v>
      </c>
      <c r="K154" s="333"/>
    </row>
    <row r="155" spans="2:11" ht="15" customHeight="1">
      <c r="B155" s="312"/>
      <c r="C155" s="337" t="s">
        <v>1237</v>
      </c>
      <c r="D155" s="292"/>
      <c r="E155" s="292"/>
      <c r="F155" s="338" t="s">
        <v>1216</v>
      </c>
      <c r="G155" s="292"/>
      <c r="H155" s="337" t="s">
        <v>1249</v>
      </c>
      <c r="I155" s="337" t="s">
        <v>1212</v>
      </c>
      <c r="J155" s="337">
        <v>50</v>
      </c>
      <c r="K155" s="333"/>
    </row>
    <row r="156" spans="2:11" ht="15" customHeight="1">
      <c r="B156" s="312"/>
      <c r="C156" s="337" t="s">
        <v>1235</v>
      </c>
      <c r="D156" s="292"/>
      <c r="E156" s="292"/>
      <c r="F156" s="338" t="s">
        <v>1216</v>
      </c>
      <c r="G156" s="292"/>
      <c r="H156" s="337" t="s">
        <v>1249</v>
      </c>
      <c r="I156" s="337" t="s">
        <v>1212</v>
      </c>
      <c r="J156" s="337">
        <v>50</v>
      </c>
      <c r="K156" s="333"/>
    </row>
    <row r="157" spans="2:11" ht="15" customHeight="1">
      <c r="B157" s="312"/>
      <c r="C157" s="337" t="s">
        <v>102</v>
      </c>
      <c r="D157" s="292"/>
      <c r="E157" s="292"/>
      <c r="F157" s="338" t="s">
        <v>1210</v>
      </c>
      <c r="G157" s="292"/>
      <c r="H157" s="337" t="s">
        <v>1271</v>
      </c>
      <c r="I157" s="337" t="s">
        <v>1212</v>
      </c>
      <c r="J157" s="337" t="s">
        <v>1272</v>
      </c>
      <c r="K157" s="333"/>
    </row>
    <row r="158" spans="2:11" ht="15" customHeight="1">
      <c r="B158" s="312"/>
      <c r="C158" s="337" t="s">
        <v>1273</v>
      </c>
      <c r="D158" s="292"/>
      <c r="E158" s="292"/>
      <c r="F158" s="338" t="s">
        <v>1210</v>
      </c>
      <c r="G158" s="292"/>
      <c r="H158" s="337" t="s">
        <v>1274</v>
      </c>
      <c r="I158" s="337" t="s">
        <v>1244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11" t="s">
        <v>1275</v>
      </c>
      <c r="D163" s="411"/>
      <c r="E163" s="411"/>
      <c r="F163" s="411"/>
      <c r="G163" s="411"/>
      <c r="H163" s="411"/>
      <c r="I163" s="411"/>
      <c r="J163" s="411"/>
      <c r="K163" s="284"/>
    </row>
    <row r="164" spans="2:11" ht="17.25" customHeight="1">
      <c r="B164" s="283"/>
      <c r="C164" s="304" t="s">
        <v>1204</v>
      </c>
      <c r="D164" s="304"/>
      <c r="E164" s="304"/>
      <c r="F164" s="304" t="s">
        <v>1205</v>
      </c>
      <c r="G164" s="341"/>
      <c r="H164" s="342" t="s">
        <v>121</v>
      </c>
      <c r="I164" s="342" t="s">
        <v>55</v>
      </c>
      <c r="J164" s="304" t="s">
        <v>1206</v>
      </c>
      <c r="K164" s="284"/>
    </row>
    <row r="165" spans="2:11" ht="17.25" customHeight="1">
      <c r="B165" s="285"/>
      <c r="C165" s="306" t="s">
        <v>1207</v>
      </c>
      <c r="D165" s="306"/>
      <c r="E165" s="306"/>
      <c r="F165" s="307" t="s">
        <v>1208</v>
      </c>
      <c r="G165" s="343"/>
      <c r="H165" s="344"/>
      <c r="I165" s="344"/>
      <c r="J165" s="306" t="s">
        <v>1209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1213</v>
      </c>
      <c r="D167" s="292"/>
      <c r="E167" s="292"/>
      <c r="F167" s="311" t="s">
        <v>1210</v>
      </c>
      <c r="G167" s="292"/>
      <c r="H167" s="292" t="s">
        <v>1249</v>
      </c>
      <c r="I167" s="292" t="s">
        <v>1212</v>
      </c>
      <c r="J167" s="292">
        <v>120</v>
      </c>
      <c r="K167" s="333"/>
    </row>
    <row r="168" spans="2:11" ht="15" customHeight="1">
      <c r="B168" s="312"/>
      <c r="C168" s="292" t="s">
        <v>1258</v>
      </c>
      <c r="D168" s="292"/>
      <c r="E168" s="292"/>
      <c r="F168" s="311" t="s">
        <v>1210</v>
      </c>
      <c r="G168" s="292"/>
      <c r="H168" s="292" t="s">
        <v>1259</v>
      </c>
      <c r="I168" s="292" t="s">
        <v>1212</v>
      </c>
      <c r="J168" s="292" t="s">
        <v>1260</v>
      </c>
      <c r="K168" s="333"/>
    </row>
    <row r="169" spans="2:11" ht="15" customHeight="1">
      <c r="B169" s="312"/>
      <c r="C169" s="292" t="s">
        <v>83</v>
      </c>
      <c r="D169" s="292"/>
      <c r="E169" s="292"/>
      <c r="F169" s="311" t="s">
        <v>1210</v>
      </c>
      <c r="G169" s="292"/>
      <c r="H169" s="292" t="s">
        <v>1276</v>
      </c>
      <c r="I169" s="292" t="s">
        <v>1212</v>
      </c>
      <c r="J169" s="292" t="s">
        <v>1260</v>
      </c>
      <c r="K169" s="333"/>
    </row>
    <row r="170" spans="2:11" ht="15" customHeight="1">
      <c r="B170" s="312"/>
      <c r="C170" s="292" t="s">
        <v>1215</v>
      </c>
      <c r="D170" s="292"/>
      <c r="E170" s="292"/>
      <c r="F170" s="311" t="s">
        <v>1216</v>
      </c>
      <c r="G170" s="292"/>
      <c r="H170" s="292" t="s">
        <v>1276</v>
      </c>
      <c r="I170" s="292" t="s">
        <v>1212</v>
      </c>
      <c r="J170" s="292">
        <v>50</v>
      </c>
      <c r="K170" s="333"/>
    </row>
    <row r="171" spans="2:11" ht="15" customHeight="1">
      <c r="B171" s="312"/>
      <c r="C171" s="292" t="s">
        <v>1218</v>
      </c>
      <c r="D171" s="292"/>
      <c r="E171" s="292"/>
      <c r="F171" s="311" t="s">
        <v>1210</v>
      </c>
      <c r="G171" s="292"/>
      <c r="H171" s="292" t="s">
        <v>1276</v>
      </c>
      <c r="I171" s="292" t="s">
        <v>1220</v>
      </c>
      <c r="J171" s="292"/>
      <c r="K171" s="333"/>
    </row>
    <row r="172" spans="2:11" ht="15" customHeight="1">
      <c r="B172" s="312"/>
      <c r="C172" s="292" t="s">
        <v>1229</v>
      </c>
      <c r="D172" s="292"/>
      <c r="E172" s="292"/>
      <c r="F172" s="311" t="s">
        <v>1216</v>
      </c>
      <c r="G172" s="292"/>
      <c r="H172" s="292" t="s">
        <v>1276</v>
      </c>
      <c r="I172" s="292" t="s">
        <v>1212</v>
      </c>
      <c r="J172" s="292">
        <v>50</v>
      </c>
      <c r="K172" s="333"/>
    </row>
    <row r="173" spans="2:11" ht="15" customHeight="1">
      <c r="B173" s="312"/>
      <c r="C173" s="292" t="s">
        <v>1237</v>
      </c>
      <c r="D173" s="292"/>
      <c r="E173" s="292"/>
      <c r="F173" s="311" t="s">
        <v>1216</v>
      </c>
      <c r="G173" s="292"/>
      <c r="H173" s="292" t="s">
        <v>1276</v>
      </c>
      <c r="I173" s="292" t="s">
        <v>1212</v>
      </c>
      <c r="J173" s="292">
        <v>50</v>
      </c>
      <c r="K173" s="333"/>
    </row>
    <row r="174" spans="2:11" ht="15" customHeight="1">
      <c r="B174" s="312"/>
      <c r="C174" s="292" t="s">
        <v>1235</v>
      </c>
      <c r="D174" s="292"/>
      <c r="E174" s="292"/>
      <c r="F174" s="311" t="s">
        <v>1216</v>
      </c>
      <c r="G174" s="292"/>
      <c r="H174" s="292" t="s">
        <v>1276</v>
      </c>
      <c r="I174" s="292" t="s">
        <v>1212</v>
      </c>
      <c r="J174" s="292">
        <v>50</v>
      </c>
      <c r="K174" s="333"/>
    </row>
    <row r="175" spans="2:11" ht="15" customHeight="1">
      <c r="B175" s="312"/>
      <c r="C175" s="292" t="s">
        <v>120</v>
      </c>
      <c r="D175" s="292"/>
      <c r="E175" s="292"/>
      <c r="F175" s="311" t="s">
        <v>1210</v>
      </c>
      <c r="G175" s="292"/>
      <c r="H175" s="292" t="s">
        <v>1277</v>
      </c>
      <c r="I175" s="292" t="s">
        <v>1278</v>
      </c>
      <c r="J175" s="292"/>
      <c r="K175" s="333"/>
    </row>
    <row r="176" spans="2:11" ht="15" customHeight="1">
      <c r="B176" s="312"/>
      <c r="C176" s="292" t="s">
        <v>55</v>
      </c>
      <c r="D176" s="292"/>
      <c r="E176" s="292"/>
      <c r="F176" s="311" t="s">
        <v>1210</v>
      </c>
      <c r="G176" s="292"/>
      <c r="H176" s="292" t="s">
        <v>1279</v>
      </c>
      <c r="I176" s="292" t="s">
        <v>1280</v>
      </c>
      <c r="J176" s="292">
        <v>1</v>
      </c>
      <c r="K176" s="333"/>
    </row>
    <row r="177" spans="2:11" ht="15" customHeight="1">
      <c r="B177" s="312"/>
      <c r="C177" s="292" t="s">
        <v>51</v>
      </c>
      <c r="D177" s="292"/>
      <c r="E177" s="292"/>
      <c r="F177" s="311" t="s">
        <v>1210</v>
      </c>
      <c r="G177" s="292"/>
      <c r="H177" s="292" t="s">
        <v>1281</v>
      </c>
      <c r="I177" s="292" t="s">
        <v>1212</v>
      </c>
      <c r="J177" s="292">
        <v>20</v>
      </c>
      <c r="K177" s="333"/>
    </row>
    <row r="178" spans="2:11" ht="15" customHeight="1">
      <c r="B178" s="312"/>
      <c r="C178" s="292" t="s">
        <v>121</v>
      </c>
      <c r="D178" s="292"/>
      <c r="E178" s="292"/>
      <c r="F178" s="311" t="s">
        <v>1210</v>
      </c>
      <c r="G178" s="292"/>
      <c r="H178" s="292" t="s">
        <v>1282</v>
      </c>
      <c r="I178" s="292" t="s">
        <v>1212</v>
      </c>
      <c r="J178" s="292">
        <v>255</v>
      </c>
      <c r="K178" s="333"/>
    </row>
    <row r="179" spans="2:11" ht="15" customHeight="1">
      <c r="B179" s="312"/>
      <c r="C179" s="292" t="s">
        <v>122</v>
      </c>
      <c r="D179" s="292"/>
      <c r="E179" s="292"/>
      <c r="F179" s="311" t="s">
        <v>1210</v>
      </c>
      <c r="G179" s="292"/>
      <c r="H179" s="292" t="s">
        <v>1175</v>
      </c>
      <c r="I179" s="292" t="s">
        <v>1212</v>
      </c>
      <c r="J179" s="292">
        <v>10</v>
      </c>
      <c r="K179" s="333"/>
    </row>
    <row r="180" spans="2:11" ht="15" customHeight="1">
      <c r="B180" s="312"/>
      <c r="C180" s="292" t="s">
        <v>123</v>
      </c>
      <c r="D180" s="292"/>
      <c r="E180" s="292"/>
      <c r="F180" s="311" t="s">
        <v>1210</v>
      </c>
      <c r="G180" s="292"/>
      <c r="H180" s="292" t="s">
        <v>1283</v>
      </c>
      <c r="I180" s="292" t="s">
        <v>1244</v>
      </c>
      <c r="J180" s="292"/>
      <c r="K180" s="333"/>
    </row>
    <row r="181" spans="2:11" ht="15" customHeight="1">
      <c r="B181" s="312"/>
      <c r="C181" s="292" t="s">
        <v>1284</v>
      </c>
      <c r="D181" s="292"/>
      <c r="E181" s="292"/>
      <c r="F181" s="311" t="s">
        <v>1210</v>
      </c>
      <c r="G181" s="292"/>
      <c r="H181" s="292" t="s">
        <v>1285</v>
      </c>
      <c r="I181" s="292" t="s">
        <v>1244</v>
      </c>
      <c r="J181" s="292"/>
      <c r="K181" s="333"/>
    </row>
    <row r="182" spans="2:11" ht="15" customHeight="1">
      <c r="B182" s="312"/>
      <c r="C182" s="292" t="s">
        <v>1273</v>
      </c>
      <c r="D182" s="292"/>
      <c r="E182" s="292"/>
      <c r="F182" s="311" t="s">
        <v>1210</v>
      </c>
      <c r="G182" s="292"/>
      <c r="H182" s="292" t="s">
        <v>1286</v>
      </c>
      <c r="I182" s="292" t="s">
        <v>1244</v>
      </c>
      <c r="J182" s="292"/>
      <c r="K182" s="333"/>
    </row>
    <row r="183" spans="2:11" ht="15" customHeight="1">
      <c r="B183" s="312"/>
      <c r="C183" s="292" t="s">
        <v>125</v>
      </c>
      <c r="D183" s="292"/>
      <c r="E183" s="292"/>
      <c r="F183" s="311" t="s">
        <v>1216</v>
      </c>
      <c r="G183" s="292"/>
      <c r="H183" s="292" t="s">
        <v>1287</v>
      </c>
      <c r="I183" s="292" t="s">
        <v>1212</v>
      </c>
      <c r="J183" s="292">
        <v>50</v>
      </c>
      <c r="K183" s="333"/>
    </row>
    <row r="184" spans="2:11" ht="15" customHeight="1">
      <c r="B184" s="312"/>
      <c r="C184" s="292" t="s">
        <v>1288</v>
      </c>
      <c r="D184" s="292"/>
      <c r="E184" s="292"/>
      <c r="F184" s="311" t="s">
        <v>1216</v>
      </c>
      <c r="G184" s="292"/>
      <c r="H184" s="292" t="s">
        <v>1289</v>
      </c>
      <c r="I184" s="292" t="s">
        <v>1290</v>
      </c>
      <c r="J184" s="292"/>
      <c r="K184" s="333"/>
    </row>
    <row r="185" spans="2:11" ht="15" customHeight="1">
      <c r="B185" s="312"/>
      <c r="C185" s="292" t="s">
        <v>1291</v>
      </c>
      <c r="D185" s="292"/>
      <c r="E185" s="292"/>
      <c r="F185" s="311" t="s">
        <v>1216</v>
      </c>
      <c r="G185" s="292"/>
      <c r="H185" s="292" t="s">
        <v>1292</v>
      </c>
      <c r="I185" s="292" t="s">
        <v>1290</v>
      </c>
      <c r="J185" s="292"/>
      <c r="K185" s="333"/>
    </row>
    <row r="186" spans="2:11" ht="15" customHeight="1">
      <c r="B186" s="312"/>
      <c r="C186" s="292" t="s">
        <v>1293</v>
      </c>
      <c r="D186" s="292"/>
      <c r="E186" s="292"/>
      <c r="F186" s="311" t="s">
        <v>1216</v>
      </c>
      <c r="G186" s="292"/>
      <c r="H186" s="292" t="s">
        <v>1294</v>
      </c>
      <c r="I186" s="292" t="s">
        <v>1290</v>
      </c>
      <c r="J186" s="292"/>
      <c r="K186" s="333"/>
    </row>
    <row r="187" spans="2:11" ht="15" customHeight="1">
      <c r="B187" s="312"/>
      <c r="C187" s="345" t="s">
        <v>1295</v>
      </c>
      <c r="D187" s="292"/>
      <c r="E187" s="292"/>
      <c r="F187" s="311" t="s">
        <v>1216</v>
      </c>
      <c r="G187" s="292"/>
      <c r="H187" s="292" t="s">
        <v>1296</v>
      </c>
      <c r="I187" s="292" t="s">
        <v>1297</v>
      </c>
      <c r="J187" s="346" t="s">
        <v>1298</v>
      </c>
      <c r="K187" s="333"/>
    </row>
    <row r="188" spans="2:11" ht="15" customHeight="1">
      <c r="B188" s="312"/>
      <c r="C188" s="297" t="s">
        <v>40</v>
      </c>
      <c r="D188" s="292"/>
      <c r="E188" s="292"/>
      <c r="F188" s="311" t="s">
        <v>1210</v>
      </c>
      <c r="G188" s="292"/>
      <c r="H188" s="288" t="s">
        <v>1299</v>
      </c>
      <c r="I188" s="292" t="s">
        <v>1300</v>
      </c>
      <c r="J188" s="292"/>
      <c r="K188" s="333"/>
    </row>
    <row r="189" spans="2:11" ht="15" customHeight="1">
      <c r="B189" s="312"/>
      <c r="C189" s="297" t="s">
        <v>1301</v>
      </c>
      <c r="D189" s="292"/>
      <c r="E189" s="292"/>
      <c r="F189" s="311" t="s">
        <v>1210</v>
      </c>
      <c r="G189" s="292"/>
      <c r="H189" s="292" t="s">
        <v>1302</v>
      </c>
      <c r="I189" s="292" t="s">
        <v>1244</v>
      </c>
      <c r="J189" s="292"/>
      <c r="K189" s="333"/>
    </row>
    <row r="190" spans="2:11" ht="15" customHeight="1">
      <c r="B190" s="312"/>
      <c r="C190" s="297" t="s">
        <v>1303</v>
      </c>
      <c r="D190" s="292"/>
      <c r="E190" s="292"/>
      <c r="F190" s="311" t="s">
        <v>1210</v>
      </c>
      <c r="G190" s="292"/>
      <c r="H190" s="292" t="s">
        <v>1304</v>
      </c>
      <c r="I190" s="292" t="s">
        <v>1244</v>
      </c>
      <c r="J190" s="292"/>
      <c r="K190" s="333"/>
    </row>
    <row r="191" spans="2:11" ht="15" customHeight="1">
      <c r="B191" s="312"/>
      <c r="C191" s="297" t="s">
        <v>1305</v>
      </c>
      <c r="D191" s="292"/>
      <c r="E191" s="292"/>
      <c r="F191" s="311" t="s">
        <v>1216</v>
      </c>
      <c r="G191" s="292"/>
      <c r="H191" s="292" t="s">
        <v>1306</v>
      </c>
      <c r="I191" s="292" t="s">
        <v>1244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11" t="s">
        <v>1307</v>
      </c>
      <c r="D197" s="411"/>
      <c r="E197" s="411"/>
      <c r="F197" s="411"/>
      <c r="G197" s="411"/>
      <c r="H197" s="411"/>
      <c r="I197" s="411"/>
      <c r="J197" s="411"/>
      <c r="K197" s="284"/>
    </row>
    <row r="198" spans="2:11" ht="25.5" customHeight="1">
      <c r="B198" s="283"/>
      <c r="C198" s="348" t="s">
        <v>1308</v>
      </c>
      <c r="D198" s="348"/>
      <c r="E198" s="348"/>
      <c r="F198" s="348" t="s">
        <v>1309</v>
      </c>
      <c r="G198" s="349"/>
      <c r="H198" s="410" t="s">
        <v>1310</v>
      </c>
      <c r="I198" s="410"/>
      <c r="J198" s="410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1300</v>
      </c>
      <c r="D200" s="292"/>
      <c r="E200" s="292"/>
      <c r="F200" s="311" t="s">
        <v>41</v>
      </c>
      <c r="G200" s="292"/>
      <c r="H200" s="409" t="s">
        <v>1311</v>
      </c>
      <c r="I200" s="409"/>
      <c r="J200" s="409"/>
      <c r="K200" s="333"/>
    </row>
    <row r="201" spans="2:11" ht="15" customHeight="1">
      <c r="B201" s="312"/>
      <c r="C201" s="318"/>
      <c r="D201" s="292"/>
      <c r="E201" s="292"/>
      <c r="F201" s="311" t="s">
        <v>42</v>
      </c>
      <c r="G201" s="292"/>
      <c r="H201" s="409" t="s">
        <v>1312</v>
      </c>
      <c r="I201" s="409"/>
      <c r="J201" s="409"/>
      <c r="K201" s="333"/>
    </row>
    <row r="202" spans="2:11" ht="15" customHeight="1">
      <c r="B202" s="312"/>
      <c r="C202" s="318"/>
      <c r="D202" s="292"/>
      <c r="E202" s="292"/>
      <c r="F202" s="311" t="s">
        <v>45</v>
      </c>
      <c r="G202" s="292"/>
      <c r="H202" s="409" t="s">
        <v>1313</v>
      </c>
      <c r="I202" s="409"/>
      <c r="J202" s="409"/>
      <c r="K202" s="333"/>
    </row>
    <row r="203" spans="2:11" ht="15" customHeight="1">
      <c r="B203" s="312"/>
      <c r="C203" s="292"/>
      <c r="D203" s="292"/>
      <c r="E203" s="292"/>
      <c r="F203" s="311" t="s">
        <v>43</v>
      </c>
      <c r="G203" s="292"/>
      <c r="H203" s="409" t="s">
        <v>1314</v>
      </c>
      <c r="I203" s="409"/>
      <c r="J203" s="409"/>
      <c r="K203" s="333"/>
    </row>
    <row r="204" spans="2:11" ht="15" customHeight="1">
      <c r="B204" s="312"/>
      <c r="C204" s="292"/>
      <c r="D204" s="292"/>
      <c r="E204" s="292"/>
      <c r="F204" s="311" t="s">
        <v>44</v>
      </c>
      <c r="G204" s="292"/>
      <c r="H204" s="409" t="s">
        <v>1315</v>
      </c>
      <c r="I204" s="409"/>
      <c r="J204" s="409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1256</v>
      </c>
      <c r="D206" s="292"/>
      <c r="E206" s="292"/>
      <c r="F206" s="311" t="s">
        <v>76</v>
      </c>
      <c r="G206" s="292"/>
      <c r="H206" s="409" t="s">
        <v>1316</v>
      </c>
      <c r="I206" s="409"/>
      <c r="J206" s="409"/>
      <c r="K206" s="333"/>
    </row>
    <row r="207" spans="2:11" ht="15" customHeight="1">
      <c r="B207" s="312"/>
      <c r="C207" s="318"/>
      <c r="D207" s="292"/>
      <c r="E207" s="292"/>
      <c r="F207" s="311" t="s">
        <v>1156</v>
      </c>
      <c r="G207" s="292"/>
      <c r="H207" s="409" t="s">
        <v>1157</v>
      </c>
      <c r="I207" s="409"/>
      <c r="J207" s="409"/>
      <c r="K207" s="333"/>
    </row>
    <row r="208" spans="2:11" ht="15" customHeight="1">
      <c r="B208" s="312"/>
      <c r="C208" s="292"/>
      <c r="D208" s="292"/>
      <c r="E208" s="292"/>
      <c r="F208" s="311" t="s">
        <v>1154</v>
      </c>
      <c r="G208" s="292"/>
      <c r="H208" s="409" t="s">
        <v>1317</v>
      </c>
      <c r="I208" s="409"/>
      <c r="J208" s="409"/>
      <c r="K208" s="333"/>
    </row>
    <row r="209" spans="2:11" ht="15" customHeight="1">
      <c r="B209" s="350"/>
      <c r="C209" s="318"/>
      <c r="D209" s="318"/>
      <c r="E209" s="318"/>
      <c r="F209" s="311" t="s">
        <v>1158</v>
      </c>
      <c r="G209" s="297"/>
      <c r="H209" s="408" t="s">
        <v>1159</v>
      </c>
      <c r="I209" s="408"/>
      <c r="J209" s="408"/>
      <c r="K209" s="351"/>
    </row>
    <row r="210" spans="2:11" ht="15" customHeight="1">
      <c r="B210" s="350"/>
      <c r="C210" s="318"/>
      <c r="D210" s="318"/>
      <c r="E210" s="318"/>
      <c r="F210" s="311" t="s">
        <v>1083</v>
      </c>
      <c r="G210" s="297"/>
      <c r="H210" s="408" t="s">
        <v>1318</v>
      </c>
      <c r="I210" s="408"/>
      <c r="J210" s="408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1280</v>
      </c>
      <c r="D212" s="318"/>
      <c r="E212" s="318"/>
      <c r="F212" s="311">
        <v>1</v>
      </c>
      <c r="G212" s="297"/>
      <c r="H212" s="408" t="s">
        <v>1319</v>
      </c>
      <c r="I212" s="408"/>
      <c r="J212" s="408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08" t="s">
        <v>1320</v>
      </c>
      <c r="I213" s="408"/>
      <c r="J213" s="408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08" t="s">
        <v>1321</v>
      </c>
      <c r="I214" s="408"/>
      <c r="J214" s="408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08" t="s">
        <v>1322</v>
      </c>
      <c r="I215" s="408"/>
      <c r="J215" s="408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Radim Krumnikl</cp:lastModifiedBy>
  <dcterms:created xsi:type="dcterms:W3CDTF">2019-01-22T11:36:48Z</dcterms:created>
  <dcterms:modified xsi:type="dcterms:W3CDTF">2019-01-22T11:39:39Z</dcterms:modified>
  <cp:category/>
  <cp:version/>
  <cp:contentType/>
  <cp:contentStatus/>
</cp:coreProperties>
</file>