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Záměry 2019\Rameno Divoké Orlice - Štěnkov 2.etapa\"/>
    </mc:Choice>
  </mc:AlternateContent>
  <bookViews>
    <workbookView xWindow="0" yWindow="0" windowWidth="26460" windowHeight="10530" activeTab="1"/>
  </bookViews>
  <sheets>
    <sheet name="Rekapitulace stavby" sheetId="1" r:id="rId1"/>
    <sheet name="1 - Orlice, Štěnkov, káce..." sheetId="2" r:id="rId2"/>
    <sheet name="Pokyny pro vyplnění" sheetId="3" r:id="rId3"/>
  </sheets>
  <definedNames>
    <definedName name="_xlnm._FilterDatabase" localSheetId="1" hidden="1">'1 - Orlice, Štěnkov, káce...'!$C$73:$K$186</definedName>
    <definedName name="_xlnm.Print_Titles" localSheetId="1">'1 - Orlice, Štěnkov, káce...'!$73:$73</definedName>
    <definedName name="_xlnm.Print_Titles" localSheetId="0">'Rekapitulace stavby'!$49:$49</definedName>
    <definedName name="_xlnm.Print_Area" localSheetId="1">'1 - Orlice, Štěnkov, káce...'!$C$4:$J$34,'1 - Orlice, Štěnkov, káce...'!$C$40:$J$57,'1 - Orlice, Štěnkov, káce...'!$C$63:$K$186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62913"/>
</workbook>
</file>

<file path=xl/calcChain.xml><?xml version="1.0" encoding="utf-8"?>
<calcChain xmlns="http://schemas.openxmlformats.org/spreadsheetml/2006/main">
  <c r="AY52" i="1" l="1"/>
  <c r="AX52" i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/>
  <c r="BI181" i="2"/>
  <c r="BH181" i="2"/>
  <c r="BG181" i="2"/>
  <c r="BF181" i="2"/>
  <c r="T181" i="2"/>
  <c r="T180" i="2"/>
  <c r="T179" i="2" s="1"/>
  <c r="R181" i="2"/>
  <c r="R180" i="2" s="1"/>
  <c r="R179" i="2" s="1"/>
  <c r="P181" i="2"/>
  <c r="P180" i="2"/>
  <c r="P179" i="2" s="1"/>
  <c r="BK181" i="2"/>
  <c r="BK180" i="2" s="1"/>
  <c r="J181" i="2"/>
  <c r="BE181" i="2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/>
  <c r="BI173" i="2"/>
  <c r="BH173" i="2"/>
  <c r="BG173" i="2"/>
  <c r="BF173" i="2"/>
  <c r="T173" i="2"/>
  <c r="R173" i="2"/>
  <c r="P173" i="2"/>
  <c r="BK173" i="2"/>
  <c r="J173" i="2"/>
  <c r="BE173" i="2"/>
  <c r="BI171" i="2"/>
  <c r="BH171" i="2"/>
  <c r="BG171" i="2"/>
  <c r="BF171" i="2"/>
  <c r="T171" i="2"/>
  <c r="R171" i="2"/>
  <c r="P171" i="2"/>
  <c r="BK171" i="2"/>
  <c r="J171" i="2"/>
  <c r="BE171" i="2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J168" i="2"/>
  <c r="BE168" i="2"/>
  <c r="BI165" i="2"/>
  <c r="BH165" i="2"/>
  <c r="BG165" i="2"/>
  <c r="BF165" i="2"/>
  <c r="T165" i="2"/>
  <c r="R165" i="2"/>
  <c r="P165" i="2"/>
  <c r="BK165" i="2"/>
  <c r="J165" i="2"/>
  <c r="BE165" i="2"/>
  <c r="BI162" i="2"/>
  <c r="BH162" i="2"/>
  <c r="BG162" i="2"/>
  <c r="BF162" i="2"/>
  <c r="T162" i="2"/>
  <c r="R162" i="2"/>
  <c r="P162" i="2"/>
  <c r="BK162" i="2"/>
  <c r="J162" i="2"/>
  <c r="BE162" i="2"/>
  <c r="BI159" i="2"/>
  <c r="BH159" i="2"/>
  <c r="BG159" i="2"/>
  <c r="BF159" i="2"/>
  <c r="T159" i="2"/>
  <c r="R159" i="2"/>
  <c r="P159" i="2"/>
  <c r="BK159" i="2"/>
  <c r="J159" i="2"/>
  <c r="BE159" i="2"/>
  <c r="BI156" i="2"/>
  <c r="BH156" i="2"/>
  <c r="BG156" i="2"/>
  <c r="BF156" i="2"/>
  <c r="T156" i="2"/>
  <c r="R156" i="2"/>
  <c r="P156" i="2"/>
  <c r="BK156" i="2"/>
  <c r="J156" i="2"/>
  <c r="BE156" i="2"/>
  <c r="BI153" i="2"/>
  <c r="BH153" i="2"/>
  <c r="BG153" i="2"/>
  <c r="BF153" i="2"/>
  <c r="T153" i="2"/>
  <c r="R153" i="2"/>
  <c r="P153" i="2"/>
  <c r="BK153" i="2"/>
  <c r="J153" i="2"/>
  <c r="BE153" i="2"/>
  <c r="BI150" i="2"/>
  <c r="BH150" i="2"/>
  <c r="BG150" i="2"/>
  <c r="BF150" i="2"/>
  <c r="T150" i="2"/>
  <c r="R150" i="2"/>
  <c r="P150" i="2"/>
  <c r="BK150" i="2"/>
  <c r="J150" i="2"/>
  <c r="BE150" i="2"/>
  <c r="BI147" i="2"/>
  <c r="BH147" i="2"/>
  <c r="BG147" i="2"/>
  <c r="BF147" i="2"/>
  <c r="T147" i="2"/>
  <c r="R147" i="2"/>
  <c r="P147" i="2"/>
  <c r="BK147" i="2"/>
  <c r="J147" i="2"/>
  <c r="BE147" i="2"/>
  <c r="BI144" i="2"/>
  <c r="BH144" i="2"/>
  <c r="BG144" i="2"/>
  <c r="BF144" i="2"/>
  <c r="T144" i="2"/>
  <c r="R144" i="2"/>
  <c r="P144" i="2"/>
  <c r="BK144" i="2"/>
  <c r="J144" i="2"/>
  <c r="BE144" i="2"/>
  <c r="BI141" i="2"/>
  <c r="BH141" i="2"/>
  <c r="BG141" i="2"/>
  <c r="BF141" i="2"/>
  <c r="T141" i="2"/>
  <c r="R141" i="2"/>
  <c r="P141" i="2"/>
  <c r="BK141" i="2"/>
  <c r="J141" i="2"/>
  <c r="BE141" i="2"/>
  <c r="BI138" i="2"/>
  <c r="BH138" i="2"/>
  <c r="BG138" i="2"/>
  <c r="BF138" i="2"/>
  <c r="T138" i="2"/>
  <c r="R138" i="2"/>
  <c r="P138" i="2"/>
  <c r="BK138" i="2"/>
  <c r="J138" i="2"/>
  <c r="BE138" i="2"/>
  <c r="BI135" i="2"/>
  <c r="BH135" i="2"/>
  <c r="BG135" i="2"/>
  <c r="BF135" i="2"/>
  <c r="T135" i="2"/>
  <c r="R135" i="2"/>
  <c r="P135" i="2"/>
  <c r="BK135" i="2"/>
  <c r="J135" i="2"/>
  <c r="BE135" i="2"/>
  <c r="BI132" i="2"/>
  <c r="BH132" i="2"/>
  <c r="BG132" i="2"/>
  <c r="BF132" i="2"/>
  <c r="T132" i="2"/>
  <c r="R132" i="2"/>
  <c r="P132" i="2"/>
  <c r="BK132" i="2"/>
  <c r="J132" i="2"/>
  <c r="BE132" i="2"/>
  <c r="BI129" i="2"/>
  <c r="BH129" i="2"/>
  <c r="BG129" i="2"/>
  <c r="BF129" i="2"/>
  <c r="T129" i="2"/>
  <c r="R129" i="2"/>
  <c r="P129" i="2"/>
  <c r="BK129" i="2"/>
  <c r="J129" i="2"/>
  <c r="BE129" i="2"/>
  <c r="BI126" i="2"/>
  <c r="BH126" i="2"/>
  <c r="BG126" i="2"/>
  <c r="BF126" i="2"/>
  <c r="T126" i="2"/>
  <c r="R126" i="2"/>
  <c r="P126" i="2"/>
  <c r="BK126" i="2"/>
  <c r="J126" i="2"/>
  <c r="BE126" i="2"/>
  <c r="BI123" i="2"/>
  <c r="BH123" i="2"/>
  <c r="BG123" i="2"/>
  <c r="BF123" i="2"/>
  <c r="T123" i="2"/>
  <c r="R123" i="2"/>
  <c r="P123" i="2"/>
  <c r="BK123" i="2"/>
  <c r="J123" i="2"/>
  <c r="BE123" i="2"/>
  <c r="BI120" i="2"/>
  <c r="BH120" i="2"/>
  <c r="BG120" i="2"/>
  <c r="BF120" i="2"/>
  <c r="T120" i="2"/>
  <c r="R120" i="2"/>
  <c r="P120" i="2"/>
  <c r="BK120" i="2"/>
  <c r="J120" i="2"/>
  <c r="BE120" i="2"/>
  <c r="BI117" i="2"/>
  <c r="BH117" i="2"/>
  <c r="BG117" i="2"/>
  <c r="BF117" i="2"/>
  <c r="T117" i="2"/>
  <c r="R117" i="2"/>
  <c r="P117" i="2"/>
  <c r="BK117" i="2"/>
  <c r="J117" i="2"/>
  <c r="BE117" i="2"/>
  <c r="BI114" i="2"/>
  <c r="BH114" i="2"/>
  <c r="BG114" i="2"/>
  <c r="BF114" i="2"/>
  <c r="T114" i="2"/>
  <c r="R114" i="2"/>
  <c r="P114" i="2"/>
  <c r="BK114" i="2"/>
  <c r="J114" i="2"/>
  <c r="BE114" i="2"/>
  <c r="BI111" i="2"/>
  <c r="BH111" i="2"/>
  <c r="BG111" i="2"/>
  <c r="BF111" i="2"/>
  <c r="T111" i="2"/>
  <c r="R111" i="2"/>
  <c r="P111" i="2"/>
  <c r="BK111" i="2"/>
  <c r="J111" i="2"/>
  <c r="BE111" i="2"/>
  <c r="BI108" i="2"/>
  <c r="BH108" i="2"/>
  <c r="BG108" i="2"/>
  <c r="BF108" i="2"/>
  <c r="T108" i="2"/>
  <c r="R108" i="2"/>
  <c r="P108" i="2"/>
  <c r="BK108" i="2"/>
  <c r="J108" i="2"/>
  <c r="BE108" i="2"/>
  <c r="BI105" i="2"/>
  <c r="BH105" i="2"/>
  <c r="BG105" i="2"/>
  <c r="BF105" i="2"/>
  <c r="T105" i="2"/>
  <c r="R105" i="2"/>
  <c r="P105" i="2"/>
  <c r="BK105" i="2"/>
  <c r="J105" i="2"/>
  <c r="BE105" i="2"/>
  <c r="BI102" i="2"/>
  <c r="BH102" i="2"/>
  <c r="BG102" i="2"/>
  <c r="BF102" i="2"/>
  <c r="T102" i="2"/>
  <c r="R102" i="2"/>
  <c r="P102" i="2"/>
  <c r="BK102" i="2"/>
  <c r="J102" i="2"/>
  <c r="BE102" i="2"/>
  <c r="BI99" i="2"/>
  <c r="BH99" i="2"/>
  <c r="BG99" i="2"/>
  <c r="BF99" i="2"/>
  <c r="T99" i="2"/>
  <c r="R99" i="2"/>
  <c r="P99" i="2"/>
  <c r="BK99" i="2"/>
  <c r="J99" i="2"/>
  <c r="BE99" i="2"/>
  <c r="BI96" i="2"/>
  <c r="BH96" i="2"/>
  <c r="BG96" i="2"/>
  <c r="BF96" i="2"/>
  <c r="T96" i="2"/>
  <c r="R96" i="2"/>
  <c r="P96" i="2"/>
  <c r="BK96" i="2"/>
  <c r="J96" i="2"/>
  <c r="BE96" i="2"/>
  <c r="BI93" i="2"/>
  <c r="BH93" i="2"/>
  <c r="BG93" i="2"/>
  <c r="BF93" i="2"/>
  <c r="T93" i="2"/>
  <c r="R93" i="2"/>
  <c r="P93" i="2"/>
  <c r="BK93" i="2"/>
  <c r="J93" i="2"/>
  <c r="BE93" i="2"/>
  <c r="BI90" i="2"/>
  <c r="BH90" i="2"/>
  <c r="BG90" i="2"/>
  <c r="BF90" i="2"/>
  <c r="T90" i="2"/>
  <c r="R90" i="2"/>
  <c r="P90" i="2"/>
  <c r="BK90" i="2"/>
  <c r="J90" i="2"/>
  <c r="BE90" i="2"/>
  <c r="BI88" i="2"/>
  <c r="BH88" i="2"/>
  <c r="BG88" i="2"/>
  <c r="BF88" i="2"/>
  <c r="T88" i="2"/>
  <c r="R88" i="2"/>
  <c r="P88" i="2"/>
  <c r="BK88" i="2"/>
  <c r="J88" i="2"/>
  <c r="BE88" i="2"/>
  <c r="BI86" i="2"/>
  <c r="BH86" i="2"/>
  <c r="BG86" i="2"/>
  <c r="BF86" i="2"/>
  <c r="T86" i="2"/>
  <c r="R86" i="2"/>
  <c r="P86" i="2"/>
  <c r="BK86" i="2"/>
  <c r="J86" i="2"/>
  <c r="BE86" i="2"/>
  <c r="BI83" i="2"/>
  <c r="BH83" i="2"/>
  <c r="BG83" i="2"/>
  <c r="BF83" i="2"/>
  <c r="T83" i="2"/>
  <c r="R83" i="2"/>
  <c r="P83" i="2"/>
  <c r="BK83" i="2"/>
  <c r="J83" i="2"/>
  <c r="BE83" i="2"/>
  <c r="BI80" i="2"/>
  <c r="BH80" i="2"/>
  <c r="BG80" i="2"/>
  <c r="BF80" i="2"/>
  <c r="T80" i="2"/>
  <c r="R80" i="2"/>
  <c r="P80" i="2"/>
  <c r="BK80" i="2"/>
  <c r="J80" i="2"/>
  <c r="BE80" i="2"/>
  <c r="BI77" i="2"/>
  <c r="F32" i="2"/>
  <c r="BD52" i="1" s="1"/>
  <c r="BD51" i="1" s="1"/>
  <c r="W30" i="1" s="1"/>
  <c r="BH77" i="2"/>
  <c r="F31" i="2" s="1"/>
  <c r="BC52" i="1" s="1"/>
  <c r="BC51" i="1" s="1"/>
  <c r="BG77" i="2"/>
  <c r="F30" i="2"/>
  <c r="BB52" i="1" s="1"/>
  <c r="BB51" i="1" s="1"/>
  <c r="BF77" i="2"/>
  <c r="J29" i="2" s="1"/>
  <c r="AW52" i="1" s="1"/>
  <c r="T77" i="2"/>
  <c r="T76" i="2"/>
  <c r="T75" i="2" s="1"/>
  <c r="T74" i="2" s="1"/>
  <c r="R77" i="2"/>
  <c r="R76" i="2"/>
  <c r="R75" i="2" s="1"/>
  <c r="R74" i="2" s="1"/>
  <c r="P77" i="2"/>
  <c r="P76" i="2"/>
  <c r="P75" i="2" s="1"/>
  <c r="BK77" i="2"/>
  <c r="BK76" i="2" s="1"/>
  <c r="J77" i="2"/>
  <c r="BE77" i="2" s="1"/>
  <c r="F68" i="2"/>
  <c r="E66" i="2"/>
  <c r="F45" i="2"/>
  <c r="E43" i="2"/>
  <c r="J19" i="2"/>
  <c r="E19" i="2"/>
  <c r="J70" i="2" s="1"/>
  <c r="J18" i="2"/>
  <c r="J16" i="2"/>
  <c r="E16" i="2"/>
  <c r="F71" i="2" s="1"/>
  <c r="F48" i="2"/>
  <c r="J15" i="2"/>
  <c r="J13" i="2"/>
  <c r="E13" i="2"/>
  <c r="F70" i="2"/>
  <c r="F47" i="2"/>
  <c r="J12" i="2"/>
  <c r="J10" i="2"/>
  <c r="J68" i="2"/>
  <c r="J45" i="2"/>
  <c r="AS51" i="1"/>
  <c r="L47" i="1"/>
  <c r="AM46" i="1"/>
  <c r="L46" i="1"/>
  <c r="AM44" i="1"/>
  <c r="L44" i="1"/>
  <c r="L42" i="1"/>
  <c r="L41" i="1"/>
  <c r="BK75" i="2" l="1"/>
  <c r="J76" i="2"/>
  <c r="J54" i="2" s="1"/>
  <c r="W28" i="1"/>
  <c r="AX51" i="1"/>
  <c r="P74" i="2"/>
  <c r="AU52" i="1" s="1"/>
  <c r="AU51" i="1" s="1"/>
  <c r="AY51" i="1"/>
  <c r="W29" i="1"/>
  <c r="J28" i="2"/>
  <c r="AV52" i="1" s="1"/>
  <c r="AT52" i="1" s="1"/>
  <c r="F28" i="2"/>
  <c r="AZ52" i="1" s="1"/>
  <c r="AZ51" i="1" s="1"/>
  <c r="BK179" i="2"/>
  <c r="J179" i="2" s="1"/>
  <c r="J55" i="2" s="1"/>
  <c r="J180" i="2"/>
  <c r="J56" i="2" s="1"/>
  <c r="J47" i="2"/>
  <c r="F29" i="2"/>
  <c r="BA52" i="1" s="1"/>
  <c r="BA51" i="1" s="1"/>
  <c r="AW51" i="1" l="1"/>
  <c r="AK27" i="1" s="1"/>
  <c r="W27" i="1"/>
  <c r="AV51" i="1"/>
  <c r="W26" i="1"/>
  <c r="BK74" i="2"/>
  <c r="J74" i="2" s="1"/>
  <c r="J75" i="2"/>
  <c r="J53" i="2" s="1"/>
  <c r="J52" i="2" l="1"/>
  <c r="J25" i="2"/>
  <c r="AK26" i="1"/>
  <c r="AT51" i="1"/>
  <c r="AG52" i="1" l="1"/>
  <c r="J34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<sst xmlns="http://schemas.openxmlformats.org/spreadsheetml/2006/main" count="1607" uniqueCount="512">
  <si>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</si>
  <si>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</si>
  <si>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</si>
  <si>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</si>
  <si>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</si>
  <si>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</si>
  <si>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</si>
  <si>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{62d6e1a7-4341-4c84-a963-69cd49a9bb08}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</si>
  <si>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</si>
  <si>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</si>
  <si>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</si>
  <si>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</si>
  <si>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</si>
  <si>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</si>
  <si>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</si>
  <si>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</si>
  <si>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</si>
  <si>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</si>
  <si>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</si>
  <si>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Orlice, Štěnkov, kácení a prořez břehového porostu, ř.km 0,000 – 0,500 2.etapa</t>
  </si>
  <si>
    <t>KSO:</t>
  </si>
  <si>
    <t/>
  </si>
  <si>
    <t>CC-CZ:</t>
  </si>
  <si>
    <t>Místo:</t>
  </si>
  <si>
    <t>Štěnkov</t>
  </si>
  <si>
    <t>Datum:</t>
  </si>
  <si>
    <t>16. 5. 2018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</si>
  <si>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</si>
  <si>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</si>
  <si>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</si>
  <si>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</si>
  <si>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</si>
  <si>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</si>
  <si>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</si>
  <si>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</si>
  <si>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</si>
  <si>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</si>
  <si>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</si>
  <si>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</si>
  <si>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</si>
  <si>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</si>
  <si>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</si>
  <si>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</si>
  <si>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</si>
  <si>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</si>
  <si>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</si>
  <si>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</si>
  <si>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</si>
  <si>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</si>
  <si>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</si>
  <si>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</si>
  <si>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</si>
  <si>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</si>
  <si>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</si>
  <si>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</si>
  <si>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</si>
  <si>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</si>
  <si>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</si>
  <si>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</si>
  <si>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</si>
  <si>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</si>
  <si>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</si>
  <si>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</si>
  <si>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</si>
  <si>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</si>
  <si>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</si>
  <si>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</si>
  <si>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</si>
  <si>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</si>
  <si>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</si>
  <si>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</si>
  <si>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</si>
  <si>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</si>
  <si>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</si>
  <si>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</si>
  <si>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</si>
  <si>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</si>
  <si>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</si>
  <si>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</si>
  <si>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</si>
  <si>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</si>
  <si>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</si>
  <si>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</si>
  <si>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</si>
  <si>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</si>
  <si>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</si>
  <si>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</si>
  <si>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</si>
  <si>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</si>
  <si>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</si>
  <si>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</si>
  <si>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</si>
  <si>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</si>
  <si>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</si>
  <si>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</si>
  <si>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</si>
  <si>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</si>
  <si>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</si>
  <si>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</si>
  <si>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</si>
  <si>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</si>
  <si>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</si>
  <si>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</si>
  <si>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</si>
  <si>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</si>
  <si>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</si>
  <si>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</si>
  <si>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</si>
  <si>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</si>
  <si>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</si>
  <si>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</si>
  <si>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107</t>
  </si>
  <si>
    <t>K</t>
  </si>
  <si>
    <t>112151015</t>
  </si>
  <si>
    <t>Pokácení stromu volné v celku s odřezáním kmene a s odvětvením průměru kmene přes 500 do 600 mm</t>
  </si>
  <si>
    <t>kus</t>
  </si>
  <si>
    <t>CS ÚRS 2018 01</t>
  </si>
  <si>
    <t>4</t>
  </si>
  <si>
    <t>1034369472</t>
  </si>
  <si>
    <t>PSC</t>
  </si>
  <si>
    <t xml:space="preserve">Poznámka k souboru cen:_x000D_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 5. Stromy o průměru kmene na řezné ploše větší než 1500 mm se oceňují individuálně. 6. Práce jsou prováděné technikou volného kácení. </t>
  </si>
  <si>
    <t>P</t>
  </si>
  <si>
    <t>Poznámka k položce:
Topol kanadský č. 109 - odlomená část koruny, torzo, infekce báze kmene</t>
  </si>
  <si>
    <t>108</t>
  </si>
  <si>
    <t>112151017</t>
  </si>
  <si>
    <t>Pokácení stromu volné v celku s odřezáním kmene a s odvětvením průměru kmene přes 700 do 800 mm</t>
  </si>
  <si>
    <t>941629381</t>
  </si>
  <si>
    <t xml:space="preserve">Poznámka k položce:
Topol kandaský č. 106 - odlomená část koruny, torzo
</t>
  </si>
  <si>
    <t>110</t>
  </si>
  <si>
    <t>112151319</t>
  </si>
  <si>
    <t>Pokácení stromu postupné bez spouštění částí kmene a koruny o průměru na řezné ploše pařezu přes 900 do 1000 mm</t>
  </si>
  <si>
    <t>563661926</t>
  </si>
  <si>
    <t xml:space="preserve">Poznámka k souboru cen:_x000D_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Stromy o průměru kmene na řezné ploše větší než 1500 mm se oceňují individuálně. </t>
  </si>
  <si>
    <t>Poznámka k položce:
Topol kandaský č.105 - odlomená část koruny, torzo</t>
  </si>
  <si>
    <t>111</t>
  </si>
  <si>
    <t>162201413</t>
  </si>
  <si>
    <t>Vodorovné přemístění větví, kmenů nebo pařezů s naložením, složením a dopravou do 1000 m kmenů stromů listnatých, průměru přes 500 do 700 mm</t>
  </si>
  <si>
    <t>-1549218049</t>
  </si>
  <si>
    <t xml:space="preserve">Poznámka k souboru cen:_x000D_
1. Průměr kmene i pařezu se měří v místě řezu. 2. Měrná jednotka je 1 strom. </t>
  </si>
  <si>
    <t>112</t>
  </si>
  <si>
    <t>162201414</t>
  </si>
  <si>
    <t>Vodorovné přemístění větví, kmenů nebo pařezů s naložením, složením a dopravou do 1000 m kmenů stromů listnatých, průměru přes 700 do 900 mm</t>
  </si>
  <si>
    <t>-1493933253</t>
  </si>
  <si>
    <t>121</t>
  </si>
  <si>
    <t>184852116</t>
  </si>
  <si>
    <t>Řez stromů prováděný lezeckou technikou bezpečnostní, plocha koruny stromu přes 150 do 180 m2</t>
  </si>
  <si>
    <t>-288151883</t>
  </si>
  <si>
    <t xml:space="preserve">Poznámka k souboru cen:_x000D_
1. Plocha koruny se určí jako součin ideálního průměru stromu a jeho výšky. Ideální průměr stromu je součet nejkratší a nejdelší vzdálenosti svislého obrysu koruny od kmene. 2. Plocha koruny příplatku se určí z procentního podílu překážky k prostoru vymezenému okapovou linií stromu. Za překážky se považuje např. svah přes 1:2 nebo různé stavby a komunikace zasahující do okapové linie stromu. 3. Příplatek k ceně dle plochy koruny stromu se započítává za každých započatých 25 % překážky v půdorysném průmětu stromu vymezeném okapovou linií stromu. Celkový příplatek může činit maximálně čtyřnásobek uvedené ceny. 4. Za překážky jsou považovány objekty jako např. komunikace, svah 1:2, stavební objekty apod. 5. V cenách jsou započteny i náklady na rozřezání větví a jejich přemístění na hromady na vzdálenost do 20 m. 6. V cenách nejsou započteny náklady na skládku. 7. Mernou jednotkou kus se u řezu rozumí jeden strom. </t>
  </si>
  <si>
    <t>Poznámka k položce:
Lípa malolistá č. 112 - thliny, infekce kmene
Dub letní č. 305528 - Bude provedeno s lokální redukcí</t>
  </si>
  <si>
    <t>122</t>
  </si>
  <si>
    <t>184852117</t>
  </si>
  <si>
    <t>Řez stromů prováděný lezeckou technikou bezpečnostní, plocha koruny stromu přes 180 do 210 m2</t>
  </si>
  <si>
    <t>1060055472</t>
  </si>
  <si>
    <t>Poznámka k položce:
Jilm vaz č. 90 - nakloněný kmen</t>
  </si>
  <si>
    <t>123</t>
  </si>
  <si>
    <t>184852118</t>
  </si>
  <si>
    <t>Řez stromů prováděný lezeckou technikou bezpečnostní, plocha koruny stromu přes 210 do 240 m2</t>
  </si>
  <si>
    <t>1321780598</t>
  </si>
  <si>
    <t>Poznámka k položce:
Dub letní č. 29394 - infekce kmene, odlomená část koruny
Dub letní č. 29399
Dub letní č. 305526 - odlomená část koruny,asymetrická koruna - ! Bude provedeno s lokální redukcí!</t>
  </si>
  <si>
    <t>124</t>
  </si>
  <si>
    <t>184852119</t>
  </si>
  <si>
    <t>Řez stromů prováděný lezeckou technikou bezpečnostní, plocha koruny stromu přes 240 do 270 m2</t>
  </si>
  <si>
    <t>743795543</t>
  </si>
  <si>
    <t xml:space="preserve">Poznámka k položce:
Bude provedeno s lokální redukcí!!
Dub letní č. 305508 - konflikt s okolními strukturami </t>
  </si>
  <si>
    <t>125</t>
  </si>
  <si>
    <t>184852121</t>
  </si>
  <si>
    <t>Řez stromů prováděný lezeckou technikou bezpečnostní, plocha koruny stromu přes 270 do 300 m2</t>
  </si>
  <si>
    <t>2126086254</t>
  </si>
  <si>
    <t>Poznámka k položce:
Dub letní č. 29389</t>
  </si>
  <si>
    <t>126</t>
  </si>
  <si>
    <t>184852122</t>
  </si>
  <si>
    <t>Řez stromů prováděný lezeckou technikou bezpečnostní, plocha koruny stromu přes 300 do 330 m2</t>
  </si>
  <si>
    <t>-1755857671</t>
  </si>
  <si>
    <t>Poznámka k položce:
Bude provedeno s lokální redukcí
Dub letní č. 305512 - infekce báze kmene, nakloněný kmen</t>
  </si>
  <si>
    <t>127</t>
  </si>
  <si>
    <t>184852124</t>
  </si>
  <si>
    <t>Řez stromů prováděný lezeckou technikou bezpečnostní, plocha koruny stromu přes 360 do 390 m2</t>
  </si>
  <si>
    <t>-685922096</t>
  </si>
  <si>
    <t>Poznámka k položce:
Bude provedeno s lokální redukcí
Dub letní č. 29393 - defektní větvení</t>
  </si>
  <si>
    <t>128</t>
  </si>
  <si>
    <t>184852128</t>
  </si>
  <si>
    <t>Řez stromů prováděný lezeckou technikou bezpečnostní, plocha koruny stromu přes 480 do 510 m2</t>
  </si>
  <si>
    <t>-523985152</t>
  </si>
  <si>
    <t>Poznámka k položce:
Bude provedeno s lokální redukcí
Dub letní č. 305527 - infekce větví</t>
  </si>
  <si>
    <t>130</t>
  </si>
  <si>
    <t>184852129</t>
  </si>
  <si>
    <t>Řez stromů prováděný lezeckou technikou bezpečnostní, plocha koruny stromu přes 510 do 540 m2</t>
  </si>
  <si>
    <t>319150239</t>
  </si>
  <si>
    <t>Poznámka k položce:
Dub letní č. 29396 - konflikt s okolními strukturami, poškození kmene, defektní větvení</t>
  </si>
  <si>
    <t>113</t>
  </si>
  <si>
    <t>184852215</t>
  </si>
  <si>
    <t>Řez stromů prováděný lezeckou technikou zdravotní, plocha koruny stromu přes 120 do 150 m2</t>
  </si>
  <si>
    <t>1447129212</t>
  </si>
  <si>
    <t>Poznámka k položce:
lípa malolistá č.113 
lípa malolistá č.305506
jilm vaz č. 305515</t>
  </si>
  <si>
    <t>115</t>
  </si>
  <si>
    <t>184852216</t>
  </si>
  <si>
    <t>Řez stromů prováděný lezeckou technikou zdravotní, plocha koruny stromu přes 150 do 180 m2</t>
  </si>
  <si>
    <t>-4920943</t>
  </si>
  <si>
    <t>Poznámka k položce:
habr obecnáý č. 83 - infekce kmenen, velké řezné rány</t>
  </si>
  <si>
    <t>114</t>
  </si>
  <si>
    <t>184852217</t>
  </si>
  <si>
    <t>Řez stromů prováděný lezeckou technikou zdravotní, plocha koruny stromu přes 180 do 210 m2</t>
  </si>
  <si>
    <t>-695759832</t>
  </si>
  <si>
    <t>Poznámka k položce:
dub letní č. 305510</t>
  </si>
  <si>
    <t>116</t>
  </si>
  <si>
    <t>184852218</t>
  </si>
  <si>
    <t>Řez stromů prováděný lezeckou technikou zdravotní, plocha koruny stromu přes 210 do 240 m2</t>
  </si>
  <si>
    <t>-298423379</t>
  </si>
  <si>
    <t>Poznámka k položce:
olše lepkavá č. 29398 - infekce báze kmene, podezření na infekci kořenů,konflikt s okolními strukturami
jasan ztepilý č. 93</t>
  </si>
  <si>
    <t>91</t>
  </si>
  <si>
    <t>184852219</t>
  </si>
  <si>
    <t>Řez stromů prováděný lezeckou technikou zdravotní, plocha koruny stromu přes 240 do 270 m2</t>
  </si>
  <si>
    <t>1692473875</t>
  </si>
  <si>
    <t xml:space="preserve">Poznámka k položce:
Lípa malolistá č. 114 - infekce kmene
Lípa malolistá č. 305517 
</t>
  </si>
  <si>
    <t>92</t>
  </si>
  <si>
    <t>184852221</t>
  </si>
  <si>
    <t>Řez stromů prováděný lezeckou technikou zdravotní, plocha koruny stromu přes 270 do 300 m2</t>
  </si>
  <si>
    <t>1010035995</t>
  </si>
  <si>
    <t>Poznámka k položce:
Lípa malolistá č. 82 - tlaková vidlice vyvíjející se
Dub letní č. 305503 - poškození nevhodným řezem
Jasan ztepilý č. 305505 - odlomená část koruny</t>
  </si>
  <si>
    <t>117</t>
  </si>
  <si>
    <t>184852222</t>
  </si>
  <si>
    <t>Řez stromů prováděný lezeckou technikou zdravotní, plocha koruny stromu přes 300 do 330 m2</t>
  </si>
  <si>
    <t>-192666399</t>
  </si>
  <si>
    <t>Poznámka k položce:
Jilm vaz č.86 - infekce kmene
Lípa malolistá č. 116</t>
  </si>
  <si>
    <t>141</t>
  </si>
  <si>
    <t>184852224</t>
  </si>
  <si>
    <t>Řez stromů prováděný lezeckou technikou zdravotní, plocha koruny stromu přes 360 do 390 m2</t>
  </si>
  <si>
    <t>355256891</t>
  </si>
  <si>
    <t>Poznámka k položce:
Jilm vaz č. 305502 - poškození větví ,defektní větvení - odlehčit netabilní větvení</t>
  </si>
  <si>
    <t>118</t>
  </si>
  <si>
    <t>184852226</t>
  </si>
  <si>
    <t>Řez stromů prováděný lezeckou technikou zdravotní, plocha koruny stromu přes 420 do 450 m2</t>
  </si>
  <si>
    <t>1980308139</t>
  </si>
  <si>
    <t xml:space="preserve">Poznámka k položce:
Dub letní č. 305509 - poškození kmene
</t>
  </si>
  <si>
    <t>119</t>
  </si>
  <si>
    <t>184852227</t>
  </si>
  <si>
    <t>Řez stromů prováděný lezeckou technikou zdravotní, plocha koruny stromu přes 450 do 480 m2</t>
  </si>
  <si>
    <t>-763467738</t>
  </si>
  <si>
    <t>Poznámka k položce:
Lípa malolistá č. 118</t>
  </si>
  <si>
    <t>134</t>
  </si>
  <si>
    <t>184852413R</t>
  </si>
  <si>
    <t>Řez stromů prováděný lezeckou technikou redukční obvodový, plocha koruny stromu přes 60 do 90 m2 - Lokální redukce</t>
  </si>
  <si>
    <t>199645442</t>
  </si>
  <si>
    <t>Poznámka k položce:
Lokální redukce
střemcha obecná č. 305523 - nevhodná struktura větvení  - odstranit slabší kmeny
střemcha obecná č. 305524 - zasypaná báze, nakloněný kmen - symetrizovat
střemcha obecná č. 305525 - zasypaná báze, nakloněný kmen - symetrizovat</t>
  </si>
  <si>
    <t>133</t>
  </si>
  <si>
    <t>184852416R</t>
  </si>
  <si>
    <t>Řez stromů prováděný lezeckou technikou redukční obvodový, plocha koruny stromu přes 150 do 180 m2 - Lokální redukce</t>
  </si>
  <si>
    <t>174910116</t>
  </si>
  <si>
    <t>Poznámka k položce:
Lokální redukce
Dub letní č. 305528 - odlehčit nestabilní větvení
Jasan ztepilý č.84 - odlehčit nestabilní větvení</t>
  </si>
  <si>
    <t>120</t>
  </si>
  <si>
    <t>184852418</t>
  </si>
  <si>
    <t>Řez stromů prováděný lezeckou technikou redukční obvodový, plocha koruny stromu přes 210 do 240 m2 - 20% redukce obvodové</t>
  </si>
  <si>
    <t>-145093319</t>
  </si>
  <si>
    <t>Poznámka k položce:
20% redukce  - bude provedeno současně s řezem bezpečnostním
dub letní č. 29394 - infekce kmene,odlomená část koruny</t>
  </si>
  <si>
    <t>135</t>
  </si>
  <si>
    <t>184852419R</t>
  </si>
  <si>
    <t>Řez stromů prováděný lezeckou technikou redukční obvodový, plocha koruny stromu přes 240 do 270 m2 - Lokální redukce</t>
  </si>
  <si>
    <t>642209787</t>
  </si>
  <si>
    <t>Poznámka k položce:
Lokální redukce 
Dub letní č. 305508 - odlehčení nestabilních větví
Dub letní č. 305526 -  odlehčení nestabilních větví</t>
  </si>
  <si>
    <t>137</t>
  </si>
  <si>
    <t>184852422R</t>
  </si>
  <si>
    <t>Řez stromů prováděný lezeckou technikou redukční obvodový, plocha koruny stromu přes 300 do 330 m2 - Lokální redukce</t>
  </si>
  <si>
    <t>-2037370621</t>
  </si>
  <si>
    <t>Poznámka k položce:
Lokální redukce
Dub letní č. 305512 - symetrizovat a odlehčit nestabilní větve</t>
  </si>
  <si>
    <t>136</t>
  </si>
  <si>
    <t>184852424R</t>
  </si>
  <si>
    <t>Řez stromů prováděný lezeckou technikou redukční obvodový, plocha koruny stromu přes 360 do 390 m2 - Lokální redukce</t>
  </si>
  <si>
    <t>1782478665</t>
  </si>
  <si>
    <t>Poznámka k položce:
Lokální redukce
Dub letní č.29393 - odlehčení nestabilních větví</t>
  </si>
  <si>
    <t>138</t>
  </si>
  <si>
    <t>184852428R</t>
  </si>
  <si>
    <t>Řez stromů prováděný lezeckou technikou redukční obvodový, plocha koruny stromu přes 480 do 510 m2 - Lokální redukce</t>
  </si>
  <si>
    <t>-2124954520</t>
  </si>
  <si>
    <t>Poznámka k položce:
Lokální redukce
Dub letní č. 305527 - odlehčení nestabilních větví</t>
  </si>
  <si>
    <t>132</t>
  </si>
  <si>
    <t>R01</t>
  </si>
  <si>
    <t>Řez stromu popouštěcí prováděný lezeckou technikou, plocha koruny 50 m2</t>
  </si>
  <si>
    <t>-1291198458</t>
  </si>
  <si>
    <t>65</t>
  </si>
  <si>
    <t>R02</t>
  </si>
  <si>
    <t>Štěpkování větví z pokácených stromů a likvidace štěpky</t>
  </si>
  <si>
    <t>2136370010</t>
  </si>
  <si>
    <t>Poznámka k položce:
kompletní seštěpkování větví z kácených stromů v místě mezideponie</t>
  </si>
  <si>
    <t>66</t>
  </si>
  <si>
    <t>R03</t>
  </si>
  <si>
    <t>Manipulace s dřevní hmotou</t>
  </si>
  <si>
    <t>kpl.</t>
  </si>
  <si>
    <t>1100804157</t>
  </si>
  <si>
    <t>Poznámka k položce:
manipulace v rámci staveniště</t>
  </si>
  <si>
    <t>71</t>
  </si>
  <si>
    <t>R04</t>
  </si>
  <si>
    <t>Štěpkování větví z řezů stromů - redukční, zdravotní, obvodové atd. a likvidace štěpky</t>
  </si>
  <si>
    <t>789641840</t>
  </si>
  <si>
    <t>Poznámka k položce:
kompletní seštěpkování větví  v místě mezideponie</t>
  </si>
  <si>
    <t>142</t>
  </si>
  <si>
    <t>R05</t>
  </si>
  <si>
    <t>Instalace dynamické vazby s využitím lezecké techniky v horní úrovni - jedno lano, plocha koruny přes 280m2 do 300 m2 - včetně protokolu o montáži</t>
  </si>
  <si>
    <t>ks</t>
  </si>
  <si>
    <t>-1648232294</t>
  </si>
  <si>
    <t>Poznámka k položce:
Lípa malolistá č. 82</t>
  </si>
  <si>
    <t>143</t>
  </si>
  <si>
    <t>R06</t>
  </si>
  <si>
    <t>Detailní revize již nainstalované vazby s použitím lezecké techniky o ploše koruny od 350 do 380 m2 - včetně vyhotovení protokolu</t>
  </si>
  <si>
    <t>380554331</t>
  </si>
  <si>
    <t xml:space="preserve">Poznámka k položce:
Dub letní č. 29393 </t>
  </si>
  <si>
    <t>VRN</t>
  </si>
  <si>
    <t>Vedlejší rozpočtové náklady</t>
  </si>
  <si>
    <t>5</t>
  </si>
  <si>
    <t>VRN3</t>
  </si>
  <si>
    <t>Zařízení staveniště</t>
  </si>
  <si>
    <t>67</t>
  </si>
  <si>
    <t>034103000</t>
  </si>
  <si>
    <t>Oplocení staveniště</t>
  </si>
  <si>
    <t>1024</t>
  </si>
  <si>
    <t>767197184</t>
  </si>
  <si>
    <t>Poznámka k položce:
Oplocení staveniště v případě nutnosti řešení BOZP a ohrožení veřejnosti</t>
  </si>
  <si>
    <t>68</t>
  </si>
  <si>
    <t>034303000</t>
  </si>
  <si>
    <t>Dopravní značení na staveništi</t>
  </si>
  <si>
    <t>-260848227</t>
  </si>
  <si>
    <t>69</t>
  </si>
  <si>
    <t>034503000</t>
  </si>
  <si>
    <t>Informační tabule na staveništi</t>
  </si>
  <si>
    <t>1987239172</t>
  </si>
  <si>
    <t>144</t>
  </si>
  <si>
    <t>R007</t>
  </si>
  <si>
    <t>Úklid staveniště</t>
  </si>
  <si>
    <t>1342546952</t>
  </si>
  <si>
    <t>Poznámka k položce:
úklid staveniště a přilehlých komunikací a pozemků od klestí, štěpky, bláta atd.
Vytahání větví a klestí z koryta řeky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</si>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</sst>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39" fillId="2" borderId="0" xfId="1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8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5" fillId="0" borderId="23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166" fontId="25" fillId="0" borderId="24" xfId="0" applyNumberFormat="1" applyFont="1" applyBorder="1" applyAlignment="1" applyProtection="1">
      <alignment vertical="center"/>
    </xf>
    <xf numFmtId="4" fontId="25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6" fillId="2" borderId="0" xfId="1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6" xfId="0" applyNumberFormat="1" applyFont="1" applyBorder="1" applyAlignment="1" applyProtection="1"/>
    <xf numFmtId="166" fontId="28" fillId="0" borderId="17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2" fillId="0" borderId="29" xfId="0" applyFont="1" applyBorder="1" applyAlignment="1" applyProtection="1">
      <alignment vertical="center" wrapText="1"/>
      <protection locked="0"/>
    </xf>
    <xf numFmtId="0" fontId="32" fillId="0" borderId="30" xfId="0" applyFont="1" applyBorder="1" applyAlignment="1" applyProtection="1">
      <alignment vertical="center" wrapText="1"/>
      <protection locked="0"/>
    </xf>
    <xf numFmtId="0" fontId="32" fillId="0" borderId="31" xfId="0" applyFont="1" applyBorder="1" applyAlignment="1" applyProtection="1">
      <alignment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vertical="center" wrapText="1"/>
      <protection locked="0"/>
    </xf>
    <xf numFmtId="0" fontId="32" fillId="0" borderId="33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49" fontId="35" fillId="0" borderId="1" xfId="0" applyNumberFormat="1" applyFont="1" applyBorder="1" applyAlignment="1" applyProtection="1">
      <alignment vertical="center" wrapText="1"/>
      <protection locked="0"/>
    </xf>
    <xf numFmtId="0" fontId="32" fillId="0" borderId="35" xfId="0" applyFont="1" applyBorder="1" applyAlignment="1" applyProtection="1">
      <alignment vertical="center" wrapText="1"/>
      <protection locked="0"/>
    </xf>
    <xf numFmtId="0" fontId="36" fillId="0" borderId="34" xfId="0" applyFont="1" applyBorder="1" applyAlignment="1" applyProtection="1">
      <alignment vertical="center" wrapText="1"/>
      <protection locked="0"/>
    </xf>
    <xf numFmtId="0" fontId="32" fillId="0" borderId="36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2" fillId="0" borderId="31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34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5" fillId="0" borderId="35" xfId="0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1" xfId="0" applyFont="1" applyBorder="1" applyAlignment="1" applyProtection="1">
      <alignment horizontal="center" vertical="top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3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horizontal="left"/>
      <protection locked="0"/>
    </xf>
    <xf numFmtId="0" fontId="37" fillId="0" borderId="34" xfId="0" applyFont="1" applyBorder="1" applyAlignment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top"/>
      <protection locked="0"/>
    </xf>
    <xf numFmtId="0" fontId="32" fillId="0" borderId="35" xfId="0" applyFont="1" applyBorder="1" applyAlignment="1" applyProtection="1">
      <alignment vertical="top"/>
      <protection locked="0"/>
    </xf>
    <xf numFmtId="0" fontId="32" fillId="0" borderId="34" xfId="0" applyFont="1" applyBorder="1" applyAlignment="1" applyProtection="1">
      <alignment vertical="top"/>
      <protection locked="0"/>
    </xf>
    <xf numFmtId="0" fontId="32" fillId="0" borderId="36" xfId="0" applyFont="1" applyBorder="1" applyAlignment="1" applyProtection="1">
      <alignment vertical="top"/>
      <protection locked="0"/>
    </xf>
    <xf numFmtId="0" fontId="0" fillId="0" borderId="0" xfId="0"/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6" fillId="2" borderId="0" xfId="1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4" fillId="0" borderId="34" xfId="0" applyFont="1" applyBorder="1" applyAlignment="1" applyProtection="1">
      <alignment horizontal="left" wrapText="1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49" fontId="35" fillId="0" borderId="1" xfId="0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horizontal="left"/>
      <protection locked="0"/>
    </xf>
    <xf numFmtId="0" fontId="35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6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20" t="s">
        <v>8</v>
      </c>
      <c r="BT2" s="20" t="s">
        <v>9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1:74" ht="36.950000000000003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1:74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08" t="s">
        <v>16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5"/>
      <c r="AQ5" s="27"/>
      <c r="BE5" s="306" t="s">
        <v>17</v>
      </c>
      <c r="BS5" s="20" t="s">
        <v>8</v>
      </c>
    </row>
    <row r="6" spans="1:74" ht="36.950000000000003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10" t="s">
        <v>19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5"/>
      <c r="AQ6" s="27"/>
      <c r="BE6" s="307"/>
      <c r="BS6" s="20" t="s">
        <v>8</v>
      </c>
    </row>
    <row r="7" spans="1:74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307"/>
      <c r="BS7" s="20" t="s">
        <v>8</v>
      </c>
    </row>
    <row r="8" spans="1:74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307"/>
      <c r="BS8" s="20" t="s">
        <v>8</v>
      </c>
    </row>
    <row r="9" spans="1:74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07"/>
      <c r="BS9" s="20" t="s">
        <v>8</v>
      </c>
    </row>
    <row r="10" spans="1:74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307"/>
      <c r="BS10" s="20" t="s">
        <v>8</v>
      </c>
    </row>
    <row r="11" spans="1:74" ht="18.399999999999999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307"/>
      <c r="BS11" s="20" t="s">
        <v>8</v>
      </c>
    </row>
    <row r="12" spans="1:74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07"/>
      <c r="BS12" s="20" t="s">
        <v>8</v>
      </c>
    </row>
    <row r="13" spans="1:74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307"/>
      <c r="BS13" s="20" t="s">
        <v>8</v>
      </c>
    </row>
    <row r="14" spans="1:74" ht="15">
      <c r="B14" s="24"/>
      <c r="C14" s="25"/>
      <c r="D14" s="25"/>
      <c r="E14" s="311" t="s">
        <v>32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307"/>
      <c r="BS14" s="20" t="s">
        <v>8</v>
      </c>
    </row>
    <row r="15" spans="1:74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07"/>
      <c r="BS15" s="20" t="s">
        <v>6</v>
      </c>
    </row>
    <row r="16" spans="1:74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307"/>
      <c r="BS16" s="20" t="s">
        <v>6</v>
      </c>
    </row>
    <row r="17" spans="2:71" ht="18.399999999999999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307"/>
      <c r="BS17" s="20" t="s">
        <v>34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07"/>
      <c r="BS18" s="20" t="s">
        <v>8</v>
      </c>
    </row>
    <row r="19" spans="2:71" ht="14.45" customHeight="1">
      <c r="B19" s="24"/>
      <c r="C19" s="25"/>
      <c r="D19" s="33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07"/>
      <c r="BS19" s="20" t="s">
        <v>8</v>
      </c>
    </row>
    <row r="20" spans="2:71" ht="57" customHeight="1">
      <c r="B20" s="24"/>
      <c r="C20" s="25"/>
      <c r="D20" s="25"/>
      <c r="E20" s="313" t="s">
        <v>36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25"/>
      <c r="AP20" s="25"/>
      <c r="AQ20" s="27"/>
      <c r="BE20" s="307"/>
      <c r="BS20" s="20" t="s">
        <v>6</v>
      </c>
    </row>
    <row r="21" spans="2:7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07"/>
    </row>
    <row r="22" spans="2:71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307"/>
    </row>
    <row r="23" spans="2:71" s="1" customFormat="1" ht="25.9" customHeight="1">
      <c r="B23" s="37"/>
      <c r="C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14">
        <f>ROUND(AG51,2)</f>
        <v>0</v>
      </c>
      <c r="AL23" s="315"/>
      <c r="AM23" s="315"/>
      <c r="AN23" s="315"/>
      <c r="AO23" s="315"/>
      <c r="AP23" s="38"/>
      <c r="AQ23" s="41"/>
      <c r="BE23" s="307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07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16" t="s">
        <v>38</v>
      </c>
      <c r="M25" s="316"/>
      <c r="N25" s="316"/>
      <c r="O25" s="316"/>
      <c r="P25" s="38"/>
      <c r="Q25" s="38"/>
      <c r="R25" s="38"/>
      <c r="S25" s="38"/>
      <c r="T25" s="38"/>
      <c r="U25" s="38"/>
      <c r="V25" s="38"/>
      <c r="W25" s="316" t="s">
        <v>39</v>
      </c>
      <c r="X25" s="316"/>
      <c r="Y25" s="316"/>
      <c r="Z25" s="316"/>
      <c r="AA25" s="316"/>
      <c r="AB25" s="316"/>
      <c r="AC25" s="316"/>
      <c r="AD25" s="316"/>
      <c r="AE25" s="316"/>
      <c r="AF25" s="38"/>
      <c r="AG25" s="38"/>
      <c r="AH25" s="38"/>
      <c r="AI25" s="38"/>
      <c r="AJ25" s="38"/>
      <c r="AK25" s="316" t="s">
        <v>40</v>
      </c>
      <c r="AL25" s="316"/>
      <c r="AM25" s="316"/>
      <c r="AN25" s="316"/>
      <c r="AO25" s="316"/>
      <c r="AP25" s="38"/>
      <c r="AQ25" s="41"/>
      <c r="BE25" s="307"/>
    </row>
    <row r="26" spans="2:71" s="2" customFormat="1" ht="14.45" customHeight="1">
      <c r="B26" s="43"/>
      <c r="C26" s="44"/>
      <c r="D26" s="45" t="s">
        <v>41</v>
      </c>
      <c r="E26" s="44"/>
      <c r="F26" s="45" t="s">
        <v>42</v>
      </c>
      <c r="G26" s="44"/>
      <c r="H26" s="44"/>
      <c r="I26" s="44"/>
      <c r="J26" s="44"/>
      <c r="K26" s="44"/>
      <c r="L26" s="299">
        <v>0.21</v>
      </c>
      <c r="M26" s="300"/>
      <c r="N26" s="300"/>
      <c r="O26" s="300"/>
      <c r="P26" s="44"/>
      <c r="Q26" s="44"/>
      <c r="R26" s="44"/>
      <c r="S26" s="44"/>
      <c r="T26" s="44"/>
      <c r="U26" s="44"/>
      <c r="V26" s="44"/>
      <c r="W26" s="301">
        <f>ROUND(AZ51,2)</f>
        <v>0</v>
      </c>
      <c r="X26" s="300"/>
      <c r="Y26" s="300"/>
      <c r="Z26" s="300"/>
      <c r="AA26" s="300"/>
      <c r="AB26" s="300"/>
      <c r="AC26" s="300"/>
      <c r="AD26" s="300"/>
      <c r="AE26" s="300"/>
      <c r="AF26" s="44"/>
      <c r="AG26" s="44"/>
      <c r="AH26" s="44"/>
      <c r="AI26" s="44"/>
      <c r="AJ26" s="44"/>
      <c r="AK26" s="301">
        <f>ROUND(AV51,2)</f>
        <v>0</v>
      </c>
      <c r="AL26" s="300"/>
      <c r="AM26" s="300"/>
      <c r="AN26" s="300"/>
      <c r="AO26" s="300"/>
      <c r="AP26" s="44"/>
      <c r="AQ26" s="46"/>
      <c r="BE26" s="307"/>
    </row>
    <row r="27" spans="2:71" s="2" customFormat="1" ht="14.45" customHeight="1">
      <c r="B27" s="43"/>
      <c r="C27" s="44"/>
      <c r="D27" s="44"/>
      <c r="E27" s="44"/>
      <c r="F27" s="45" t="s">
        <v>43</v>
      </c>
      <c r="G27" s="44"/>
      <c r="H27" s="44"/>
      <c r="I27" s="44"/>
      <c r="J27" s="44"/>
      <c r="K27" s="44"/>
      <c r="L27" s="299">
        <v>0.15</v>
      </c>
      <c r="M27" s="300"/>
      <c r="N27" s="300"/>
      <c r="O27" s="300"/>
      <c r="P27" s="44"/>
      <c r="Q27" s="44"/>
      <c r="R27" s="44"/>
      <c r="S27" s="44"/>
      <c r="T27" s="44"/>
      <c r="U27" s="44"/>
      <c r="V27" s="44"/>
      <c r="W27" s="301">
        <f>ROUND(BA51,2)</f>
        <v>0</v>
      </c>
      <c r="X27" s="300"/>
      <c r="Y27" s="300"/>
      <c r="Z27" s="300"/>
      <c r="AA27" s="300"/>
      <c r="AB27" s="300"/>
      <c r="AC27" s="300"/>
      <c r="AD27" s="300"/>
      <c r="AE27" s="300"/>
      <c r="AF27" s="44"/>
      <c r="AG27" s="44"/>
      <c r="AH27" s="44"/>
      <c r="AI27" s="44"/>
      <c r="AJ27" s="44"/>
      <c r="AK27" s="301">
        <f>ROUND(AW51,2)</f>
        <v>0</v>
      </c>
      <c r="AL27" s="300"/>
      <c r="AM27" s="300"/>
      <c r="AN27" s="300"/>
      <c r="AO27" s="300"/>
      <c r="AP27" s="44"/>
      <c r="AQ27" s="46"/>
      <c r="BE27" s="307"/>
    </row>
    <row r="28" spans="2:71" s="2" customFormat="1" ht="14.45" hidden="1" customHeight="1">
      <c r="B28" s="43"/>
      <c r="C28" s="44"/>
      <c r="D28" s="44"/>
      <c r="E28" s="44"/>
      <c r="F28" s="45" t="s">
        <v>44</v>
      </c>
      <c r="G28" s="44"/>
      <c r="H28" s="44"/>
      <c r="I28" s="44"/>
      <c r="J28" s="44"/>
      <c r="K28" s="44"/>
      <c r="L28" s="299">
        <v>0.21</v>
      </c>
      <c r="M28" s="300"/>
      <c r="N28" s="300"/>
      <c r="O28" s="300"/>
      <c r="P28" s="44"/>
      <c r="Q28" s="44"/>
      <c r="R28" s="44"/>
      <c r="S28" s="44"/>
      <c r="T28" s="44"/>
      <c r="U28" s="44"/>
      <c r="V28" s="44"/>
      <c r="W28" s="301">
        <f>ROUND(BB51,2)</f>
        <v>0</v>
      </c>
      <c r="X28" s="300"/>
      <c r="Y28" s="300"/>
      <c r="Z28" s="300"/>
      <c r="AA28" s="300"/>
      <c r="AB28" s="300"/>
      <c r="AC28" s="300"/>
      <c r="AD28" s="300"/>
      <c r="AE28" s="300"/>
      <c r="AF28" s="44"/>
      <c r="AG28" s="44"/>
      <c r="AH28" s="44"/>
      <c r="AI28" s="44"/>
      <c r="AJ28" s="44"/>
      <c r="AK28" s="301">
        <v>0</v>
      </c>
      <c r="AL28" s="300"/>
      <c r="AM28" s="300"/>
      <c r="AN28" s="300"/>
      <c r="AO28" s="300"/>
      <c r="AP28" s="44"/>
      <c r="AQ28" s="46"/>
      <c r="BE28" s="307"/>
    </row>
    <row r="29" spans="2:71" s="2" customFormat="1" ht="14.45" hidden="1" customHeight="1">
      <c r="B29" s="43"/>
      <c r="C29" s="44"/>
      <c r="D29" s="44"/>
      <c r="E29" s="44"/>
      <c r="F29" s="45" t="s">
        <v>45</v>
      </c>
      <c r="G29" s="44"/>
      <c r="H29" s="44"/>
      <c r="I29" s="44"/>
      <c r="J29" s="44"/>
      <c r="K29" s="44"/>
      <c r="L29" s="299">
        <v>0.15</v>
      </c>
      <c r="M29" s="300"/>
      <c r="N29" s="300"/>
      <c r="O29" s="300"/>
      <c r="P29" s="44"/>
      <c r="Q29" s="44"/>
      <c r="R29" s="44"/>
      <c r="S29" s="44"/>
      <c r="T29" s="44"/>
      <c r="U29" s="44"/>
      <c r="V29" s="44"/>
      <c r="W29" s="301">
        <f>ROUND(BC51,2)</f>
        <v>0</v>
      </c>
      <c r="X29" s="300"/>
      <c r="Y29" s="300"/>
      <c r="Z29" s="300"/>
      <c r="AA29" s="300"/>
      <c r="AB29" s="300"/>
      <c r="AC29" s="300"/>
      <c r="AD29" s="300"/>
      <c r="AE29" s="300"/>
      <c r="AF29" s="44"/>
      <c r="AG29" s="44"/>
      <c r="AH29" s="44"/>
      <c r="AI29" s="44"/>
      <c r="AJ29" s="44"/>
      <c r="AK29" s="301">
        <v>0</v>
      </c>
      <c r="AL29" s="300"/>
      <c r="AM29" s="300"/>
      <c r="AN29" s="300"/>
      <c r="AO29" s="300"/>
      <c r="AP29" s="44"/>
      <c r="AQ29" s="46"/>
      <c r="BE29" s="307"/>
    </row>
    <row r="30" spans="2:71" s="2" customFormat="1" ht="14.45" hidden="1" customHeight="1">
      <c r="B30" s="43"/>
      <c r="C30" s="44"/>
      <c r="D30" s="44"/>
      <c r="E30" s="44"/>
      <c r="F30" s="45" t="s">
        <v>46</v>
      </c>
      <c r="G30" s="44"/>
      <c r="H30" s="44"/>
      <c r="I30" s="44"/>
      <c r="J30" s="44"/>
      <c r="K30" s="44"/>
      <c r="L30" s="299">
        <v>0</v>
      </c>
      <c r="M30" s="300"/>
      <c r="N30" s="300"/>
      <c r="O30" s="300"/>
      <c r="P30" s="44"/>
      <c r="Q30" s="44"/>
      <c r="R30" s="44"/>
      <c r="S30" s="44"/>
      <c r="T30" s="44"/>
      <c r="U30" s="44"/>
      <c r="V30" s="44"/>
      <c r="W30" s="301">
        <f>ROUND(BD51,2)</f>
        <v>0</v>
      </c>
      <c r="X30" s="300"/>
      <c r="Y30" s="300"/>
      <c r="Z30" s="300"/>
      <c r="AA30" s="300"/>
      <c r="AB30" s="300"/>
      <c r="AC30" s="300"/>
      <c r="AD30" s="300"/>
      <c r="AE30" s="300"/>
      <c r="AF30" s="44"/>
      <c r="AG30" s="44"/>
      <c r="AH30" s="44"/>
      <c r="AI30" s="44"/>
      <c r="AJ30" s="44"/>
      <c r="AK30" s="301">
        <v>0</v>
      </c>
      <c r="AL30" s="300"/>
      <c r="AM30" s="300"/>
      <c r="AN30" s="300"/>
      <c r="AO30" s="300"/>
      <c r="AP30" s="44"/>
      <c r="AQ30" s="46"/>
      <c r="BE30" s="307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07"/>
    </row>
    <row r="32" spans="2:71" s="1" customFormat="1" ht="25.9" customHeight="1">
      <c r="B32" s="37"/>
      <c r="C32" s="47"/>
      <c r="D32" s="48" t="s">
        <v>47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48</v>
      </c>
      <c r="U32" s="49"/>
      <c r="V32" s="49"/>
      <c r="W32" s="49"/>
      <c r="X32" s="302" t="s">
        <v>49</v>
      </c>
      <c r="Y32" s="303"/>
      <c r="Z32" s="303"/>
      <c r="AA32" s="303"/>
      <c r="AB32" s="303"/>
      <c r="AC32" s="49"/>
      <c r="AD32" s="49"/>
      <c r="AE32" s="49"/>
      <c r="AF32" s="49"/>
      <c r="AG32" s="49"/>
      <c r="AH32" s="49"/>
      <c r="AI32" s="49"/>
      <c r="AJ32" s="49"/>
      <c r="AK32" s="304">
        <f>SUM(AK23:AK30)</f>
        <v>0</v>
      </c>
      <c r="AL32" s="303"/>
      <c r="AM32" s="303"/>
      <c r="AN32" s="303"/>
      <c r="AO32" s="305"/>
      <c r="AP32" s="47"/>
      <c r="AQ32" s="51"/>
      <c r="BE32" s="307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50000000000003" customHeight="1">
      <c r="B39" s="37"/>
      <c r="C39" s="58" t="s">
        <v>50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1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50000000000003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85" t="str">
        <f>K6</f>
        <v>Orlice, Štěnkov, kácení a prořez břehového porostu, ř.km 0,000 – 0,500 2.etapa</v>
      </c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66"/>
      <c r="AQ42" s="66"/>
      <c r="AR42" s="67"/>
    </row>
    <row r="43" spans="2:56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Štěnkov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287" t="str">
        <f>IF(AN8= "","",AN8)</f>
        <v>16. 5. 2018</v>
      </c>
      <c r="AN44" s="287"/>
      <c r="AO44" s="59"/>
      <c r="AP44" s="59"/>
      <c r="AQ44" s="59"/>
      <c r="AR44" s="57"/>
    </row>
    <row r="45" spans="2:56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288" t="str">
        <f>IF(E17="","",E17)</f>
        <v xml:space="preserve"> </v>
      </c>
      <c r="AN46" s="288"/>
      <c r="AO46" s="288"/>
      <c r="AP46" s="288"/>
      <c r="AQ46" s="59"/>
      <c r="AR46" s="57"/>
      <c r="AS46" s="289" t="s">
        <v>51</v>
      </c>
      <c r="AT46" s="290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291"/>
      <c r="AT47" s="292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293"/>
      <c r="AT48" s="294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0" s="1" customFormat="1" ht="29.25" customHeight="1">
      <c r="B49" s="37"/>
      <c r="C49" s="295" t="s">
        <v>52</v>
      </c>
      <c r="D49" s="296"/>
      <c r="E49" s="296"/>
      <c r="F49" s="296"/>
      <c r="G49" s="296"/>
      <c r="H49" s="75"/>
      <c r="I49" s="297" t="s">
        <v>53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8" t="s">
        <v>54</v>
      </c>
      <c r="AH49" s="296"/>
      <c r="AI49" s="296"/>
      <c r="AJ49" s="296"/>
      <c r="AK49" s="296"/>
      <c r="AL49" s="296"/>
      <c r="AM49" s="296"/>
      <c r="AN49" s="297" t="s">
        <v>55</v>
      </c>
      <c r="AO49" s="296"/>
      <c r="AP49" s="296"/>
      <c r="AQ49" s="76" t="s">
        <v>56</v>
      </c>
      <c r="AR49" s="57"/>
      <c r="AS49" s="77" t="s">
        <v>57</v>
      </c>
      <c r="AT49" s="78" t="s">
        <v>58</v>
      </c>
      <c r="AU49" s="78" t="s">
        <v>59</v>
      </c>
      <c r="AV49" s="78" t="s">
        <v>60</v>
      </c>
      <c r="AW49" s="78" t="s">
        <v>61</v>
      </c>
      <c r="AX49" s="78" t="s">
        <v>62</v>
      </c>
      <c r="AY49" s="78" t="s">
        <v>63</v>
      </c>
      <c r="AZ49" s="78" t="s">
        <v>64</v>
      </c>
      <c r="BA49" s="78" t="s">
        <v>65</v>
      </c>
      <c r="BB49" s="78" t="s">
        <v>66</v>
      </c>
      <c r="BC49" s="78" t="s">
        <v>67</v>
      </c>
      <c r="BD49" s="79" t="s">
        <v>68</v>
      </c>
    </row>
    <row r="50" spans="1:90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0" s="4" customFormat="1" ht="32.450000000000003" customHeight="1">
      <c r="B51" s="64"/>
      <c r="C51" s="83" t="s">
        <v>69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283">
        <f>ROUND(AG52,2)</f>
        <v>0</v>
      </c>
      <c r="AH51" s="283"/>
      <c r="AI51" s="283"/>
      <c r="AJ51" s="283"/>
      <c r="AK51" s="283"/>
      <c r="AL51" s="283"/>
      <c r="AM51" s="283"/>
      <c r="AN51" s="284">
        <f>SUM(AG51,AT51)</f>
        <v>0</v>
      </c>
      <c r="AO51" s="284"/>
      <c r="AP51" s="284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70</v>
      </c>
      <c r="BT51" s="90" t="s">
        <v>71</v>
      </c>
      <c r="BV51" s="90" t="s">
        <v>72</v>
      </c>
      <c r="BW51" s="90" t="s">
        <v>7</v>
      </c>
      <c r="BX51" s="90" t="s">
        <v>73</v>
      </c>
      <c r="CL51" s="90" t="s">
        <v>21</v>
      </c>
    </row>
    <row r="52" spans="1:90" s="5" customFormat="1" ht="47.25" customHeight="1">
      <c r="A52" s="91" t="s">
        <v>74</v>
      </c>
      <c r="B52" s="92"/>
      <c r="C52" s="93"/>
      <c r="D52" s="282" t="s">
        <v>16</v>
      </c>
      <c r="E52" s="282"/>
      <c r="F52" s="282"/>
      <c r="G52" s="282"/>
      <c r="H52" s="282"/>
      <c r="I52" s="94"/>
      <c r="J52" s="282" t="s">
        <v>19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0">
        <f>'1 - Orlice, Štěnkov, káce...'!J25</f>
        <v>0</v>
      </c>
      <c r="AH52" s="281"/>
      <c r="AI52" s="281"/>
      <c r="AJ52" s="281"/>
      <c r="AK52" s="281"/>
      <c r="AL52" s="281"/>
      <c r="AM52" s="281"/>
      <c r="AN52" s="280">
        <f>SUM(AG52,AT52)</f>
        <v>0</v>
      </c>
      <c r="AO52" s="281"/>
      <c r="AP52" s="281"/>
      <c r="AQ52" s="95" t="s">
        <v>75</v>
      </c>
      <c r="AR52" s="96"/>
      <c r="AS52" s="97">
        <v>0</v>
      </c>
      <c r="AT52" s="98">
        <f>ROUND(SUM(AV52:AW52),2)</f>
        <v>0</v>
      </c>
      <c r="AU52" s="99">
        <f>'1 - Orlice, Štěnkov, káce...'!P74</f>
        <v>0</v>
      </c>
      <c r="AV52" s="98">
        <f>'1 - Orlice, Štěnkov, káce...'!J28</f>
        <v>0</v>
      </c>
      <c r="AW52" s="98">
        <f>'1 - Orlice, Štěnkov, káce...'!J29</f>
        <v>0</v>
      </c>
      <c r="AX52" s="98">
        <f>'1 - Orlice, Štěnkov, káce...'!J30</f>
        <v>0</v>
      </c>
      <c r="AY52" s="98">
        <f>'1 - Orlice, Štěnkov, káce...'!J31</f>
        <v>0</v>
      </c>
      <c r="AZ52" s="98">
        <f>'1 - Orlice, Štěnkov, káce...'!F28</f>
        <v>0</v>
      </c>
      <c r="BA52" s="98">
        <f>'1 - Orlice, Štěnkov, káce...'!F29</f>
        <v>0</v>
      </c>
      <c r="BB52" s="98">
        <f>'1 - Orlice, Štěnkov, káce...'!F30</f>
        <v>0</v>
      </c>
      <c r="BC52" s="98">
        <f>'1 - Orlice, Štěnkov, káce...'!F31</f>
        <v>0</v>
      </c>
      <c r="BD52" s="100">
        <f>'1 - Orlice, Štěnkov, káce...'!F32</f>
        <v>0</v>
      </c>
      <c r="BT52" s="101" t="s">
        <v>16</v>
      </c>
      <c r="BU52" s="101" t="s">
        <v>76</v>
      </c>
      <c r="BV52" s="101" t="s">
        <v>72</v>
      </c>
      <c r="BW52" s="101" t="s">
        <v>7</v>
      </c>
      <c r="BX52" s="101" t="s">
        <v>73</v>
      </c>
      <c r="CL52" s="101" t="s">
        <v>21</v>
      </c>
    </row>
    <row r="53" spans="1:90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1:90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0hAsVjb7nTkWwcnSdsFB/daQRChafJ14tplAa+FHu66AUe8svH1o/wZ99dYW9Lr5ScAt4fyxPbVefueAGM77rw==" saltValue="YeYX41zBUVQEKMbMsrFZS8iokT9NZoOwz0g02YZHDrW/TIwjKDnfN1QfGIWxQCtbq8Vh/LlX2yHpItImQjWSZA==" spinCount="100000" sheet="1" objects="1" scenarios="1" formatColumns="0" formatRows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 - Orlice, Štěnkov, káce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tabSelected="1" workbookViewId="0">
      <pane ySplit="1" topLeftCell="A29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77</v>
      </c>
      <c r="G1" s="317" t="s">
        <v>78</v>
      </c>
      <c r="H1" s="317"/>
      <c r="I1" s="106"/>
      <c r="J1" s="105" t="s">
        <v>79</v>
      </c>
      <c r="K1" s="104" t="s">
        <v>80</v>
      </c>
      <c r="L1" s="105" t="s">
        <v>81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0" t="s">
        <v>7</v>
      </c>
    </row>
    <row r="3" spans="1:70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82</v>
      </c>
    </row>
    <row r="4" spans="1:70" ht="36.950000000000003" customHeight="1">
      <c r="B4" s="24"/>
      <c r="C4" s="25"/>
      <c r="D4" s="26" t="s">
        <v>83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1:70" s="1" customFormat="1" ht="1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1:70" s="1" customFormat="1" ht="36.950000000000003" customHeight="1">
      <c r="B7" s="37"/>
      <c r="C7" s="38"/>
      <c r="D7" s="38"/>
      <c r="E7" s="318" t="s">
        <v>19</v>
      </c>
      <c r="F7" s="319"/>
      <c r="G7" s="319"/>
      <c r="H7" s="319"/>
      <c r="I7" s="109"/>
      <c r="J7" s="38"/>
      <c r="K7" s="41"/>
    </row>
    <row r="8" spans="1:70" s="1" customFormat="1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1:70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1:70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16. 5. 2018</v>
      </c>
      <c r="K10" s="41"/>
    </row>
    <row r="11" spans="1:70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1:70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1:70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30</v>
      </c>
      <c r="J13" s="31" t="str">
        <f>IF('Rekapitulace stavby'!AN11="","",'Rekapitulace stavby'!AN11)</f>
        <v/>
      </c>
      <c r="K13" s="41"/>
    </row>
    <row r="14" spans="1:70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1:70" s="1" customFormat="1" ht="14.45" customHeight="1">
      <c r="B15" s="37"/>
      <c r="C15" s="38"/>
      <c r="D15" s="33" t="s">
        <v>31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1:70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30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33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30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35</v>
      </c>
      <c r="E21" s="38"/>
      <c r="F21" s="38"/>
      <c r="G21" s="38"/>
      <c r="H21" s="38"/>
      <c r="I21" s="109"/>
      <c r="J21" s="38"/>
      <c r="K21" s="41"/>
    </row>
    <row r="22" spans="2:11" s="6" customFormat="1" ht="71.25" customHeight="1">
      <c r="B22" s="112"/>
      <c r="C22" s="113"/>
      <c r="D22" s="113"/>
      <c r="E22" s="313" t="s">
        <v>36</v>
      </c>
      <c r="F22" s="313"/>
      <c r="G22" s="313"/>
      <c r="H22" s="313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37</v>
      </c>
      <c r="E25" s="38"/>
      <c r="F25" s="38"/>
      <c r="G25" s="38"/>
      <c r="H25" s="38"/>
      <c r="I25" s="109"/>
      <c r="J25" s="119">
        <f>ROUND(J74,2)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39</v>
      </c>
      <c r="G27" s="38"/>
      <c r="H27" s="38"/>
      <c r="I27" s="120" t="s">
        <v>38</v>
      </c>
      <c r="J27" s="42" t="s">
        <v>40</v>
      </c>
      <c r="K27" s="41"/>
    </row>
    <row r="28" spans="2:11" s="1" customFormat="1" ht="14.45" customHeight="1">
      <c r="B28" s="37"/>
      <c r="C28" s="38"/>
      <c r="D28" s="45" t="s">
        <v>41</v>
      </c>
      <c r="E28" s="45" t="s">
        <v>42</v>
      </c>
      <c r="F28" s="121">
        <f>ROUND(SUM(BE74:BE186), 2)</f>
        <v>0</v>
      </c>
      <c r="G28" s="38"/>
      <c r="H28" s="38"/>
      <c r="I28" s="122">
        <v>0.21</v>
      </c>
      <c r="J28" s="121">
        <f>ROUND(ROUND((SUM(BE74:BE186)), 2)*I28, 2)</f>
        <v>0</v>
      </c>
      <c r="K28" s="41"/>
    </row>
    <row r="29" spans="2:11" s="1" customFormat="1" ht="14.45" customHeight="1">
      <c r="B29" s="37"/>
      <c r="C29" s="38"/>
      <c r="D29" s="38"/>
      <c r="E29" s="45" t="s">
        <v>43</v>
      </c>
      <c r="F29" s="121">
        <f>ROUND(SUM(BF74:BF186), 2)</f>
        <v>0</v>
      </c>
      <c r="G29" s="38"/>
      <c r="H29" s="38"/>
      <c r="I29" s="122">
        <v>0.15</v>
      </c>
      <c r="J29" s="121">
        <f>ROUND(ROUND((SUM(BF74:BF186)), 2)*I29, 2)</f>
        <v>0</v>
      </c>
      <c r="K29" s="41"/>
    </row>
    <row r="30" spans="2:11" s="1" customFormat="1" ht="14.45" hidden="1" customHeight="1">
      <c r="B30" s="37"/>
      <c r="C30" s="38"/>
      <c r="D30" s="38"/>
      <c r="E30" s="45" t="s">
        <v>44</v>
      </c>
      <c r="F30" s="121">
        <f>ROUND(SUM(BG74:BG186), 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hidden="1" customHeight="1">
      <c r="B31" s="37"/>
      <c r="C31" s="38"/>
      <c r="D31" s="38"/>
      <c r="E31" s="45" t="s">
        <v>45</v>
      </c>
      <c r="F31" s="121">
        <f>ROUND(SUM(BH74:BH186), 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46</v>
      </c>
      <c r="F32" s="121">
        <f>ROUND(SUM(BI74:BI186), 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47</v>
      </c>
      <c r="E34" s="75"/>
      <c r="F34" s="75"/>
      <c r="G34" s="125" t="s">
        <v>48</v>
      </c>
      <c r="H34" s="126" t="s">
        <v>49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0000000000003" customHeight="1">
      <c r="B40" s="37"/>
      <c r="C40" s="26" t="s">
        <v>84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17.25" customHeight="1">
      <c r="B43" s="37"/>
      <c r="C43" s="38"/>
      <c r="D43" s="38"/>
      <c r="E43" s="318" t="str">
        <f>E7</f>
        <v>Orlice, Štěnkov, kácení a prořez břehového porostu, ř.km 0,000 – 0,500 2.etapa</v>
      </c>
      <c r="F43" s="319"/>
      <c r="G43" s="319"/>
      <c r="H43" s="319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>Štěnkov</v>
      </c>
      <c r="G45" s="38"/>
      <c r="H45" s="38"/>
      <c r="I45" s="110" t="s">
        <v>25</v>
      </c>
      <c r="J45" s="111" t="str">
        <f>IF(J10="","",J10)</f>
        <v>16. 5. 2018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33</v>
      </c>
      <c r="J47" s="313" t="str">
        <f>E19</f>
        <v xml:space="preserve"> </v>
      </c>
      <c r="K47" s="41"/>
    </row>
    <row r="48" spans="2:11" s="1" customFormat="1" ht="14.45" customHeight="1">
      <c r="B48" s="37"/>
      <c r="C48" s="33" t="s">
        <v>31</v>
      </c>
      <c r="D48" s="38"/>
      <c r="E48" s="38"/>
      <c r="F48" s="31" t="str">
        <f>IF(E16="","",E16)</f>
        <v/>
      </c>
      <c r="G48" s="38"/>
      <c r="H48" s="38"/>
      <c r="I48" s="109"/>
      <c r="J48" s="320"/>
      <c r="K48" s="41"/>
    </row>
    <row r="49" spans="2:47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47" s="1" customFormat="1" ht="29.25" customHeight="1">
      <c r="B50" s="37"/>
      <c r="C50" s="135" t="s">
        <v>85</v>
      </c>
      <c r="D50" s="123"/>
      <c r="E50" s="123"/>
      <c r="F50" s="123"/>
      <c r="G50" s="123"/>
      <c r="H50" s="123"/>
      <c r="I50" s="136"/>
      <c r="J50" s="137" t="s">
        <v>86</v>
      </c>
      <c r="K50" s="138"/>
    </row>
    <row r="51" spans="2:47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87</v>
      </c>
      <c r="D52" s="38"/>
      <c r="E52" s="38"/>
      <c r="F52" s="38"/>
      <c r="G52" s="38"/>
      <c r="H52" s="38"/>
      <c r="I52" s="109"/>
      <c r="J52" s="119">
        <f>J74</f>
        <v>0</v>
      </c>
      <c r="K52" s="41"/>
      <c r="AU52" s="20" t="s">
        <v>88</v>
      </c>
    </row>
    <row r="53" spans="2:47" s="7" customFormat="1" ht="24.95" customHeight="1">
      <c r="B53" s="140"/>
      <c r="C53" s="141"/>
      <c r="D53" s="142" t="s">
        <v>89</v>
      </c>
      <c r="E53" s="143"/>
      <c r="F53" s="143"/>
      <c r="G53" s="143"/>
      <c r="H53" s="143"/>
      <c r="I53" s="144"/>
      <c r="J53" s="145">
        <f>J75</f>
        <v>0</v>
      </c>
      <c r="K53" s="146"/>
    </row>
    <row r="54" spans="2:47" s="8" customFormat="1" ht="19.899999999999999" customHeight="1">
      <c r="B54" s="147"/>
      <c r="C54" s="148"/>
      <c r="D54" s="149" t="s">
        <v>90</v>
      </c>
      <c r="E54" s="150"/>
      <c r="F54" s="150"/>
      <c r="G54" s="150"/>
      <c r="H54" s="150"/>
      <c r="I54" s="151"/>
      <c r="J54" s="152">
        <f>J76</f>
        <v>0</v>
      </c>
      <c r="K54" s="153"/>
    </row>
    <row r="55" spans="2:47" s="7" customFormat="1" ht="24.95" customHeight="1">
      <c r="B55" s="140"/>
      <c r="C55" s="141"/>
      <c r="D55" s="142" t="s">
        <v>91</v>
      </c>
      <c r="E55" s="143"/>
      <c r="F55" s="143"/>
      <c r="G55" s="143"/>
      <c r="H55" s="143"/>
      <c r="I55" s="144"/>
      <c r="J55" s="145">
        <f>J179</f>
        <v>0</v>
      </c>
      <c r="K55" s="146"/>
    </row>
    <row r="56" spans="2:47" s="8" customFormat="1" ht="19.899999999999999" customHeight="1">
      <c r="B56" s="147"/>
      <c r="C56" s="148"/>
      <c r="D56" s="149" t="s">
        <v>92</v>
      </c>
      <c r="E56" s="150"/>
      <c r="F56" s="150"/>
      <c r="G56" s="150"/>
      <c r="H56" s="150"/>
      <c r="I56" s="151"/>
      <c r="J56" s="152">
        <f>J180</f>
        <v>0</v>
      </c>
      <c r="K56" s="153"/>
    </row>
    <row r="57" spans="2:47" s="1" customFormat="1" ht="21.75" customHeight="1">
      <c r="B57" s="37"/>
      <c r="C57" s="38"/>
      <c r="D57" s="38"/>
      <c r="E57" s="38"/>
      <c r="F57" s="38"/>
      <c r="G57" s="38"/>
      <c r="H57" s="38"/>
      <c r="I57" s="109"/>
      <c r="J57" s="38"/>
      <c r="K57" s="41"/>
    </row>
    <row r="58" spans="2:47" s="1" customFormat="1" ht="6.95" customHeight="1">
      <c r="B58" s="52"/>
      <c r="C58" s="53"/>
      <c r="D58" s="53"/>
      <c r="E58" s="53"/>
      <c r="F58" s="53"/>
      <c r="G58" s="53"/>
      <c r="H58" s="53"/>
      <c r="I58" s="130"/>
      <c r="J58" s="53"/>
      <c r="K58" s="54"/>
    </row>
    <row r="62" spans="2:47" s="1" customFormat="1" ht="6.95" customHeight="1">
      <c r="B62" s="55"/>
      <c r="C62" s="56"/>
      <c r="D62" s="56"/>
      <c r="E62" s="56"/>
      <c r="F62" s="56"/>
      <c r="G62" s="56"/>
      <c r="H62" s="56"/>
      <c r="I62" s="133"/>
      <c r="J62" s="56"/>
      <c r="K62" s="56"/>
      <c r="L62" s="57"/>
    </row>
    <row r="63" spans="2:47" s="1" customFormat="1" ht="36.950000000000003" customHeight="1">
      <c r="B63" s="37"/>
      <c r="C63" s="58" t="s">
        <v>93</v>
      </c>
      <c r="D63" s="59"/>
      <c r="E63" s="59"/>
      <c r="F63" s="59"/>
      <c r="G63" s="59"/>
      <c r="H63" s="59"/>
      <c r="I63" s="154"/>
      <c r="J63" s="59"/>
      <c r="K63" s="59"/>
      <c r="L63" s="57"/>
    </row>
    <row r="64" spans="2:47" s="1" customFormat="1" ht="6.95" customHeight="1">
      <c r="B64" s="37"/>
      <c r="C64" s="59"/>
      <c r="D64" s="59"/>
      <c r="E64" s="59"/>
      <c r="F64" s="59"/>
      <c r="G64" s="59"/>
      <c r="H64" s="59"/>
      <c r="I64" s="154"/>
      <c r="J64" s="59"/>
      <c r="K64" s="59"/>
      <c r="L64" s="57"/>
    </row>
    <row r="65" spans="2:65" s="1" customFormat="1" ht="14.45" customHeight="1">
      <c r="B65" s="37"/>
      <c r="C65" s="61" t="s">
        <v>18</v>
      </c>
      <c r="D65" s="59"/>
      <c r="E65" s="59"/>
      <c r="F65" s="59"/>
      <c r="G65" s="59"/>
      <c r="H65" s="59"/>
      <c r="I65" s="154"/>
      <c r="J65" s="59"/>
      <c r="K65" s="59"/>
      <c r="L65" s="57"/>
    </row>
    <row r="66" spans="2:65" s="1" customFormat="1" ht="17.25" customHeight="1">
      <c r="B66" s="37"/>
      <c r="C66" s="59"/>
      <c r="D66" s="59"/>
      <c r="E66" s="285" t="str">
        <f>E7</f>
        <v>Orlice, Štěnkov, kácení a prořez břehového porostu, ř.km 0,000 – 0,500 2.etapa</v>
      </c>
      <c r="F66" s="321"/>
      <c r="G66" s="321"/>
      <c r="H66" s="321"/>
      <c r="I66" s="154"/>
      <c r="J66" s="59"/>
      <c r="K66" s="59"/>
      <c r="L66" s="57"/>
    </row>
    <row r="67" spans="2:65" s="1" customFormat="1" ht="6.95" customHeight="1">
      <c r="B67" s="37"/>
      <c r="C67" s="59"/>
      <c r="D67" s="59"/>
      <c r="E67" s="59"/>
      <c r="F67" s="59"/>
      <c r="G67" s="59"/>
      <c r="H67" s="59"/>
      <c r="I67" s="154"/>
      <c r="J67" s="59"/>
      <c r="K67" s="59"/>
      <c r="L67" s="57"/>
    </row>
    <row r="68" spans="2:65" s="1" customFormat="1" ht="18" customHeight="1">
      <c r="B68" s="37"/>
      <c r="C68" s="61" t="s">
        <v>23</v>
      </c>
      <c r="D68" s="59"/>
      <c r="E68" s="59"/>
      <c r="F68" s="155" t="str">
        <f>F10</f>
        <v>Štěnkov</v>
      </c>
      <c r="G68" s="59"/>
      <c r="H68" s="59"/>
      <c r="I68" s="156" t="s">
        <v>25</v>
      </c>
      <c r="J68" s="69" t="str">
        <f>IF(J10="","",J10)</f>
        <v>16. 5. 2018</v>
      </c>
      <c r="K68" s="59"/>
      <c r="L68" s="57"/>
    </row>
    <row r="69" spans="2:65" s="1" customFormat="1" ht="6.95" customHeight="1">
      <c r="B69" s="37"/>
      <c r="C69" s="59"/>
      <c r="D69" s="59"/>
      <c r="E69" s="59"/>
      <c r="F69" s="59"/>
      <c r="G69" s="59"/>
      <c r="H69" s="59"/>
      <c r="I69" s="154"/>
      <c r="J69" s="59"/>
      <c r="K69" s="59"/>
      <c r="L69" s="57"/>
    </row>
    <row r="70" spans="2:65" s="1" customFormat="1" ht="15">
      <c r="B70" s="37"/>
      <c r="C70" s="61" t="s">
        <v>27</v>
      </c>
      <c r="D70" s="59"/>
      <c r="E70" s="59"/>
      <c r="F70" s="155" t="str">
        <f>E13</f>
        <v xml:space="preserve"> </v>
      </c>
      <c r="G70" s="59"/>
      <c r="H70" s="59"/>
      <c r="I70" s="156" t="s">
        <v>33</v>
      </c>
      <c r="J70" s="155" t="str">
        <f>E19</f>
        <v xml:space="preserve"> </v>
      </c>
      <c r="K70" s="59"/>
      <c r="L70" s="57"/>
    </row>
    <row r="71" spans="2:65" s="1" customFormat="1" ht="14.45" customHeight="1">
      <c r="B71" s="37"/>
      <c r="C71" s="61" t="s">
        <v>31</v>
      </c>
      <c r="D71" s="59"/>
      <c r="E71" s="59"/>
      <c r="F71" s="155" t="str">
        <f>IF(E16="","",E16)</f>
        <v/>
      </c>
      <c r="G71" s="59"/>
      <c r="H71" s="59"/>
      <c r="I71" s="154"/>
      <c r="J71" s="59"/>
      <c r="K71" s="59"/>
      <c r="L71" s="57"/>
    </row>
    <row r="72" spans="2:65" s="1" customFormat="1" ht="10.35" customHeight="1">
      <c r="B72" s="37"/>
      <c r="C72" s="59"/>
      <c r="D72" s="59"/>
      <c r="E72" s="59"/>
      <c r="F72" s="59"/>
      <c r="G72" s="59"/>
      <c r="H72" s="59"/>
      <c r="I72" s="154"/>
      <c r="J72" s="59"/>
      <c r="K72" s="59"/>
      <c r="L72" s="57"/>
    </row>
    <row r="73" spans="2:65" s="9" customFormat="1" ht="29.25" customHeight="1">
      <c r="B73" s="157"/>
      <c r="C73" s="158" t="s">
        <v>94</v>
      </c>
      <c r="D73" s="159" t="s">
        <v>56</v>
      </c>
      <c r="E73" s="159" t="s">
        <v>52</v>
      </c>
      <c r="F73" s="159" t="s">
        <v>95</v>
      </c>
      <c r="G73" s="159" t="s">
        <v>96</v>
      </c>
      <c r="H73" s="159" t="s">
        <v>97</v>
      </c>
      <c r="I73" s="160" t="s">
        <v>98</v>
      </c>
      <c r="J73" s="159" t="s">
        <v>86</v>
      </c>
      <c r="K73" s="161" t="s">
        <v>99</v>
      </c>
      <c r="L73" s="162"/>
      <c r="M73" s="77" t="s">
        <v>100</v>
      </c>
      <c r="N73" s="78" t="s">
        <v>41</v>
      </c>
      <c r="O73" s="78" t="s">
        <v>101</v>
      </c>
      <c r="P73" s="78" t="s">
        <v>102</v>
      </c>
      <c r="Q73" s="78" t="s">
        <v>103</v>
      </c>
      <c r="R73" s="78" t="s">
        <v>104</v>
      </c>
      <c r="S73" s="78" t="s">
        <v>105</v>
      </c>
      <c r="T73" s="79" t="s">
        <v>106</v>
      </c>
    </row>
    <row r="74" spans="2:65" s="1" customFormat="1" ht="29.25" customHeight="1">
      <c r="B74" s="37"/>
      <c r="C74" s="83" t="s">
        <v>87</v>
      </c>
      <c r="D74" s="59"/>
      <c r="E74" s="59"/>
      <c r="F74" s="59"/>
      <c r="G74" s="59"/>
      <c r="H74" s="59"/>
      <c r="I74" s="154"/>
      <c r="J74" s="163">
        <f>BK74</f>
        <v>0</v>
      </c>
      <c r="K74" s="59"/>
      <c r="L74" s="57"/>
      <c r="M74" s="80"/>
      <c r="N74" s="81"/>
      <c r="O74" s="81"/>
      <c r="P74" s="164">
        <f>P75+P179</f>
        <v>0</v>
      </c>
      <c r="Q74" s="81"/>
      <c r="R74" s="164">
        <f>R75+R179</f>
        <v>0</v>
      </c>
      <c r="S74" s="81"/>
      <c r="T74" s="165">
        <f>T75+T179</f>
        <v>0</v>
      </c>
      <c r="AT74" s="20" t="s">
        <v>70</v>
      </c>
      <c r="AU74" s="20" t="s">
        <v>88</v>
      </c>
      <c r="BK74" s="166">
        <f>BK75+BK179</f>
        <v>0</v>
      </c>
    </row>
    <row r="75" spans="2:65" s="10" customFormat="1" ht="37.35" customHeight="1">
      <c r="B75" s="167"/>
      <c r="C75" s="168"/>
      <c r="D75" s="169" t="s">
        <v>70</v>
      </c>
      <c r="E75" s="170" t="s">
        <v>107</v>
      </c>
      <c r="F75" s="170" t="s">
        <v>108</v>
      </c>
      <c r="G75" s="168"/>
      <c r="H75" s="168"/>
      <c r="I75" s="171"/>
      <c r="J75" s="172">
        <f>BK75</f>
        <v>0</v>
      </c>
      <c r="K75" s="168"/>
      <c r="L75" s="173"/>
      <c r="M75" s="174"/>
      <c r="N75" s="175"/>
      <c r="O75" s="175"/>
      <c r="P75" s="176">
        <f>P76</f>
        <v>0</v>
      </c>
      <c r="Q75" s="175"/>
      <c r="R75" s="176">
        <f>R76</f>
        <v>0</v>
      </c>
      <c r="S75" s="175"/>
      <c r="T75" s="177">
        <f>T76</f>
        <v>0</v>
      </c>
      <c r="AR75" s="178" t="s">
        <v>16</v>
      </c>
      <c r="AT75" s="179" t="s">
        <v>70</v>
      </c>
      <c r="AU75" s="179" t="s">
        <v>71</v>
      </c>
      <c r="AY75" s="178" t="s">
        <v>109</v>
      </c>
      <c r="BK75" s="180">
        <f>BK76</f>
        <v>0</v>
      </c>
    </row>
    <row r="76" spans="2:65" s="10" customFormat="1" ht="19.899999999999999" customHeight="1">
      <c r="B76" s="167"/>
      <c r="C76" s="168"/>
      <c r="D76" s="169" t="s">
        <v>70</v>
      </c>
      <c r="E76" s="181" t="s">
        <v>16</v>
      </c>
      <c r="F76" s="181" t="s">
        <v>110</v>
      </c>
      <c r="G76" s="168"/>
      <c r="H76" s="168"/>
      <c r="I76" s="171"/>
      <c r="J76" s="182">
        <f>BK76</f>
        <v>0</v>
      </c>
      <c r="K76" s="168"/>
      <c r="L76" s="173"/>
      <c r="M76" s="174"/>
      <c r="N76" s="175"/>
      <c r="O76" s="175"/>
      <c r="P76" s="176">
        <f>SUM(P77:P178)</f>
        <v>0</v>
      </c>
      <c r="Q76" s="175"/>
      <c r="R76" s="176">
        <f>SUM(R77:R178)</f>
        <v>0</v>
      </c>
      <c r="S76" s="175"/>
      <c r="T76" s="177">
        <f>SUM(T77:T178)</f>
        <v>0</v>
      </c>
      <c r="AR76" s="178" t="s">
        <v>16</v>
      </c>
      <c r="AT76" s="179" t="s">
        <v>70</v>
      </c>
      <c r="AU76" s="179" t="s">
        <v>16</v>
      </c>
      <c r="AY76" s="178" t="s">
        <v>109</v>
      </c>
      <c r="BK76" s="180">
        <f>SUM(BK77:BK178)</f>
        <v>0</v>
      </c>
    </row>
    <row r="77" spans="2:65" s="1" customFormat="1" ht="25.5" customHeight="1">
      <c r="B77" s="37"/>
      <c r="C77" s="183" t="s">
        <v>111</v>
      </c>
      <c r="D77" s="183" t="s">
        <v>112</v>
      </c>
      <c r="E77" s="184" t="s">
        <v>113</v>
      </c>
      <c r="F77" s="185" t="s">
        <v>114</v>
      </c>
      <c r="G77" s="186" t="s">
        <v>115</v>
      </c>
      <c r="H77" s="187">
        <v>1</v>
      </c>
      <c r="I77" s="188"/>
      <c r="J77" s="189">
        <f>ROUND(I77*H77,2)</f>
        <v>0</v>
      </c>
      <c r="K77" s="185" t="s">
        <v>116</v>
      </c>
      <c r="L77" s="57"/>
      <c r="M77" s="190" t="s">
        <v>21</v>
      </c>
      <c r="N77" s="191" t="s">
        <v>42</v>
      </c>
      <c r="O77" s="38"/>
      <c r="P77" s="192">
        <f>O77*H77</f>
        <v>0</v>
      </c>
      <c r="Q77" s="192">
        <v>0</v>
      </c>
      <c r="R77" s="192">
        <f>Q77*H77</f>
        <v>0</v>
      </c>
      <c r="S77" s="192">
        <v>0</v>
      </c>
      <c r="T77" s="193">
        <f>S77*H77</f>
        <v>0</v>
      </c>
      <c r="AR77" s="20" t="s">
        <v>117</v>
      </c>
      <c r="AT77" s="20" t="s">
        <v>112</v>
      </c>
      <c r="AU77" s="20" t="s">
        <v>82</v>
      </c>
      <c r="AY77" s="20" t="s">
        <v>109</v>
      </c>
      <c r="BE77" s="194">
        <f>IF(N77="základní",J77,0)</f>
        <v>0</v>
      </c>
      <c r="BF77" s="194">
        <f>IF(N77="snížená",J77,0)</f>
        <v>0</v>
      </c>
      <c r="BG77" s="194">
        <f>IF(N77="zákl. přenesená",J77,0)</f>
        <v>0</v>
      </c>
      <c r="BH77" s="194">
        <f>IF(N77="sníž. přenesená",J77,0)</f>
        <v>0</v>
      </c>
      <c r="BI77" s="194">
        <f>IF(N77="nulová",J77,0)</f>
        <v>0</v>
      </c>
      <c r="BJ77" s="20" t="s">
        <v>16</v>
      </c>
      <c r="BK77" s="194">
        <f>ROUND(I77*H77,2)</f>
        <v>0</v>
      </c>
      <c r="BL77" s="20" t="s">
        <v>117</v>
      </c>
      <c r="BM77" s="20" t="s">
        <v>118</v>
      </c>
    </row>
    <row r="78" spans="2:65" s="1" customFormat="1" ht="148.5">
      <c r="B78" s="37"/>
      <c r="C78" s="59"/>
      <c r="D78" s="195" t="s">
        <v>119</v>
      </c>
      <c r="E78" s="59"/>
      <c r="F78" s="196" t="s">
        <v>120</v>
      </c>
      <c r="G78" s="59"/>
      <c r="H78" s="59"/>
      <c r="I78" s="154"/>
      <c r="J78" s="59"/>
      <c r="K78" s="59"/>
      <c r="L78" s="57"/>
      <c r="M78" s="197"/>
      <c r="N78" s="38"/>
      <c r="O78" s="38"/>
      <c r="P78" s="38"/>
      <c r="Q78" s="38"/>
      <c r="R78" s="38"/>
      <c r="S78" s="38"/>
      <c r="T78" s="74"/>
      <c r="AT78" s="20" t="s">
        <v>119</v>
      </c>
      <c r="AU78" s="20" t="s">
        <v>82</v>
      </c>
    </row>
    <row r="79" spans="2:65" s="1" customFormat="1" ht="27">
      <c r="B79" s="37"/>
      <c r="C79" s="59"/>
      <c r="D79" s="195" t="s">
        <v>121</v>
      </c>
      <c r="E79" s="59"/>
      <c r="F79" s="196" t="s">
        <v>122</v>
      </c>
      <c r="G79" s="59"/>
      <c r="H79" s="59"/>
      <c r="I79" s="154"/>
      <c r="J79" s="59"/>
      <c r="K79" s="59"/>
      <c r="L79" s="57"/>
      <c r="M79" s="197"/>
      <c r="N79" s="38"/>
      <c r="O79" s="38"/>
      <c r="P79" s="38"/>
      <c r="Q79" s="38"/>
      <c r="R79" s="38"/>
      <c r="S79" s="38"/>
      <c r="T79" s="74"/>
      <c r="AT79" s="20" t="s">
        <v>121</v>
      </c>
      <c r="AU79" s="20" t="s">
        <v>82</v>
      </c>
    </row>
    <row r="80" spans="2:65" s="1" customFormat="1" ht="25.5" customHeight="1">
      <c r="B80" s="37"/>
      <c r="C80" s="183" t="s">
        <v>123</v>
      </c>
      <c r="D80" s="183" t="s">
        <v>112</v>
      </c>
      <c r="E80" s="184" t="s">
        <v>124</v>
      </c>
      <c r="F80" s="185" t="s">
        <v>125</v>
      </c>
      <c r="G80" s="186" t="s">
        <v>115</v>
      </c>
      <c r="H80" s="187">
        <v>1</v>
      </c>
      <c r="I80" s="188"/>
      <c r="J80" s="189">
        <f>ROUND(I80*H80,2)</f>
        <v>0</v>
      </c>
      <c r="K80" s="185" t="s">
        <v>116</v>
      </c>
      <c r="L80" s="57"/>
      <c r="M80" s="190" t="s">
        <v>21</v>
      </c>
      <c r="N80" s="191" t="s">
        <v>42</v>
      </c>
      <c r="O80" s="38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20" t="s">
        <v>117</v>
      </c>
      <c r="AT80" s="20" t="s">
        <v>112</v>
      </c>
      <c r="AU80" s="20" t="s">
        <v>82</v>
      </c>
      <c r="AY80" s="20" t="s">
        <v>109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20" t="s">
        <v>16</v>
      </c>
      <c r="BK80" s="194">
        <f>ROUND(I80*H80,2)</f>
        <v>0</v>
      </c>
      <c r="BL80" s="20" t="s">
        <v>117</v>
      </c>
      <c r="BM80" s="20" t="s">
        <v>126</v>
      </c>
    </row>
    <row r="81" spans="2:65" s="1" customFormat="1" ht="148.5">
      <c r="B81" s="37"/>
      <c r="C81" s="59"/>
      <c r="D81" s="195" t="s">
        <v>119</v>
      </c>
      <c r="E81" s="59"/>
      <c r="F81" s="196" t="s">
        <v>120</v>
      </c>
      <c r="G81" s="59"/>
      <c r="H81" s="59"/>
      <c r="I81" s="154"/>
      <c r="J81" s="59"/>
      <c r="K81" s="59"/>
      <c r="L81" s="57"/>
      <c r="M81" s="197"/>
      <c r="N81" s="38"/>
      <c r="O81" s="38"/>
      <c r="P81" s="38"/>
      <c r="Q81" s="38"/>
      <c r="R81" s="38"/>
      <c r="S81" s="38"/>
      <c r="T81" s="74"/>
      <c r="AT81" s="20" t="s">
        <v>119</v>
      </c>
      <c r="AU81" s="20" t="s">
        <v>82</v>
      </c>
    </row>
    <row r="82" spans="2:65" s="1" customFormat="1" ht="40.5">
      <c r="B82" s="37"/>
      <c r="C82" s="59"/>
      <c r="D82" s="195" t="s">
        <v>121</v>
      </c>
      <c r="E82" s="59"/>
      <c r="F82" s="196" t="s">
        <v>127</v>
      </c>
      <c r="G82" s="59"/>
      <c r="H82" s="59"/>
      <c r="I82" s="154"/>
      <c r="J82" s="59"/>
      <c r="K82" s="59"/>
      <c r="L82" s="57"/>
      <c r="M82" s="197"/>
      <c r="N82" s="38"/>
      <c r="O82" s="38"/>
      <c r="P82" s="38"/>
      <c r="Q82" s="38"/>
      <c r="R82" s="38"/>
      <c r="S82" s="38"/>
      <c r="T82" s="74"/>
      <c r="AT82" s="20" t="s">
        <v>121</v>
      </c>
      <c r="AU82" s="20" t="s">
        <v>82</v>
      </c>
    </row>
    <row r="83" spans="2:65" s="1" customFormat="1" ht="25.5" customHeight="1">
      <c r="B83" s="37"/>
      <c r="C83" s="183" t="s">
        <v>128</v>
      </c>
      <c r="D83" s="183" t="s">
        <v>112</v>
      </c>
      <c r="E83" s="184" t="s">
        <v>129</v>
      </c>
      <c r="F83" s="185" t="s">
        <v>130</v>
      </c>
      <c r="G83" s="186" t="s">
        <v>115</v>
      </c>
      <c r="H83" s="187">
        <v>1</v>
      </c>
      <c r="I83" s="188"/>
      <c r="J83" s="189">
        <f>ROUND(I83*H83,2)</f>
        <v>0</v>
      </c>
      <c r="K83" s="185" t="s">
        <v>116</v>
      </c>
      <c r="L83" s="57"/>
      <c r="M83" s="190" t="s">
        <v>21</v>
      </c>
      <c r="N83" s="191" t="s">
        <v>42</v>
      </c>
      <c r="O83" s="38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20" t="s">
        <v>117</v>
      </c>
      <c r="AT83" s="20" t="s">
        <v>112</v>
      </c>
      <c r="AU83" s="20" t="s">
        <v>82</v>
      </c>
      <c r="AY83" s="20" t="s">
        <v>109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20" t="s">
        <v>16</v>
      </c>
      <c r="BK83" s="194">
        <f>ROUND(I83*H83,2)</f>
        <v>0</v>
      </c>
      <c r="BL83" s="20" t="s">
        <v>117</v>
      </c>
      <c r="BM83" s="20" t="s">
        <v>131</v>
      </c>
    </row>
    <row r="84" spans="2:65" s="1" customFormat="1" ht="135">
      <c r="B84" s="37"/>
      <c r="C84" s="59"/>
      <c r="D84" s="195" t="s">
        <v>119</v>
      </c>
      <c r="E84" s="59"/>
      <c r="F84" s="196" t="s">
        <v>132</v>
      </c>
      <c r="G84" s="59"/>
      <c r="H84" s="59"/>
      <c r="I84" s="154"/>
      <c r="J84" s="59"/>
      <c r="K84" s="59"/>
      <c r="L84" s="57"/>
      <c r="M84" s="197"/>
      <c r="N84" s="38"/>
      <c r="O84" s="38"/>
      <c r="P84" s="38"/>
      <c r="Q84" s="38"/>
      <c r="R84" s="38"/>
      <c r="S84" s="38"/>
      <c r="T84" s="74"/>
      <c r="AT84" s="20" t="s">
        <v>119</v>
      </c>
      <c r="AU84" s="20" t="s">
        <v>82</v>
      </c>
    </row>
    <row r="85" spans="2:65" s="1" customFormat="1" ht="27">
      <c r="B85" s="37"/>
      <c r="C85" s="59"/>
      <c r="D85" s="195" t="s">
        <v>121</v>
      </c>
      <c r="E85" s="59"/>
      <c r="F85" s="196" t="s">
        <v>133</v>
      </c>
      <c r="G85" s="59"/>
      <c r="H85" s="59"/>
      <c r="I85" s="154"/>
      <c r="J85" s="59"/>
      <c r="K85" s="59"/>
      <c r="L85" s="57"/>
      <c r="M85" s="197"/>
      <c r="N85" s="38"/>
      <c r="O85" s="38"/>
      <c r="P85" s="38"/>
      <c r="Q85" s="38"/>
      <c r="R85" s="38"/>
      <c r="S85" s="38"/>
      <c r="T85" s="74"/>
      <c r="AT85" s="20" t="s">
        <v>121</v>
      </c>
      <c r="AU85" s="20" t="s">
        <v>82</v>
      </c>
    </row>
    <row r="86" spans="2:65" s="1" customFormat="1" ht="38.25" customHeight="1">
      <c r="B86" s="37"/>
      <c r="C86" s="183" t="s">
        <v>134</v>
      </c>
      <c r="D86" s="183" t="s">
        <v>112</v>
      </c>
      <c r="E86" s="184" t="s">
        <v>135</v>
      </c>
      <c r="F86" s="185" t="s">
        <v>136</v>
      </c>
      <c r="G86" s="186" t="s">
        <v>115</v>
      </c>
      <c r="H86" s="187">
        <v>1</v>
      </c>
      <c r="I86" s="188"/>
      <c r="J86" s="189">
        <f>ROUND(I86*H86,2)</f>
        <v>0</v>
      </c>
      <c r="K86" s="185" t="s">
        <v>116</v>
      </c>
      <c r="L86" s="57"/>
      <c r="M86" s="190" t="s">
        <v>21</v>
      </c>
      <c r="N86" s="191" t="s">
        <v>42</v>
      </c>
      <c r="O86" s="38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20" t="s">
        <v>117</v>
      </c>
      <c r="AT86" s="20" t="s">
        <v>112</v>
      </c>
      <c r="AU86" s="20" t="s">
        <v>82</v>
      </c>
      <c r="AY86" s="20" t="s">
        <v>109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20" t="s">
        <v>16</v>
      </c>
      <c r="BK86" s="194">
        <f>ROUND(I86*H86,2)</f>
        <v>0</v>
      </c>
      <c r="BL86" s="20" t="s">
        <v>117</v>
      </c>
      <c r="BM86" s="20" t="s">
        <v>137</v>
      </c>
    </row>
    <row r="87" spans="2:65" s="1" customFormat="1" ht="27">
      <c r="B87" s="37"/>
      <c r="C87" s="59"/>
      <c r="D87" s="195" t="s">
        <v>119</v>
      </c>
      <c r="E87" s="59"/>
      <c r="F87" s="196" t="s">
        <v>138</v>
      </c>
      <c r="G87" s="59"/>
      <c r="H87" s="59"/>
      <c r="I87" s="154"/>
      <c r="J87" s="59"/>
      <c r="K87" s="59"/>
      <c r="L87" s="57"/>
      <c r="M87" s="197"/>
      <c r="N87" s="38"/>
      <c r="O87" s="38"/>
      <c r="P87" s="38"/>
      <c r="Q87" s="38"/>
      <c r="R87" s="38"/>
      <c r="S87" s="38"/>
      <c r="T87" s="74"/>
      <c r="AT87" s="20" t="s">
        <v>119</v>
      </c>
      <c r="AU87" s="20" t="s">
        <v>82</v>
      </c>
    </row>
    <row r="88" spans="2:65" s="1" customFormat="1" ht="38.25" customHeight="1">
      <c r="B88" s="37"/>
      <c r="C88" s="183" t="s">
        <v>139</v>
      </c>
      <c r="D88" s="183" t="s">
        <v>112</v>
      </c>
      <c r="E88" s="184" t="s">
        <v>140</v>
      </c>
      <c r="F88" s="185" t="s">
        <v>141</v>
      </c>
      <c r="G88" s="186" t="s">
        <v>115</v>
      </c>
      <c r="H88" s="187">
        <v>2</v>
      </c>
      <c r="I88" s="188"/>
      <c r="J88" s="189">
        <f>ROUND(I88*H88,2)</f>
        <v>0</v>
      </c>
      <c r="K88" s="185" t="s">
        <v>116</v>
      </c>
      <c r="L88" s="57"/>
      <c r="M88" s="190" t="s">
        <v>21</v>
      </c>
      <c r="N88" s="191" t="s">
        <v>42</v>
      </c>
      <c r="O88" s="38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20" t="s">
        <v>117</v>
      </c>
      <c r="AT88" s="20" t="s">
        <v>112</v>
      </c>
      <c r="AU88" s="20" t="s">
        <v>82</v>
      </c>
      <c r="AY88" s="20" t="s">
        <v>109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0" t="s">
        <v>16</v>
      </c>
      <c r="BK88" s="194">
        <f>ROUND(I88*H88,2)</f>
        <v>0</v>
      </c>
      <c r="BL88" s="20" t="s">
        <v>117</v>
      </c>
      <c r="BM88" s="20" t="s">
        <v>142</v>
      </c>
    </row>
    <row r="89" spans="2:65" s="1" customFormat="1" ht="27">
      <c r="B89" s="37"/>
      <c r="C89" s="59"/>
      <c r="D89" s="195" t="s">
        <v>119</v>
      </c>
      <c r="E89" s="59"/>
      <c r="F89" s="196" t="s">
        <v>138</v>
      </c>
      <c r="G89" s="59"/>
      <c r="H89" s="59"/>
      <c r="I89" s="154"/>
      <c r="J89" s="59"/>
      <c r="K89" s="59"/>
      <c r="L89" s="57"/>
      <c r="M89" s="197"/>
      <c r="N89" s="38"/>
      <c r="O89" s="38"/>
      <c r="P89" s="38"/>
      <c r="Q89" s="38"/>
      <c r="R89" s="38"/>
      <c r="S89" s="38"/>
      <c r="T89" s="74"/>
      <c r="AT89" s="20" t="s">
        <v>119</v>
      </c>
      <c r="AU89" s="20" t="s">
        <v>82</v>
      </c>
    </row>
    <row r="90" spans="2:65" s="1" customFormat="1" ht="25.5" customHeight="1">
      <c r="B90" s="37"/>
      <c r="C90" s="183" t="s">
        <v>143</v>
      </c>
      <c r="D90" s="183" t="s">
        <v>112</v>
      </c>
      <c r="E90" s="184" t="s">
        <v>144</v>
      </c>
      <c r="F90" s="185" t="s">
        <v>145</v>
      </c>
      <c r="G90" s="186" t="s">
        <v>115</v>
      </c>
      <c r="H90" s="187">
        <v>2</v>
      </c>
      <c r="I90" s="188"/>
      <c r="J90" s="189">
        <f>ROUND(I90*H90,2)</f>
        <v>0</v>
      </c>
      <c r="K90" s="185" t="s">
        <v>116</v>
      </c>
      <c r="L90" s="57"/>
      <c r="M90" s="190" t="s">
        <v>21</v>
      </c>
      <c r="N90" s="191" t="s">
        <v>42</v>
      </c>
      <c r="O90" s="38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0" t="s">
        <v>117</v>
      </c>
      <c r="AT90" s="20" t="s">
        <v>112</v>
      </c>
      <c r="AU90" s="20" t="s">
        <v>82</v>
      </c>
      <c r="AY90" s="20" t="s">
        <v>109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0" t="s">
        <v>16</v>
      </c>
      <c r="BK90" s="194">
        <f>ROUND(I90*H90,2)</f>
        <v>0</v>
      </c>
      <c r="BL90" s="20" t="s">
        <v>117</v>
      </c>
      <c r="BM90" s="20" t="s">
        <v>146</v>
      </c>
    </row>
    <row r="91" spans="2:65" s="1" customFormat="1" ht="148.5">
      <c r="B91" s="37"/>
      <c r="C91" s="59"/>
      <c r="D91" s="195" t="s">
        <v>119</v>
      </c>
      <c r="E91" s="59"/>
      <c r="F91" s="196" t="s">
        <v>147</v>
      </c>
      <c r="G91" s="59"/>
      <c r="H91" s="59"/>
      <c r="I91" s="154"/>
      <c r="J91" s="59"/>
      <c r="K91" s="59"/>
      <c r="L91" s="57"/>
      <c r="M91" s="197"/>
      <c r="N91" s="38"/>
      <c r="O91" s="38"/>
      <c r="P91" s="38"/>
      <c r="Q91" s="38"/>
      <c r="R91" s="38"/>
      <c r="S91" s="38"/>
      <c r="T91" s="74"/>
      <c r="AT91" s="20" t="s">
        <v>119</v>
      </c>
      <c r="AU91" s="20" t="s">
        <v>82</v>
      </c>
    </row>
    <row r="92" spans="2:65" s="1" customFormat="1" ht="40.5">
      <c r="B92" s="37"/>
      <c r="C92" s="59"/>
      <c r="D92" s="195" t="s">
        <v>121</v>
      </c>
      <c r="E92" s="59"/>
      <c r="F92" s="196" t="s">
        <v>148</v>
      </c>
      <c r="G92" s="59"/>
      <c r="H92" s="59"/>
      <c r="I92" s="154"/>
      <c r="J92" s="59"/>
      <c r="K92" s="59"/>
      <c r="L92" s="57"/>
      <c r="M92" s="197"/>
      <c r="N92" s="38"/>
      <c r="O92" s="38"/>
      <c r="P92" s="38"/>
      <c r="Q92" s="38"/>
      <c r="R92" s="38"/>
      <c r="S92" s="38"/>
      <c r="T92" s="74"/>
      <c r="AT92" s="20" t="s">
        <v>121</v>
      </c>
      <c r="AU92" s="20" t="s">
        <v>82</v>
      </c>
    </row>
    <row r="93" spans="2:65" s="1" customFormat="1" ht="25.5" customHeight="1">
      <c r="B93" s="37"/>
      <c r="C93" s="183" t="s">
        <v>149</v>
      </c>
      <c r="D93" s="183" t="s">
        <v>112</v>
      </c>
      <c r="E93" s="184" t="s">
        <v>150</v>
      </c>
      <c r="F93" s="185" t="s">
        <v>151</v>
      </c>
      <c r="G93" s="186" t="s">
        <v>115</v>
      </c>
      <c r="H93" s="187">
        <v>1</v>
      </c>
      <c r="I93" s="188"/>
      <c r="J93" s="189">
        <f>ROUND(I93*H93,2)</f>
        <v>0</v>
      </c>
      <c r="K93" s="185" t="s">
        <v>116</v>
      </c>
      <c r="L93" s="57"/>
      <c r="M93" s="190" t="s">
        <v>21</v>
      </c>
      <c r="N93" s="191" t="s">
        <v>42</v>
      </c>
      <c r="O93" s="38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0" t="s">
        <v>117</v>
      </c>
      <c r="AT93" s="20" t="s">
        <v>112</v>
      </c>
      <c r="AU93" s="20" t="s">
        <v>82</v>
      </c>
      <c r="AY93" s="20" t="s">
        <v>109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0" t="s">
        <v>16</v>
      </c>
      <c r="BK93" s="194">
        <f>ROUND(I93*H93,2)</f>
        <v>0</v>
      </c>
      <c r="BL93" s="20" t="s">
        <v>117</v>
      </c>
      <c r="BM93" s="20" t="s">
        <v>152</v>
      </c>
    </row>
    <row r="94" spans="2:65" s="1" customFormat="1" ht="148.5">
      <c r="B94" s="37"/>
      <c r="C94" s="59"/>
      <c r="D94" s="195" t="s">
        <v>119</v>
      </c>
      <c r="E94" s="59"/>
      <c r="F94" s="196" t="s">
        <v>147</v>
      </c>
      <c r="G94" s="59"/>
      <c r="H94" s="59"/>
      <c r="I94" s="154"/>
      <c r="J94" s="59"/>
      <c r="K94" s="59"/>
      <c r="L94" s="57"/>
      <c r="M94" s="197"/>
      <c r="N94" s="38"/>
      <c r="O94" s="38"/>
      <c r="P94" s="38"/>
      <c r="Q94" s="38"/>
      <c r="R94" s="38"/>
      <c r="S94" s="38"/>
      <c r="T94" s="74"/>
      <c r="AT94" s="20" t="s">
        <v>119</v>
      </c>
      <c r="AU94" s="20" t="s">
        <v>82</v>
      </c>
    </row>
    <row r="95" spans="2:65" s="1" customFormat="1" ht="27">
      <c r="B95" s="37"/>
      <c r="C95" s="59"/>
      <c r="D95" s="195" t="s">
        <v>121</v>
      </c>
      <c r="E95" s="59"/>
      <c r="F95" s="196" t="s">
        <v>153</v>
      </c>
      <c r="G95" s="59"/>
      <c r="H95" s="59"/>
      <c r="I95" s="154"/>
      <c r="J95" s="59"/>
      <c r="K95" s="59"/>
      <c r="L95" s="57"/>
      <c r="M95" s="197"/>
      <c r="N95" s="38"/>
      <c r="O95" s="38"/>
      <c r="P95" s="38"/>
      <c r="Q95" s="38"/>
      <c r="R95" s="38"/>
      <c r="S95" s="38"/>
      <c r="T95" s="74"/>
      <c r="AT95" s="20" t="s">
        <v>121</v>
      </c>
      <c r="AU95" s="20" t="s">
        <v>82</v>
      </c>
    </row>
    <row r="96" spans="2:65" s="1" customFormat="1" ht="25.5" customHeight="1">
      <c r="B96" s="37"/>
      <c r="C96" s="183" t="s">
        <v>154</v>
      </c>
      <c r="D96" s="183" t="s">
        <v>112</v>
      </c>
      <c r="E96" s="184" t="s">
        <v>155</v>
      </c>
      <c r="F96" s="185" t="s">
        <v>156</v>
      </c>
      <c r="G96" s="186" t="s">
        <v>115</v>
      </c>
      <c r="H96" s="187">
        <v>3</v>
      </c>
      <c r="I96" s="188"/>
      <c r="J96" s="189">
        <f>ROUND(I96*H96,2)</f>
        <v>0</v>
      </c>
      <c r="K96" s="185" t="s">
        <v>116</v>
      </c>
      <c r="L96" s="57"/>
      <c r="M96" s="190" t="s">
        <v>21</v>
      </c>
      <c r="N96" s="191" t="s">
        <v>42</v>
      </c>
      <c r="O96" s="38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20" t="s">
        <v>117</v>
      </c>
      <c r="AT96" s="20" t="s">
        <v>112</v>
      </c>
      <c r="AU96" s="20" t="s">
        <v>82</v>
      </c>
      <c r="AY96" s="20" t="s">
        <v>109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0" t="s">
        <v>16</v>
      </c>
      <c r="BK96" s="194">
        <f>ROUND(I96*H96,2)</f>
        <v>0</v>
      </c>
      <c r="BL96" s="20" t="s">
        <v>117</v>
      </c>
      <c r="BM96" s="20" t="s">
        <v>157</v>
      </c>
    </row>
    <row r="97" spans="2:65" s="1" customFormat="1" ht="148.5">
      <c r="B97" s="37"/>
      <c r="C97" s="59"/>
      <c r="D97" s="195" t="s">
        <v>119</v>
      </c>
      <c r="E97" s="59"/>
      <c r="F97" s="196" t="s">
        <v>147</v>
      </c>
      <c r="G97" s="59"/>
      <c r="H97" s="59"/>
      <c r="I97" s="154"/>
      <c r="J97" s="59"/>
      <c r="K97" s="59"/>
      <c r="L97" s="57"/>
      <c r="M97" s="197"/>
      <c r="N97" s="38"/>
      <c r="O97" s="38"/>
      <c r="P97" s="38"/>
      <c r="Q97" s="38"/>
      <c r="R97" s="38"/>
      <c r="S97" s="38"/>
      <c r="T97" s="74"/>
      <c r="AT97" s="20" t="s">
        <v>119</v>
      </c>
      <c r="AU97" s="20" t="s">
        <v>82</v>
      </c>
    </row>
    <row r="98" spans="2:65" s="1" customFormat="1" ht="67.5">
      <c r="B98" s="37"/>
      <c r="C98" s="59"/>
      <c r="D98" s="195" t="s">
        <v>121</v>
      </c>
      <c r="E98" s="59"/>
      <c r="F98" s="196" t="s">
        <v>158</v>
      </c>
      <c r="G98" s="59"/>
      <c r="H98" s="59"/>
      <c r="I98" s="154"/>
      <c r="J98" s="59"/>
      <c r="K98" s="59"/>
      <c r="L98" s="57"/>
      <c r="M98" s="197"/>
      <c r="N98" s="38"/>
      <c r="O98" s="38"/>
      <c r="P98" s="38"/>
      <c r="Q98" s="38"/>
      <c r="R98" s="38"/>
      <c r="S98" s="38"/>
      <c r="T98" s="74"/>
      <c r="AT98" s="20" t="s">
        <v>121</v>
      </c>
      <c r="AU98" s="20" t="s">
        <v>82</v>
      </c>
    </row>
    <row r="99" spans="2:65" s="1" customFormat="1" ht="25.5" customHeight="1">
      <c r="B99" s="37"/>
      <c r="C99" s="183" t="s">
        <v>159</v>
      </c>
      <c r="D99" s="183" t="s">
        <v>112</v>
      </c>
      <c r="E99" s="184" t="s">
        <v>160</v>
      </c>
      <c r="F99" s="185" t="s">
        <v>161</v>
      </c>
      <c r="G99" s="186" t="s">
        <v>115</v>
      </c>
      <c r="H99" s="187">
        <v>1</v>
      </c>
      <c r="I99" s="188"/>
      <c r="J99" s="189">
        <f>ROUND(I99*H99,2)</f>
        <v>0</v>
      </c>
      <c r="K99" s="185" t="s">
        <v>116</v>
      </c>
      <c r="L99" s="57"/>
      <c r="M99" s="190" t="s">
        <v>21</v>
      </c>
      <c r="N99" s="191" t="s">
        <v>42</v>
      </c>
      <c r="O99" s="38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20" t="s">
        <v>117</v>
      </c>
      <c r="AT99" s="20" t="s">
        <v>112</v>
      </c>
      <c r="AU99" s="20" t="s">
        <v>82</v>
      </c>
      <c r="AY99" s="20" t="s">
        <v>109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0" t="s">
        <v>16</v>
      </c>
      <c r="BK99" s="194">
        <f>ROUND(I99*H99,2)</f>
        <v>0</v>
      </c>
      <c r="BL99" s="20" t="s">
        <v>117</v>
      </c>
      <c r="BM99" s="20" t="s">
        <v>162</v>
      </c>
    </row>
    <row r="100" spans="2:65" s="1" customFormat="1" ht="148.5">
      <c r="B100" s="37"/>
      <c r="C100" s="59"/>
      <c r="D100" s="195" t="s">
        <v>119</v>
      </c>
      <c r="E100" s="59"/>
      <c r="F100" s="196" t="s">
        <v>147</v>
      </c>
      <c r="G100" s="59"/>
      <c r="H100" s="59"/>
      <c r="I100" s="154"/>
      <c r="J100" s="59"/>
      <c r="K100" s="59"/>
      <c r="L100" s="57"/>
      <c r="M100" s="197"/>
      <c r="N100" s="38"/>
      <c r="O100" s="38"/>
      <c r="P100" s="38"/>
      <c r="Q100" s="38"/>
      <c r="R100" s="38"/>
      <c r="S100" s="38"/>
      <c r="T100" s="74"/>
      <c r="AT100" s="20" t="s">
        <v>119</v>
      </c>
      <c r="AU100" s="20" t="s">
        <v>82</v>
      </c>
    </row>
    <row r="101" spans="2:65" s="1" customFormat="1" ht="67.5">
      <c r="B101" s="37"/>
      <c r="C101" s="59"/>
      <c r="D101" s="195" t="s">
        <v>121</v>
      </c>
      <c r="E101" s="59"/>
      <c r="F101" s="196" t="s">
        <v>163</v>
      </c>
      <c r="G101" s="59"/>
      <c r="H101" s="59"/>
      <c r="I101" s="154"/>
      <c r="J101" s="59"/>
      <c r="K101" s="59"/>
      <c r="L101" s="57"/>
      <c r="M101" s="197"/>
      <c r="N101" s="38"/>
      <c r="O101" s="38"/>
      <c r="P101" s="38"/>
      <c r="Q101" s="38"/>
      <c r="R101" s="38"/>
      <c r="S101" s="38"/>
      <c r="T101" s="74"/>
      <c r="AT101" s="20" t="s">
        <v>121</v>
      </c>
      <c r="AU101" s="20" t="s">
        <v>82</v>
      </c>
    </row>
    <row r="102" spans="2:65" s="1" customFormat="1" ht="25.5" customHeight="1">
      <c r="B102" s="37"/>
      <c r="C102" s="183" t="s">
        <v>164</v>
      </c>
      <c r="D102" s="183" t="s">
        <v>112</v>
      </c>
      <c r="E102" s="184" t="s">
        <v>165</v>
      </c>
      <c r="F102" s="185" t="s">
        <v>166</v>
      </c>
      <c r="G102" s="186" t="s">
        <v>115</v>
      </c>
      <c r="H102" s="187">
        <v>1</v>
      </c>
      <c r="I102" s="188"/>
      <c r="J102" s="189">
        <f>ROUND(I102*H102,2)</f>
        <v>0</v>
      </c>
      <c r="K102" s="185" t="s">
        <v>116</v>
      </c>
      <c r="L102" s="57"/>
      <c r="M102" s="190" t="s">
        <v>21</v>
      </c>
      <c r="N102" s="191" t="s">
        <v>42</v>
      </c>
      <c r="O102" s="38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0" t="s">
        <v>117</v>
      </c>
      <c r="AT102" s="20" t="s">
        <v>112</v>
      </c>
      <c r="AU102" s="20" t="s">
        <v>82</v>
      </c>
      <c r="AY102" s="20" t="s">
        <v>109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0" t="s">
        <v>16</v>
      </c>
      <c r="BK102" s="194">
        <f>ROUND(I102*H102,2)</f>
        <v>0</v>
      </c>
      <c r="BL102" s="20" t="s">
        <v>117</v>
      </c>
      <c r="BM102" s="20" t="s">
        <v>167</v>
      </c>
    </row>
    <row r="103" spans="2:65" s="1" customFormat="1" ht="148.5">
      <c r="B103" s="37"/>
      <c r="C103" s="59"/>
      <c r="D103" s="195" t="s">
        <v>119</v>
      </c>
      <c r="E103" s="59"/>
      <c r="F103" s="196" t="s">
        <v>147</v>
      </c>
      <c r="G103" s="59"/>
      <c r="H103" s="59"/>
      <c r="I103" s="154"/>
      <c r="J103" s="59"/>
      <c r="K103" s="59"/>
      <c r="L103" s="57"/>
      <c r="M103" s="197"/>
      <c r="N103" s="38"/>
      <c r="O103" s="38"/>
      <c r="P103" s="38"/>
      <c r="Q103" s="38"/>
      <c r="R103" s="38"/>
      <c r="S103" s="38"/>
      <c r="T103" s="74"/>
      <c r="AT103" s="20" t="s">
        <v>119</v>
      </c>
      <c r="AU103" s="20" t="s">
        <v>82</v>
      </c>
    </row>
    <row r="104" spans="2:65" s="1" customFormat="1" ht="27">
      <c r="B104" s="37"/>
      <c r="C104" s="59"/>
      <c r="D104" s="195" t="s">
        <v>121</v>
      </c>
      <c r="E104" s="59"/>
      <c r="F104" s="196" t="s">
        <v>168</v>
      </c>
      <c r="G104" s="59"/>
      <c r="H104" s="59"/>
      <c r="I104" s="154"/>
      <c r="J104" s="59"/>
      <c r="K104" s="59"/>
      <c r="L104" s="57"/>
      <c r="M104" s="197"/>
      <c r="N104" s="38"/>
      <c r="O104" s="38"/>
      <c r="P104" s="38"/>
      <c r="Q104" s="38"/>
      <c r="R104" s="38"/>
      <c r="S104" s="38"/>
      <c r="T104" s="74"/>
      <c r="AT104" s="20" t="s">
        <v>121</v>
      </c>
      <c r="AU104" s="20" t="s">
        <v>82</v>
      </c>
    </row>
    <row r="105" spans="2:65" s="1" customFormat="1" ht="25.5" customHeight="1">
      <c r="B105" s="37"/>
      <c r="C105" s="183" t="s">
        <v>169</v>
      </c>
      <c r="D105" s="183" t="s">
        <v>112</v>
      </c>
      <c r="E105" s="184" t="s">
        <v>170</v>
      </c>
      <c r="F105" s="185" t="s">
        <v>171</v>
      </c>
      <c r="G105" s="186" t="s">
        <v>115</v>
      </c>
      <c r="H105" s="187">
        <v>1</v>
      </c>
      <c r="I105" s="188"/>
      <c r="J105" s="189">
        <f>ROUND(I105*H105,2)</f>
        <v>0</v>
      </c>
      <c r="K105" s="185" t="s">
        <v>116</v>
      </c>
      <c r="L105" s="57"/>
      <c r="M105" s="190" t="s">
        <v>21</v>
      </c>
      <c r="N105" s="191" t="s">
        <v>42</v>
      </c>
      <c r="O105" s="38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0" t="s">
        <v>117</v>
      </c>
      <c r="AT105" s="20" t="s">
        <v>112</v>
      </c>
      <c r="AU105" s="20" t="s">
        <v>82</v>
      </c>
      <c r="AY105" s="20" t="s">
        <v>109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0" t="s">
        <v>16</v>
      </c>
      <c r="BK105" s="194">
        <f>ROUND(I105*H105,2)</f>
        <v>0</v>
      </c>
      <c r="BL105" s="20" t="s">
        <v>117</v>
      </c>
      <c r="BM105" s="20" t="s">
        <v>172</v>
      </c>
    </row>
    <row r="106" spans="2:65" s="1" customFormat="1" ht="148.5">
      <c r="B106" s="37"/>
      <c r="C106" s="59"/>
      <c r="D106" s="195" t="s">
        <v>119</v>
      </c>
      <c r="E106" s="59"/>
      <c r="F106" s="196" t="s">
        <v>147</v>
      </c>
      <c r="G106" s="59"/>
      <c r="H106" s="59"/>
      <c r="I106" s="154"/>
      <c r="J106" s="59"/>
      <c r="K106" s="59"/>
      <c r="L106" s="57"/>
      <c r="M106" s="197"/>
      <c r="N106" s="38"/>
      <c r="O106" s="38"/>
      <c r="P106" s="38"/>
      <c r="Q106" s="38"/>
      <c r="R106" s="38"/>
      <c r="S106" s="38"/>
      <c r="T106" s="74"/>
      <c r="AT106" s="20" t="s">
        <v>119</v>
      </c>
      <c r="AU106" s="20" t="s">
        <v>82</v>
      </c>
    </row>
    <row r="107" spans="2:65" s="1" customFormat="1" ht="54">
      <c r="B107" s="37"/>
      <c r="C107" s="59"/>
      <c r="D107" s="195" t="s">
        <v>121</v>
      </c>
      <c r="E107" s="59"/>
      <c r="F107" s="196" t="s">
        <v>173</v>
      </c>
      <c r="G107" s="59"/>
      <c r="H107" s="59"/>
      <c r="I107" s="154"/>
      <c r="J107" s="59"/>
      <c r="K107" s="59"/>
      <c r="L107" s="57"/>
      <c r="M107" s="197"/>
      <c r="N107" s="38"/>
      <c r="O107" s="38"/>
      <c r="P107" s="38"/>
      <c r="Q107" s="38"/>
      <c r="R107" s="38"/>
      <c r="S107" s="38"/>
      <c r="T107" s="74"/>
      <c r="AT107" s="20" t="s">
        <v>121</v>
      </c>
      <c r="AU107" s="20" t="s">
        <v>82</v>
      </c>
    </row>
    <row r="108" spans="2:65" s="1" customFormat="1" ht="25.5" customHeight="1">
      <c r="B108" s="37"/>
      <c r="C108" s="183" t="s">
        <v>174</v>
      </c>
      <c r="D108" s="183" t="s">
        <v>112</v>
      </c>
      <c r="E108" s="184" t="s">
        <v>175</v>
      </c>
      <c r="F108" s="185" t="s">
        <v>176</v>
      </c>
      <c r="G108" s="186" t="s">
        <v>115</v>
      </c>
      <c r="H108" s="187">
        <v>1</v>
      </c>
      <c r="I108" s="188"/>
      <c r="J108" s="189">
        <f>ROUND(I108*H108,2)</f>
        <v>0</v>
      </c>
      <c r="K108" s="185" t="s">
        <v>116</v>
      </c>
      <c r="L108" s="57"/>
      <c r="M108" s="190" t="s">
        <v>21</v>
      </c>
      <c r="N108" s="191" t="s">
        <v>42</v>
      </c>
      <c r="O108" s="38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20" t="s">
        <v>117</v>
      </c>
      <c r="AT108" s="20" t="s">
        <v>112</v>
      </c>
      <c r="AU108" s="20" t="s">
        <v>82</v>
      </c>
      <c r="AY108" s="20" t="s">
        <v>109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0" t="s">
        <v>16</v>
      </c>
      <c r="BK108" s="194">
        <f>ROUND(I108*H108,2)</f>
        <v>0</v>
      </c>
      <c r="BL108" s="20" t="s">
        <v>117</v>
      </c>
      <c r="BM108" s="20" t="s">
        <v>177</v>
      </c>
    </row>
    <row r="109" spans="2:65" s="1" customFormat="1" ht="148.5">
      <c r="B109" s="37"/>
      <c r="C109" s="59"/>
      <c r="D109" s="195" t="s">
        <v>119</v>
      </c>
      <c r="E109" s="59"/>
      <c r="F109" s="196" t="s">
        <v>147</v>
      </c>
      <c r="G109" s="59"/>
      <c r="H109" s="59"/>
      <c r="I109" s="154"/>
      <c r="J109" s="59"/>
      <c r="K109" s="59"/>
      <c r="L109" s="57"/>
      <c r="M109" s="197"/>
      <c r="N109" s="38"/>
      <c r="O109" s="38"/>
      <c r="P109" s="38"/>
      <c r="Q109" s="38"/>
      <c r="R109" s="38"/>
      <c r="S109" s="38"/>
      <c r="T109" s="74"/>
      <c r="AT109" s="20" t="s">
        <v>119</v>
      </c>
      <c r="AU109" s="20" t="s">
        <v>82</v>
      </c>
    </row>
    <row r="110" spans="2:65" s="1" customFormat="1" ht="54">
      <c r="B110" s="37"/>
      <c r="C110" s="59"/>
      <c r="D110" s="195" t="s">
        <v>121</v>
      </c>
      <c r="E110" s="59"/>
      <c r="F110" s="196" t="s">
        <v>178</v>
      </c>
      <c r="G110" s="59"/>
      <c r="H110" s="59"/>
      <c r="I110" s="154"/>
      <c r="J110" s="59"/>
      <c r="K110" s="59"/>
      <c r="L110" s="57"/>
      <c r="M110" s="197"/>
      <c r="N110" s="38"/>
      <c r="O110" s="38"/>
      <c r="P110" s="38"/>
      <c r="Q110" s="38"/>
      <c r="R110" s="38"/>
      <c r="S110" s="38"/>
      <c r="T110" s="74"/>
      <c r="AT110" s="20" t="s">
        <v>121</v>
      </c>
      <c r="AU110" s="20" t="s">
        <v>82</v>
      </c>
    </row>
    <row r="111" spans="2:65" s="1" customFormat="1" ht="25.5" customHeight="1">
      <c r="B111" s="37"/>
      <c r="C111" s="183" t="s">
        <v>179</v>
      </c>
      <c r="D111" s="183" t="s">
        <v>112</v>
      </c>
      <c r="E111" s="184" t="s">
        <v>180</v>
      </c>
      <c r="F111" s="185" t="s">
        <v>181</v>
      </c>
      <c r="G111" s="186" t="s">
        <v>115</v>
      </c>
      <c r="H111" s="187">
        <v>1</v>
      </c>
      <c r="I111" s="188"/>
      <c r="J111" s="189">
        <f>ROUND(I111*H111,2)</f>
        <v>0</v>
      </c>
      <c r="K111" s="185" t="s">
        <v>116</v>
      </c>
      <c r="L111" s="57"/>
      <c r="M111" s="190" t="s">
        <v>21</v>
      </c>
      <c r="N111" s="191" t="s">
        <v>42</v>
      </c>
      <c r="O111" s="38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0" t="s">
        <v>117</v>
      </c>
      <c r="AT111" s="20" t="s">
        <v>112</v>
      </c>
      <c r="AU111" s="20" t="s">
        <v>82</v>
      </c>
      <c r="AY111" s="20" t="s">
        <v>109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0" t="s">
        <v>16</v>
      </c>
      <c r="BK111" s="194">
        <f>ROUND(I111*H111,2)</f>
        <v>0</v>
      </c>
      <c r="BL111" s="20" t="s">
        <v>117</v>
      </c>
      <c r="BM111" s="20" t="s">
        <v>182</v>
      </c>
    </row>
    <row r="112" spans="2:65" s="1" customFormat="1" ht="148.5">
      <c r="B112" s="37"/>
      <c r="C112" s="59"/>
      <c r="D112" s="195" t="s">
        <v>119</v>
      </c>
      <c r="E112" s="59"/>
      <c r="F112" s="196" t="s">
        <v>147</v>
      </c>
      <c r="G112" s="59"/>
      <c r="H112" s="59"/>
      <c r="I112" s="154"/>
      <c r="J112" s="59"/>
      <c r="K112" s="59"/>
      <c r="L112" s="57"/>
      <c r="M112" s="197"/>
      <c r="N112" s="38"/>
      <c r="O112" s="38"/>
      <c r="P112" s="38"/>
      <c r="Q112" s="38"/>
      <c r="R112" s="38"/>
      <c r="S112" s="38"/>
      <c r="T112" s="74"/>
      <c r="AT112" s="20" t="s">
        <v>119</v>
      </c>
      <c r="AU112" s="20" t="s">
        <v>82</v>
      </c>
    </row>
    <row r="113" spans="2:65" s="1" customFormat="1" ht="54">
      <c r="B113" s="37"/>
      <c r="C113" s="59"/>
      <c r="D113" s="195" t="s">
        <v>121</v>
      </c>
      <c r="E113" s="59"/>
      <c r="F113" s="196" t="s">
        <v>183</v>
      </c>
      <c r="G113" s="59"/>
      <c r="H113" s="59"/>
      <c r="I113" s="154"/>
      <c r="J113" s="59"/>
      <c r="K113" s="59"/>
      <c r="L113" s="57"/>
      <c r="M113" s="197"/>
      <c r="N113" s="38"/>
      <c r="O113" s="38"/>
      <c r="P113" s="38"/>
      <c r="Q113" s="38"/>
      <c r="R113" s="38"/>
      <c r="S113" s="38"/>
      <c r="T113" s="74"/>
      <c r="AT113" s="20" t="s">
        <v>121</v>
      </c>
      <c r="AU113" s="20" t="s">
        <v>82</v>
      </c>
    </row>
    <row r="114" spans="2:65" s="1" customFormat="1" ht="25.5" customHeight="1">
      <c r="B114" s="37"/>
      <c r="C114" s="183" t="s">
        <v>184</v>
      </c>
      <c r="D114" s="183" t="s">
        <v>112</v>
      </c>
      <c r="E114" s="184" t="s">
        <v>185</v>
      </c>
      <c r="F114" s="185" t="s">
        <v>186</v>
      </c>
      <c r="G114" s="186" t="s">
        <v>115</v>
      </c>
      <c r="H114" s="187">
        <v>1</v>
      </c>
      <c r="I114" s="188"/>
      <c r="J114" s="189">
        <f>ROUND(I114*H114,2)</f>
        <v>0</v>
      </c>
      <c r="K114" s="185" t="s">
        <v>116</v>
      </c>
      <c r="L114" s="57"/>
      <c r="M114" s="190" t="s">
        <v>21</v>
      </c>
      <c r="N114" s="191" t="s">
        <v>42</v>
      </c>
      <c r="O114" s="38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0" t="s">
        <v>117</v>
      </c>
      <c r="AT114" s="20" t="s">
        <v>112</v>
      </c>
      <c r="AU114" s="20" t="s">
        <v>82</v>
      </c>
      <c r="AY114" s="20" t="s">
        <v>109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0" t="s">
        <v>16</v>
      </c>
      <c r="BK114" s="194">
        <f>ROUND(I114*H114,2)</f>
        <v>0</v>
      </c>
      <c r="BL114" s="20" t="s">
        <v>117</v>
      </c>
      <c r="BM114" s="20" t="s">
        <v>187</v>
      </c>
    </row>
    <row r="115" spans="2:65" s="1" customFormat="1" ht="148.5">
      <c r="B115" s="37"/>
      <c r="C115" s="59"/>
      <c r="D115" s="195" t="s">
        <v>119</v>
      </c>
      <c r="E115" s="59"/>
      <c r="F115" s="196" t="s">
        <v>147</v>
      </c>
      <c r="G115" s="59"/>
      <c r="H115" s="59"/>
      <c r="I115" s="154"/>
      <c r="J115" s="59"/>
      <c r="K115" s="59"/>
      <c r="L115" s="57"/>
      <c r="M115" s="197"/>
      <c r="N115" s="38"/>
      <c r="O115" s="38"/>
      <c r="P115" s="38"/>
      <c r="Q115" s="38"/>
      <c r="R115" s="38"/>
      <c r="S115" s="38"/>
      <c r="T115" s="74"/>
      <c r="AT115" s="20" t="s">
        <v>119</v>
      </c>
      <c r="AU115" s="20" t="s">
        <v>82</v>
      </c>
    </row>
    <row r="116" spans="2:65" s="1" customFormat="1" ht="27">
      <c r="B116" s="37"/>
      <c r="C116" s="59"/>
      <c r="D116" s="195" t="s">
        <v>121</v>
      </c>
      <c r="E116" s="59"/>
      <c r="F116" s="196" t="s">
        <v>188</v>
      </c>
      <c r="G116" s="59"/>
      <c r="H116" s="59"/>
      <c r="I116" s="154"/>
      <c r="J116" s="59"/>
      <c r="K116" s="59"/>
      <c r="L116" s="57"/>
      <c r="M116" s="197"/>
      <c r="N116" s="38"/>
      <c r="O116" s="38"/>
      <c r="P116" s="38"/>
      <c r="Q116" s="38"/>
      <c r="R116" s="38"/>
      <c r="S116" s="38"/>
      <c r="T116" s="74"/>
      <c r="AT116" s="20" t="s">
        <v>121</v>
      </c>
      <c r="AU116" s="20" t="s">
        <v>82</v>
      </c>
    </row>
    <row r="117" spans="2:65" s="1" customFormat="1" ht="25.5" customHeight="1">
      <c r="B117" s="37"/>
      <c r="C117" s="183" t="s">
        <v>189</v>
      </c>
      <c r="D117" s="183" t="s">
        <v>112</v>
      </c>
      <c r="E117" s="184" t="s">
        <v>190</v>
      </c>
      <c r="F117" s="185" t="s">
        <v>191</v>
      </c>
      <c r="G117" s="186" t="s">
        <v>115</v>
      </c>
      <c r="H117" s="187">
        <v>3</v>
      </c>
      <c r="I117" s="188"/>
      <c r="J117" s="189">
        <f>ROUND(I117*H117,2)</f>
        <v>0</v>
      </c>
      <c r="K117" s="185" t="s">
        <v>116</v>
      </c>
      <c r="L117" s="57"/>
      <c r="M117" s="190" t="s">
        <v>21</v>
      </c>
      <c r="N117" s="191" t="s">
        <v>42</v>
      </c>
      <c r="O117" s="38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0" t="s">
        <v>117</v>
      </c>
      <c r="AT117" s="20" t="s">
        <v>112</v>
      </c>
      <c r="AU117" s="20" t="s">
        <v>82</v>
      </c>
      <c r="AY117" s="20" t="s">
        <v>109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0" t="s">
        <v>16</v>
      </c>
      <c r="BK117" s="194">
        <f>ROUND(I117*H117,2)</f>
        <v>0</v>
      </c>
      <c r="BL117" s="20" t="s">
        <v>117</v>
      </c>
      <c r="BM117" s="20" t="s">
        <v>192</v>
      </c>
    </row>
    <row r="118" spans="2:65" s="1" customFormat="1" ht="148.5">
      <c r="B118" s="37"/>
      <c r="C118" s="59"/>
      <c r="D118" s="195" t="s">
        <v>119</v>
      </c>
      <c r="E118" s="59"/>
      <c r="F118" s="196" t="s">
        <v>147</v>
      </c>
      <c r="G118" s="59"/>
      <c r="H118" s="59"/>
      <c r="I118" s="154"/>
      <c r="J118" s="59"/>
      <c r="K118" s="59"/>
      <c r="L118" s="57"/>
      <c r="M118" s="197"/>
      <c r="N118" s="38"/>
      <c r="O118" s="38"/>
      <c r="P118" s="38"/>
      <c r="Q118" s="38"/>
      <c r="R118" s="38"/>
      <c r="S118" s="38"/>
      <c r="T118" s="74"/>
      <c r="AT118" s="20" t="s">
        <v>119</v>
      </c>
      <c r="AU118" s="20" t="s">
        <v>82</v>
      </c>
    </row>
    <row r="119" spans="2:65" s="1" customFormat="1" ht="54">
      <c r="B119" s="37"/>
      <c r="C119" s="59"/>
      <c r="D119" s="195" t="s">
        <v>121</v>
      </c>
      <c r="E119" s="59"/>
      <c r="F119" s="196" t="s">
        <v>193</v>
      </c>
      <c r="G119" s="59"/>
      <c r="H119" s="59"/>
      <c r="I119" s="154"/>
      <c r="J119" s="59"/>
      <c r="K119" s="59"/>
      <c r="L119" s="57"/>
      <c r="M119" s="197"/>
      <c r="N119" s="38"/>
      <c r="O119" s="38"/>
      <c r="P119" s="38"/>
      <c r="Q119" s="38"/>
      <c r="R119" s="38"/>
      <c r="S119" s="38"/>
      <c r="T119" s="74"/>
      <c r="AT119" s="20" t="s">
        <v>121</v>
      </c>
      <c r="AU119" s="20" t="s">
        <v>82</v>
      </c>
    </row>
    <row r="120" spans="2:65" s="1" customFormat="1" ht="25.5" customHeight="1">
      <c r="B120" s="37"/>
      <c r="C120" s="183" t="s">
        <v>194</v>
      </c>
      <c r="D120" s="183" t="s">
        <v>112</v>
      </c>
      <c r="E120" s="184" t="s">
        <v>195</v>
      </c>
      <c r="F120" s="185" t="s">
        <v>196</v>
      </c>
      <c r="G120" s="186" t="s">
        <v>115</v>
      </c>
      <c r="H120" s="187">
        <v>1</v>
      </c>
      <c r="I120" s="188"/>
      <c r="J120" s="189">
        <f>ROUND(I120*H120,2)</f>
        <v>0</v>
      </c>
      <c r="K120" s="185" t="s">
        <v>116</v>
      </c>
      <c r="L120" s="57"/>
      <c r="M120" s="190" t="s">
        <v>21</v>
      </c>
      <c r="N120" s="191" t="s">
        <v>42</v>
      </c>
      <c r="O120" s="38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0" t="s">
        <v>117</v>
      </c>
      <c r="AT120" s="20" t="s">
        <v>112</v>
      </c>
      <c r="AU120" s="20" t="s">
        <v>82</v>
      </c>
      <c r="AY120" s="20" t="s">
        <v>109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0" t="s">
        <v>16</v>
      </c>
      <c r="BK120" s="194">
        <f>ROUND(I120*H120,2)</f>
        <v>0</v>
      </c>
      <c r="BL120" s="20" t="s">
        <v>117</v>
      </c>
      <c r="BM120" s="20" t="s">
        <v>197</v>
      </c>
    </row>
    <row r="121" spans="2:65" s="1" customFormat="1" ht="148.5">
      <c r="B121" s="37"/>
      <c r="C121" s="59"/>
      <c r="D121" s="195" t="s">
        <v>119</v>
      </c>
      <c r="E121" s="59"/>
      <c r="F121" s="196" t="s">
        <v>147</v>
      </c>
      <c r="G121" s="59"/>
      <c r="H121" s="59"/>
      <c r="I121" s="154"/>
      <c r="J121" s="59"/>
      <c r="K121" s="59"/>
      <c r="L121" s="57"/>
      <c r="M121" s="197"/>
      <c r="N121" s="38"/>
      <c r="O121" s="38"/>
      <c r="P121" s="38"/>
      <c r="Q121" s="38"/>
      <c r="R121" s="38"/>
      <c r="S121" s="38"/>
      <c r="T121" s="74"/>
      <c r="AT121" s="20" t="s">
        <v>119</v>
      </c>
      <c r="AU121" s="20" t="s">
        <v>82</v>
      </c>
    </row>
    <row r="122" spans="2:65" s="1" customFormat="1" ht="27">
      <c r="B122" s="37"/>
      <c r="C122" s="59"/>
      <c r="D122" s="195" t="s">
        <v>121</v>
      </c>
      <c r="E122" s="59"/>
      <c r="F122" s="196" t="s">
        <v>198</v>
      </c>
      <c r="G122" s="59"/>
      <c r="H122" s="59"/>
      <c r="I122" s="154"/>
      <c r="J122" s="59"/>
      <c r="K122" s="59"/>
      <c r="L122" s="57"/>
      <c r="M122" s="197"/>
      <c r="N122" s="38"/>
      <c r="O122" s="38"/>
      <c r="P122" s="38"/>
      <c r="Q122" s="38"/>
      <c r="R122" s="38"/>
      <c r="S122" s="38"/>
      <c r="T122" s="74"/>
      <c r="AT122" s="20" t="s">
        <v>121</v>
      </c>
      <c r="AU122" s="20" t="s">
        <v>82</v>
      </c>
    </row>
    <row r="123" spans="2:65" s="1" customFormat="1" ht="25.5" customHeight="1">
      <c r="B123" s="37"/>
      <c r="C123" s="183" t="s">
        <v>199</v>
      </c>
      <c r="D123" s="183" t="s">
        <v>112</v>
      </c>
      <c r="E123" s="184" t="s">
        <v>200</v>
      </c>
      <c r="F123" s="185" t="s">
        <v>201</v>
      </c>
      <c r="G123" s="186" t="s">
        <v>115</v>
      </c>
      <c r="H123" s="187">
        <v>1</v>
      </c>
      <c r="I123" s="188"/>
      <c r="J123" s="189">
        <f>ROUND(I123*H123,2)</f>
        <v>0</v>
      </c>
      <c r="K123" s="185" t="s">
        <v>116</v>
      </c>
      <c r="L123" s="57"/>
      <c r="M123" s="190" t="s">
        <v>21</v>
      </c>
      <c r="N123" s="191" t="s">
        <v>42</v>
      </c>
      <c r="O123" s="38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0" t="s">
        <v>117</v>
      </c>
      <c r="AT123" s="20" t="s">
        <v>112</v>
      </c>
      <c r="AU123" s="20" t="s">
        <v>82</v>
      </c>
      <c r="AY123" s="20" t="s">
        <v>109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0" t="s">
        <v>16</v>
      </c>
      <c r="BK123" s="194">
        <f>ROUND(I123*H123,2)</f>
        <v>0</v>
      </c>
      <c r="BL123" s="20" t="s">
        <v>117</v>
      </c>
      <c r="BM123" s="20" t="s">
        <v>202</v>
      </c>
    </row>
    <row r="124" spans="2:65" s="1" customFormat="1" ht="148.5">
      <c r="B124" s="37"/>
      <c r="C124" s="59"/>
      <c r="D124" s="195" t="s">
        <v>119</v>
      </c>
      <c r="E124" s="59"/>
      <c r="F124" s="196" t="s">
        <v>147</v>
      </c>
      <c r="G124" s="59"/>
      <c r="H124" s="59"/>
      <c r="I124" s="154"/>
      <c r="J124" s="59"/>
      <c r="K124" s="59"/>
      <c r="L124" s="57"/>
      <c r="M124" s="197"/>
      <c r="N124" s="38"/>
      <c r="O124" s="38"/>
      <c r="P124" s="38"/>
      <c r="Q124" s="38"/>
      <c r="R124" s="38"/>
      <c r="S124" s="38"/>
      <c r="T124" s="74"/>
      <c r="AT124" s="20" t="s">
        <v>119</v>
      </c>
      <c r="AU124" s="20" t="s">
        <v>82</v>
      </c>
    </row>
    <row r="125" spans="2:65" s="1" customFormat="1" ht="27">
      <c r="B125" s="37"/>
      <c r="C125" s="59"/>
      <c r="D125" s="195" t="s">
        <v>121</v>
      </c>
      <c r="E125" s="59"/>
      <c r="F125" s="196" t="s">
        <v>203</v>
      </c>
      <c r="G125" s="59"/>
      <c r="H125" s="59"/>
      <c r="I125" s="154"/>
      <c r="J125" s="59"/>
      <c r="K125" s="59"/>
      <c r="L125" s="57"/>
      <c r="M125" s="197"/>
      <c r="N125" s="38"/>
      <c r="O125" s="38"/>
      <c r="P125" s="38"/>
      <c r="Q125" s="38"/>
      <c r="R125" s="38"/>
      <c r="S125" s="38"/>
      <c r="T125" s="74"/>
      <c r="AT125" s="20" t="s">
        <v>121</v>
      </c>
      <c r="AU125" s="20" t="s">
        <v>82</v>
      </c>
    </row>
    <row r="126" spans="2:65" s="1" customFormat="1" ht="25.5" customHeight="1">
      <c r="B126" s="37"/>
      <c r="C126" s="183" t="s">
        <v>204</v>
      </c>
      <c r="D126" s="183" t="s">
        <v>112</v>
      </c>
      <c r="E126" s="184" t="s">
        <v>205</v>
      </c>
      <c r="F126" s="185" t="s">
        <v>206</v>
      </c>
      <c r="G126" s="186" t="s">
        <v>115</v>
      </c>
      <c r="H126" s="187">
        <v>2</v>
      </c>
      <c r="I126" s="188"/>
      <c r="J126" s="189">
        <f>ROUND(I126*H126,2)</f>
        <v>0</v>
      </c>
      <c r="K126" s="185" t="s">
        <v>116</v>
      </c>
      <c r="L126" s="57"/>
      <c r="M126" s="190" t="s">
        <v>21</v>
      </c>
      <c r="N126" s="191" t="s">
        <v>42</v>
      </c>
      <c r="O126" s="38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0" t="s">
        <v>117</v>
      </c>
      <c r="AT126" s="20" t="s">
        <v>112</v>
      </c>
      <c r="AU126" s="20" t="s">
        <v>82</v>
      </c>
      <c r="AY126" s="20" t="s">
        <v>109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0" t="s">
        <v>16</v>
      </c>
      <c r="BK126" s="194">
        <f>ROUND(I126*H126,2)</f>
        <v>0</v>
      </c>
      <c r="BL126" s="20" t="s">
        <v>117</v>
      </c>
      <c r="BM126" s="20" t="s">
        <v>207</v>
      </c>
    </row>
    <row r="127" spans="2:65" s="1" customFormat="1" ht="148.5">
      <c r="B127" s="37"/>
      <c r="C127" s="59"/>
      <c r="D127" s="195" t="s">
        <v>119</v>
      </c>
      <c r="E127" s="59"/>
      <c r="F127" s="196" t="s">
        <v>147</v>
      </c>
      <c r="G127" s="59"/>
      <c r="H127" s="59"/>
      <c r="I127" s="154"/>
      <c r="J127" s="59"/>
      <c r="K127" s="59"/>
      <c r="L127" s="57"/>
      <c r="M127" s="197"/>
      <c r="N127" s="38"/>
      <c r="O127" s="38"/>
      <c r="P127" s="38"/>
      <c r="Q127" s="38"/>
      <c r="R127" s="38"/>
      <c r="S127" s="38"/>
      <c r="T127" s="74"/>
      <c r="AT127" s="20" t="s">
        <v>119</v>
      </c>
      <c r="AU127" s="20" t="s">
        <v>82</v>
      </c>
    </row>
    <row r="128" spans="2:65" s="1" customFormat="1" ht="54">
      <c r="B128" s="37"/>
      <c r="C128" s="59"/>
      <c r="D128" s="195" t="s">
        <v>121</v>
      </c>
      <c r="E128" s="59"/>
      <c r="F128" s="196" t="s">
        <v>208</v>
      </c>
      <c r="G128" s="59"/>
      <c r="H128" s="59"/>
      <c r="I128" s="154"/>
      <c r="J128" s="59"/>
      <c r="K128" s="59"/>
      <c r="L128" s="57"/>
      <c r="M128" s="197"/>
      <c r="N128" s="38"/>
      <c r="O128" s="38"/>
      <c r="P128" s="38"/>
      <c r="Q128" s="38"/>
      <c r="R128" s="38"/>
      <c r="S128" s="38"/>
      <c r="T128" s="74"/>
      <c r="AT128" s="20" t="s">
        <v>121</v>
      </c>
      <c r="AU128" s="20" t="s">
        <v>82</v>
      </c>
    </row>
    <row r="129" spans="2:65" s="1" customFormat="1" ht="25.5" customHeight="1">
      <c r="B129" s="37"/>
      <c r="C129" s="183" t="s">
        <v>209</v>
      </c>
      <c r="D129" s="183" t="s">
        <v>112</v>
      </c>
      <c r="E129" s="184" t="s">
        <v>210</v>
      </c>
      <c r="F129" s="185" t="s">
        <v>211</v>
      </c>
      <c r="G129" s="186" t="s">
        <v>115</v>
      </c>
      <c r="H129" s="187">
        <v>2</v>
      </c>
      <c r="I129" s="188"/>
      <c r="J129" s="189">
        <f>ROUND(I129*H129,2)</f>
        <v>0</v>
      </c>
      <c r="K129" s="185" t="s">
        <v>116</v>
      </c>
      <c r="L129" s="57"/>
      <c r="M129" s="190" t="s">
        <v>21</v>
      </c>
      <c r="N129" s="191" t="s">
        <v>42</v>
      </c>
      <c r="O129" s="38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0" t="s">
        <v>117</v>
      </c>
      <c r="AT129" s="20" t="s">
        <v>112</v>
      </c>
      <c r="AU129" s="20" t="s">
        <v>82</v>
      </c>
      <c r="AY129" s="20" t="s">
        <v>109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0" t="s">
        <v>16</v>
      </c>
      <c r="BK129" s="194">
        <f>ROUND(I129*H129,2)</f>
        <v>0</v>
      </c>
      <c r="BL129" s="20" t="s">
        <v>117</v>
      </c>
      <c r="BM129" s="20" t="s">
        <v>212</v>
      </c>
    </row>
    <row r="130" spans="2:65" s="1" customFormat="1" ht="148.5">
      <c r="B130" s="37"/>
      <c r="C130" s="59"/>
      <c r="D130" s="195" t="s">
        <v>119</v>
      </c>
      <c r="E130" s="59"/>
      <c r="F130" s="196" t="s">
        <v>147</v>
      </c>
      <c r="G130" s="59"/>
      <c r="H130" s="59"/>
      <c r="I130" s="154"/>
      <c r="J130" s="59"/>
      <c r="K130" s="59"/>
      <c r="L130" s="57"/>
      <c r="M130" s="197"/>
      <c r="N130" s="38"/>
      <c r="O130" s="38"/>
      <c r="P130" s="38"/>
      <c r="Q130" s="38"/>
      <c r="R130" s="38"/>
      <c r="S130" s="38"/>
      <c r="T130" s="74"/>
      <c r="AT130" s="20" t="s">
        <v>119</v>
      </c>
      <c r="AU130" s="20" t="s">
        <v>82</v>
      </c>
    </row>
    <row r="131" spans="2:65" s="1" customFormat="1" ht="54">
      <c r="B131" s="37"/>
      <c r="C131" s="59"/>
      <c r="D131" s="195" t="s">
        <v>121</v>
      </c>
      <c r="E131" s="59"/>
      <c r="F131" s="196" t="s">
        <v>213</v>
      </c>
      <c r="G131" s="59"/>
      <c r="H131" s="59"/>
      <c r="I131" s="154"/>
      <c r="J131" s="59"/>
      <c r="K131" s="59"/>
      <c r="L131" s="57"/>
      <c r="M131" s="197"/>
      <c r="N131" s="38"/>
      <c r="O131" s="38"/>
      <c r="P131" s="38"/>
      <c r="Q131" s="38"/>
      <c r="R131" s="38"/>
      <c r="S131" s="38"/>
      <c r="T131" s="74"/>
      <c r="AT131" s="20" t="s">
        <v>121</v>
      </c>
      <c r="AU131" s="20" t="s">
        <v>82</v>
      </c>
    </row>
    <row r="132" spans="2:65" s="1" customFormat="1" ht="25.5" customHeight="1">
      <c r="B132" s="37"/>
      <c r="C132" s="183" t="s">
        <v>214</v>
      </c>
      <c r="D132" s="183" t="s">
        <v>112</v>
      </c>
      <c r="E132" s="184" t="s">
        <v>215</v>
      </c>
      <c r="F132" s="185" t="s">
        <v>216</v>
      </c>
      <c r="G132" s="186" t="s">
        <v>115</v>
      </c>
      <c r="H132" s="187">
        <v>3</v>
      </c>
      <c r="I132" s="188"/>
      <c r="J132" s="189">
        <f>ROUND(I132*H132,2)</f>
        <v>0</v>
      </c>
      <c r="K132" s="185" t="s">
        <v>116</v>
      </c>
      <c r="L132" s="57"/>
      <c r="M132" s="190" t="s">
        <v>21</v>
      </c>
      <c r="N132" s="191" t="s">
        <v>42</v>
      </c>
      <c r="O132" s="38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0" t="s">
        <v>117</v>
      </c>
      <c r="AT132" s="20" t="s">
        <v>112</v>
      </c>
      <c r="AU132" s="20" t="s">
        <v>82</v>
      </c>
      <c r="AY132" s="20" t="s">
        <v>109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0" t="s">
        <v>16</v>
      </c>
      <c r="BK132" s="194">
        <f>ROUND(I132*H132,2)</f>
        <v>0</v>
      </c>
      <c r="BL132" s="20" t="s">
        <v>117</v>
      </c>
      <c r="BM132" s="20" t="s">
        <v>217</v>
      </c>
    </row>
    <row r="133" spans="2:65" s="1" customFormat="1" ht="148.5">
      <c r="B133" s="37"/>
      <c r="C133" s="59"/>
      <c r="D133" s="195" t="s">
        <v>119</v>
      </c>
      <c r="E133" s="59"/>
      <c r="F133" s="196" t="s">
        <v>147</v>
      </c>
      <c r="G133" s="59"/>
      <c r="H133" s="59"/>
      <c r="I133" s="154"/>
      <c r="J133" s="59"/>
      <c r="K133" s="59"/>
      <c r="L133" s="57"/>
      <c r="M133" s="197"/>
      <c r="N133" s="38"/>
      <c r="O133" s="38"/>
      <c r="P133" s="38"/>
      <c r="Q133" s="38"/>
      <c r="R133" s="38"/>
      <c r="S133" s="38"/>
      <c r="T133" s="74"/>
      <c r="AT133" s="20" t="s">
        <v>119</v>
      </c>
      <c r="AU133" s="20" t="s">
        <v>82</v>
      </c>
    </row>
    <row r="134" spans="2:65" s="1" customFormat="1" ht="54">
      <c r="B134" s="37"/>
      <c r="C134" s="59"/>
      <c r="D134" s="195" t="s">
        <v>121</v>
      </c>
      <c r="E134" s="59"/>
      <c r="F134" s="196" t="s">
        <v>218</v>
      </c>
      <c r="G134" s="59"/>
      <c r="H134" s="59"/>
      <c r="I134" s="154"/>
      <c r="J134" s="59"/>
      <c r="K134" s="59"/>
      <c r="L134" s="57"/>
      <c r="M134" s="197"/>
      <c r="N134" s="38"/>
      <c r="O134" s="38"/>
      <c r="P134" s="38"/>
      <c r="Q134" s="38"/>
      <c r="R134" s="38"/>
      <c r="S134" s="38"/>
      <c r="T134" s="74"/>
      <c r="AT134" s="20" t="s">
        <v>121</v>
      </c>
      <c r="AU134" s="20" t="s">
        <v>82</v>
      </c>
    </row>
    <row r="135" spans="2:65" s="1" customFormat="1" ht="25.5" customHeight="1">
      <c r="B135" s="37"/>
      <c r="C135" s="183" t="s">
        <v>219</v>
      </c>
      <c r="D135" s="183" t="s">
        <v>112</v>
      </c>
      <c r="E135" s="184" t="s">
        <v>220</v>
      </c>
      <c r="F135" s="185" t="s">
        <v>221</v>
      </c>
      <c r="G135" s="186" t="s">
        <v>115</v>
      </c>
      <c r="H135" s="187">
        <v>2</v>
      </c>
      <c r="I135" s="188"/>
      <c r="J135" s="189">
        <f>ROUND(I135*H135,2)</f>
        <v>0</v>
      </c>
      <c r="K135" s="185" t="s">
        <v>116</v>
      </c>
      <c r="L135" s="57"/>
      <c r="M135" s="190" t="s">
        <v>21</v>
      </c>
      <c r="N135" s="191" t="s">
        <v>42</v>
      </c>
      <c r="O135" s="38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0" t="s">
        <v>117</v>
      </c>
      <c r="AT135" s="20" t="s">
        <v>112</v>
      </c>
      <c r="AU135" s="20" t="s">
        <v>82</v>
      </c>
      <c r="AY135" s="20" t="s">
        <v>109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0" t="s">
        <v>16</v>
      </c>
      <c r="BK135" s="194">
        <f>ROUND(I135*H135,2)</f>
        <v>0</v>
      </c>
      <c r="BL135" s="20" t="s">
        <v>117</v>
      </c>
      <c r="BM135" s="20" t="s">
        <v>222</v>
      </c>
    </row>
    <row r="136" spans="2:65" s="1" customFormat="1" ht="148.5">
      <c r="B136" s="37"/>
      <c r="C136" s="59"/>
      <c r="D136" s="195" t="s">
        <v>119</v>
      </c>
      <c r="E136" s="59"/>
      <c r="F136" s="196" t="s">
        <v>147</v>
      </c>
      <c r="G136" s="59"/>
      <c r="H136" s="59"/>
      <c r="I136" s="154"/>
      <c r="J136" s="59"/>
      <c r="K136" s="59"/>
      <c r="L136" s="57"/>
      <c r="M136" s="197"/>
      <c r="N136" s="38"/>
      <c r="O136" s="38"/>
      <c r="P136" s="38"/>
      <c r="Q136" s="38"/>
      <c r="R136" s="38"/>
      <c r="S136" s="38"/>
      <c r="T136" s="74"/>
      <c r="AT136" s="20" t="s">
        <v>119</v>
      </c>
      <c r="AU136" s="20" t="s">
        <v>82</v>
      </c>
    </row>
    <row r="137" spans="2:65" s="1" customFormat="1" ht="40.5">
      <c r="B137" s="37"/>
      <c r="C137" s="59"/>
      <c r="D137" s="195" t="s">
        <v>121</v>
      </c>
      <c r="E137" s="59"/>
      <c r="F137" s="196" t="s">
        <v>223</v>
      </c>
      <c r="G137" s="59"/>
      <c r="H137" s="59"/>
      <c r="I137" s="154"/>
      <c r="J137" s="59"/>
      <c r="K137" s="59"/>
      <c r="L137" s="57"/>
      <c r="M137" s="197"/>
      <c r="N137" s="38"/>
      <c r="O137" s="38"/>
      <c r="P137" s="38"/>
      <c r="Q137" s="38"/>
      <c r="R137" s="38"/>
      <c r="S137" s="38"/>
      <c r="T137" s="74"/>
      <c r="AT137" s="20" t="s">
        <v>121</v>
      </c>
      <c r="AU137" s="20" t="s">
        <v>82</v>
      </c>
    </row>
    <row r="138" spans="2:65" s="1" customFormat="1" ht="25.5" customHeight="1">
      <c r="B138" s="37"/>
      <c r="C138" s="183" t="s">
        <v>224</v>
      </c>
      <c r="D138" s="183" t="s">
        <v>112</v>
      </c>
      <c r="E138" s="184" t="s">
        <v>225</v>
      </c>
      <c r="F138" s="185" t="s">
        <v>226</v>
      </c>
      <c r="G138" s="186" t="s">
        <v>115</v>
      </c>
      <c r="H138" s="187">
        <v>1</v>
      </c>
      <c r="I138" s="188"/>
      <c r="J138" s="189">
        <f>ROUND(I138*H138,2)</f>
        <v>0</v>
      </c>
      <c r="K138" s="185" t="s">
        <v>116</v>
      </c>
      <c r="L138" s="57"/>
      <c r="M138" s="190" t="s">
        <v>21</v>
      </c>
      <c r="N138" s="191" t="s">
        <v>42</v>
      </c>
      <c r="O138" s="38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20" t="s">
        <v>117</v>
      </c>
      <c r="AT138" s="20" t="s">
        <v>112</v>
      </c>
      <c r="AU138" s="20" t="s">
        <v>82</v>
      </c>
      <c r="AY138" s="20" t="s">
        <v>109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0" t="s">
        <v>16</v>
      </c>
      <c r="BK138" s="194">
        <f>ROUND(I138*H138,2)</f>
        <v>0</v>
      </c>
      <c r="BL138" s="20" t="s">
        <v>117</v>
      </c>
      <c r="BM138" s="20" t="s">
        <v>227</v>
      </c>
    </row>
    <row r="139" spans="2:65" s="1" customFormat="1" ht="148.5">
      <c r="B139" s="37"/>
      <c r="C139" s="59"/>
      <c r="D139" s="195" t="s">
        <v>119</v>
      </c>
      <c r="E139" s="59"/>
      <c r="F139" s="196" t="s">
        <v>147</v>
      </c>
      <c r="G139" s="59"/>
      <c r="H139" s="59"/>
      <c r="I139" s="154"/>
      <c r="J139" s="59"/>
      <c r="K139" s="59"/>
      <c r="L139" s="57"/>
      <c r="M139" s="197"/>
      <c r="N139" s="38"/>
      <c r="O139" s="38"/>
      <c r="P139" s="38"/>
      <c r="Q139" s="38"/>
      <c r="R139" s="38"/>
      <c r="S139" s="38"/>
      <c r="T139" s="74"/>
      <c r="AT139" s="20" t="s">
        <v>119</v>
      </c>
      <c r="AU139" s="20" t="s">
        <v>82</v>
      </c>
    </row>
    <row r="140" spans="2:65" s="1" customFormat="1" ht="27">
      <c r="B140" s="37"/>
      <c r="C140" s="59"/>
      <c r="D140" s="195" t="s">
        <v>121</v>
      </c>
      <c r="E140" s="59"/>
      <c r="F140" s="196" t="s">
        <v>228</v>
      </c>
      <c r="G140" s="59"/>
      <c r="H140" s="59"/>
      <c r="I140" s="154"/>
      <c r="J140" s="59"/>
      <c r="K140" s="59"/>
      <c r="L140" s="57"/>
      <c r="M140" s="197"/>
      <c r="N140" s="38"/>
      <c r="O140" s="38"/>
      <c r="P140" s="38"/>
      <c r="Q140" s="38"/>
      <c r="R140" s="38"/>
      <c r="S140" s="38"/>
      <c r="T140" s="74"/>
      <c r="AT140" s="20" t="s">
        <v>121</v>
      </c>
      <c r="AU140" s="20" t="s">
        <v>82</v>
      </c>
    </row>
    <row r="141" spans="2:65" s="1" customFormat="1" ht="25.5" customHeight="1">
      <c r="B141" s="37"/>
      <c r="C141" s="183" t="s">
        <v>229</v>
      </c>
      <c r="D141" s="183" t="s">
        <v>112</v>
      </c>
      <c r="E141" s="184" t="s">
        <v>230</v>
      </c>
      <c r="F141" s="185" t="s">
        <v>231</v>
      </c>
      <c r="G141" s="186" t="s">
        <v>115</v>
      </c>
      <c r="H141" s="187">
        <v>1</v>
      </c>
      <c r="I141" s="188"/>
      <c r="J141" s="189">
        <f>ROUND(I141*H141,2)</f>
        <v>0</v>
      </c>
      <c r="K141" s="185" t="s">
        <v>116</v>
      </c>
      <c r="L141" s="57"/>
      <c r="M141" s="190" t="s">
        <v>21</v>
      </c>
      <c r="N141" s="191" t="s">
        <v>42</v>
      </c>
      <c r="O141" s="38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0" t="s">
        <v>117</v>
      </c>
      <c r="AT141" s="20" t="s">
        <v>112</v>
      </c>
      <c r="AU141" s="20" t="s">
        <v>82</v>
      </c>
      <c r="AY141" s="20" t="s">
        <v>109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0" t="s">
        <v>16</v>
      </c>
      <c r="BK141" s="194">
        <f>ROUND(I141*H141,2)</f>
        <v>0</v>
      </c>
      <c r="BL141" s="20" t="s">
        <v>117</v>
      </c>
      <c r="BM141" s="20" t="s">
        <v>232</v>
      </c>
    </row>
    <row r="142" spans="2:65" s="1" customFormat="1" ht="148.5">
      <c r="B142" s="37"/>
      <c r="C142" s="59"/>
      <c r="D142" s="195" t="s">
        <v>119</v>
      </c>
      <c r="E142" s="59"/>
      <c r="F142" s="196" t="s">
        <v>147</v>
      </c>
      <c r="G142" s="59"/>
      <c r="H142" s="59"/>
      <c r="I142" s="154"/>
      <c r="J142" s="59"/>
      <c r="K142" s="59"/>
      <c r="L142" s="57"/>
      <c r="M142" s="197"/>
      <c r="N142" s="38"/>
      <c r="O142" s="38"/>
      <c r="P142" s="38"/>
      <c r="Q142" s="38"/>
      <c r="R142" s="38"/>
      <c r="S142" s="38"/>
      <c r="T142" s="74"/>
      <c r="AT142" s="20" t="s">
        <v>119</v>
      </c>
      <c r="AU142" s="20" t="s">
        <v>82</v>
      </c>
    </row>
    <row r="143" spans="2:65" s="1" customFormat="1" ht="40.5">
      <c r="B143" s="37"/>
      <c r="C143" s="59"/>
      <c r="D143" s="195" t="s">
        <v>121</v>
      </c>
      <c r="E143" s="59"/>
      <c r="F143" s="196" t="s">
        <v>233</v>
      </c>
      <c r="G143" s="59"/>
      <c r="H143" s="59"/>
      <c r="I143" s="154"/>
      <c r="J143" s="59"/>
      <c r="K143" s="59"/>
      <c r="L143" s="57"/>
      <c r="M143" s="197"/>
      <c r="N143" s="38"/>
      <c r="O143" s="38"/>
      <c r="P143" s="38"/>
      <c r="Q143" s="38"/>
      <c r="R143" s="38"/>
      <c r="S143" s="38"/>
      <c r="T143" s="74"/>
      <c r="AT143" s="20" t="s">
        <v>121</v>
      </c>
      <c r="AU143" s="20" t="s">
        <v>82</v>
      </c>
    </row>
    <row r="144" spans="2:65" s="1" customFormat="1" ht="25.5" customHeight="1">
      <c r="B144" s="37"/>
      <c r="C144" s="183" t="s">
        <v>234</v>
      </c>
      <c r="D144" s="183" t="s">
        <v>112</v>
      </c>
      <c r="E144" s="184" t="s">
        <v>235</v>
      </c>
      <c r="F144" s="185" t="s">
        <v>236</v>
      </c>
      <c r="G144" s="186" t="s">
        <v>115</v>
      </c>
      <c r="H144" s="187">
        <v>1</v>
      </c>
      <c r="I144" s="188"/>
      <c r="J144" s="189">
        <f>ROUND(I144*H144,2)</f>
        <v>0</v>
      </c>
      <c r="K144" s="185" t="s">
        <v>116</v>
      </c>
      <c r="L144" s="57"/>
      <c r="M144" s="190" t="s">
        <v>21</v>
      </c>
      <c r="N144" s="191" t="s">
        <v>42</v>
      </c>
      <c r="O144" s="38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20" t="s">
        <v>117</v>
      </c>
      <c r="AT144" s="20" t="s">
        <v>112</v>
      </c>
      <c r="AU144" s="20" t="s">
        <v>82</v>
      </c>
      <c r="AY144" s="20" t="s">
        <v>109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0" t="s">
        <v>16</v>
      </c>
      <c r="BK144" s="194">
        <f>ROUND(I144*H144,2)</f>
        <v>0</v>
      </c>
      <c r="BL144" s="20" t="s">
        <v>117</v>
      </c>
      <c r="BM144" s="20" t="s">
        <v>237</v>
      </c>
    </row>
    <row r="145" spans="2:65" s="1" customFormat="1" ht="148.5">
      <c r="B145" s="37"/>
      <c r="C145" s="59"/>
      <c r="D145" s="195" t="s">
        <v>119</v>
      </c>
      <c r="E145" s="59"/>
      <c r="F145" s="196" t="s">
        <v>147</v>
      </c>
      <c r="G145" s="59"/>
      <c r="H145" s="59"/>
      <c r="I145" s="154"/>
      <c r="J145" s="59"/>
      <c r="K145" s="59"/>
      <c r="L145" s="57"/>
      <c r="M145" s="197"/>
      <c r="N145" s="38"/>
      <c r="O145" s="38"/>
      <c r="P145" s="38"/>
      <c r="Q145" s="38"/>
      <c r="R145" s="38"/>
      <c r="S145" s="38"/>
      <c r="T145" s="74"/>
      <c r="AT145" s="20" t="s">
        <v>119</v>
      </c>
      <c r="AU145" s="20" t="s">
        <v>82</v>
      </c>
    </row>
    <row r="146" spans="2:65" s="1" customFormat="1" ht="27">
      <c r="B146" s="37"/>
      <c r="C146" s="59"/>
      <c r="D146" s="195" t="s">
        <v>121</v>
      </c>
      <c r="E146" s="59"/>
      <c r="F146" s="196" t="s">
        <v>238</v>
      </c>
      <c r="G146" s="59"/>
      <c r="H146" s="59"/>
      <c r="I146" s="154"/>
      <c r="J146" s="59"/>
      <c r="K146" s="59"/>
      <c r="L146" s="57"/>
      <c r="M146" s="197"/>
      <c r="N146" s="38"/>
      <c r="O146" s="38"/>
      <c r="P146" s="38"/>
      <c r="Q146" s="38"/>
      <c r="R146" s="38"/>
      <c r="S146" s="38"/>
      <c r="T146" s="74"/>
      <c r="AT146" s="20" t="s">
        <v>121</v>
      </c>
      <c r="AU146" s="20" t="s">
        <v>82</v>
      </c>
    </row>
    <row r="147" spans="2:65" s="1" customFormat="1" ht="25.5" customHeight="1">
      <c r="B147" s="37"/>
      <c r="C147" s="183" t="s">
        <v>239</v>
      </c>
      <c r="D147" s="183" t="s">
        <v>112</v>
      </c>
      <c r="E147" s="184" t="s">
        <v>240</v>
      </c>
      <c r="F147" s="185" t="s">
        <v>241</v>
      </c>
      <c r="G147" s="186" t="s">
        <v>115</v>
      </c>
      <c r="H147" s="187">
        <v>3</v>
      </c>
      <c r="I147" s="188"/>
      <c r="J147" s="189">
        <f>ROUND(I147*H147,2)</f>
        <v>0</v>
      </c>
      <c r="K147" s="185" t="s">
        <v>21</v>
      </c>
      <c r="L147" s="57"/>
      <c r="M147" s="190" t="s">
        <v>21</v>
      </c>
      <c r="N147" s="191" t="s">
        <v>42</v>
      </c>
      <c r="O147" s="38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0" t="s">
        <v>117</v>
      </c>
      <c r="AT147" s="20" t="s">
        <v>112</v>
      </c>
      <c r="AU147" s="20" t="s">
        <v>82</v>
      </c>
      <c r="AY147" s="20" t="s">
        <v>109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0" t="s">
        <v>16</v>
      </c>
      <c r="BK147" s="194">
        <f>ROUND(I147*H147,2)</f>
        <v>0</v>
      </c>
      <c r="BL147" s="20" t="s">
        <v>117</v>
      </c>
      <c r="BM147" s="20" t="s">
        <v>242</v>
      </c>
    </row>
    <row r="148" spans="2:65" s="1" customFormat="1" ht="148.5">
      <c r="B148" s="37"/>
      <c r="C148" s="59"/>
      <c r="D148" s="195" t="s">
        <v>119</v>
      </c>
      <c r="E148" s="59"/>
      <c r="F148" s="196" t="s">
        <v>147</v>
      </c>
      <c r="G148" s="59"/>
      <c r="H148" s="59"/>
      <c r="I148" s="154"/>
      <c r="J148" s="59"/>
      <c r="K148" s="59"/>
      <c r="L148" s="57"/>
      <c r="M148" s="197"/>
      <c r="N148" s="38"/>
      <c r="O148" s="38"/>
      <c r="P148" s="38"/>
      <c r="Q148" s="38"/>
      <c r="R148" s="38"/>
      <c r="S148" s="38"/>
      <c r="T148" s="74"/>
      <c r="AT148" s="20" t="s">
        <v>119</v>
      </c>
      <c r="AU148" s="20" t="s">
        <v>82</v>
      </c>
    </row>
    <row r="149" spans="2:65" s="1" customFormat="1" ht="81">
      <c r="B149" s="37"/>
      <c r="C149" s="59"/>
      <c r="D149" s="195" t="s">
        <v>121</v>
      </c>
      <c r="E149" s="59"/>
      <c r="F149" s="196" t="s">
        <v>243</v>
      </c>
      <c r="G149" s="59"/>
      <c r="H149" s="59"/>
      <c r="I149" s="154"/>
      <c r="J149" s="59"/>
      <c r="K149" s="59"/>
      <c r="L149" s="57"/>
      <c r="M149" s="197"/>
      <c r="N149" s="38"/>
      <c r="O149" s="38"/>
      <c r="P149" s="38"/>
      <c r="Q149" s="38"/>
      <c r="R149" s="38"/>
      <c r="S149" s="38"/>
      <c r="T149" s="74"/>
      <c r="AT149" s="20" t="s">
        <v>121</v>
      </c>
      <c r="AU149" s="20" t="s">
        <v>82</v>
      </c>
    </row>
    <row r="150" spans="2:65" s="1" customFormat="1" ht="25.5" customHeight="1">
      <c r="B150" s="37"/>
      <c r="C150" s="183" t="s">
        <v>244</v>
      </c>
      <c r="D150" s="183" t="s">
        <v>112</v>
      </c>
      <c r="E150" s="184" t="s">
        <v>245</v>
      </c>
      <c r="F150" s="185" t="s">
        <v>246</v>
      </c>
      <c r="G150" s="186" t="s">
        <v>115</v>
      </c>
      <c r="H150" s="187">
        <v>2</v>
      </c>
      <c r="I150" s="188"/>
      <c r="J150" s="189">
        <f>ROUND(I150*H150,2)</f>
        <v>0</v>
      </c>
      <c r="K150" s="185" t="s">
        <v>21</v>
      </c>
      <c r="L150" s="57"/>
      <c r="M150" s="190" t="s">
        <v>21</v>
      </c>
      <c r="N150" s="191" t="s">
        <v>42</v>
      </c>
      <c r="O150" s="38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20" t="s">
        <v>117</v>
      </c>
      <c r="AT150" s="20" t="s">
        <v>112</v>
      </c>
      <c r="AU150" s="20" t="s">
        <v>82</v>
      </c>
      <c r="AY150" s="20" t="s">
        <v>109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0" t="s">
        <v>16</v>
      </c>
      <c r="BK150" s="194">
        <f>ROUND(I150*H150,2)</f>
        <v>0</v>
      </c>
      <c r="BL150" s="20" t="s">
        <v>117</v>
      </c>
      <c r="BM150" s="20" t="s">
        <v>247</v>
      </c>
    </row>
    <row r="151" spans="2:65" s="1" customFormat="1" ht="148.5">
      <c r="B151" s="37"/>
      <c r="C151" s="59"/>
      <c r="D151" s="195" t="s">
        <v>119</v>
      </c>
      <c r="E151" s="59"/>
      <c r="F151" s="196" t="s">
        <v>147</v>
      </c>
      <c r="G151" s="59"/>
      <c r="H151" s="59"/>
      <c r="I151" s="154"/>
      <c r="J151" s="59"/>
      <c r="K151" s="59"/>
      <c r="L151" s="57"/>
      <c r="M151" s="197"/>
      <c r="N151" s="38"/>
      <c r="O151" s="38"/>
      <c r="P151" s="38"/>
      <c r="Q151" s="38"/>
      <c r="R151" s="38"/>
      <c r="S151" s="38"/>
      <c r="T151" s="74"/>
      <c r="AT151" s="20" t="s">
        <v>119</v>
      </c>
      <c r="AU151" s="20" t="s">
        <v>82</v>
      </c>
    </row>
    <row r="152" spans="2:65" s="1" customFormat="1" ht="67.5">
      <c r="B152" s="37"/>
      <c r="C152" s="59"/>
      <c r="D152" s="195" t="s">
        <v>121</v>
      </c>
      <c r="E152" s="59"/>
      <c r="F152" s="196" t="s">
        <v>248</v>
      </c>
      <c r="G152" s="59"/>
      <c r="H152" s="59"/>
      <c r="I152" s="154"/>
      <c r="J152" s="59"/>
      <c r="K152" s="59"/>
      <c r="L152" s="57"/>
      <c r="M152" s="197"/>
      <c r="N152" s="38"/>
      <c r="O152" s="38"/>
      <c r="P152" s="38"/>
      <c r="Q152" s="38"/>
      <c r="R152" s="38"/>
      <c r="S152" s="38"/>
      <c r="T152" s="74"/>
      <c r="AT152" s="20" t="s">
        <v>121</v>
      </c>
      <c r="AU152" s="20" t="s">
        <v>82</v>
      </c>
    </row>
    <row r="153" spans="2:65" s="1" customFormat="1" ht="25.5" customHeight="1">
      <c r="B153" s="37"/>
      <c r="C153" s="183" t="s">
        <v>249</v>
      </c>
      <c r="D153" s="183" t="s">
        <v>112</v>
      </c>
      <c r="E153" s="184" t="s">
        <v>250</v>
      </c>
      <c r="F153" s="185" t="s">
        <v>251</v>
      </c>
      <c r="G153" s="186" t="s">
        <v>115</v>
      </c>
      <c r="H153" s="187">
        <v>1</v>
      </c>
      <c r="I153" s="188"/>
      <c r="J153" s="189">
        <f>ROUND(I153*H153,2)</f>
        <v>0</v>
      </c>
      <c r="K153" s="185" t="s">
        <v>116</v>
      </c>
      <c r="L153" s="57"/>
      <c r="M153" s="190" t="s">
        <v>21</v>
      </c>
      <c r="N153" s="191" t="s">
        <v>42</v>
      </c>
      <c r="O153" s="38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0" t="s">
        <v>117</v>
      </c>
      <c r="AT153" s="20" t="s">
        <v>112</v>
      </c>
      <c r="AU153" s="20" t="s">
        <v>82</v>
      </c>
      <c r="AY153" s="20" t="s">
        <v>109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0" t="s">
        <v>16</v>
      </c>
      <c r="BK153" s="194">
        <f>ROUND(I153*H153,2)</f>
        <v>0</v>
      </c>
      <c r="BL153" s="20" t="s">
        <v>117</v>
      </c>
      <c r="BM153" s="20" t="s">
        <v>252</v>
      </c>
    </row>
    <row r="154" spans="2:65" s="1" customFormat="1" ht="148.5">
      <c r="B154" s="37"/>
      <c r="C154" s="59"/>
      <c r="D154" s="195" t="s">
        <v>119</v>
      </c>
      <c r="E154" s="59"/>
      <c r="F154" s="196" t="s">
        <v>147</v>
      </c>
      <c r="G154" s="59"/>
      <c r="H154" s="59"/>
      <c r="I154" s="154"/>
      <c r="J154" s="59"/>
      <c r="K154" s="59"/>
      <c r="L154" s="57"/>
      <c r="M154" s="197"/>
      <c r="N154" s="38"/>
      <c r="O154" s="38"/>
      <c r="P154" s="38"/>
      <c r="Q154" s="38"/>
      <c r="R154" s="38"/>
      <c r="S154" s="38"/>
      <c r="T154" s="74"/>
      <c r="AT154" s="20" t="s">
        <v>119</v>
      </c>
      <c r="AU154" s="20" t="s">
        <v>82</v>
      </c>
    </row>
    <row r="155" spans="2:65" s="1" customFormat="1" ht="54">
      <c r="B155" s="37"/>
      <c r="C155" s="59"/>
      <c r="D155" s="195" t="s">
        <v>121</v>
      </c>
      <c r="E155" s="59"/>
      <c r="F155" s="196" t="s">
        <v>253</v>
      </c>
      <c r="G155" s="59"/>
      <c r="H155" s="59"/>
      <c r="I155" s="154"/>
      <c r="J155" s="59"/>
      <c r="K155" s="59"/>
      <c r="L155" s="57"/>
      <c r="M155" s="197"/>
      <c r="N155" s="38"/>
      <c r="O155" s="38"/>
      <c r="P155" s="38"/>
      <c r="Q155" s="38"/>
      <c r="R155" s="38"/>
      <c r="S155" s="38"/>
      <c r="T155" s="74"/>
      <c r="AT155" s="20" t="s">
        <v>121</v>
      </c>
      <c r="AU155" s="20" t="s">
        <v>82</v>
      </c>
    </row>
    <row r="156" spans="2:65" s="1" customFormat="1" ht="25.5" customHeight="1">
      <c r="B156" s="37"/>
      <c r="C156" s="183" t="s">
        <v>254</v>
      </c>
      <c r="D156" s="183" t="s">
        <v>112</v>
      </c>
      <c r="E156" s="184" t="s">
        <v>255</v>
      </c>
      <c r="F156" s="185" t="s">
        <v>256</v>
      </c>
      <c r="G156" s="186" t="s">
        <v>115</v>
      </c>
      <c r="H156" s="187">
        <v>2</v>
      </c>
      <c r="I156" s="188"/>
      <c r="J156" s="189">
        <f>ROUND(I156*H156,2)</f>
        <v>0</v>
      </c>
      <c r="K156" s="185" t="s">
        <v>21</v>
      </c>
      <c r="L156" s="57"/>
      <c r="M156" s="190" t="s">
        <v>21</v>
      </c>
      <c r="N156" s="191" t="s">
        <v>42</v>
      </c>
      <c r="O156" s="38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20" t="s">
        <v>117</v>
      </c>
      <c r="AT156" s="20" t="s">
        <v>112</v>
      </c>
      <c r="AU156" s="20" t="s">
        <v>82</v>
      </c>
      <c r="AY156" s="20" t="s">
        <v>109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0" t="s">
        <v>16</v>
      </c>
      <c r="BK156" s="194">
        <f>ROUND(I156*H156,2)</f>
        <v>0</v>
      </c>
      <c r="BL156" s="20" t="s">
        <v>117</v>
      </c>
      <c r="BM156" s="20" t="s">
        <v>257</v>
      </c>
    </row>
    <row r="157" spans="2:65" s="1" customFormat="1" ht="148.5">
      <c r="B157" s="37"/>
      <c r="C157" s="59"/>
      <c r="D157" s="195" t="s">
        <v>119</v>
      </c>
      <c r="E157" s="59"/>
      <c r="F157" s="196" t="s">
        <v>147</v>
      </c>
      <c r="G157" s="59"/>
      <c r="H157" s="59"/>
      <c r="I157" s="154"/>
      <c r="J157" s="59"/>
      <c r="K157" s="59"/>
      <c r="L157" s="57"/>
      <c r="M157" s="197"/>
      <c r="N157" s="38"/>
      <c r="O157" s="38"/>
      <c r="P157" s="38"/>
      <c r="Q157" s="38"/>
      <c r="R157" s="38"/>
      <c r="S157" s="38"/>
      <c r="T157" s="74"/>
      <c r="AT157" s="20" t="s">
        <v>119</v>
      </c>
      <c r="AU157" s="20" t="s">
        <v>82</v>
      </c>
    </row>
    <row r="158" spans="2:65" s="1" customFormat="1" ht="67.5">
      <c r="B158" s="37"/>
      <c r="C158" s="59"/>
      <c r="D158" s="195" t="s">
        <v>121</v>
      </c>
      <c r="E158" s="59"/>
      <c r="F158" s="196" t="s">
        <v>258</v>
      </c>
      <c r="G158" s="59"/>
      <c r="H158" s="59"/>
      <c r="I158" s="154"/>
      <c r="J158" s="59"/>
      <c r="K158" s="59"/>
      <c r="L158" s="57"/>
      <c r="M158" s="197"/>
      <c r="N158" s="38"/>
      <c r="O158" s="38"/>
      <c r="P158" s="38"/>
      <c r="Q158" s="38"/>
      <c r="R158" s="38"/>
      <c r="S158" s="38"/>
      <c r="T158" s="74"/>
      <c r="AT158" s="20" t="s">
        <v>121</v>
      </c>
      <c r="AU158" s="20" t="s">
        <v>82</v>
      </c>
    </row>
    <row r="159" spans="2:65" s="1" customFormat="1" ht="25.5" customHeight="1">
      <c r="B159" s="37"/>
      <c r="C159" s="183" t="s">
        <v>259</v>
      </c>
      <c r="D159" s="183" t="s">
        <v>112</v>
      </c>
      <c r="E159" s="184" t="s">
        <v>260</v>
      </c>
      <c r="F159" s="185" t="s">
        <v>261</v>
      </c>
      <c r="G159" s="186" t="s">
        <v>115</v>
      </c>
      <c r="H159" s="187">
        <v>1</v>
      </c>
      <c r="I159" s="188"/>
      <c r="J159" s="189">
        <f>ROUND(I159*H159,2)</f>
        <v>0</v>
      </c>
      <c r="K159" s="185" t="s">
        <v>21</v>
      </c>
      <c r="L159" s="57"/>
      <c r="M159" s="190" t="s">
        <v>21</v>
      </c>
      <c r="N159" s="191" t="s">
        <v>42</v>
      </c>
      <c r="O159" s="38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0" t="s">
        <v>117</v>
      </c>
      <c r="AT159" s="20" t="s">
        <v>112</v>
      </c>
      <c r="AU159" s="20" t="s">
        <v>82</v>
      </c>
      <c r="AY159" s="20" t="s">
        <v>109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0" t="s">
        <v>16</v>
      </c>
      <c r="BK159" s="194">
        <f>ROUND(I159*H159,2)</f>
        <v>0</v>
      </c>
      <c r="BL159" s="20" t="s">
        <v>117</v>
      </c>
      <c r="BM159" s="20" t="s">
        <v>262</v>
      </c>
    </row>
    <row r="160" spans="2:65" s="1" customFormat="1" ht="148.5">
      <c r="B160" s="37"/>
      <c r="C160" s="59"/>
      <c r="D160" s="195" t="s">
        <v>119</v>
      </c>
      <c r="E160" s="59"/>
      <c r="F160" s="196" t="s">
        <v>147</v>
      </c>
      <c r="G160" s="59"/>
      <c r="H160" s="59"/>
      <c r="I160" s="154"/>
      <c r="J160" s="59"/>
      <c r="K160" s="59"/>
      <c r="L160" s="57"/>
      <c r="M160" s="197"/>
      <c r="N160" s="38"/>
      <c r="O160" s="38"/>
      <c r="P160" s="38"/>
      <c r="Q160" s="38"/>
      <c r="R160" s="38"/>
      <c r="S160" s="38"/>
      <c r="T160" s="74"/>
      <c r="AT160" s="20" t="s">
        <v>119</v>
      </c>
      <c r="AU160" s="20" t="s">
        <v>82</v>
      </c>
    </row>
    <row r="161" spans="2:65" s="1" customFormat="1" ht="54">
      <c r="B161" s="37"/>
      <c r="C161" s="59"/>
      <c r="D161" s="195" t="s">
        <v>121</v>
      </c>
      <c r="E161" s="59"/>
      <c r="F161" s="196" t="s">
        <v>263</v>
      </c>
      <c r="G161" s="59"/>
      <c r="H161" s="59"/>
      <c r="I161" s="154"/>
      <c r="J161" s="59"/>
      <c r="K161" s="59"/>
      <c r="L161" s="57"/>
      <c r="M161" s="197"/>
      <c r="N161" s="38"/>
      <c r="O161" s="38"/>
      <c r="P161" s="38"/>
      <c r="Q161" s="38"/>
      <c r="R161" s="38"/>
      <c r="S161" s="38"/>
      <c r="T161" s="74"/>
      <c r="AT161" s="20" t="s">
        <v>121</v>
      </c>
      <c r="AU161" s="20" t="s">
        <v>82</v>
      </c>
    </row>
    <row r="162" spans="2:65" s="1" customFormat="1" ht="25.5" customHeight="1">
      <c r="B162" s="37"/>
      <c r="C162" s="183" t="s">
        <v>264</v>
      </c>
      <c r="D162" s="183" t="s">
        <v>112</v>
      </c>
      <c r="E162" s="184" t="s">
        <v>265</v>
      </c>
      <c r="F162" s="185" t="s">
        <v>266</v>
      </c>
      <c r="G162" s="186" t="s">
        <v>115</v>
      </c>
      <c r="H162" s="187">
        <v>1</v>
      </c>
      <c r="I162" s="188"/>
      <c r="J162" s="189">
        <f>ROUND(I162*H162,2)</f>
        <v>0</v>
      </c>
      <c r="K162" s="185" t="s">
        <v>21</v>
      </c>
      <c r="L162" s="57"/>
      <c r="M162" s="190" t="s">
        <v>21</v>
      </c>
      <c r="N162" s="191" t="s">
        <v>42</v>
      </c>
      <c r="O162" s="38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0" t="s">
        <v>117</v>
      </c>
      <c r="AT162" s="20" t="s">
        <v>112</v>
      </c>
      <c r="AU162" s="20" t="s">
        <v>82</v>
      </c>
      <c r="AY162" s="20" t="s">
        <v>109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0" t="s">
        <v>16</v>
      </c>
      <c r="BK162" s="194">
        <f>ROUND(I162*H162,2)</f>
        <v>0</v>
      </c>
      <c r="BL162" s="20" t="s">
        <v>117</v>
      </c>
      <c r="BM162" s="20" t="s">
        <v>267</v>
      </c>
    </row>
    <row r="163" spans="2:65" s="1" customFormat="1" ht="148.5">
      <c r="B163" s="37"/>
      <c r="C163" s="59"/>
      <c r="D163" s="195" t="s">
        <v>119</v>
      </c>
      <c r="E163" s="59"/>
      <c r="F163" s="196" t="s">
        <v>147</v>
      </c>
      <c r="G163" s="59"/>
      <c r="H163" s="59"/>
      <c r="I163" s="154"/>
      <c r="J163" s="59"/>
      <c r="K163" s="59"/>
      <c r="L163" s="57"/>
      <c r="M163" s="197"/>
      <c r="N163" s="38"/>
      <c r="O163" s="38"/>
      <c r="P163" s="38"/>
      <c r="Q163" s="38"/>
      <c r="R163" s="38"/>
      <c r="S163" s="38"/>
      <c r="T163" s="74"/>
      <c r="AT163" s="20" t="s">
        <v>119</v>
      </c>
      <c r="AU163" s="20" t="s">
        <v>82</v>
      </c>
    </row>
    <row r="164" spans="2:65" s="1" customFormat="1" ht="54">
      <c r="B164" s="37"/>
      <c r="C164" s="59"/>
      <c r="D164" s="195" t="s">
        <v>121</v>
      </c>
      <c r="E164" s="59"/>
      <c r="F164" s="196" t="s">
        <v>268</v>
      </c>
      <c r="G164" s="59"/>
      <c r="H164" s="59"/>
      <c r="I164" s="154"/>
      <c r="J164" s="59"/>
      <c r="K164" s="59"/>
      <c r="L164" s="57"/>
      <c r="M164" s="197"/>
      <c r="N164" s="38"/>
      <c r="O164" s="38"/>
      <c r="P164" s="38"/>
      <c r="Q164" s="38"/>
      <c r="R164" s="38"/>
      <c r="S164" s="38"/>
      <c r="T164" s="74"/>
      <c r="AT164" s="20" t="s">
        <v>121</v>
      </c>
      <c r="AU164" s="20" t="s">
        <v>82</v>
      </c>
    </row>
    <row r="165" spans="2:65" s="1" customFormat="1" ht="25.5" customHeight="1">
      <c r="B165" s="37"/>
      <c r="C165" s="183" t="s">
        <v>269</v>
      </c>
      <c r="D165" s="183" t="s">
        <v>112</v>
      </c>
      <c r="E165" s="184" t="s">
        <v>270</v>
      </c>
      <c r="F165" s="185" t="s">
        <v>271</v>
      </c>
      <c r="G165" s="186" t="s">
        <v>115</v>
      </c>
      <c r="H165" s="187">
        <v>1</v>
      </c>
      <c r="I165" s="188"/>
      <c r="J165" s="189">
        <f>ROUND(I165*H165,2)</f>
        <v>0</v>
      </c>
      <c r="K165" s="185" t="s">
        <v>21</v>
      </c>
      <c r="L165" s="57"/>
      <c r="M165" s="190" t="s">
        <v>21</v>
      </c>
      <c r="N165" s="191" t="s">
        <v>42</v>
      </c>
      <c r="O165" s="38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0" t="s">
        <v>117</v>
      </c>
      <c r="AT165" s="20" t="s">
        <v>112</v>
      </c>
      <c r="AU165" s="20" t="s">
        <v>82</v>
      </c>
      <c r="AY165" s="20" t="s">
        <v>109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0" t="s">
        <v>16</v>
      </c>
      <c r="BK165" s="194">
        <f>ROUND(I165*H165,2)</f>
        <v>0</v>
      </c>
      <c r="BL165" s="20" t="s">
        <v>117</v>
      </c>
      <c r="BM165" s="20" t="s">
        <v>272</v>
      </c>
    </row>
    <row r="166" spans="2:65" s="1" customFormat="1" ht="148.5">
      <c r="B166" s="37"/>
      <c r="C166" s="59"/>
      <c r="D166" s="195" t="s">
        <v>119</v>
      </c>
      <c r="E166" s="59"/>
      <c r="F166" s="196" t="s">
        <v>147</v>
      </c>
      <c r="G166" s="59"/>
      <c r="H166" s="59"/>
      <c r="I166" s="154"/>
      <c r="J166" s="59"/>
      <c r="K166" s="59"/>
      <c r="L166" s="57"/>
      <c r="M166" s="197"/>
      <c r="N166" s="38"/>
      <c r="O166" s="38"/>
      <c r="P166" s="38"/>
      <c r="Q166" s="38"/>
      <c r="R166" s="38"/>
      <c r="S166" s="38"/>
      <c r="T166" s="74"/>
      <c r="AT166" s="20" t="s">
        <v>119</v>
      </c>
      <c r="AU166" s="20" t="s">
        <v>82</v>
      </c>
    </row>
    <row r="167" spans="2:65" s="1" customFormat="1" ht="54">
      <c r="B167" s="37"/>
      <c r="C167" s="59"/>
      <c r="D167" s="195" t="s">
        <v>121</v>
      </c>
      <c r="E167" s="59"/>
      <c r="F167" s="196" t="s">
        <v>273</v>
      </c>
      <c r="G167" s="59"/>
      <c r="H167" s="59"/>
      <c r="I167" s="154"/>
      <c r="J167" s="59"/>
      <c r="K167" s="59"/>
      <c r="L167" s="57"/>
      <c r="M167" s="197"/>
      <c r="N167" s="38"/>
      <c r="O167" s="38"/>
      <c r="P167" s="38"/>
      <c r="Q167" s="38"/>
      <c r="R167" s="38"/>
      <c r="S167" s="38"/>
      <c r="T167" s="74"/>
      <c r="AT167" s="20" t="s">
        <v>121</v>
      </c>
      <c r="AU167" s="20" t="s">
        <v>82</v>
      </c>
    </row>
    <row r="168" spans="2:65" s="1" customFormat="1" ht="16.5" customHeight="1">
      <c r="B168" s="37"/>
      <c r="C168" s="183" t="s">
        <v>274</v>
      </c>
      <c r="D168" s="183" t="s">
        <v>112</v>
      </c>
      <c r="E168" s="184" t="s">
        <v>275</v>
      </c>
      <c r="F168" s="185" t="s">
        <v>276</v>
      </c>
      <c r="G168" s="186" t="s">
        <v>115</v>
      </c>
      <c r="H168" s="187">
        <v>1</v>
      </c>
      <c r="I168" s="188"/>
      <c r="J168" s="189">
        <f>ROUND(I168*H168,2)</f>
        <v>0</v>
      </c>
      <c r="K168" s="185" t="s">
        <v>21</v>
      </c>
      <c r="L168" s="57"/>
      <c r="M168" s="190" t="s">
        <v>21</v>
      </c>
      <c r="N168" s="191" t="s">
        <v>42</v>
      </c>
      <c r="O168" s="38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0" t="s">
        <v>117</v>
      </c>
      <c r="AT168" s="20" t="s">
        <v>112</v>
      </c>
      <c r="AU168" s="20" t="s">
        <v>82</v>
      </c>
      <c r="AY168" s="20" t="s">
        <v>109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0" t="s">
        <v>16</v>
      </c>
      <c r="BK168" s="194">
        <f>ROUND(I168*H168,2)</f>
        <v>0</v>
      </c>
      <c r="BL168" s="20" t="s">
        <v>117</v>
      </c>
      <c r="BM168" s="20" t="s">
        <v>277</v>
      </c>
    </row>
    <row r="169" spans="2:65" s="1" customFormat="1" ht="16.5" customHeight="1">
      <c r="B169" s="37"/>
      <c r="C169" s="183" t="s">
        <v>278</v>
      </c>
      <c r="D169" s="183" t="s">
        <v>112</v>
      </c>
      <c r="E169" s="184" t="s">
        <v>279</v>
      </c>
      <c r="F169" s="185" t="s">
        <v>280</v>
      </c>
      <c r="G169" s="186" t="s">
        <v>115</v>
      </c>
      <c r="H169" s="187">
        <v>3</v>
      </c>
      <c r="I169" s="188"/>
      <c r="J169" s="189">
        <f>ROUND(I169*H169,2)</f>
        <v>0</v>
      </c>
      <c r="K169" s="185" t="s">
        <v>21</v>
      </c>
      <c r="L169" s="57"/>
      <c r="M169" s="190" t="s">
        <v>21</v>
      </c>
      <c r="N169" s="191" t="s">
        <v>42</v>
      </c>
      <c r="O169" s="38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0" t="s">
        <v>117</v>
      </c>
      <c r="AT169" s="20" t="s">
        <v>112</v>
      </c>
      <c r="AU169" s="20" t="s">
        <v>82</v>
      </c>
      <c r="AY169" s="20" t="s">
        <v>109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0" t="s">
        <v>16</v>
      </c>
      <c r="BK169" s="194">
        <f>ROUND(I169*H169,2)</f>
        <v>0</v>
      </c>
      <c r="BL169" s="20" t="s">
        <v>117</v>
      </c>
      <c r="BM169" s="20" t="s">
        <v>281</v>
      </c>
    </row>
    <row r="170" spans="2:65" s="1" customFormat="1" ht="27">
      <c r="B170" s="37"/>
      <c r="C170" s="59"/>
      <c r="D170" s="195" t="s">
        <v>121</v>
      </c>
      <c r="E170" s="59"/>
      <c r="F170" s="196" t="s">
        <v>282</v>
      </c>
      <c r="G170" s="59"/>
      <c r="H170" s="59"/>
      <c r="I170" s="154"/>
      <c r="J170" s="59"/>
      <c r="K170" s="59"/>
      <c r="L170" s="57"/>
      <c r="M170" s="197"/>
      <c r="N170" s="38"/>
      <c r="O170" s="38"/>
      <c r="P170" s="38"/>
      <c r="Q170" s="38"/>
      <c r="R170" s="38"/>
      <c r="S170" s="38"/>
      <c r="T170" s="74"/>
      <c r="AT170" s="20" t="s">
        <v>121</v>
      </c>
      <c r="AU170" s="20" t="s">
        <v>82</v>
      </c>
    </row>
    <row r="171" spans="2:65" s="1" customFormat="1" ht="16.5" customHeight="1">
      <c r="B171" s="37"/>
      <c r="C171" s="183" t="s">
        <v>283</v>
      </c>
      <c r="D171" s="183" t="s">
        <v>112</v>
      </c>
      <c r="E171" s="184" t="s">
        <v>284</v>
      </c>
      <c r="F171" s="185" t="s">
        <v>285</v>
      </c>
      <c r="G171" s="186" t="s">
        <v>286</v>
      </c>
      <c r="H171" s="187">
        <v>1</v>
      </c>
      <c r="I171" s="188"/>
      <c r="J171" s="189">
        <f>ROUND(I171*H171,2)</f>
        <v>0</v>
      </c>
      <c r="K171" s="185" t="s">
        <v>21</v>
      </c>
      <c r="L171" s="57"/>
      <c r="M171" s="190" t="s">
        <v>21</v>
      </c>
      <c r="N171" s="191" t="s">
        <v>42</v>
      </c>
      <c r="O171" s="38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0" t="s">
        <v>117</v>
      </c>
      <c r="AT171" s="20" t="s">
        <v>112</v>
      </c>
      <c r="AU171" s="20" t="s">
        <v>82</v>
      </c>
      <c r="AY171" s="20" t="s">
        <v>109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0" t="s">
        <v>16</v>
      </c>
      <c r="BK171" s="194">
        <f>ROUND(I171*H171,2)</f>
        <v>0</v>
      </c>
      <c r="BL171" s="20" t="s">
        <v>117</v>
      </c>
      <c r="BM171" s="20" t="s">
        <v>287</v>
      </c>
    </row>
    <row r="172" spans="2:65" s="1" customFormat="1" ht="27">
      <c r="B172" s="37"/>
      <c r="C172" s="59"/>
      <c r="D172" s="195" t="s">
        <v>121</v>
      </c>
      <c r="E172" s="59"/>
      <c r="F172" s="196" t="s">
        <v>288</v>
      </c>
      <c r="G172" s="59"/>
      <c r="H172" s="59"/>
      <c r="I172" s="154"/>
      <c r="J172" s="59"/>
      <c r="K172" s="59"/>
      <c r="L172" s="57"/>
      <c r="M172" s="197"/>
      <c r="N172" s="38"/>
      <c r="O172" s="38"/>
      <c r="P172" s="38"/>
      <c r="Q172" s="38"/>
      <c r="R172" s="38"/>
      <c r="S172" s="38"/>
      <c r="T172" s="74"/>
      <c r="AT172" s="20" t="s">
        <v>121</v>
      </c>
      <c r="AU172" s="20" t="s">
        <v>82</v>
      </c>
    </row>
    <row r="173" spans="2:65" s="1" customFormat="1" ht="25.5" customHeight="1">
      <c r="B173" s="37"/>
      <c r="C173" s="183" t="s">
        <v>289</v>
      </c>
      <c r="D173" s="183" t="s">
        <v>112</v>
      </c>
      <c r="E173" s="184" t="s">
        <v>290</v>
      </c>
      <c r="F173" s="185" t="s">
        <v>291</v>
      </c>
      <c r="G173" s="186" t="s">
        <v>115</v>
      </c>
      <c r="H173" s="187">
        <v>41</v>
      </c>
      <c r="I173" s="188"/>
      <c r="J173" s="189">
        <f>ROUND(I173*H173,2)</f>
        <v>0</v>
      </c>
      <c r="K173" s="185" t="s">
        <v>21</v>
      </c>
      <c r="L173" s="57"/>
      <c r="M173" s="190" t="s">
        <v>21</v>
      </c>
      <c r="N173" s="191" t="s">
        <v>42</v>
      </c>
      <c r="O173" s="38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20" t="s">
        <v>117</v>
      </c>
      <c r="AT173" s="20" t="s">
        <v>112</v>
      </c>
      <c r="AU173" s="20" t="s">
        <v>82</v>
      </c>
      <c r="AY173" s="20" t="s">
        <v>109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0" t="s">
        <v>16</v>
      </c>
      <c r="BK173" s="194">
        <f>ROUND(I173*H173,2)</f>
        <v>0</v>
      </c>
      <c r="BL173" s="20" t="s">
        <v>117</v>
      </c>
      <c r="BM173" s="20" t="s">
        <v>292</v>
      </c>
    </row>
    <row r="174" spans="2:65" s="1" customFormat="1" ht="27">
      <c r="B174" s="37"/>
      <c r="C174" s="59"/>
      <c r="D174" s="195" t="s">
        <v>121</v>
      </c>
      <c r="E174" s="59"/>
      <c r="F174" s="196" t="s">
        <v>293</v>
      </c>
      <c r="G174" s="59"/>
      <c r="H174" s="59"/>
      <c r="I174" s="154"/>
      <c r="J174" s="59"/>
      <c r="K174" s="59"/>
      <c r="L174" s="57"/>
      <c r="M174" s="197"/>
      <c r="N174" s="38"/>
      <c r="O174" s="38"/>
      <c r="P174" s="38"/>
      <c r="Q174" s="38"/>
      <c r="R174" s="38"/>
      <c r="S174" s="38"/>
      <c r="T174" s="74"/>
      <c r="AT174" s="20" t="s">
        <v>121</v>
      </c>
      <c r="AU174" s="20" t="s">
        <v>82</v>
      </c>
    </row>
    <row r="175" spans="2:65" s="1" customFormat="1" ht="38.25" customHeight="1">
      <c r="B175" s="37"/>
      <c r="C175" s="183" t="s">
        <v>294</v>
      </c>
      <c r="D175" s="183" t="s">
        <v>112</v>
      </c>
      <c r="E175" s="184" t="s">
        <v>295</v>
      </c>
      <c r="F175" s="185" t="s">
        <v>296</v>
      </c>
      <c r="G175" s="186" t="s">
        <v>297</v>
      </c>
      <c r="H175" s="187">
        <v>1</v>
      </c>
      <c r="I175" s="188"/>
      <c r="J175" s="189">
        <f>ROUND(I175*H175,2)</f>
        <v>0</v>
      </c>
      <c r="K175" s="185" t="s">
        <v>21</v>
      </c>
      <c r="L175" s="57"/>
      <c r="M175" s="190" t="s">
        <v>21</v>
      </c>
      <c r="N175" s="191" t="s">
        <v>42</v>
      </c>
      <c r="O175" s="38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20" t="s">
        <v>117</v>
      </c>
      <c r="AT175" s="20" t="s">
        <v>112</v>
      </c>
      <c r="AU175" s="20" t="s">
        <v>82</v>
      </c>
      <c r="AY175" s="20" t="s">
        <v>109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0" t="s">
        <v>16</v>
      </c>
      <c r="BK175" s="194">
        <f>ROUND(I175*H175,2)</f>
        <v>0</v>
      </c>
      <c r="BL175" s="20" t="s">
        <v>117</v>
      </c>
      <c r="BM175" s="20" t="s">
        <v>298</v>
      </c>
    </row>
    <row r="176" spans="2:65" s="1" customFormat="1" ht="27">
      <c r="B176" s="37"/>
      <c r="C176" s="59"/>
      <c r="D176" s="195" t="s">
        <v>121</v>
      </c>
      <c r="E176" s="59"/>
      <c r="F176" s="196" t="s">
        <v>299</v>
      </c>
      <c r="G176" s="59"/>
      <c r="H176" s="59"/>
      <c r="I176" s="154"/>
      <c r="J176" s="59"/>
      <c r="K176" s="59"/>
      <c r="L176" s="57"/>
      <c r="M176" s="197"/>
      <c r="N176" s="38"/>
      <c r="O176" s="38"/>
      <c r="P176" s="38"/>
      <c r="Q176" s="38"/>
      <c r="R176" s="38"/>
      <c r="S176" s="38"/>
      <c r="T176" s="74"/>
      <c r="AT176" s="20" t="s">
        <v>121</v>
      </c>
      <c r="AU176" s="20" t="s">
        <v>82</v>
      </c>
    </row>
    <row r="177" spans="2:65" s="1" customFormat="1" ht="25.5" customHeight="1">
      <c r="B177" s="37"/>
      <c r="C177" s="183" t="s">
        <v>300</v>
      </c>
      <c r="D177" s="183" t="s">
        <v>112</v>
      </c>
      <c r="E177" s="184" t="s">
        <v>301</v>
      </c>
      <c r="F177" s="185" t="s">
        <v>302</v>
      </c>
      <c r="G177" s="186" t="s">
        <v>297</v>
      </c>
      <c r="H177" s="187">
        <v>1</v>
      </c>
      <c r="I177" s="188"/>
      <c r="J177" s="189">
        <f>ROUND(I177*H177,2)</f>
        <v>0</v>
      </c>
      <c r="K177" s="185" t="s">
        <v>21</v>
      </c>
      <c r="L177" s="57"/>
      <c r="M177" s="190" t="s">
        <v>21</v>
      </c>
      <c r="N177" s="191" t="s">
        <v>42</v>
      </c>
      <c r="O177" s="38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0" t="s">
        <v>117</v>
      </c>
      <c r="AT177" s="20" t="s">
        <v>112</v>
      </c>
      <c r="AU177" s="20" t="s">
        <v>82</v>
      </c>
      <c r="AY177" s="20" t="s">
        <v>109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0" t="s">
        <v>16</v>
      </c>
      <c r="BK177" s="194">
        <f>ROUND(I177*H177,2)</f>
        <v>0</v>
      </c>
      <c r="BL177" s="20" t="s">
        <v>117</v>
      </c>
      <c r="BM177" s="20" t="s">
        <v>303</v>
      </c>
    </row>
    <row r="178" spans="2:65" s="1" customFormat="1" ht="27">
      <c r="B178" s="37"/>
      <c r="C178" s="59"/>
      <c r="D178" s="195" t="s">
        <v>121</v>
      </c>
      <c r="E178" s="59"/>
      <c r="F178" s="196" t="s">
        <v>304</v>
      </c>
      <c r="G178" s="59"/>
      <c r="H178" s="59"/>
      <c r="I178" s="154"/>
      <c r="J178" s="59"/>
      <c r="K178" s="59"/>
      <c r="L178" s="57"/>
      <c r="M178" s="197"/>
      <c r="N178" s="38"/>
      <c r="O178" s="38"/>
      <c r="P178" s="38"/>
      <c r="Q178" s="38"/>
      <c r="R178" s="38"/>
      <c r="S178" s="38"/>
      <c r="T178" s="74"/>
      <c r="AT178" s="20" t="s">
        <v>121</v>
      </c>
      <c r="AU178" s="20" t="s">
        <v>82</v>
      </c>
    </row>
    <row r="179" spans="2:65" s="10" customFormat="1" ht="37.35" customHeight="1">
      <c r="B179" s="167"/>
      <c r="C179" s="168"/>
      <c r="D179" s="169" t="s">
        <v>70</v>
      </c>
      <c r="E179" s="170" t="s">
        <v>305</v>
      </c>
      <c r="F179" s="170" t="s">
        <v>306</v>
      </c>
      <c r="G179" s="168"/>
      <c r="H179" s="168"/>
      <c r="I179" s="171"/>
      <c r="J179" s="172">
        <f>BK179</f>
        <v>0</v>
      </c>
      <c r="K179" s="168"/>
      <c r="L179" s="173"/>
      <c r="M179" s="174"/>
      <c r="N179" s="175"/>
      <c r="O179" s="175"/>
      <c r="P179" s="176">
        <f>P180</f>
        <v>0</v>
      </c>
      <c r="Q179" s="175"/>
      <c r="R179" s="176">
        <f>R180</f>
        <v>0</v>
      </c>
      <c r="S179" s="175"/>
      <c r="T179" s="177">
        <f>T180</f>
        <v>0</v>
      </c>
      <c r="AR179" s="178" t="s">
        <v>307</v>
      </c>
      <c r="AT179" s="179" t="s">
        <v>70</v>
      </c>
      <c r="AU179" s="179" t="s">
        <v>71</v>
      </c>
      <c r="AY179" s="178" t="s">
        <v>109</v>
      </c>
      <c r="BK179" s="180">
        <f>BK180</f>
        <v>0</v>
      </c>
    </row>
    <row r="180" spans="2:65" s="10" customFormat="1" ht="19.899999999999999" customHeight="1">
      <c r="B180" s="167"/>
      <c r="C180" s="168"/>
      <c r="D180" s="169" t="s">
        <v>70</v>
      </c>
      <c r="E180" s="181" t="s">
        <v>308</v>
      </c>
      <c r="F180" s="181" t="s">
        <v>309</v>
      </c>
      <c r="G180" s="168"/>
      <c r="H180" s="168"/>
      <c r="I180" s="171"/>
      <c r="J180" s="182">
        <f>BK180</f>
        <v>0</v>
      </c>
      <c r="K180" s="168"/>
      <c r="L180" s="173"/>
      <c r="M180" s="174"/>
      <c r="N180" s="175"/>
      <c r="O180" s="175"/>
      <c r="P180" s="176">
        <f>SUM(P181:P186)</f>
        <v>0</v>
      </c>
      <c r="Q180" s="175"/>
      <c r="R180" s="176">
        <f>SUM(R181:R186)</f>
        <v>0</v>
      </c>
      <c r="S180" s="175"/>
      <c r="T180" s="177">
        <f>SUM(T181:T186)</f>
        <v>0</v>
      </c>
      <c r="AR180" s="178" t="s">
        <v>307</v>
      </c>
      <c r="AT180" s="179" t="s">
        <v>70</v>
      </c>
      <c r="AU180" s="179" t="s">
        <v>16</v>
      </c>
      <c r="AY180" s="178" t="s">
        <v>109</v>
      </c>
      <c r="BK180" s="180">
        <f>SUM(BK181:BK186)</f>
        <v>0</v>
      </c>
    </row>
    <row r="181" spans="2:65" s="1" customFormat="1" ht="16.5" customHeight="1">
      <c r="B181" s="37"/>
      <c r="C181" s="183" t="s">
        <v>310</v>
      </c>
      <c r="D181" s="183" t="s">
        <v>112</v>
      </c>
      <c r="E181" s="184" t="s">
        <v>311</v>
      </c>
      <c r="F181" s="185" t="s">
        <v>312</v>
      </c>
      <c r="G181" s="186" t="s">
        <v>286</v>
      </c>
      <c r="H181" s="187">
        <v>1</v>
      </c>
      <c r="I181" s="188"/>
      <c r="J181" s="189">
        <f>ROUND(I181*H181,2)</f>
        <v>0</v>
      </c>
      <c r="K181" s="185" t="s">
        <v>116</v>
      </c>
      <c r="L181" s="57"/>
      <c r="M181" s="190" t="s">
        <v>21</v>
      </c>
      <c r="N181" s="191" t="s">
        <v>42</v>
      </c>
      <c r="O181" s="38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0" t="s">
        <v>313</v>
      </c>
      <c r="AT181" s="20" t="s">
        <v>112</v>
      </c>
      <c r="AU181" s="20" t="s">
        <v>82</v>
      </c>
      <c r="AY181" s="20" t="s">
        <v>109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0" t="s">
        <v>16</v>
      </c>
      <c r="BK181" s="194">
        <f>ROUND(I181*H181,2)</f>
        <v>0</v>
      </c>
      <c r="BL181" s="20" t="s">
        <v>313</v>
      </c>
      <c r="BM181" s="20" t="s">
        <v>314</v>
      </c>
    </row>
    <row r="182" spans="2:65" s="1" customFormat="1" ht="27">
      <c r="B182" s="37"/>
      <c r="C182" s="59"/>
      <c r="D182" s="195" t="s">
        <v>121</v>
      </c>
      <c r="E182" s="59"/>
      <c r="F182" s="196" t="s">
        <v>315</v>
      </c>
      <c r="G182" s="59"/>
      <c r="H182" s="59"/>
      <c r="I182" s="154"/>
      <c r="J182" s="59"/>
      <c r="K182" s="59"/>
      <c r="L182" s="57"/>
      <c r="M182" s="197"/>
      <c r="N182" s="38"/>
      <c r="O182" s="38"/>
      <c r="P182" s="38"/>
      <c r="Q182" s="38"/>
      <c r="R182" s="38"/>
      <c r="S182" s="38"/>
      <c r="T182" s="74"/>
      <c r="AT182" s="20" t="s">
        <v>121</v>
      </c>
      <c r="AU182" s="20" t="s">
        <v>82</v>
      </c>
    </row>
    <row r="183" spans="2:65" s="1" customFormat="1" ht="16.5" customHeight="1">
      <c r="B183" s="37"/>
      <c r="C183" s="183" t="s">
        <v>316</v>
      </c>
      <c r="D183" s="183" t="s">
        <v>112</v>
      </c>
      <c r="E183" s="184" t="s">
        <v>317</v>
      </c>
      <c r="F183" s="185" t="s">
        <v>318</v>
      </c>
      <c r="G183" s="186" t="s">
        <v>286</v>
      </c>
      <c r="H183" s="187">
        <v>1</v>
      </c>
      <c r="I183" s="188"/>
      <c r="J183" s="189">
        <f>ROUND(I183*H183,2)</f>
        <v>0</v>
      </c>
      <c r="K183" s="185" t="s">
        <v>116</v>
      </c>
      <c r="L183" s="57"/>
      <c r="M183" s="190" t="s">
        <v>21</v>
      </c>
      <c r="N183" s="191" t="s">
        <v>42</v>
      </c>
      <c r="O183" s="38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20" t="s">
        <v>313</v>
      </c>
      <c r="AT183" s="20" t="s">
        <v>112</v>
      </c>
      <c r="AU183" s="20" t="s">
        <v>82</v>
      </c>
      <c r="AY183" s="20" t="s">
        <v>109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0" t="s">
        <v>16</v>
      </c>
      <c r="BK183" s="194">
        <f>ROUND(I183*H183,2)</f>
        <v>0</v>
      </c>
      <c r="BL183" s="20" t="s">
        <v>313</v>
      </c>
      <c r="BM183" s="20" t="s">
        <v>319</v>
      </c>
    </row>
    <row r="184" spans="2:65" s="1" customFormat="1" ht="16.5" customHeight="1">
      <c r="B184" s="37"/>
      <c r="C184" s="183" t="s">
        <v>320</v>
      </c>
      <c r="D184" s="183" t="s">
        <v>112</v>
      </c>
      <c r="E184" s="184" t="s">
        <v>321</v>
      </c>
      <c r="F184" s="185" t="s">
        <v>322</v>
      </c>
      <c r="G184" s="186" t="s">
        <v>286</v>
      </c>
      <c r="H184" s="187">
        <v>1</v>
      </c>
      <c r="I184" s="188"/>
      <c r="J184" s="189">
        <f>ROUND(I184*H184,2)</f>
        <v>0</v>
      </c>
      <c r="K184" s="185" t="s">
        <v>116</v>
      </c>
      <c r="L184" s="57"/>
      <c r="M184" s="190" t="s">
        <v>21</v>
      </c>
      <c r="N184" s="191" t="s">
        <v>42</v>
      </c>
      <c r="O184" s="38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20" t="s">
        <v>313</v>
      </c>
      <c r="AT184" s="20" t="s">
        <v>112</v>
      </c>
      <c r="AU184" s="20" t="s">
        <v>82</v>
      </c>
      <c r="AY184" s="20" t="s">
        <v>109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0" t="s">
        <v>16</v>
      </c>
      <c r="BK184" s="194">
        <f>ROUND(I184*H184,2)</f>
        <v>0</v>
      </c>
      <c r="BL184" s="20" t="s">
        <v>313</v>
      </c>
      <c r="BM184" s="20" t="s">
        <v>323</v>
      </c>
    </row>
    <row r="185" spans="2:65" s="1" customFormat="1" ht="16.5" customHeight="1">
      <c r="B185" s="37"/>
      <c r="C185" s="183" t="s">
        <v>324</v>
      </c>
      <c r="D185" s="183" t="s">
        <v>112</v>
      </c>
      <c r="E185" s="184" t="s">
        <v>325</v>
      </c>
      <c r="F185" s="185" t="s">
        <v>326</v>
      </c>
      <c r="G185" s="186" t="s">
        <v>286</v>
      </c>
      <c r="H185" s="187">
        <v>1</v>
      </c>
      <c r="I185" s="188"/>
      <c r="J185" s="189">
        <f>ROUND(I185*H185,2)</f>
        <v>0</v>
      </c>
      <c r="K185" s="185" t="s">
        <v>21</v>
      </c>
      <c r="L185" s="57"/>
      <c r="M185" s="190" t="s">
        <v>21</v>
      </c>
      <c r="N185" s="191" t="s">
        <v>42</v>
      </c>
      <c r="O185" s="38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20" t="s">
        <v>313</v>
      </c>
      <c r="AT185" s="20" t="s">
        <v>112</v>
      </c>
      <c r="AU185" s="20" t="s">
        <v>82</v>
      </c>
      <c r="AY185" s="20" t="s">
        <v>109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0" t="s">
        <v>16</v>
      </c>
      <c r="BK185" s="194">
        <f>ROUND(I185*H185,2)</f>
        <v>0</v>
      </c>
      <c r="BL185" s="20" t="s">
        <v>313</v>
      </c>
      <c r="BM185" s="20" t="s">
        <v>327</v>
      </c>
    </row>
    <row r="186" spans="2:65" s="1" customFormat="1" ht="40.5">
      <c r="B186" s="37"/>
      <c r="C186" s="59"/>
      <c r="D186" s="195" t="s">
        <v>121</v>
      </c>
      <c r="E186" s="59"/>
      <c r="F186" s="196" t="s">
        <v>328</v>
      </c>
      <c r="G186" s="59"/>
      <c r="H186" s="59"/>
      <c r="I186" s="154"/>
      <c r="J186" s="59"/>
      <c r="K186" s="59"/>
      <c r="L186" s="57"/>
      <c r="M186" s="198"/>
      <c r="N186" s="199"/>
      <c r="O186" s="199"/>
      <c r="P186" s="199"/>
      <c r="Q186" s="199"/>
      <c r="R186" s="199"/>
      <c r="S186" s="199"/>
      <c r="T186" s="200"/>
      <c r="AT186" s="20" t="s">
        <v>121</v>
      </c>
      <c r="AU186" s="20" t="s">
        <v>82</v>
      </c>
    </row>
    <row r="187" spans="2:65" s="1" customFormat="1" ht="6.95" customHeight="1">
      <c r="B187" s="52"/>
      <c r="C187" s="53"/>
      <c r="D187" s="53"/>
      <c r="E187" s="53"/>
      <c r="F187" s="53"/>
      <c r="G187" s="53"/>
      <c r="H187" s="53"/>
      <c r="I187" s="130"/>
      <c r="J187" s="53"/>
      <c r="K187" s="53"/>
      <c r="L187" s="57"/>
    </row>
  </sheetData>
  <sheetProtection algorithmName="SHA-512" hashValue="3irKEgR9Hij7KQmgU4Hzy5fH4Xy77d59AKQkenusBoDpuyPZYRyZ2wnnqkRxeVi9870RDW6mGIxQxd4fVRJt9A==" saltValue="vkS6IwiBLCMNax3Aj3m06juqrLxfb3e/Lgovu7n9FXWA9E+Clj2SNQU/MpAT+wd3d1AJ7+nF6WQZRIUDrIr69A==" spinCount="100000" sheet="1" objects="1" scenarios="1" formatColumns="0" formatRows="0" autoFilter="0"/>
  <autoFilter ref="C73:K186"/>
  <mergeCells count="7">
    <mergeCell ref="J47:J48"/>
    <mergeCell ref="E66:H66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opLeftCell="A163" zoomScaleNormal="100" workbookViewId="0"/>
  </sheetViews>
  <sheetFormatPr defaultRowHeight="13.5"/>
  <cols>
    <col min="1" max="1" width="8.33203125" style="201" customWidth="1"/>
    <col min="2" max="2" width="1.6640625" style="201" customWidth="1"/>
    <col min="3" max="4" width="5" style="201" customWidth="1"/>
    <col min="5" max="5" width="11.6640625" style="201" customWidth="1"/>
    <col min="6" max="6" width="9.1640625" style="201" customWidth="1"/>
    <col min="7" max="7" width="5" style="201" customWidth="1"/>
    <col min="8" max="8" width="77.83203125" style="201" customWidth="1"/>
    <col min="9" max="10" width="20" style="201" customWidth="1"/>
    <col min="11" max="11" width="1.6640625" style="201" customWidth="1"/>
  </cols>
  <sheetData>
    <row r="1" spans="2:1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1" customFormat="1" ht="45" customHeight="1">
      <c r="B3" s="205"/>
      <c r="C3" s="323" t="s">
        <v>329</v>
      </c>
      <c r="D3" s="323"/>
      <c r="E3" s="323"/>
      <c r="F3" s="323"/>
      <c r="G3" s="323"/>
      <c r="H3" s="323"/>
      <c r="I3" s="323"/>
      <c r="J3" s="323"/>
      <c r="K3" s="206"/>
    </row>
    <row r="4" spans="2:11" ht="25.5" customHeight="1">
      <c r="B4" s="207"/>
      <c r="C4" s="324" t="s">
        <v>330</v>
      </c>
      <c r="D4" s="324"/>
      <c r="E4" s="324"/>
      <c r="F4" s="324"/>
      <c r="G4" s="324"/>
      <c r="H4" s="324"/>
      <c r="I4" s="324"/>
      <c r="J4" s="324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2" t="s">
        <v>331</v>
      </c>
      <c r="D6" s="322"/>
      <c r="E6" s="322"/>
      <c r="F6" s="322"/>
      <c r="G6" s="322"/>
      <c r="H6" s="322"/>
      <c r="I6" s="322"/>
      <c r="J6" s="322"/>
      <c r="K6" s="208"/>
    </row>
    <row r="7" spans="2:11" ht="15" customHeight="1">
      <c r="B7" s="211"/>
      <c r="C7" s="322" t="s">
        <v>332</v>
      </c>
      <c r="D7" s="322"/>
      <c r="E7" s="322"/>
      <c r="F7" s="322"/>
      <c r="G7" s="322"/>
      <c r="H7" s="322"/>
      <c r="I7" s="322"/>
      <c r="J7" s="322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2" t="s">
        <v>333</v>
      </c>
      <c r="D9" s="322"/>
      <c r="E9" s="322"/>
      <c r="F9" s="322"/>
      <c r="G9" s="322"/>
      <c r="H9" s="322"/>
      <c r="I9" s="322"/>
      <c r="J9" s="322"/>
      <c r="K9" s="208"/>
    </row>
    <row r="10" spans="2:11" ht="15" customHeight="1">
      <c r="B10" s="211"/>
      <c r="C10" s="210"/>
      <c r="D10" s="322" t="s">
        <v>334</v>
      </c>
      <c r="E10" s="322"/>
      <c r="F10" s="322"/>
      <c r="G10" s="322"/>
      <c r="H10" s="322"/>
      <c r="I10" s="322"/>
      <c r="J10" s="322"/>
      <c r="K10" s="208"/>
    </row>
    <row r="11" spans="2:11" ht="15" customHeight="1">
      <c r="B11" s="211"/>
      <c r="C11" s="212"/>
      <c r="D11" s="322" t="s">
        <v>335</v>
      </c>
      <c r="E11" s="322"/>
      <c r="F11" s="322"/>
      <c r="G11" s="322"/>
      <c r="H11" s="322"/>
      <c r="I11" s="322"/>
      <c r="J11" s="322"/>
      <c r="K11" s="208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8"/>
    </row>
    <row r="13" spans="2:11" ht="15" customHeight="1">
      <c r="B13" s="211"/>
      <c r="C13" s="212"/>
      <c r="D13" s="322" t="s">
        <v>336</v>
      </c>
      <c r="E13" s="322"/>
      <c r="F13" s="322"/>
      <c r="G13" s="322"/>
      <c r="H13" s="322"/>
      <c r="I13" s="322"/>
      <c r="J13" s="322"/>
      <c r="K13" s="208"/>
    </row>
    <row r="14" spans="2:11" ht="15" customHeight="1">
      <c r="B14" s="211"/>
      <c r="C14" s="212"/>
      <c r="D14" s="322" t="s">
        <v>337</v>
      </c>
      <c r="E14" s="322"/>
      <c r="F14" s="322"/>
      <c r="G14" s="322"/>
      <c r="H14" s="322"/>
      <c r="I14" s="322"/>
      <c r="J14" s="322"/>
      <c r="K14" s="208"/>
    </row>
    <row r="15" spans="2:11" ht="15" customHeight="1">
      <c r="B15" s="211"/>
      <c r="C15" s="212"/>
      <c r="D15" s="322" t="s">
        <v>338</v>
      </c>
      <c r="E15" s="322"/>
      <c r="F15" s="322"/>
      <c r="G15" s="322"/>
      <c r="H15" s="322"/>
      <c r="I15" s="322"/>
      <c r="J15" s="322"/>
      <c r="K15" s="208"/>
    </row>
    <row r="16" spans="2:11" ht="15" customHeight="1">
      <c r="B16" s="211"/>
      <c r="C16" s="212"/>
      <c r="D16" s="212"/>
      <c r="E16" s="213" t="s">
        <v>75</v>
      </c>
      <c r="F16" s="322" t="s">
        <v>339</v>
      </c>
      <c r="G16" s="322"/>
      <c r="H16" s="322"/>
      <c r="I16" s="322"/>
      <c r="J16" s="322"/>
      <c r="K16" s="208"/>
    </row>
    <row r="17" spans="2:11" ht="15" customHeight="1">
      <c r="B17" s="211"/>
      <c r="C17" s="212"/>
      <c r="D17" s="212"/>
      <c r="E17" s="213" t="s">
        <v>340</v>
      </c>
      <c r="F17" s="322" t="s">
        <v>341</v>
      </c>
      <c r="G17" s="322"/>
      <c r="H17" s="322"/>
      <c r="I17" s="322"/>
      <c r="J17" s="322"/>
      <c r="K17" s="208"/>
    </row>
    <row r="18" spans="2:11" ht="15" customHeight="1">
      <c r="B18" s="211"/>
      <c r="C18" s="212"/>
      <c r="D18" s="212"/>
      <c r="E18" s="213" t="s">
        <v>342</v>
      </c>
      <c r="F18" s="322" t="s">
        <v>343</v>
      </c>
      <c r="G18" s="322"/>
      <c r="H18" s="322"/>
      <c r="I18" s="322"/>
      <c r="J18" s="322"/>
      <c r="K18" s="208"/>
    </row>
    <row r="19" spans="2:11" ht="15" customHeight="1">
      <c r="B19" s="211"/>
      <c r="C19" s="212"/>
      <c r="D19" s="212"/>
      <c r="E19" s="213" t="s">
        <v>344</v>
      </c>
      <c r="F19" s="322" t="s">
        <v>345</v>
      </c>
      <c r="G19" s="322"/>
      <c r="H19" s="322"/>
      <c r="I19" s="322"/>
      <c r="J19" s="322"/>
      <c r="K19" s="208"/>
    </row>
    <row r="20" spans="2:11" ht="15" customHeight="1">
      <c r="B20" s="211"/>
      <c r="C20" s="212"/>
      <c r="D20" s="212"/>
      <c r="E20" s="213" t="s">
        <v>346</v>
      </c>
      <c r="F20" s="322" t="s">
        <v>347</v>
      </c>
      <c r="G20" s="322"/>
      <c r="H20" s="322"/>
      <c r="I20" s="322"/>
      <c r="J20" s="322"/>
      <c r="K20" s="208"/>
    </row>
    <row r="21" spans="2:11" ht="15" customHeight="1">
      <c r="B21" s="211"/>
      <c r="C21" s="212"/>
      <c r="D21" s="212"/>
      <c r="E21" s="213" t="s">
        <v>348</v>
      </c>
      <c r="F21" s="322" t="s">
        <v>349</v>
      </c>
      <c r="G21" s="322"/>
      <c r="H21" s="322"/>
      <c r="I21" s="322"/>
      <c r="J21" s="322"/>
      <c r="K21" s="208"/>
    </row>
    <row r="22" spans="2:11" ht="12.75" customHeight="1">
      <c r="B22" s="211"/>
      <c r="C22" s="212"/>
      <c r="D22" s="212"/>
      <c r="E22" s="212"/>
      <c r="F22" s="212"/>
      <c r="G22" s="212"/>
      <c r="H22" s="212"/>
      <c r="I22" s="212"/>
      <c r="J22" s="212"/>
      <c r="K22" s="208"/>
    </row>
    <row r="23" spans="2:11" ht="15" customHeight="1">
      <c r="B23" s="211"/>
      <c r="C23" s="322" t="s">
        <v>350</v>
      </c>
      <c r="D23" s="322"/>
      <c r="E23" s="322"/>
      <c r="F23" s="322"/>
      <c r="G23" s="322"/>
      <c r="H23" s="322"/>
      <c r="I23" s="322"/>
      <c r="J23" s="322"/>
      <c r="K23" s="208"/>
    </row>
    <row r="24" spans="2:11" ht="15" customHeight="1">
      <c r="B24" s="211"/>
      <c r="C24" s="322" t="s">
        <v>351</v>
      </c>
      <c r="D24" s="322"/>
      <c r="E24" s="322"/>
      <c r="F24" s="322"/>
      <c r="G24" s="322"/>
      <c r="H24" s="322"/>
      <c r="I24" s="322"/>
      <c r="J24" s="322"/>
      <c r="K24" s="208"/>
    </row>
    <row r="25" spans="2:11" ht="15" customHeight="1">
      <c r="B25" s="211"/>
      <c r="C25" s="210"/>
      <c r="D25" s="322" t="s">
        <v>352</v>
      </c>
      <c r="E25" s="322"/>
      <c r="F25" s="322"/>
      <c r="G25" s="322"/>
      <c r="H25" s="322"/>
      <c r="I25" s="322"/>
      <c r="J25" s="322"/>
      <c r="K25" s="208"/>
    </row>
    <row r="26" spans="2:11" ht="15" customHeight="1">
      <c r="B26" s="211"/>
      <c r="C26" s="212"/>
      <c r="D26" s="322" t="s">
        <v>353</v>
      </c>
      <c r="E26" s="322"/>
      <c r="F26" s="322"/>
      <c r="G26" s="322"/>
      <c r="H26" s="322"/>
      <c r="I26" s="322"/>
      <c r="J26" s="322"/>
      <c r="K26" s="208"/>
    </row>
    <row r="27" spans="2:11" ht="12.75" customHeight="1">
      <c r="B27" s="211"/>
      <c r="C27" s="212"/>
      <c r="D27" s="212"/>
      <c r="E27" s="212"/>
      <c r="F27" s="212"/>
      <c r="G27" s="212"/>
      <c r="H27" s="212"/>
      <c r="I27" s="212"/>
      <c r="J27" s="212"/>
      <c r="K27" s="208"/>
    </row>
    <row r="28" spans="2:11" ht="15" customHeight="1">
      <c r="B28" s="211"/>
      <c r="C28" s="212"/>
      <c r="D28" s="322" t="s">
        <v>354</v>
      </c>
      <c r="E28" s="322"/>
      <c r="F28" s="322"/>
      <c r="G28" s="322"/>
      <c r="H28" s="322"/>
      <c r="I28" s="322"/>
      <c r="J28" s="322"/>
      <c r="K28" s="208"/>
    </row>
    <row r="29" spans="2:11" ht="15" customHeight="1">
      <c r="B29" s="211"/>
      <c r="C29" s="212"/>
      <c r="D29" s="322" t="s">
        <v>355</v>
      </c>
      <c r="E29" s="322"/>
      <c r="F29" s="322"/>
      <c r="G29" s="322"/>
      <c r="H29" s="322"/>
      <c r="I29" s="322"/>
      <c r="J29" s="322"/>
      <c r="K29" s="208"/>
    </row>
    <row r="30" spans="2:11" ht="12.7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08"/>
    </row>
    <row r="31" spans="2:11" ht="15" customHeight="1">
      <c r="B31" s="211"/>
      <c r="C31" s="212"/>
      <c r="D31" s="322" t="s">
        <v>356</v>
      </c>
      <c r="E31" s="322"/>
      <c r="F31" s="322"/>
      <c r="G31" s="322"/>
      <c r="H31" s="322"/>
      <c r="I31" s="322"/>
      <c r="J31" s="322"/>
      <c r="K31" s="208"/>
    </row>
    <row r="32" spans="2:11" ht="15" customHeight="1">
      <c r="B32" s="211"/>
      <c r="C32" s="212"/>
      <c r="D32" s="322" t="s">
        <v>357</v>
      </c>
      <c r="E32" s="322"/>
      <c r="F32" s="322"/>
      <c r="G32" s="322"/>
      <c r="H32" s="322"/>
      <c r="I32" s="322"/>
      <c r="J32" s="322"/>
      <c r="K32" s="208"/>
    </row>
    <row r="33" spans="2:11" ht="15" customHeight="1">
      <c r="B33" s="211"/>
      <c r="C33" s="212"/>
      <c r="D33" s="322" t="s">
        <v>358</v>
      </c>
      <c r="E33" s="322"/>
      <c r="F33" s="322"/>
      <c r="G33" s="322"/>
      <c r="H33" s="322"/>
      <c r="I33" s="322"/>
      <c r="J33" s="322"/>
      <c r="K33" s="208"/>
    </row>
    <row r="34" spans="2:11" ht="15" customHeight="1">
      <c r="B34" s="211"/>
      <c r="C34" s="212"/>
      <c r="D34" s="210"/>
      <c r="E34" s="214" t="s">
        <v>94</v>
      </c>
      <c r="F34" s="210"/>
      <c r="G34" s="322" t="s">
        <v>359</v>
      </c>
      <c r="H34" s="322"/>
      <c r="I34" s="322"/>
      <c r="J34" s="322"/>
      <c r="K34" s="208"/>
    </row>
    <row r="35" spans="2:11" ht="30.75" customHeight="1">
      <c r="B35" s="211"/>
      <c r="C35" s="212"/>
      <c r="D35" s="210"/>
      <c r="E35" s="214" t="s">
        <v>360</v>
      </c>
      <c r="F35" s="210"/>
      <c r="G35" s="322" t="s">
        <v>361</v>
      </c>
      <c r="H35" s="322"/>
      <c r="I35" s="322"/>
      <c r="J35" s="322"/>
      <c r="K35" s="208"/>
    </row>
    <row r="36" spans="2:11" ht="15" customHeight="1">
      <c r="B36" s="211"/>
      <c r="C36" s="212"/>
      <c r="D36" s="210"/>
      <c r="E36" s="214" t="s">
        <v>52</v>
      </c>
      <c r="F36" s="210"/>
      <c r="G36" s="322" t="s">
        <v>362</v>
      </c>
      <c r="H36" s="322"/>
      <c r="I36" s="322"/>
      <c r="J36" s="322"/>
      <c r="K36" s="208"/>
    </row>
    <row r="37" spans="2:11" ht="15" customHeight="1">
      <c r="B37" s="211"/>
      <c r="C37" s="212"/>
      <c r="D37" s="210"/>
      <c r="E37" s="214" t="s">
        <v>95</v>
      </c>
      <c r="F37" s="210"/>
      <c r="G37" s="322" t="s">
        <v>363</v>
      </c>
      <c r="H37" s="322"/>
      <c r="I37" s="322"/>
      <c r="J37" s="322"/>
      <c r="K37" s="208"/>
    </row>
    <row r="38" spans="2:11" ht="15" customHeight="1">
      <c r="B38" s="211"/>
      <c r="C38" s="212"/>
      <c r="D38" s="210"/>
      <c r="E38" s="214" t="s">
        <v>96</v>
      </c>
      <c r="F38" s="210"/>
      <c r="G38" s="322" t="s">
        <v>364</v>
      </c>
      <c r="H38" s="322"/>
      <c r="I38" s="322"/>
      <c r="J38" s="322"/>
      <c r="K38" s="208"/>
    </row>
    <row r="39" spans="2:11" ht="15" customHeight="1">
      <c r="B39" s="211"/>
      <c r="C39" s="212"/>
      <c r="D39" s="210"/>
      <c r="E39" s="214" t="s">
        <v>97</v>
      </c>
      <c r="F39" s="210"/>
      <c r="G39" s="322" t="s">
        <v>365</v>
      </c>
      <c r="H39" s="322"/>
      <c r="I39" s="322"/>
      <c r="J39" s="322"/>
      <c r="K39" s="208"/>
    </row>
    <row r="40" spans="2:11" ht="15" customHeight="1">
      <c r="B40" s="211"/>
      <c r="C40" s="212"/>
      <c r="D40" s="210"/>
      <c r="E40" s="214" t="s">
        <v>366</v>
      </c>
      <c r="F40" s="210"/>
      <c r="G40" s="322" t="s">
        <v>367</v>
      </c>
      <c r="H40" s="322"/>
      <c r="I40" s="322"/>
      <c r="J40" s="322"/>
      <c r="K40" s="208"/>
    </row>
    <row r="41" spans="2:11" ht="15" customHeight="1">
      <c r="B41" s="211"/>
      <c r="C41" s="212"/>
      <c r="D41" s="210"/>
      <c r="E41" s="214"/>
      <c r="F41" s="210"/>
      <c r="G41" s="322" t="s">
        <v>368</v>
      </c>
      <c r="H41" s="322"/>
      <c r="I41" s="322"/>
      <c r="J41" s="322"/>
      <c r="K41" s="208"/>
    </row>
    <row r="42" spans="2:11" ht="15" customHeight="1">
      <c r="B42" s="211"/>
      <c r="C42" s="212"/>
      <c r="D42" s="210"/>
      <c r="E42" s="214" t="s">
        <v>369</v>
      </c>
      <c r="F42" s="210"/>
      <c r="G42" s="322" t="s">
        <v>370</v>
      </c>
      <c r="H42" s="322"/>
      <c r="I42" s="322"/>
      <c r="J42" s="322"/>
      <c r="K42" s="208"/>
    </row>
    <row r="43" spans="2:11" ht="15" customHeight="1">
      <c r="B43" s="211"/>
      <c r="C43" s="212"/>
      <c r="D43" s="210"/>
      <c r="E43" s="214" t="s">
        <v>99</v>
      </c>
      <c r="F43" s="210"/>
      <c r="G43" s="322" t="s">
        <v>371</v>
      </c>
      <c r="H43" s="322"/>
      <c r="I43" s="322"/>
      <c r="J43" s="322"/>
      <c r="K43" s="208"/>
    </row>
    <row r="44" spans="2:11" ht="12.75" customHeight="1">
      <c r="B44" s="211"/>
      <c r="C44" s="212"/>
      <c r="D44" s="210"/>
      <c r="E44" s="210"/>
      <c r="F44" s="210"/>
      <c r="G44" s="210"/>
      <c r="H44" s="210"/>
      <c r="I44" s="210"/>
      <c r="J44" s="210"/>
      <c r="K44" s="208"/>
    </row>
    <row r="45" spans="2:11" ht="15" customHeight="1">
      <c r="B45" s="211"/>
      <c r="C45" s="212"/>
      <c r="D45" s="322" t="s">
        <v>372</v>
      </c>
      <c r="E45" s="322"/>
      <c r="F45" s="322"/>
      <c r="G45" s="322"/>
      <c r="H45" s="322"/>
      <c r="I45" s="322"/>
      <c r="J45" s="322"/>
      <c r="K45" s="208"/>
    </row>
    <row r="46" spans="2:11" ht="15" customHeight="1">
      <c r="B46" s="211"/>
      <c r="C46" s="212"/>
      <c r="D46" s="212"/>
      <c r="E46" s="322" t="s">
        <v>373</v>
      </c>
      <c r="F46" s="322"/>
      <c r="G46" s="322"/>
      <c r="H46" s="322"/>
      <c r="I46" s="322"/>
      <c r="J46" s="322"/>
      <c r="K46" s="208"/>
    </row>
    <row r="47" spans="2:11" ht="15" customHeight="1">
      <c r="B47" s="211"/>
      <c r="C47" s="212"/>
      <c r="D47" s="212"/>
      <c r="E47" s="322" t="s">
        <v>374</v>
      </c>
      <c r="F47" s="322"/>
      <c r="G47" s="322"/>
      <c r="H47" s="322"/>
      <c r="I47" s="322"/>
      <c r="J47" s="322"/>
      <c r="K47" s="208"/>
    </row>
    <row r="48" spans="2:11" ht="15" customHeight="1">
      <c r="B48" s="211"/>
      <c r="C48" s="212"/>
      <c r="D48" s="212"/>
      <c r="E48" s="322" t="s">
        <v>375</v>
      </c>
      <c r="F48" s="322"/>
      <c r="G48" s="322"/>
      <c r="H48" s="322"/>
      <c r="I48" s="322"/>
      <c r="J48" s="322"/>
      <c r="K48" s="208"/>
    </row>
    <row r="49" spans="2:11" ht="15" customHeight="1">
      <c r="B49" s="211"/>
      <c r="C49" s="212"/>
      <c r="D49" s="322" t="s">
        <v>376</v>
      </c>
      <c r="E49" s="322"/>
      <c r="F49" s="322"/>
      <c r="G49" s="322"/>
      <c r="H49" s="322"/>
      <c r="I49" s="322"/>
      <c r="J49" s="322"/>
      <c r="K49" s="208"/>
    </row>
    <row r="50" spans="2:11" ht="25.5" customHeight="1">
      <c r="B50" s="207"/>
      <c r="C50" s="324" t="s">
        <v>377</v>
      </c>
      <c r="D50" s="324"/>
      <c r="E50" s="324"/>
      <c r="F50" s="324"/>
      <c r="G50" s="324"/>
      <c r="H50" s="324"/>
      <c r="I50" s="324"/>
      <c r="J50" s="324"/>
      <c r="K50" s="208"/>
    </row>
    <row r="51" spans="2:11" ht="5.25" customHeight="1">
      <c r="B51" s="207"/>
      <c r="C51" s="209"/>
      <c r="D51" s="209"/>
      <c r="E51" s="209"/>
      <c r="F51" s="209"/>
      <c r="G51" s="209"/>
      <c r="H51" s="209"/>
      <c r="I51" s="209"/>
      <c r="J51" s="209"/>
      <c r="K51" s="208"/>
    </row>
    <row r="52" spans="2:11" ht="15" customHeight="1">
      <c r="B52" s="207"/>
      <c r="C52" s="322" t="s">
        <v>378</v>
      </c>
      <c r="D52" s="322"/>
      <c r="E52" s="322"/>
      <c r="F52" s="322"/>
      <c r="G52" s="322"/>
      <c r="H52" s="322"/>
      <c r="I52" s="322"/>
      <c r="J52" s="322"/>
      <c r="K52" s="208"/>
    </row>
    <row r="53" spans="2:11" ht="15" customHeight="1">
      <c r="B53" s="207"/>
      <c r="C53" s="322" t="s">
        <v>379</v>
      </c>
      <c r="D53" s="322"/>
      <c r="E53" s="322"/>
      <c r="F53" s="322"/>
      <c r="G53" s="322"/>
      <c r="H53" s="322"/>
      <c r="I53" s="322"/>
      <c r="J53" s="322"/>
      <c r="K53" s="208"/>
    </row>
    <row r="54" spans="2:11" ht="12.75" customHeight="1">
      <c r="B54" s="207"/>
      <c r="C54" s="210"/>
      <c r="D54" s="210"/>
      <c r="E54" s="210"/>
      <c r="F54" s="210"/>
      <c r="G54" s="210"/>
      <c r="H54" s="210"/>
      <c r="I54" s="210"/>
      <c r="J54" s="210"/>
      <c r="K54" s="208"/>
    </row>
    <row r="55" spans="2:11" ht="15" customHeight="1">
      <c r="B55" s="207"/>
      <c r="C55" s="322" t="s">
        <v>380</v>
      </c>
      <c r="D55" s="322"/>
      <c r="E55" s="322"/>
      <c r="F55" s="322"/>
      <c r="G55" s="322"/>
      <c r="H55" s="322"/>
      <c r="I55" s="322"/>
      <c r="J55" s="322"/>
      <c r="K55" s="208"/>
    </row>
    <row r="56" spans="2:11" ht="15" customHeight="1">
      <c r="B56" s="207"/>
      <c r="C56" s="212"/>
      <c r="D56" s="322" t="s">
        <v>381</v>
      </c>
      <c r="E56" s="322"/>
      <c r="F56" s="322"/>
      <c r="G56" s="322"/>
      <c r="H56" s="322"/>
      <c r="I56" s="322"/>
      <c r="J56" s="322"/>
      <c r="K56" s="208"/>
    </row>
    <row r="57" spans="2:11" ht="15" customHeight="1">
      <c r="B57" s="207"/>
      <c r="C57" s="212"/>
      <c r="D57" s="322" t="s">
        <v>382</v>
      </c>
      <c r="E57" s="322"/>
      <c r="F57" s="322"/>
      <c r="G57" s="322"/>
      <c r="H57" s="322"/>
      <c r="I57" s="322"/>
      <c r="J57" s="322"/>
      <c r="K57" s="208"/>
    </row>
    <row r="58" spans="2:11" ht="15" customHeight="1">
      <c r="B58" s="207"/>
      <c r="C58" s="212"/>
      <c r="D58" s="322" t="s">
        <v>383</v>
      </c>
      <c r="E58" s="322"/>
      <c r="F58" s="322"/>
      <c r="G58" s="322"/>
      <c r="H58" s="322"/>
      <c r="I58" s="322"/>
      <c r="J58" s="322"/>
      <c r="K58" s="208"/>
    </row>
    <row r="59" spans="2:11" ht="15" customHeight="1">
      <c r="B59" s="207"/>
      <c r="C59" s="212"/>
      <c r="D59" s="322" t="s">
        <v>384</v>
      </c>
      <c r="E59" s="322"/>
      <c r="F59" s="322"/>
      <c r="G59" s="322"/>
      <c r="H59" s="322"/>
      <c r="I59" s="322"/>
      <c r="J59" s="322"/>
      <c r="K59" s="208"/>
    </row>
    <row r="60" spans="2:11" ht="15" customHeight="1">
      <c r="B60" s="207"/>
      <c r="C60" s="212"/>
      <c r="D60" s="326" t="s">
        <v>385</v>
      </c>
      <c r="E60" s="326"/>
      <c r="F60" s="326"/>
      <c r="G60" s="326"/>
      <c r="H60" s="326"/>
      <c r="I60" s="326"/>
      <c r="J60" s="326"/>
      <c r="K60" s="208"/>
    </row>
    <row r="61" spans="2:11" ht="15" customHeight="1">
      <c r="B61" s="207"/>
      <c r="C61" s="212"/>
      <c r="D61" s="322" t="s">
        <v>386</v>
      </c>
      <c r="E61" s="322"/>
      <c r="F61" s="322"/>
      <c r="G61" s="322"/>
      <c r="H61" s="322"/>
      <c r="I61" s="322"/>
      <c r="J61" s="322"/>
      <c r="K61" s="208"/>
    </row>
    <row r="62" spans="2:11" ht="12.75" customHeight="1">
      <c r="B62" s="207"/>
      <c r="C62" s="212"/>
      <c r="D62" s="212"/>
      <c r="E62" s="215"/>
      <c r="F62" s="212"/>
      <c r="G62" s="212"/>
      <c r="H62" s="212"/>
      <c r="I62" s="212"/>
      <c r="J62" s="212"/>
      <c r="K62" s="208"/>
    </row>
    <row r="63" spans="2:11" ht="15" customHeight="1">
      <c r="B63" s="207"/>
      <c r="C63" s="212"/>
      <c r="D63" s="322" t="s">
        <v>387</v>
      </c>
      <c r="E63" s="322"/>
      <c r="F63" s="322"/>
      <c r="G63" s="322"/>
      <c r="H63" s="322"/>
      <c r="I63" s="322"/>
      <c r="J63" s="322"/>
      <c r="K63" s="208"/>
    </row>
    <row r="64" spans="2:11" ht="15" customHeight="1">
      <c r="B64" s="207"/>
      <c r="C64" s="212"/>
      <c r="D64" s="326" t="s">
        <v>388</v>
      </c>
      <c r="E64" s="326"/>
      <c r="F64" s="326"/>
      <c r="G64" s="326"/>
      <c r="H64" s="326"/>
      <c r="I64" s="326"/>
      <c r="J64" s="326"/>
      <c r="K64" s="208"/>
    </row>
    <row r="65" spans="2:11" ht="15" customHeight="1">
      <c r="B65" s="207"/>
      <c r="C65" s="212"/>
      <c r="D65" s="322" t="s">
        <v>389</v>
      </c>
      <c r="E65" s="322"/>
      <c r="F65" s="322"/>
      <c r="G65" s="322"/>
      <c r="H65" s="322"/>
      <c r="I65" s="322"/>
      <c r="J65" s="322"/>
      <c r="K65" s="208"/>
    </row>
    <row r="66" spans="2:11" ht="15" customHeight="1">
      <c r="B66" s="207"/>
      <c r="C66" s="212"/>
      <c r="D66" s="322" t="s">
        <v>390</v>
      </c>
      <c r="E66" s="322"/>
      <c r="F66" s="322"/>
      <c r="G66" s="322"/>
      <c r="H66" s="322"/>
      <c r="I66" s="322"/>
      <c r="J66" s="322"/>
      <c r="K66" s="208"/>
    </row>
    <row r="67" spans="2:11" ht="15" customHeight="1">
      <c r="B67" s="207"/>
      <c r="C67" s="212"/>
      <c r="D67" s="322" t="s">
        <v>391</v>
      </c>
      <c r="E67" s="322"/>
      <c r="F67" s="322"/>
      <c r="G67" s="322"/>
      <c r="H67" s="322"/>
      <c r="I67" s="322"/>
      <c r="J67" s="322"/>
      <c r="K67" s="208"/>
    </row>
    <row r="68" spans="2:11" ht="15" customHeight="1">
      <c r="B68" s="207"/>
      <c r="C68" s="212"/>
      <c r="D68" s="322" t="s">
        <v>392</v>
      </c>
      <c r="E68" s="322"/>
      <c r="F68" s="322"/>
      <c r="G68" s="322"/>
      <c r="H68" s="322"/>
      <c r="I68" s="322"/>
      <c r="J68" s="322"/>
      <c r="K68" s="208"/>
    </row>
    <row r="69" spans="2:11" ht="12.75" customHeight="1">
      <c r="B69" s="216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2:11" ht="18.75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2:11" ht="18.75" customHeight="1"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2:11" ht="7.5" customHeight="1">
      <c r="B72" s="221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45" customHeight="1">
      <c r="B73" s="224"/>
      <c r="C73" s="327" t="s">
        <v>81</v>
      </c>
      <c r="D73" s="327"/>
      <c r="E73" s="327"/>
      <c r="F73" s="327"/>
      <c r="G73" s="327"/>
      <c r="H73" s="327"/>
      <c r="I73" s="327"/>
      <c r="J73" s="327"/>
      <c r="K73" s="225"/>
    </row>
    <row r="74" spans="2:11" ht="17.25" customHeight="1">
      <c r="B74" s="224"/>
      <c r="C74" s="226" t="s">
        <v>393</v>
      </c>
      <c r="D74" s="226"/>
      <c r="E74" s="226"/>
      <c r="F74" s="226" t="s">
        <v>394</v>
      </c>
      <c r="G74" s="227"/>
      <c r="H74" s="226" t="s">
        <v>95</v>
      </c>
      <c r="I74" s="226" t="s">
        <v>56</v>
      </c>
      <c r="J74" s="226" t="s">
        <v>395</v>
      </c>
      <c r="K74" s="225"/>
    </row>
    <row r="75" spans="2:11" ht="17.25" customHeight="1">
      <c r="B75" s="224"/>
      <c r="C75" s="228" t="s">
        <v>396</v>
      </c>
      <c r="D75" s="228"/>
      <c r="E75" s="228"/>
      <c r="F75" s="229" t="s">
        <v>397</v>
      </c>
      <c r="G75" s="230"/>
      <c r="H75" s="228"/>
      <c r="I75" s="228"/>
      <c r="J75" s="228" t="s">
        <v>398</v>
      </c>
      <c r="K75" s="225"/>
    </row>
    <row r="76" spans="2:11" ht="5.25" customHeight="1">
      <c r="B76" s="224"/>
      <c r="C76" s="231"/>
      <c r="D76" s="231"/>
      <c r="E76" s="231"/>
      <c r="F76" s="231"/>
      <c r="G76" s="232"/>
      <c r="H76" s="231"/>
      <c r="I76" s="231"/>
      <c r="J76" s="231"/>
      <c r="K76" s="225"/>
    </row>
    <row r="77" spans="2:11" ht="15" customHeight="1">
      <c r="B77" s="224"/>
      <c r="C77" s="214" t="s">
        <v>52</v>
      </c>
      <c r="D77" s="231"/>
      <c r="E77" s="231"/>
      <c r="F77" s="233" t="s">
        <v>399</v>
      </c>
      <c r="G77" s="232"/>
      <c r="H77" s="214" t="s">
        <v>400</v>
      </c>
      <c r="I77" s="214" t="s">
        <v>401</v>
      </c>
      <c r="J77" s="214">
        <v>20</v>
      </c>
      <c r="K77" s="225"/>
    </row>
    <row r="78" spans="2:11" ht="15" customHeight="1">
      <c r="B78" s="224"/>
      <c r="C78" s="214" t="s">
        <v>402</v>
      </c>
      <c r="D78" s="214"/>
      <c r="E78" s="214"/>
      <c r="F78" s="233" t="s">
        <v>399</v>
      </c>
      <c r="G78" s="232"/>
      <c r="H78" s="214" t="s">
        <v>403</v>
      </c>
      <c r="I78" s="214" t="s">
        <v>401</v>
      </c>
      <c r="J78" s="214">
        <v>120</v>
      </c>
      <c r="K78" s="225"/>
    </row>
    <row r="79" spans="2:11" ht="15" customHeight="1">
      <c r="B79" s="234"/>
      <c r="C79" s="214" t="s">
        <v>404</v>
      </c>
      <c r="D79" s="214"/>
      <c r="E79" s="214"/>
      <c r="F79" s="233" t="s">
        <v>405</v>
      </c>
      <c r="G79" s="232"/>
      <c r="H79" s="214" t="s">
        <v>406</v>
      </c>
      <c r="I79" s="214" t="s">
        <v>401</v>
      </c>
      <c r="J79" s="214">
        <v>50</v>
      </c>
      <c r="K79" s="225"/>
    </row>
    <row r="80" spans="2:11" ht="15" customHeight="1">
      <c r="B80" s="234"/>
      <c r="C80" s="214" t="s">
        <v>407</v>
      </c>
      <c r="D80" s="214"/>
      <c r="E80" s="214"/>
      <c r="F80" s="233" t="s">
        <v>399</v>
      </c>
      <c r="G80" s="232"/>
      <c r="H80" s="214" t="s">
        <v>408</v>
      </c>
      <c r="I80" s="214" t="s">
        <v>409</v>
      </c>
      <c r="J80" s="214"/>
      <c r="K80" s="225"/>
    </row>
    <row r="81" spans="2:11" ht="15" customHeight="1">
      <c r="B81" s="234"/>
      <c r="C81" s="235" t="s">
        <v>410</v>
      </c>
      <c r="D81" s="235"/>
      <c r="E81" s="235"/>
      <c r="F81" s="236" t="s">
        <v>405</v>
      </c>
      <c r="G81" s="235"/>
      <c r="H81" s="235" t="s">
        <v>411</v>
      </c>
      <c r="I81" s="235" t="s">
        <v>401</v>
      </c>
      <c r="J81" s="235">
        <v>15</v>
      </c>
      <c r="K81" s="225"/>
    </row>
    <row r="82" spans="2:11" ht="15" customHeight="1">
      <c r="B82" s="234"/>
      <c r="C82" s="235" t="s">
        <v>412</v>
      </c>
      <c r="D82" s="235"/>
      <c r="E82" s="235"/>
      <c r="F82" s="236" t="s">
        <v>405</v>
      </c>
      <c r="G82" s="235"/>
      <c r="H82" s="235" t="s">
        <v>413</v>
      </c>
      <c r="I82" s="235" t="s">
        <v>401</v>
      </c>
      <c r="J82" s="235">
        <v>15</v>
      </c>
      <c r="K82" s="225"/>
    </row>
    <row r="83" spans="2:11" ht="15" customHeight="1">
      <c r="B83" s="234"/>
      <c r="C83" s="235" t="s">
        <v>414</v>
      </c>
      <c r="D83" s="235"/>
      <c r="E83" s="235"/>
      <c r="F83" s="236" t="s">
        <v>405</v>
      </c>
      <c r="G83" s="235"/>
      <c r="H83" s="235" t="s">
        <v>415</v>
      </c>
      <c r="I83" s="235" t="s">
        <v>401</v>
      </c>
      <c r="J83" s="235">
        <v>20</v>
      </c>
      <c r="K83" s="225"/>
    </row>
    <row r="84" spans="2:11" ht="15" customHeight="1">
      <c r="B84" s="234"/>
      <c r="C84" s="235" t="s">
        <v>416</v>
      </c>
      <c r="D84" s="235"/>
      <c r="E84" s="235"/>
      <c r="F84" s="236" t="s">
        <v>405</v>
      </c>
      <c r="G84" s="235"/>
      <c r="H84" s="235" t="s">
        <v>417</v>
      </c>
      <c r="I84" s="235" t="s">
        <v>401</v>
      </c>
      <c r="J84" s="235">
        <v>20</v>
      </c>
      <c r="K84" s="225"/>
    </row>
    <row r="85" spans="2:11" ht="15" customHeight="1">
      <c r="B85" s="234"/>
      <c r="C85" s="214" t="s">
        <v>418</v>
      </c>
      <c r="D85" s="214"/>
      <c r="E85" s="214"/>
      <c r="F85" s="233" t="s">
        <v>405</v>
      </c>
      <c r="G85" s="232"/>
      <c r="H85" s="214" t="s">
        <v>419</v>
      </c>
      <c r="I85" s="214" t="s">
        <v>401</v>
      </c>
      <c r="J85" s="214">
        <v>50</v>
      </c>
      <c r="K85" s="225"/>
    </row>
    <row r="86" spans="2:11" ht="15" customHeight="1">
      <c r="B86" s="234"/>
      <c r="C86" s="214" t="s">
        <v>420</v>
      </c>
      <c r="D86" s="214"/>
      <c r="E86" s="214"/>
      <c r="F86" s="233" t="s">
        <v>405</v>
      </c>
      <c r="G86" s="232"/>
      <c r="H86" s="214" t="s">
        <v>421</v>
      </c>
      <c r="I86" s="214" t="s">
        <v>401</v>
      </c>
      <c r="J86" s="214">
        <v>20</v>
      </c>
      <c r="K86" s="225"/>
    </row>
    <row r="87" spans="2:11" ht="15" customHeight="1">
      <c r="B87" s="234"/>
      <c r="C87" s="214" t="s">
        <v>422</v>
      </c>
      <c r="D87" s="214"/>
      <c r="E87" s="214"/>
      <c r="F87" s="233" t="s">
        <v>405</v>
      </c>
      <c r="G87" s="232"/>
      <c r="H87" s="214" t="s">
        <v>423</v>
      </c>
      <c r="I87" s="214" t="s">
        <v>401</v>
      </c>
      <c r="J87" s="214">
        <v>20</v>
      </c>
      <c r="K87" s="225"/>
    </row>
    <row r="88" spans="2:11" ht="15" customHeight="1">
      <c r="B88" s="234"/>
      <c r="C88" s="214" t="s">
        <v>424</v>
      </c>
      <c r="D88" s="214"/>
      <c r="E88" s="214"/>
      <c r="F88" s="233" t="s">
        <v>405</v>
      </c>
      <c r="G88" s="232"/>
      <c r="H88" s="214" t="s">
        <v>425</v>
      </c>
      <c r="I88" s="214" t="s">
        <v>401</v>
      </c>
      <c r="J88" s="214">
        <v>50</v>
      </c>
      <c r="K88" s="225"/>
    </row>
    <row r="89" spans="2:11" ht="15" customHeight="1">
      <c r="B89" s="234"/>
      <c r="C89" s="214" t="s">
        <v>426</v>
      </c>
      <c r="D89" s="214"/>
      <c r="E89" s="214"/>
      <c r="F89" s="233" t="s">
        <v>405</v>
      </c>
      <c r="G89" s="232"/>
      <c r="H89" s="214" t="s">
        <v>426</v>
      </c>
      <c r="I89" s="214" t="s">
        <v>401</v>
      </c>
      <c r="J89" s="214">
        <v>50</v>
      </c>
      <c r="K89" s="225"/>
    </row>
    <row r="90" spans="2:11" ht="15" customHeight="1">
      <c r="B90" s="234"/>
      <c r="C90" s="214" t="s">
        <v>100</v>
      </c>
      <c r="D90" s="214"/>
      <c r="E90" s="214"/>
      <c r="F90" s="233" t="s">
        <v>405</v>
      </c>
      <c r="G90" s="232"/>
      <c r="H90" s="214" t="s">
        <v>427</v>
      </c>
      <c r="I90" s="214" t="s">
        <v>401</v>
      </c>
      <c r="J90" s="214">
        <v>255</v>
      </c>
      <c r="K90" s="225"/>
    </row>
    <row r="91" spans="2:11" ht="15" customHeight="1">
      <c r="B91" s="234"/>
      <c r="C91" s="214" t="s">
        <v>428</v>
      </c>
      <c r="D91" s="214"/>
      <c r="E91" s="214"/>
      <c r="F91" s="233" t="s">
        <v>399</v>
      </c>
      <c r="G91" s="232"/>
      <c r="H91" s="214" t="s">
        <v>429</v>
      </c>
      <c r="I91" s="214" t="s">
        <v>430</v>
      </c>
      <c r="J91" s="214"/>
      <c r="K91" s="225"/>
    </row>
    <row r="92" spans="2:11" ht="15" customHeight="1">
      <c r="B92" s="234"/>
      <c r="C92" s="214" t="s">
        <v>431</v>
      </c>
      <c r="D92" s="214"/>
      <c r="E92" s="214"/>
      <c r="F92" s="233" t="s">
        <v>399</v>
      </c>
      <c r="G92" s="232"/>
      <c r="H92" s="214" t="s">
        <v>432</v>
      </c>
      <c r="I92" s="214" t="s">
        <v>433</v>
      </c>
      <c r="J92" s="214"/>
      <c r="K92" s="225"/>
    </row>
    <row r="93" spans="2:11" ht="15" customHeight="1">
      <c r="B93" s="234"/>
      <c r="C93" s="214" t="s">
        <v>434</v>
      </c>
      <c r="D93" s="214"/>
      <c r="E93" s="214"/>
      <c r="F93" s="233" t="s">
        <v>399</v>
      </c>
      <c r="G93" s="232"/>
      <c r="H93" s="214" t="s">
        <v>434</v>
      </c>
      <c r="I93" s="214" t="s">
        <v>433</v>
      </c>
      <c r="J93" s="214"/>
      <c r="K93" s="225"/>
    </row>
    <row r="94" spans="2:11" ht="15" customHeight="1">
      <c r="B94" s="234"/>
      <c r="C94" s="214" t="s">
        <v>37</v>
      </c>
      <c r="D94" s="214"/>
      <c r="E94" s="214"/>
      <c r="F94" s="233" t="s">
        <v>399</v>
      </c>
      <c r="G94" s="232"/>
      <c r="H94" s="214" t="s">
        <v>435</v>
      </c>
      <c r="I94" s="214" t="s">
        <v>433</v>
      </c>
      <c r="J94" s="214"/>
      <c r="K94" s="225"/>
    </row>
    <row r="95" spans="2:11" ht="15" customHeight="1">
      <c r="B95" s="234"/>
      <c r="C95" s="214" t="s">
        <v>47</v>
      </c>
      <c r="D95" s="214"/>
      <c r="E95" s="214"/>
      <c r="F95" s="233" t="s">
        <v>399</v>
      </c>
      <c r="G95" s="232"/>
      <c r="H95" s="214" t="s">
        <v>436</v>
      </c>
      <c r="I95" s="214" t="s">
        <v>433</v>
      </c>
      <c r="J95" s="214"/>
      <c r="K95" s="225"/>
    </row>
    <row r="96" spans="2:11" ht="15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9"/>
    </row>
    <row r="97" spans="2:11" ht="18.75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0"/>
    </row>
    <row r="98" spans="2:11" ht="18.75" customHeight="1">
      <c r="B98" s="220"/>
      <c r="C98" s="220"/>
      <c r="D98" s="220"/>
      <c r="E98" s="220"/>
      <c r="F98" s="220"/>
      <c r="G98" s="220"/>
      <c r="H98" s="220"/>
      <c r="I98" s="220"/>
      <c r="J98" s="220"/>
      <c r="K98" s="220"/>
    </row>
    <row r="99" spans="2:11" ht="7.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3"/>
    </row>
    <row r="100" spans="2:11" ht="45" customHeight="1">
      <c r="B100" s="224"/>
      <c r="C100" s="327" t="s">
        <v>437</v>
      </c>
      <c r="D100" s="327"/>
      <c r="E100" s="327"/>
      <c r="F100" s="327"/>
      <c r="G100" s="327"/>
      <c r="H100" s="327"/>
      <c r="I100" s="327"/>
      <c r="J100" s="327"/>
      <c r="K100" s="225"/>
    </row>
    <row r="101" spans="2:11" ht="17.25" customHeight="1">
      <c r="B101" s="224"/>
      <c r="C101" s="226" t="s">
        <v>393</v>
      </c>
      <c r="D101" s="226"/>
      <c r="E101" s="226"/>
      <c r="F101" s="226" t="s">
        <v>394</v>
      </c>
      <c r="G101" s="227"/>
      <c r="H101" s="226" t="s">
        <v>95</v>
      </c>
      <c r="I101" s="226" t="s">
        <v>56</v>
      </c>
      <c r="J101" s="226" t="s">
        <v>395</v>
      </c>
      <c r="K101" s="225"/>
    </row>
    <row r="102" spans="2:11" ht="17.25" customHeight="1">
      <c r="B102" s="224"/>
      <c r="C102" s="228" t="s">
        <v>396</v>
      </c>
      <c r="D102" s="228"/>
      <c r="E102" s="228"/>
      <c r="F102" s="229" t="s">
        <v>397</v>
      </c>
      <c r="G102" s="230"/>
      <c r="H102" s="228"/>
      <c r="I102" s="228"/>
      <c r="J102" s="228" t="s">
        <v>398</v>
      </c>
      <c r="K102" s="225"/>
    </row>
    <row r="103" spans="2:11" ht="5.25" customHeight="1">
      <c r="B103" s="224"/>
      <c r="C103" s="226"/>
      <c r="D103" s="226"/>
      <c r="E103" s="226"/>
      <c r="F103" s="226"/>
      <c r="G103" s="242"/>
      <c r="H103" s="226"/>
      <c r="I103" s="226"/>
      <c r="J103" s="226"/>
      <c r="K103" s="225"/>
    </row>
    <row r="104" spans="2:11" ht="15" customHeight="1">
      <c r="B104" s="224"/>
      <c r="C104" s="214" t="s">
        <v>52</v>
      </c>
      <c r="D104" s="231"/>
      <c r="E104" s="231"/>
      <c r="F104" s="233" t="s">
        <v>399</v>
      </c>
      <c r="G104" s="242"/>
      <c r="H104" s="214" t="s">
        <v>438</v>
      </c>
      <c r="I104" s="214" t="s">
        <v>401</v>
      </c>
      <c r="J104" s="214">
        <v>20</v>
      </c>
      <c r="K104" s="225"/>
    </row>
    <row r="105" spans="2:11" ht="15" customHeight="1">
      <c r="B105" s="224"/>
      <c r="C105" s="214" t="s">
        <v>402</v>
      </c>
      <c r="D105" s="214"/>
      <c r="E105" s="214"/>
      <c r="F105" s="233" t="s">
        <v>399</v>
      </c>
      <c r="G105" s="214"/>
      <c r="H105" s="214" t="s">
        <v>438</v>
      </c>
      <c r="I105" s="214" t="s">
        <v>401</v>
      </c>
      <c r="J105" s="214">
        <v>120</v>
      </c>
      <c r="K105" s="225"/>
    </row>
    <row r="106" spans="2:11" ht="15" customHeight="1">
      <c r="B106" s="234"/>
      <c r="C106" s="214" t="s">
        <v>404</v>
      </c>
      <c r="D106" s="214"/>
      <c r="E106" s="214"/>
      <c r="F106" s="233" t="s">
        <v>405</v>
      </c>
      <c r="G106" s="214"/>
      <c r="H106" s="214" t="s">
        <v>438</v>
      </c>
      <c r="I106" s="214" t="s">
        <v>401</v>
      </c>
      <c r="J106" s="214">
        <v>50</v>
      </c>
      <c r="K106" s="225"/>
    </row>
    <row r="107" spans="2:11" ht="15" customHeight="1">
      <c r="B107" s="234"/>
      <c r="C107" s="214" t="s">
        <v>407</v>
      </c>
      <c r="D107" s="214"/>
      <c r="E107" s="214"/>
      <c r="F107" s="233" t="s">
        <v>399</v>
      </c>
      <c r="G107" s="214"/>
      <c r="H107" s="214" t="s">
        <v>438</v>
      </c>
      <c r="I107" s="214" t="s">
        <v>409</v>
      </c>
      <c r="J107" s="214"/>
      <c r="K107" s="225"/>
    </row>
    <row r="108" spans="2:11" ht="15" customHeight="1">
      <c r="B108" s="234"/>
      <c r="C108" s="214" t="s">
        <v>418</v>
      </c>
      <c r="D108" s="214"/>
      <c r="E108" s="214"/>
      <c r="F108" s="233" t="s">
        <v>405</v>
      </c>
      <c r="G108" s="214"/>
      <c r="H108" s="214" t="s">
        <v>438</v>
      </c>
      <c r="I108" s="214" t="s">
        <v>401</v>
      </c>
      <c r="J108" s="214">
        <v>50</v>
      </c>
      <c r="K108" s="225"/>
    </row>
    <row r="109" spans="2:11" ht="15" customHeight="1">
      <c r="B109" s="234"/>
      <c r="C109" s="214" t="s">
        <v>426</v>
      </c>
      <c r="D109" s="214"/>
      <c r="E109" s="214"/>
      <c r="F109" s="233" t="s">
        <v>405</v>
      </c>
      <c r="G109" s="214"/>
      <c r="H109" s="214" t="s">
        <v>438</v>
      </c>
      <c r="I109" s="214" t="s">
        <v>401</v>
      </c>
      <c r="J109" s="214">
        <v>50</v>
      </c>
      <c r="K109" s="225"/>
    </row>
    <row r="110" spans="2:11" ht="15" customHeight="1">
      <c r="B110" s="234"/>
      <c r="C110" s="214" t="s">
        <v>424</v>
      </c>
      <c r="D110" s="214"/>
      <c r="E110" s="214"/>
      <c r="F110" s="233" t="s">
        <v>405</v>
      </c>
      <c r="G110" s="214"/>
      <c r="H110" s="214" t="s">
        <v>438</v>
      </c>
      <c r="I110" s="214" t="s">
        <v>401</v>
      </c>
      <c r="J110" s="214">
        <v>50</v>
      </c>
      <c r="K110" s="225"/>
    </row>
    <row r="111" spans="2:11" ht="15" customHeight="1">
      <c r="B111" s="234"/>
      <c r="C111" s="214" t="s">
        <v>52</v>
      </c>
      <c r="D111" s="214"/>
      <c r="E111" s="214"/>
      <c r="F111" s="233" t="s">
        <v>399</v>
      </c>
      <c r="G111" s="214"/>
      <c r="H111" s="214" t="s">
        <v>439</v>
      </c>
      <c r="I111" s="214" t="s">
        <v>401</v>
      </c>
      <c r="J111" s="214">
        <v>20</v>
      </c>
      <c r="K111" s="225"/>
    </row>
    <row r="112" spans="2:11" ht="15" customHeight="1">
      <c r="B112" s="234"/>
      <c r="C112" s="214" t="s">
        <v>440</v>
      </c>
      <c r="D112" s="214"/>
      <c r="E112" s="214"/>
      <c r="F112" s="233" t="s">
        <v>399</v>
      </c>
      <c r="G112" s="214"/>
      <c r="H112" s="214" t="s">
        <v>441</v>
      </c>
      <c r="I112" s="214" t="s">
        <v>401</v>
      </c>
      <c r="J112" s="214">
        <v>120</v>
      </c>
      <c r="K112" s="225"/>
    </row>
    <row r="113" spans="2:11" ht="15" customHeight="1">
      <c r="B113" s="234"/>
      <c r="C113" s="214" t="s">
        <v>37</v>
      </c>
      <c r="D113" s="214"/>
      <c r="E113" s="214"/>
      <c r="F113" s="233" t="s">
        <v>399</v>
      </c>
      <c r="G113" s="214"/>
      <c r="H113" s="214" t="s">
        <v>442</v>
      </c>
      <c r="I113" s="214" t="s">
        <v>433</v>
      </c>
      <c r="J113" s="214"/>
      <c r="K113" s="225"/>
    </row>
    <row r="114" spans="2:11" ht="15" customHeight="1">
      <c r="B114" s="234"/>
      <c r="C114" s="214" t="s">
        <v>47</v>
      </c>
      <c r="D114" s="214"/>
      <c r="E114" s="214"/>
      <c r="F114" s="233" t="s">
        <v>399</v>
      </c>
      <c r="G114" s="214"/>
      <c r="H114" s="214" t="s">
        <v>443</v>
      </c>
      <c r="I114" s="214" t="s">
        <v>433</v>
      </c>
      <c r="J114" s="214"/>
      <c r="K114" s="225"/>
    </row>
    <row r="115" spans="2:11" ht="15" customHeight="1">
      <c r="B115" s="234"/>
      <c r="C115" s="214" t="s">
        <v>56</v>
      </c>
      <c r="D115" s="214"/>
      <c r="E115" s="214"/>
      <c r="F115" s="233" t="s">
        <v>399</v>
      </c>
      <c r="G115" s="214"/>
      <c r="H115" s="214" t="s">
        <v>444</v>
      </c>
      <c r="I115" s="214" t="s">
        <v>445</v>
      </c>
      <c r="J115" s="214"/>
      <c r="K115" s="225"/>
    </row>
    <row r="116" spans="2:11" ht="15" customHeight="1">
      <c r="B116" s="237"/>
      <c r="C116" s="243"/>
      <c r="D116" s="243"/>
      <c r="E116" s="243"/>
      <c r="F116" s="243"/>
      <c r="G116" s="243"/>
      <c r="H116" s="243"/>
      <c r="I116" s="243"/>
      <c r="J116" s="243"/>
      <c r="K116" s="239"/>
    </row>
    <row r="117" spans="2:11" ht="18.75" customHeight="1">
      <c r="B117" s="244"/>
      <c r="C117" s="210"/>
      <c r="D117" s="210"/>
      <c r="E117" s="210"/>
      <c r="F117" s="245"/>
      <c r="G117" s="210"/>
      <c r="H117" s="210"/>
      <c r="I117" s="210"/>
      <c r="J117" s="210"/>
      <c r="K117" s="244"/>
    </row>
    <row r="118" spans="2:11" ht="18.75" customHeight="1"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2:11" ht="7.5" customHeight="1">
      <c r="B119" s="246"/>
      <c r="C119" s="247"/>
      <c r="D119" s="247"/>
      <c r="E119" s="247"/>
      <c r="F119" s="247"/>
      <c r="G119" s="247"/>
      <c r="H119" s="247"/>
      <c r="I119" s="247"/>
      <c r="J119" s="247"/>
      <c r="K119" s="248"/>
    </row>
    <row r="120" spans="2:11" ht="45" customHeight="1">
      <c r="B120" s="249"/>
      <c r="C120" s="323" t="s">
        <v>446</v>
      </c>
      <c r="D120" s="323"/>
      <c r="E120" s="323"/>
      <c r="F120" s="323"/>
      <c r="G120" s="323"/>
      <c r="H120" s="323"/>
      <c r="I120" s="323"/>
      <c r="J120" s="323"/>
      <c r="K120" s="250"/>
    </row>
    <row r="121" spans="2:11" ht="17.25" customHeight="1">
      <c r="B121" s="251"/>
      <c r="C121" s="226" t="s">
        <v>393</v>
      </c>
      <c r="D121" s="226"/>
      <c r="E121" s="226"/>
      <c r="F121" s="226" t="s">
        <v>394</v>
      </c>
      <c r="G121" s="227"/>
      <c r="H121" s="226" t="s">
        <v>95</v>
      </c>
      <c r="I121" s="226" t="s">
        <v>56</v>
      </c>
      <c r="J121" s="226" t="s">
        <v>395</v>
      </c>
      <c r="K121" s="252"/>
    </row>
    <row r="122" spans="2:11" ht="17.25" customHeight="1">
      <c r="B122" s="251"/>
      <c r="C122" s="228" t="s">
        <v>396</v>
      </c>
      <c r="D122" s="228"/>
      <c r="E122" s="228"/>
      <c r="F122" s="229" t="s">
        <v>397</v>
      </c>
      <c r="G122" s="230"/>
      <c r="H122" s="228"/>
      <c r="I122" s="228"/>
      <c r="J122" s="228" t="s">
        <v>398</v>
      </c>
      <c r="K122" s="252"/>
    </row>
    <row r="123" spans="2:11" ht="5.25" customHeight="1">
      <c r="B123" s="253"/>
      <c r="C123" s="231"/>
      <c r="D123" s="231"/>
      <c r="E123" s="231"/>
      <c r="F123" s="231"/>
      <c r="G123" s="214"/>
      <c r="H123" s="231"/>
      <c r="I123" s="231"/>
      <c r="J123" s="231"/>
      <c r="K123" s="254"/>
    </row>
    <row r="124" spans="2:11" ht="15" customHeight="1">
      <c r="B124" s="253"/>
      <c r="C124" s="214" t="s">
        <v>402</v>
      </c>
      <c r="D124" s="231"/>
      <c r="E124" s="231"/>
      <c r="F124" s="233" t="s">
        <v>399</v>
      </c>
      <c r="G124" s="214"/>
      <c r="H124" s="214" t="s">
        <v>438</v>
      </c>
      <c r="I124" s="214" t="s">
        <v>401</v>
      </c>
      <c r="J124" s="214">
        <v>120</v>
      </c>
      <c r="K124" s="255"/>
    </row>
    <row r="125" spans="2:11" ht="15" customHeight="1">
      <c r="B125" s="253"/>
      <c r="C125" s="214" t="s">
        <v>447</v>
      </c>
      <c r="D125" s="214"/>
      <c r="E125" s="214"/>
      <c r="F125" s="233" t="s">
        <v>399</v>
      </c>
      <c r="G125" s="214"/>
      <c r="H125" s="214" t="s">
        <v>448</v>
      </c>
      <c r="I125" s="214" t="s">
        <v>401</v>
      </c>
      <c r="J125" s="214" t="s">
        <v>449</v>
      </c>
      <c r="K125" s="255"/>
    </row>
    <row r="126" spans="2:11" ht="15" customHeight="1">
      <c r="B126" s="253"/>
      <c r="C126" s="214" t="s">
        <v>348</v>
      </c>
      <c r="D126" s="214"/>
      <c r="E126" s="214"/>
      <c r="F126" s="233" t="s">
        <v>399</v>
      </c>
      <c r="G126" s="214"/>
      <c r="H126" s="214" t="s">
        <v>450</v>
      </c>
      <c r="I126" s="214" t="s">
        <v>401</v>
      </c>
      <c r="J126" s="214" t="s">
        <v>449</v>
      </c>
      <c r="K126" s="255"/>
    </row>
    <row r="127" spans="2:11" ht="15" customHeight="1">
      <c r="B127" s="253"/>
      <c r="C127" s="214" t="s">
        <v>410</v>
      </c>
      <c r="D127" s="214"/>
      <c r="E127" s="214"/>
      <c r="F127" s="233" t="s">
        <v>405</v>
      </c>
      <c r="G127" s="214"/>
      <c r="H127" s="214" t="s">
        <v>411</v>
      </c>
      <c r="I127" s="214" t="s">
        <v>401</v>
      </c>
      <c r="J127" s="214">
        <v>15</v>
      </c>
      <c r="K127" s="255"/>
    </row>
    <row r="128" spans="2:11" ht="15" customHeight="1">
      <c r="B128" s="253"/>
      <c r="C128" s="235" t="s">
        <v>412</v>
      </c>
      <c r="D128" s="235"/>
      <c r="E128" s="235"/>
      <c r="F128" s="236" t="s">
        <v>405</v>
      </c>
      <c r="G128" s="235"/>
      <c r="H128" s="235" t="s">
        <v>413</v>
      </c>
      <c r="I128" s="235" t="s">
        <v>401</v>
      </c>
      <c r="J128" s="235">
        <v>15</v>
      </c>
      <c r="K128" s="255"/>
    </row>
    <row r="129" spans="2:11" ht="15" customHeight="1">
      <c r="B129" s="253"/>
      <c r="C129" s="235" t="s">
        <v>414</v>
      </c>
      <c r="D129" s="235"/>
      <c r="E129" s="235"/>
      <c r="F129" s="236" t="s">
        <v>405</v>
      </c>
      <c r="G129" s="235"/>
      <c r="H129" s="235" t="s">
        <v>415</v>
      </c>
      <c r="I129" s="235" t="s">
        <v>401</v>
      </c>
      <c r="J129" s="235">
        <v>20</v>
      </c>
      <c r="K129" s="255"/>
    </row>
    <row r="130" spans="2:11" ht="15" customHeight="1">
      <c r="B130" s="253"/>
      <c r="C130" s="235" t="s">
        <v>416</v>
      </c>
      <c r="D130" s="235"/>
      <c r="E130" s="235"/>
      <c r="F130" s="236" t="s">
        <v>405</v>
      </c>
      <c r="G130" s="235"/>
      <c r="H130" s="235" t="s">
        <v>417</v>
      </c>
      <c r="I130" s="235" t="s">
        <v>401</v>
      </c>
      <c r="J130" s="235">
        <v>20</v>
      </c>
      <c r="K130" s="255"/>
    </row>
    <row r="131" spans="2:11" ht="15" customHeight="1">
      <c r="B131" s="253"/>
      <c r="C131" s="214" t="s">
        <v>404</v>
      </c>
      <c r="D131" s="214"/>
      <c r="E131" s="214"/>
      <c r="F131" s="233" t="s">
        <v>405</v>
      </c>
      <c r="G131" s="214"/>
      <c r="H131" s="214" t="s">
        <v>438</v>
      </c>
      <c r="I131" s="214" t="s">
        <v>401</v>
      </c>
      <c r="J131" s="214">
        <v>50</v>
      </c>
      <c r="K131" s="255"/>
    </row>
    <row r="132" spans="2:11" ht="15" customHeight="1">
      <c r="B132" s="253"/>
      <c r="C132" s="214" t="s">
        <v>418</v>
      </c>
      <c r="D132" s="214"/>
      <c r="E132" s="214"/>
      <c r="F132" s="233" t="s">
        <v>405</v>
      </c>
      <c r="G132" s="214"/>
      <c r="H132" s="214" t="s">
        <v>438</v>
      </c>
      <c r="I132" s="214" t="s">
        <v>401</v>
      </c>
      <c r="J132" s="214">
        <v>50</v>
      </c>
      <c r="K132" s="255"/>
    </row>
    <row r="133" spans="2:11" ht="15" customHeight="1">
      <c r="B133" s="253"/>
      <c r="C133" s="214" t="s">
        <v>424</v>
      </c>
      <c r="D133" s="214"/>
      <c r="E133" s="214"/>
      <c r="F133" s="233" t="s">
        <v>405</v>
      </c>
      <c r="G133" s="214"/>
      <c r="H133" s="214" t="s">
        <v>438</v>
      </c>
      <c r="I133" s="214" t="s">
        <v>401</v>
      </c>
      <c r="J133" s="214">
        <v>50</v>
      </c>
      <c r="K133" s="255"/>
    </row>
    <row r="134" spans="2:11" ht="15" customHeight="1">
      <c r="B134" s="253"/>
      <c r="C134" s="214" t="s">
        <v>426</v>
      </c>
      <c r="D134" s="214"/>
      <c r="E134" s="214"/>
      <c r="F134" s="233" t="s">
        <v>405</v>
      </c>
      <c r="G134" s="214"/>
      <c r="H134" s="214" t="s">
        <v>438</v>
      </c>
      <c r="I134" s="214" t="s">
        <v>401</v>
      </c>
      <c r="J134" s="214">
        <v>50</v>
      </c>
      <c r="K134" s="255"/>
    </row>
    <row r="135" spans="2:11" ht="15" customHeight="1">
      <c r="B135" s="253"/>
      <c r="C135" s="214" t="s">
        <v>100</v>
      </c>
      <c r="D135" s="214"/>
      <c r="E135" s="214"/>
      <c r="F135" s="233" t="s">
        <v>405</v>
      </c>
      <c r="G135" s="214"/>
      <c r="H135" s="214" t="s">
        <v>451</v>
      </c>
      <c r="I135" s="214" t="s">
        <v>401</v>
      </c>
      <c r="J135" s="214">
        <v>255</v>
      </c>
      <c r="K135" s="255"/>
    </row>
    <row r="136" spans="2:11" ht="15" customHeight="1">
      <c r="B136" s="253"/>
      <c r="C136" s="214" t="s">
        <v>428</v>
      </c>
      <c r="D136" s="214"/>
      <c r="E136" s="214"/>
      <c r="F136" s="233" t="s">
        <v>399</v>
      </c>
      <c r="G136" s="214"/>
      <c r="H136" s="214" t="s">
        <v>452</v>
      </c>
      <c r="I136" s="214" t="s">
        <v>430</v>
      </c>
      <c r="J136" s="214"/>
      <c r="K136" s="255"/>
    </row>
    <row r="137" spans="2:11" ht="15" customHeight="1">
      <c r="B137" s="253"/>
      <c r="C137" s="214" t="s">
        <v>431</v>
      </c>
      <c r="D137" s="214"/>
      <c r="E137" s="214"/>
      <c r="F137" s="233" t="s">
        <v>399</v>
      </c>
      <c r="G137" s="214"/>
      <c r="H137" s="214" t="s">
        <v>453</v>
      </c>
      <c r="I137" s="214" t="s">
        <v>433</v>
      </c>
      <c r="J137" s="214"/>
      <c r="K137" s="255"/>
    </row>
    <row r="138" spans="2:11" ht="15" customHeight="1">
      <c r="B138" s="253"/>
      <c r="C138" s="214" t="s">
        <v>434</v>
      </c>
      <c r="D138" s="214"/>
      <c r="E138" s="214"/>
      <c r="F138" s="233" t="s">
        <v>399</v>
      </c>
      <c r="G138" s="214"/>
      <c r="H138" s="214" t="s">
        <v>434</v>
      </c>
      <c r="I138" s="214" t="s">
        <v>433</v>
      </c>
      <c r="J138" s="214"/>
      <c r="K138" s="255"/>
    </row>
    <row r="139" spans="2:11" ht="15" customHeight="1">
      <c r="B139" s="253"/>
      <c r="C139" s="214" t="s">
        <v>37</v>
      </c>
      <c r="D139" s="214"/>
      <c r="E139" s="214"/>
      <c r="F139" s="233" t="s">
        <v>399</v>
      </c>
      <c r="G139" s="214"/>
      <c r="H139" s="214" t="s">
        <v>454</v>
      </c>
      <c r="I139" s="214" t="s">
        <v>433</v>
      </c>
      <c r="J139" s="214"/>
      <c r="K139" s="255"/>
    </row>
    <row r="140" spans="2:11" ht="15" customHeight="1">
      <c r="B140" s="253"/>
      <c r="C140" s="214" t="s">
        <v>455</v>
      </c>
      <c r="D140" s="214"/>
      <c r="E140" s="214"/>
      <c r="F140" s="233" t="s">
        <v>399</v>
      </c>
      <c r="G140" s="214"/>
      <c r="H140" s="214" t="s">
        <v>456</v>
      </c>
      <c r="I140" s="214" t="s">
        <v>433</v>
      </c>
      <c r="J140" s="214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10"/>
      <c r="C142" s="210"/>
      <c r="D142" s="210"/>
      <c r="E142" s="210"/>
      <c r="F142" s="245"/>
      <c r="G142" s="210"/>
      <c r="H142" s="210"/>
      <c r="I142" s="210"/>
      <c r="J142" s="210"/>
      <c r="K142" s="210"/>
    </row>
    <row r="143" spans="2:11" ht="18.75" customHeight="1"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2:11" ht="7.5" customHeight="1">
      <c r="B144" s="221"/>
      <c r="C144" s="222"/>
      <c r="D144" s="222"/>
      <c r="E144" s="222"/>
      <c r="F144" s="222"/>
      <c r="G144" s="222"/>
      <c r="H144" s="222"/>
      <c r="I144" s="222"/>
      <c r="J144" s="222"/>
      <c r="K144" s="223"/>
    </row>
    <row r="145" spans="2:11" ht="45" customHeight="1">
      <c r="B145" s="224"/>
      <c r="C145" s="327" t="s">
        <v>457</v>
      </c>
      <c r="D145" s="327"/>
      <c r="E145" s="327"/>
      <c r="F145" s="327"/>
      <c r="G145" s="327"/>
      <c r="H145" s="327"/>
      <c r="I145" s="327"/>
      <c r="J145" s="327"/>
      <c r="K145" s="225"/>
    </row>
    <row r="146" spans="2:11" ht="17.25" customHeight="1">
      <c r="B146" s="224"/>
      <c r="C146" s="226" t="s">
        <v>393</v>
      </c>
      <c r="D146" s="226"/>
      <c r="E146" s="226"/>
      <c r="F146" s="226" t="s">
        <v>394</v>
      </c>
      <c r="G146" s="227"/>
      <c r="H146" s="226" t="s">
        <v>95</v>
      </c>
      <c r="I146" s="226" t="s">
        <v>56</v>
      </c>
      <c r="J146" s="226" t="s">
        <v>395</v>
      </c>
      <c r="K146" s="225"/>
    </row>
    <row r="147" spans="2:11" ht="17.25" customHeight="1">
      <c r="B147" s="224"/>
      <c r="C147" s="228" t="s">
        <v>396</v>
      </c>
      <c r="D147" s="228"/>
      <c r="E147" s="228"/>
      <c r="F147" s="229" t="s">
        <v>397</v>
      </c>
      <c r="G147" s="230"/>
      <c r="H147" s="228"/>
      <c r="I147" s="228"/>
      <c r="J147" s="228" t="s">
        <v>398</v>
      </c>
      <c r="K147" s="225"/>
    </row>
    <row r="148" spans="2:11" ht="5.25" customHeight="1">
      <c r="B148" s="234"/>
      <c r="C148" s="231"/>
      <c r="D148" s="231"/>
      <c r="E148" s="231"/>
      <c r="F148" s="231"/>
      <c r="G148" s="232"/>
      <c r="H148" s="231"/>
      <c r="I148" s="231"/>
      <c r="J148" s="231"/>
      <c r="K148" s="255"/>
    </row>
    <row r="149" spans="2:11" ht="15" customHeight="1">
      <c r="B149" s="234"/>
      <c r="C149" s="259" t="s">
        <v>402</v>
      </c>
      <c r="D149" s="214"/>
      <c r="E149" s="214"/>
      <c r="F149" s="260" t="s">
        <v>399</v>
      </c>
      <c r="G149" s="214"/>
      <c r="H149" s="259" t="s">
        <v>438</v>
      </c>
      <c r="I149" s="259" t="s">
        <v>401</v>
      </c>
      <c r="J149" s="259">
        <v>120</v>
      </c>
      <c r="K149" s="255"/>
    </row>
    <row r="150" spans="2:11" ht="15" customHeight="1">
      <c r="B150" s="234"/>
      <c r="C150" s="259" t="s">
        <v>447</v>
      </c>
      <c r="D150" s="214"/>
      <c r="E150" s="214"/>
      <c r="F150" s="260" t="s">
        <v>399</v>
      </c>
      <c r="G150" s="214"/>
      <c r="H150" s="259" t="s">
        <v>458</v>
      </c>
      <c r="I150" s="259" t="s">
        <v>401</v>
      </c>
      <c r="J150" s="259" t="s">
        <v>449</v>
      </c>
      <c r="K150" s="255"/>
    </row>
    <row r="151" spans="2:11" ht="15" customHeight="1">
      <c r="B151" s="234"/>
      <c r="C151" s="259" t="s">
        <v>348</v>
      </c>
      <c r="D151" s="214"/>
      <c r="E151" s="214"/>
      <c r="F151" s="260" t="s">
        <v>399</v>
      </c>
      <c r="G151" s="214"/>
      <c r="H151" s="259" t="s">
        <v>459</v>
      </c>
      <c r="I151" s="259" t="s">
        <v>401</v>
      </c>
      <c r="J151" s="259" t="s">
        <v>449</v>
      </c>
      <c r="K151" s="255"/>
    </row>
    <row r="152" spans="2:11" ht="15" customHeight="1">
      <c r="B152" s="234"/>
      <c r="C152" s="259" t="s">
        <v>404</v>
      </c>
      <c r="D152" s="214"/>
      <c r="E152" s="214"/>
      <c r="F152" s="260" t="s">
        <v>405</v>
      </c>
      <c r="G152" s="214"/>
      <c r="H152" s="259" t="s">
        <v>438</v>
      </c>
      <c r="I152" s="259" t="s">
        <v>401</v>
      </c>
      <c r="J152" s="259">
        <v>50</v>
      </c>
      <c r="K152" s="255"/>
    </row>
    <row r="153" spans="2:11" ht="15" customHeight="1">
      <c r="B153" s="234"/>
      <c r="C153" s="259" t="s">
        <v>407</v>
      </c>
      <c r="D153" s="214"/>
      <c r="E153" s="214"/>
      <c r="F153" s="260" t="s">
        <v>399</v>
      </c>
      <c r="G153" s="214"/>
      <c r="H153" s="259" t="s">
        <v>438</v>
      </c>
      <c r="I153" s="259" t="s">
        <v>409</v>
      </c>
      <c r="J153" s="259"/>
      <c r="K153" s="255"/>
    </row>
    <row r="154" spans="2:11" ht="15" customHeight="1">
      <c r="B154" s="234"/>
      <c r="C154" s="259" t="s">
        <v>418</v>
      </c>
      <c r="D154" s="214"/>
      <c r="E154" s="214"/>
      <c r="F154" s="260" t="s">
        <v>405</v>
      </c>
      <c r="G154" s="214"/>
      <c r="H154" s="259" t="s">
        <v>438</v>
      </c>
      <c r="I154" s="259" t="s">
        <v>401</v>
      </c>
      <c r="J154" s="259">
        <v>50</v>
      </c>
      <c r="K154" s="255"/>
    </row>
    <row r="155" spans="2:11" ht="15" customHeight="1">
      <c r="B155" s="234"/>
      <c r="C155" s="259" t="s">
        <v>426</v>
      </c>
      <c r="D155" s="214"/>
      <c r="E155" s="214"/>
      <c r="F155" s="260" t="s">
        <v>405</v>
      </c>
      <c r="G155" s="214"/>
      <c r="H155" s="259" t="s">
        <v>438</v>
      </c>
      <c r="I155" s="259" t="s">
        <v>401</v>
      </c>
      <c r="J155" s="259">
        <v>50</v>
      </c>
      <c r="K155" s="255"/>
    </row>
    <row r="156" spans="2:11" ht="15" customHeight="1">
      <c r="B156" s="234"/>
      <c r="C156" s="259" t="s">
        <v>424</v>
      </c>
      <c r="D156" s="214"/>
      <c r="E156" s="214"/>
      <c r="F156" s="260" t="s">
        <v>405</v>
      </c>
      <c r="G156" s="214"/>
      <c r="H156" s="259" t="s">
        <v>438</v>
      </c>
      <c r="I156" s="259" t="s">
        <v>401</v>
      </c>
      <c r="J156" s="259">
        <v>50</v>
      </c>
      <c r="K156" s="255"/>
    </row>
    <row r="157" spans="2:11" ht="15" customHeight="1">
      <c r="B157" s="234"/>
      <c r="C157" s="259" t="s">
        <v>85</v>
      </c>
      <c r="D157" s="214"/>
      <c r="E157" s="214"/>
      <c r="F157" s="260" t="s">
        <v>399</v>
      </c>
      <c r="G157" s="214"/>
      <c r="H157" s="259" t="s">
        <v>460</v>
      </c>
      <c r="I157" s="259" t="s">
        <v>401</v>
      </c>
      <c r="J157" s="259" t="s">
        <v>461</v>
      </c>
      <c r="K157" s="255"/>
    </row>
    <row r="158" spans="2:11" ht="15" customHeight="1">
      <c r="B158" s="234"/>
      <c r="C158" s="259" t="s">
        <v>462</v>
      </c>
      <c r="D158" s="214"/>
      <c r="E158" s="214"/>
      <c r="F158" s="260" t="s">
        <v>399</v>
      </c>
      <c r="G158" s="214"/>
      <c r="H158" s="259" t="s">
        <v>463</v>
      </c>
      <c r="I158" s="259" t="s">
        <v>433</v>
      </c>
      <c r="J158" s="259"/>
      <c r="K158" s="255"/>
    </row>
    <row r="159" spans="2:11" ht="15" customHeight="1">
      <c r="B159" s="261"/>
      <c r="C159" s="243"/>
      <c r="D159" s="243"/>
      <c r="E159" s="243"/>
      <c r="F159" s="243"/>
      <c r="G159" s="243"/>
      <c r="H159" s="243"/>
      <c r="I159" s="243"/>
      <c r="J159" s="243"/>
      <c r="K159" s="262"/>
    </row>
    <row r="160" spans="2:11" ht="18.75" customHeight="1">
      <c r="B160" s="210"/>
      <c r="C160" s="214"/>
      <c r="D160" s="214"/>
      <c r="E160" s="214"/>
      <c r="F160" s="233"/>
      <c r="G160" s="214"/>
      <c r="H160" s="214"/>
      <c r="I160" s="214"/>
      <c r="J160" s="214"/>
      <c r="K160" s="210"/>
    </row>
    <row r="161" spans="2:11" ht="18.75" customHeight="1"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5"/>
      <c r="C163" s="323" t="s">
        <v>464</v>
      </c>
      <c r="D163" s="323"/>
      <c r="E163" s="323"/>
      <c r="F163" s="323"/>
      <c r="G163" s="323"/>
      <c r="H163" s="323"/>
      <c r="I163" s="323"/>
      <c r="J163" s="323"/>
      <c r="K163" s="206"/>
    </row>
    <row r="164" spans="2:11" ht="17.25" customHeight="1">
      <c r="B164" s="205"/>
      <c r="C164" s="226" t="s">
        <v>393</v>
      </c>
      <c r="D164" s="226"/>
      <c r="E164" s="226"/>
      <c r="F164" s="226" t="s">
        <v>394</v>
      </c>
      <c r="G164" s="263"/>
      <c r="H164" s="264" t="s">
        <v>95</v>
      </c>
      <c r="I164" s="264" t="s">
        <v>56</v>
      </c>
      <c r="J164" s="226" t="s">
        <v>395</v>
      </c>
      <c r="K164" s="206"/>
    </row>
    <row r="165" spans="2:11" ht="17.25" customHeight="1">
      <c r="B165" s="207"/>
      <c r="C165" s="228" t="s">
        <v>396</v>
      </c>
      <c r="D165" s="228"/>
      <c r="E165" s="228"/>
      <c r="F165" s="229" t="s">
        <v>397</v>
      </c>
      <c r="G165" s="265"/>
      <c r="H165" s="266"/>
      <c r="I165" s="266"/>
      <c r="J165" s="228" t="s">
        <v>398</v>
      </c>
      <c r="K165" s="208"/>
    </row>
    <row r="166" spans="2:11" ht="5.25" customHeight="1">
      <c r="B166" s="234"/>
      <c r="C166" s="231"/>
      <c r="D166" s="231"/>
      <c r="E166" s="231"/>
      <c r="F166" s="231"/>
      <c r="G166" s="232"/>
      <c r="H166" s="231"/>
      <c r="I166" s="231"/>
      <c r="J166" s="231"/>
      <c r="K166" s="255"/>
    </row>
    <row r="167" spans="2:11" ht="15" customHeight="1">
      <c r="B167" s="234"/>
      <c r="C167" s="214" t="s">
        <v>402</v>
      </c>
      <c r="D167" s="214"/>
      <c r="E167" s="214"/>
      <c r="F167" s="233" t="s">
        <v>399</v>
      </c>
      <c r="G167" s="214"/>
      <c r="H167" s="214" t="s">
        <v>438</v>
      </c>
      <c r="I167" s="214" t="s">
        <v>401</v>
      </c>
      <c r="J167" s="214">
        <v>120</v>
      </c>
      <c r="K167" s="255"/>
    </row>
    <row r="168" spans="2:11" ht="15" customHeight="1">
      <c r="B168" s="234"/>
      <c r="C168" s="214" t="s">
        <v>447</v>
      </c>
      <c r="D168" s="214"/>
      <c r="E168" s="214"/>
      <c r="F168" s="233" t="s">
        <v>399</v>
      </c>
      <c r="G168" s="214"/>
      <c r="H168" s="214" t="s">
        <v>448</v>
      </c>
      <c r="I168" s="214" t="s">
        <v>401</v>
      </c>
      <c r="J168" s="214" t="s">
        <v>449</v>
      </c>
      <c r="K168" s="255"/>
    </row>
    <row r="169" spans="2:11" ht="15" customHeight="1">
      <c r="B169" s="234"/>
      <c r="C169" s="214" t="s">
        <v>348</v>
      </c>
      <c r="D169" s="214"/>
      <c r="E169" s="214"/>
      <c r="F169" s="233" t="s">
        <v>399</v>
      </c>
      <c r="G169" s="214"/>
      <c r="H169" s="214" t="s">
        <v>465</v>
      </c>
      <c r="I169" s="214" t="s">
        <v>401</v>
      </c>
      <c r="J169" s="214" t="s">
        <v>449</v>
      </c>
      <c r="K169" s="255"/>
    </row>
    <row r="170" spans="2:11" ht="15" customHeight="1">
      <c r="B170" s="234"/>
      <c r="C170" s="214" t="s">
        <v>404</v>
      </c>
      <c r="D170" s="214"/>
      <c r="E170" s="214"/>
      <c r="F170" s="233" t="s">
        <v>405</v>
      </c>
      <c r="G170" s="214"/>
      <c r="H170" s="214" t="s">
        <v>465</v>
      </c>
      <c r="I170" s="214" t="s">
        <v>401</v>
      </c>
      <c r="J170" s="214">
        <v>50</v>
      </c>
      <c r="K170" s="255"/>
    </row>
    <row r="171" spans="2:11" ht="15" customHeight="1">
      <c r="B171" s="234"/>
      <c r="C171" s="214" t="s">
        <v>407</v>
      </c>
      <c r="D171" s="214"/>
      <c r="E171" s="214"/>
      <c r="F171" s="233" t="s">
        <v>399</v>
      </c>
      <c r="G171" s="214"/>
      <c r="H171" s="214" t="s">
        <v>465</v>
      </c>
      <c r="I171" s="214" t="s">
        <v>409</v>
      </c>
      <c r="J171" s="214"/>
      <c r="K171" s="255"/>
    </row>
    <row r="172" spans="2:11" ht="15" customHeight="1">
      <c r="B172" s="234"/>
      <c r="C172" s="214" t="s">
        <v>418</v>
      </c>
      <c r="D172" s="214"/>
      <c r="E172" s="214"/>
      <c r="F172" s="233" t="s">
        <v>405</v>
      </c>
      <c r="G172" s="214"/>
      <c r="H172" s="214" t="s">
        <v>465</v>
      </c>
      <c r="I172" s="214" t="s">
        <v>401</v>
      </c>
      <c r="J172" s="214">
        <v>50</v>
      </c>
      <c r="K172" s="255"/>
    </row>
    <row r="173" spans="2:11" ht="15" customHeight="1">
      <c r="B173" s="234"/>
      <c r="C173" s="214" t="s">
        <v>426</v>
      </c>
      <c r="D173" s="214"/>
      <c r="E173" s="214"/>
      <c r="F173" s="233" t="s">
        <v>405</v>
      </c>
      <c r="G173" s="214"/>
      <c r="H173" s="214" t="s">
        <v>465</v>
      </c>
      <c r="I173" s="214" t="s">
        <v>401</v>
      </c>
      <c r="J173" s="214">
        <v>50</v>
      </c>
      <c r="K173" s="255"/>
    </row>
    <row r="174" spans="2:11" ht="15" customHeight="1">
      <c r="B174" s="234"/>
      <c r="C174" s="214" t="s">
        <v>424</v>
      </c>
      <c r="D174" s="214"/>
      <c r="E174" s="214"/>
      <c r="F174" s="233" t="s">
        <v>405</v>
      </c>
      <c r="G174" s="214"/>
      <c r="H174" s="214" t="s">
        <v>465</v>
      </c>
      <c r="I174" s="214" t="s">
        <v>401</v>
      </c>
      <c r="J174" s="214">
        <v>50</v>
      </c>
      <c r="K174" s="255"/>
    </row>
    <row r="175" spans="2:11" ht="15" customHeight="1">
      <c r="B175" s="234"/>
      <c r="C175" s="214" t="s">
        <v>94</v>
      </c>
      <c r="D175" s="214"/>
      <c r="E175" s="214"/>
      <c r="F175" s="233" t="s">
        <v>399</v>
      </c>
      <c r="G175" s="214"/>
      <c r="H175" s="214" t="s">
        <v>466</v>
      </c>
      <c r="I175" s="214" t="s">
        <v>467</v>
      </c>
      <c r="J175" s="214"/>
      <c r="K175" s="255"/>
    </row>
    <row r="176" spans="2:11" ht="15" customHeight="1">
      <c r="B176" s="234"/>
      <c r="C176" s="214" t="s">
        <v>56</v>
      </c>
      <c r="D176" s="214"/>
      <c r="E176" s="214"/>
      <c r="F176" s="233" t="s">
        <v>399</v>
      </c>
      <c r="G176" s="214"/>
      <c r="H176" s="214" t="s">
        <v>468</v>
      </c>
      <c r="I176" s="214" t="s">
        <v>469</v>
      </c>
      <c r="J176" s="214">
        <v>1</v>
      </c>
      <c r="K176" s="255"/>
    </row>
    <row r="177" spans="2:11" ht="15" customHeight="1">
      <c r="B177" s="234"/>
      <c r="C177" s="214" t="s">
        <v>52</v>
      </c>
      <c r="D177" s="214"/>
      <c r="E177" s="214"/>
      <c r="F177" s="233" t="s">
        <v>399</v>
      </c>
      <c r="G177" s="214"/>
      <c r="H177" s="214" t="s">
        <v>470</v>
      </c>
      <c r="I177" s="214" t="s">
        <v>401</v>
      </c>
      <c r="J177" s="214">
        <v>20</v>
      </c>
      <c r="K177" s="255"/>
    </row>
    <row r="178" spans="2:11" ht="15" customHeight="1">
      <c r="B178" s="234"/>
      <c r="C178" s="214" t="s">
        <v>95</v>
      </c>
      <c r="D178" s="214"/>
      <c r="E178" s="214"/>
      <c r="F178" s="233" t="s">
        <v>399</v>
      </c>
      <c r="G178" s="214"/>
      <c r="H178" s="214" t="s">
        <v>471</v>
      </c>
      <c r="I178" s="214" t="s">
        <v>401</v>
      </c>
      <c r="J178" s="214">
        <v>255</v>
      </c>
      <c r="K178" s="255"/>
    </row>
    <row r="179" spans="2:11" ht="15" customHeight="1">
      <c r="B179" s="234"/>
      <c r="C179" s="214" t="s">
        <v>96</v>
      </c>
      <c r="D179" s="214"/>
      <c r="E179" s="214"/>
      <c r="F179" s="233" t="s">
        <v>399</v>
      </c>
      <c r="G179" s="214"/>
      <c r="H179" s="214" t="s">
        <v>364</v>
      </c>
      <c r="I179" s="214" t="s">
        <v>401</v>
      </c>
      <c r="J179" s="214">
        <v>10</v>
      </c>
      <c r="K179" s="255"/>
    </row>
    <row r="180" spans="2:11" ht="15" customHeight="1">
      <c r="B180" s="234"/>
      <c r="C180" s="214" t="s">
        <v>97</v>
      </c>
      <c r="D180" s="214"/>
      <c r="E180" s="214"/>
      <c r="F180" s="233" t="s">
        <v>399</v>
      </c>
      <c r="G180" s="214"/>
      <c r="H180" s="214" t="s">
        <v>472</v>
      </c>
      <c r="I180" s="214" t="s">
        <v>433</v>
      </c>
      <c r="J180" s="214"/>
      <c r="K180" s="255"/>
    </row>
    <row r="181" spans="2:11" ht="15" customHeight="1">
      <c r="B181" s="234"/>
      <c r="C181" s="214" t="s">
        <v>473</v>
      </c>
      <c r="D181" s="214"/>
      <c r="E181" s="214"/>
      <c r="F181" s="233" t="s">
        <v>399</v>
      </c>
      <c r="G181" s="214"/>
      <c r="H181" s="214" t="s">
        <v>474</v>
      </c>
      <c r="I181" s="214" t="s">
        <v>433</v>
      </c>
      <c r="J181" s="214"/>
      <c r="K181" s="255"/>
    </row>
    <row r="182" spans="2:11" ht="15" customHeight="1">
      <c r="B182" s="234"/>
      <c r="C182" s="214" t="s">
        <v>462</v>
      </c>
      <c r="D182" s="214"/>
      <c r="E182" s="214"/>
      <c r="F182" s="233" t="s">
        <v>399</v>
      </c>
      <c r="G182" s="214"/>
      <c r="H182" s="214" t="s">
        <v>475</v>
      </c>
      <c r="I182" s="214" t="s">
        <v>433</v>
      </c>
      <c r="J182" s="214"/>
      <c r="K182" s="255"/>
    </row>
    <row r="183" spans="2:11" ht="15" customHeight="1">
      <c r="B183" s="234"/>
      <c r="C183" s="214" t="s">
        <v>99</v>
      </c>
      <c r="D183" s="214"/>
      <c r="E183" s="214"/>
      <c r="F183" s="233" t="s">
        <v>405</v>
      </c>
      <c r="G183" s="214"/>
      <c r="H183" s="214" t="s">
        <v>476</v>
      </c>
      <c r="I183" s="214" t="s">
        <v>401</v>
      </c>
      <c r="J183" s="214">
        <v>50</v>
      </c>
      <c r="K183" s="255"/>
    </row>
    <row r="184" spans="2:11" ht="15" customHeight="1">
      <c r="B184" s="234"/>
      <c r="C184" s="214" t="s">
        <v>477</v>
      </c>
      <c r="D184" s="214"/>
      <c r="E184" s="214"/>
      <c r="F184" s="233" t="s">
        <v>405</v>
      </c>
      <c r="G184" s="214"/>
      <c r="H184" s="214" t="s">
        <v>478</v>
      </c>
      <c r="I184" s="214" t="s">
        <v>479</v>
      </c>
      <c r="J184" s="214"/>
      <c r="K184" s="255"/>
    </row>
    <row r="185" spans="2:11" ht="15" customHeight="1">
      <c r="B185" s="234"/>
      <c r="C185" s="214" t="s">
        <v>480</v>
      </c>
      <c r="D185" s="214"/>
      <c r="E185" s="214"/>
      <c r="F185" s="233" t="s">
        <v>405</v>
      </c>
      <c r="G185" s="214"/>
      <c r="H185" s="214" t="s">
        <v>481</v>
      </c>
      <c r="I185" s="214" t="s">
        <v>479</v>
      </c>
      <c r="J185" s="214"/>
      <c r="K185" s="255"/>
    </row>
    <row r="186" spans="2:11" ht="15" customHeight="1">
      <c r="B186" s="234"/>
      <c r="C186" s="214" t="s">
        <v>482</v>
      </c>
      <c r="D186" s="214"/>
      <c r="E186" s="214"/>
      <c r="F186" s="233" t="s">
        <v>405</v>
      </c>
      <c r="G186" s="214"/>
      <c r="H186" s="214" t="s">
        <v>483</v>
      </c>
      <c r="I186" s="214" t="s">
        <v>479</v>
      </c>
      <c r="J186" s="214"/>
      <c r="K186" s="255"/>
    </row>
    <row r="187" spans="2:11" ht="15" customHeight="1">
      <c r="B187" s="234"/>
      <c r="C187" s="267" t="s">
        <v>484</v>
      </c>
      <c r="D187" s="214"/>
      <c r="E187" s="214"/>
      <c r="F187" s="233" t="s">
        <v>405</v>
      </c>
      <c r="G187" s="214"/>
      <c r="H187" s="214" t="s">
        <v>485</v>
      </c>
      <c r="I187" s="214" t="s">
        <v>486</v>
      </c>
      <c r="J187" s="268" t="s">
        <v>487</v>
      </c>
      <c r="K187" s="255"/>
    </row>
    <row r="188" spans="2:11" ht="15" customHeight="1">
      <c r="B188" s="234"/>
      <c r="C188" s="219" t="s">
        <v>41</v>
      </c>
      <c r="D188" s="214"/>
      <c r="E188" s="214"/>
      <c r="F188" s="233" t="s">
        <v>399</v>
      </c>
      <c r="G188" s="214"/>
      <c r="H188" s="210" t="s">
        <v>488</v>
      </c>
      <c r="I188" s="214" t="s">
        <v>489</v>
      </c>
      <c r="J188" s="214"/>
      <c r="K188" s="255"/>
    </row>
    <row r="189" spans="2:11" ht="15" customHeight="1">
      <c r="B189" s="234"/>
      <c r="C189" s="219" t="s">
        <v>490</v>
      </c>
      <c r="D189" s="214"/>
      <c r="E189" s="214"/>
      <c r="F189" s="233" t="s">
        <v>399</v>
      </c>
      <c r="G189" s="214"/>
      <c r="H189" s="214" t="s">
        <v>491</v>
      </c>
      <c r="I189" s="214" t="s">
        <v>433</v>
      </c>
      <c r="J189" s="214"/>
      <c r="K189" s="255"/>
    </row>
    <row r="190" spans="2:11" ht="15" customHeight="1">
      <c r="B190" s="234"/>
      <c r="C190" s="219" t="s">
        <v>492</v>
      </c>
      <c r="D190" s="214"/>
      <c r="E190" s="214"/>
      <c r="F190" s="233" t="s">
        <v>399</v>
      </c>
      <c r="G190" s="214"/>
      <c r="H190" s="214" t="s">
        <v>493</v>
      </c>
      <c r="I190" s="214" t="s">
        <v>433</v>
      </c>
      <c r="J190" s="214"/>
      <c r="K190" s="255"/>
    </row>
    <row r="191" spans="2:11" ht="15" customHeight="1">
      <c r="B191" s="234"/>
      <c r="C191" s="219" t="s">
        <v>494</v>
      </c>
      <c r="D191" s="214"/>
      <c r="E191" s="214"/>
      <c r="F191" s="233" t="s">
        <v>405</v>
      </c>
      <c r="G191" s="214"/>
      <c r="H191" s="214" t="s">
        <v>495</v>
      </c>
      <c r="I191" s="214" t="s">
        <v>433</v>
      </c>
      <c r="J191" s="214"/>
      <c r="K191" s="255"/>
    </row>
    <row r="192" spans="2:11" ht="15" customHeight="1">
      <c r="B192" s="261"/>
      <c r="C192" s="269"/>
      <c r="D192" s="243"/>
      <c r="E192" s="243"/>
      <c r="F192" s="243"/>
      <c r="G192" s="243"/>
      <c r="H192" s="243"/>
      <c r="I192" s="243"/>
      <c r="J192" s="243"/>
      <c r="K192" s="262"/>
    </row>
    <row r="193" spans="2:11" ht="18.75" customHeight="1">
      <c r="B193" s="210"/>
      <c r="C193" s="214"/>
      <c r="D193" s="214"/>
      <c r="E193" s="214"/>
      <c r="F193" s="233"/>
      <c r="G193" s="214"/>
      <c r="H193" s="214"/>
      <c r="I193" s="214"/>
      <c r="J193" s="214"/>
      <c r="K193" s="210"/>
    </row>
    <row r="194" spans="2:11" ht="18.75" customHeight="1">
      <c r="B194" s="210"/>
      <c r="C194" s="214"/>
      <c r="D194" s="214"/>
      <c r="E194" s="214"/>
      <c r="F194" s="233"/>
      <c r="G194" s="214"/>
      <c r="H194" s="214"/>
      <c r="I194" s="214"/>
      <c r="J194" s="214"/>
      <c r="K194" s="210"/>
    </row>
    <row r="195" spans="2:11" ht="18.75" customHeight="1"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</row>
    <row r="196" spans="2:11">
      <c r="B196" s="202"/>
      <c r="C196" s="203"/>
      <c r="D196" s="203"/>
      <c r="E196" s="203"/>
      <c r="F196" s="203"/>
      <c r="G196" s="203"/>
      <c r="H196" s="203"/>
      <c r="I196" s="203"/>
      <c r="J196" s="203"/>
      <c r="K196" s="204"/>
    </row>
    <row r="197" spans="2:11" ht="21">
      <c r="B197" s="205"/>
      <c r="C197" s="323" t="s">
        <v>496</v>
      </c>
      <c r="D197" s="323"/>
      <c r="E197" s="323"/>
      <c r="F197" s="323"/>
      <c r="G197" s="323"/>
      <c r="H197" s="323"/>
      <c r="I197" s="323"/>
      <c r="J197" s="323"/>
      <c r="K197" s="206"/>
    </row>
    <row r="198" spans="2:11" ht="25.5" customHeight="1">
      <c r="B198" s="205"/>
      <c r="C198" s="270" t="s">
        <v>497</v>
      </c>
      <c r="D198" s="270"/>
      <c r="E198" s="270"/>
      <c r="F198" s="270" t="s">
        <v>498</v>
      </c>
      <c r="G198" s="271"/>
      <c r="H198" s="328" t="s">
        <v>499</v>
      </c>
      <c r="I198" s="328"/>
      <c r="J198" s="328"/>
      <c r="K198" s="206"/>
    </row>
    <row r="199" spans="2:11" ht="5.25" customHeight="1">
      <c r="B199" s="234"/>
      <c r="C199" s="231"/>
      <c r="D199" s="231"/>
      <c r="E199" s="231"/>
      <c r="F199" s="231"/>
      <c r="G199" s="214"/>
      <c r="H199" s="231"/>
      <c r="I199" s="231"/>
      <c r="J199" s="231"/>
      <c r="K199" s="255"/>
    </row>
    <row r="200" spans="2:11" ht="15" customHeight="1">
      <c r="B200" s="234"/>
      <c r="C200" s="214" t="s">
        <v>489</v>
      </c>
      <c r="D200" s="214"/>
      <c r="E200" s="214"/>
      <c r="F200" s="233" t="s">
        <v>42</v>
      </c>
      <c r="G200" s="214"/>
      <c r="H200" s="325" t="s">
        <v>500</v>
      </c>
      <c r="I200" s="325"/>
      <c r="J200" s="325"/>
      <c r="K200" s="255"/>
    </row>
    <row r="201" spans="2:11" ht="15" customHeight="1">
      <c r="B201" s="234"/>
      <c r="C201" s="240"/>
      <c r="D201" s="214"/>
      <c r="E201" s="214"/>
      <c r="F201" s="233" t="s">
        <v>43</v>
      </c>
      <c r="G201" s="214"/>
      <c r="H201" s="325" t="s">
        <v>501</v>
      </c>
      <c r="I201" s="325"/>
      <c r="J201" s="325"/>
      <c r="K201" s="255"/>
    </row>
    <row r="202" spans="2:11" ht="15" customHeight="1">
      <c r="B202" s="234"/>
      <c r="C202" s="240"/>
      <c r="D202" s="214"/>
      <c r="E202" s="214"/>
      <c r="F202" s="233" t="s">
        <v>46</v>
      </c>
      <c r="G202" s="214"/>
      <c r="H202" s="325" t="s">
        <v>502</v>
      </c>
      <c r="I202" s="325"/>
      <c r="J202" s="325"/>
      <c r="K202" s="255"/>
    </row>
    <row r="203" spans="2:11" ht="15" customHeight="1">
      <c r="B203" s="234"/>
      <c r="C203" s="214"/>
      <c r="D203" s="214"/>
      <c r="E203" s="214"/>
      <c r="F203" s="233" t="s">
        <v>44</v>
      </c>
      <c r="G203" s="214"/>
      <c r="H203" s="325" t="s">
        <v>503</v>
      </c>
      <c r="I203" s="325"/>
      <c r="J203" s="325"/>
      <c r="K203" s="255"/>
    </row>
    <row r="204" spans="2:11" ht="15" customHeight="1">
      <c r="B204" s="234"/>
      <c r="C204" s="214"/>
      <c r="D204" s="214"/>
      <c r="E204" s="214"/>
      <c r="F204" s="233" t="s">
        <v>45</v>
      </c>
      <c r="G204" s="214"/>
      <c r="H204" s="325" t="s">
        <v>504</v>
      </c>
      <c r="I204" s="325"/>
      <c r="J204" s="325"/>
      <c r="K204" s="255"/>
    </row>
    <row r="205" spans="2:11" ht="15" customHeight="1">
      <c r="B205" s="234"/>
      <c r="C205" s="214"/>
      <c r="D205" s="214"/>
      <c r="E205" s="214"/>
      <c r="F205" s="233"/>
      <c r="G205" s="214"/>
      <c r="H205" s="214"/>
      <c r="I205" s="214"/>
      <c r="J205" s="214"/>
      <c r="K205" s="255"/>
    </row>
    <row r="206" spans="2:11" ht="15" customHeight="1">
      <c r="B206" s="234"/>
      <c r="C206" s="214" t="s">
        <v>445</v>
      </c>
      <c r="D206" s="214"/>
      <c r="E206" s="214"/>
      <c r="F206" s="233" t="s">
        <v>75</v>
      </c>
      <c r="G206" s="214"/>
      <c r="H206" s="325" t="s">
        <v>505</v>
      </c>
      <c r="I206" s="325"/>
      <c r="J206" s="325"/>
      <c r="K206" s="255"/>
    </row>
    <row r="207" spans="2:11" ht="15" customHeight="1">
      <c r="B207" s="234"/>
      <c r="C207" s="240"/>
      <c r="D207" s="214"/>
      <c r="E207" s="214"/>
      <c r="F207" s="233" t="s">
        <v>342</v>
      </c>
      <c r="G207" s="214"/>
      <c r="H207" s="325" t="s">
        <v>343</v>
      </c>
      <c r="I207" s="325"/>
      <c r="J207" s="325"/>
      <c r="K207" s="255"/>
    </row>
    <row r="208" spans="2:11" ht="15" customHeight="1">
      <c r="B208" s="234"/>
      <c r="C208" s="214"/>
      <c r="D208" s="214"/>
      <c r="E208" s="214"/>
      <c r="F208" s="233" t="s">
        <v>340</v>
      </c>
      <c r="G208" s="214"/>
      <c r="H208" s="325" t="s">
        <v>506</v>
      </c>
      <c r="I208" s="325"/>
      <c r="J208" s="325"/>
      <c r="K208" s="255"/>
    </row>
    <row r="209" spans="2:11" ht="15" customHeight="1">
      <c r="B209" s="272"/>
      <c r="C209" s="240"/>
      <c r="D209" s="240"/>
      <c r="E209" s="240"/>
      <c r="F209" s="233" t="s">
        <v>344</v>
      </c>
      <c r="G209" s="219"/>
      <c r="H209" s="329" t="s">
        <v>345</v>
      </c>
      <c r="I209" s="329"/>
      <c r="J209" s="329"/>
      <c r="K209" s="273"/>
    </row>
    <row r="210" spans="2:11" ht="15" customHeight="1">
      <c r="B210" s="272"/>
      <c r="C210" s="240"/>
      <c r="D210" s="240"/>
      <c r="E210" s="240"/>
      <c r="F210" s="233" t="s">
        <v>346</v>
      </c>
      <c r="G210" s="219"/>
      <c r="H210" s="329" t="s">
        <v>507</v>
      </c>
      <c r="I210" s="329"/>
      <c r="J210" s="329"/>
      <c r="K210" s="273"/>
    </row>
    <row r="211" spans="2:11" ht="15" customHeight="1">
      <c r="B211" s="272"/>
      <c r="C211" s="240"/>
      <c r="D211" s="240"/>
      <c r="E211" s="240"/>
      <c r="F211" s="274"/>
      <c r="G211" s="219"/>
      <c r="H211" s="275"/>
      <c r="I211" s="275"/>
      <c r="J211" s="275"/>
      <c r="K211" s="273"/>
    </row>
    <row r="212" spans="2:11" ht="15" customHeight="1">
      <c r="B212" s="272"/>
      <c r="C212" s="214" t="s">
        <v>469</v>
      </c>
      <c r="D212" s="240"/>
      <c r="E212" s="240"/>
      <c r="F212" s="233">
        <v>1</v>
      </c>
      <c r="G212" s="219"/>
      <c r="H212" s="329" t="s">
        <v>508</v>
      </c>
      <c r="I212" s="329"/>
      <c r="J212" s="329"/>
      <c r="K212" s="273"/>
    </row>
    <row r="213" spans="2:11" ht="15" customHeight="1">
      <c r="B213" s="272"/>
      <c r="C213" s="240"/>
      <c r="D213" s="240"/>
      <c r="E213" s="240"/>
      <c r="F213" s="233">
        <v>2</v>
      </c>
      <c r="G213" s="219"/>
      <c r="H213" s="329" t="s">
        <v>509</v>
      </c>
      <c r="I213" s="329"/>
      <c r="J213" s="329"/>
      <c r="K213" s="273"/>
    </row>
    <row r="214" spans="2:11" ht="15" customHeight="1">
      <c r="B214" s="272"/>
      <c r="C214" s="240"/>
      <c r="D214" s="240"/>
      <c r="E214" s="240"/>
      <c r="F214" s="233">
        <v>3</v>
      </c>
      <c r="G214" s="219"/>
      <c r="H214" s="329" t="s">
        <v>510</v>
      </c>
      <c r="I214" s="329"/>
      <c r="J214" s="329"/>
      <c r="K214" s="273"/>
    </row>
    <row r="215" spans="2:11" ht="15" customHeight="1">
      <c r="B215" s="272"/>
      <c r="C215" s="240"/>
      <c r="D215" s="240"/>
      <c r="E215" s="240"/>
      <c r="F215" s="233">
        <v>4</v>
      </c>
      <c r="G215" s="219"/>
      <c r="H215" s="329" t="s">
        <v>511</v>
      </c>
      <c r="I215" s="329"/>
      <c r="J215" s="329"/>
      <c r="K215" s="273"/>
    </row>
    <row r="216" spans="2:11" ht="12.75" customHeight="1">
      <c r="B216" s="276"/>
      <c r="C216" s="277"/>
      <c r="D216" s="277"/>
      <c r="E216" s="277"/>
      <c r="F216" s="277"/>
      <c r="G216" s="277"/>
      <c r="H216" s="277"/>
      <c r="I216" s="277"/>
      <c r="J216" s="277"/>
      <c r="K216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1 - Orlice, Štěnkov, káce...</vt:lpstr>
      <vt:lpstr>Pokyny pro vyplnění</vt:lpstr>
      <vt:lpstr>'1 - Orlice, Štěnkov, káce...'!Názvy_tisku</vt:lpstr>
      <vt:lpstr>'Rekapitulace stavby'!Názvy_tisku</vt:lpstr>
      <vt:lpstr>'1 - Orlice, Štěnkov, káce...'!Oblast_tisku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Chleboun</dc:creator>
  <cp:lastModifiedBy>Ladislav Chleboun</cp:lastModifiedBy>
  <cp:lastPrinted>2019-01-15T10:49:40Z</cp:lastPrinted>
  <dcterms:created xsi:type="dcterms:W3CDTF">2019-01-15T10:47:52Z</dcterms:created>
  <dcterms:modified xsi:type="dcterms:W3CDTF">2019-01-31T07:45:38Z</dcterms:modified>
</cp:coreProperties>
</file>