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mc:AlternateContent xmlns:mc="http://schemas.openxmlformats.org/markup-compatibility/2006">
    <mc:Choice Requires="x15">
      <x15ac:absPath xmlns:x15ac="http://schemas.microsoft.com/office/spreadsheetml/2010/11/ac" url="https://3lstudio.sharepoint.com/W005___DOTACE/005_DOTACE_AKCE_251_300/273_MZe - Pardubice - RUE - OPŽP/2_Zadávací řízení/190208/"/>
    </mc:Choice>
  </mc:AlternateContent>
  <xr:revisionPtr revIDLastSave="0" documentId="11_15B6B75254CFFCFE4BA5478478D2E15D51E726D8" xr6:coauthVersionLast="40" xr6:coauthVersionMax="40" xr10:uidLastSave="{00000000-0000-0000-0000-000000000000}"/>
  <bookViews>
    <workbookView xWindow="396" yWindow="636" windowWidth="16932" windowHeight="10932" xr2:uid="{00000000-000D-0000-FFFF-FFFF00000000}"/>
  </bookViews>
  <sheets>
    <sheet name="Rekapitulace stavby" sheetId="1" r:id="rId1"/>
    <sheet name="D.1.1 - Architektonicko s..." sheetId="2" r:id="rId2"/>
    <sheet name="D.1.4.1 - Silnoproudá ele..." sheetId="3" r:id="rId3"/>
    <sheet name="VON.OV - Vedlejší a ostat..." sheetId="4" r:id="rId4"/>
    <sheet name="Pokyny pro vyplnění" sheetId="5" r:id="rId5"/>
  </sheets>
  <definedNames>
    <definedName name="_xlnm._FilterDatabase" localSheetId="1" hidden="1">'D.1.1 - Architektonicko s...'!$C$104:$K$1048</definedName>
    <definedName name="_xlnm._FilterDatabase" localSheetId="2" hidden="1">'D.1.4.1 - Silnoproudá ele...'!$C$83:$K$88</definedName>
    <definedName name="_xlnm._FilterDatabase" localSheetId="3" hidden="1">'VON.OV - Vedlejší a ostat...'!$C$84:$K$110</definedName>
    <definedName name="_xlnm.Print_Titles" localSheetId="1">'D.1.1 - Architektonicko s...'!$104:$104</definedName>
    <definedName name="_xlnm.Print_Titles" localSheetId="2">'D.1.4.1 - Silnoproudá ele...'!$83:$83</definedName>
    <definedName name="_xlnm.Print_Titles" localSheetId="0">'Rekapitulace stavby'!$49:$49</definedName>
    <definedName name="_xlnm.Print_Titles" localSheetId="3">'VON.OV - Vedlejší a ostat...'!$84:$84</definedName>
    <definedName name="_xlnm.Print_Area" localSheetId="1">'D.1.1 - Architektonicko s...'!$C$4:$J$38,'D.1.1 - Architektonicko s...'!$C$44:$J$84,'D.1.1 - Architektonicko s...'!$C$90:$K$1048</definedName>
    <definedName name="_xlnm.Print_Area" localSheetId="2">'D.1.4.1 - Silnoproudá ele...'!$C$4:$J$38,'D.1.4.1 - Silnoproudá ele...'!$C$44:$J$63,'D.1.4.1 - Silnoproudá ele...'!$C$69:$K$88</definedName>
    <definedName name="_xlnm.Print_Area" localSheetId="4">'Pokyny pro vyplnění'!$B$2:$K$69,'Pokyny pro vyplnění'!$B$72:$K$116,'Pokyny pro vyplnění'!$B$119:$K$188,'Pokyny pro vyplnění'!$B$196:$K$216</definedName>
    <definedName name="_xlnm.Print_Area" localSheetId="0">'Rekapitulace stavby'!$D$4:$AO$33,'Rekapitulace stavby'!$C$39:$AQ$57</definedName>
    <definedName name="_xlnm.Print_Area" localSheetId="3">'VON.OV - Vedlejší a ostat...'!$C$4:$J$38,'VON.OV - Vedlejší a ostat...'!$C$44:$J$64,'VON.OV - Vedlejší a ostat...'!$C$70:$K$110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56" i="1" l="1"/>
  <c r="AX56" i="1"/>
  <c r="BI109" i="4"/>
  <c r="BH109" i="4"/>
  <c r="BG109" i="4"/>
  <c r="BF109" i="4"/>
  <c r="T109" i="4"/>
  <c r="R109" i="4"/>
  <c r="P109" i="4"/>
  <c r="BK109" i="4"/>
  <c r="J109" i="4"/>
  <c r="BE109" i="4" s="1"/>
  <c r="BI107" i="4"/>
  <c r="BH107" i="4"/>
  <c r="BG107" i="4"/>
  <c r="BF107" i="4"/>
  <c r="T107" i="4"/>
  <c r="R107" i="4"/>
  <c r="P107" i="4"/>
  <c r="BK107" i="4"/>
  <c r="J107" i="4"/>
  <c r="BE107" i="4" s="1"/>
  <c r="BI105" i="4"/>
  <c r="BH105" i="4"/>
  <c r="BG105" i="4"/>
  <c r="BF105" i="4"/>
  <c r="T105" i="4"/>
  <c r="T104" i="4" s="1"/>
  <c r="R105" i="4"/>
  <c r="P105" i="4"/>
  <c r="BK105" i="4"/>
  <c r="J105" i="4"/>
  <c r="BE105" i="4" s="1"/>
  <c r="BI103" i="4"/>
  <c r="BH103" i="4"/>
  <c r="BG103" i="4"/>
  <c r="BF103" i="4"/>
  <c r="T103" i="4"/>
  <c r="R103" i="4"/>
  <c r="P103" i="4"/>
  <c r="BK103" i="4"/>
  <c r="J103" i="4"/>
  <c r="BE103" i="4" s="1"/>
  <c r="BI102" i="4"/>
  <c r="BH102" i="4"/>
  <c r="BG102" i="4"/>
  <c r="BF102" i="4"/>
  <c r="T102" i="4"/>
  <c r="R102" i="4"/>
  <c r="P102" i="4"/>
  <c r="BK102" i="4"/>
  <c r="J102" i="4"/>
  <c r="BE102" i="4" s="1"/>
  <c r="BI101" i="4"/>
  <c r="BH101" i="4"/>
  <c r="BG101" i="4"/>
  <c r="BF101" i="4"/>
  <c r="T101" i="4"/>
  <c r="R101" i="4"/>
  <c r="P101" i="4"/>
  <c r="BK101" i="4"/>
  <c r="J101" i="4"/>
  <c r="BE101" i="4" s="1"/>
  <c r="BI100" i="4"/>
  <c r="BH100" i="4"/>
  <c r="BG100" i="4"/>
  <c r="BF100" i="4"/>
  <c r="BE100" i="4"/>
  <c r="T100" i="4"/>
  <c r="R100" i="4"/>
  <c r="P100" i="4"/>
  <c r="BK100" i="4"/>
  <c r="J100" i="4"/>
  <c r="BI99" i="4"/>
  <c r="BH99" i="4"/>
  <c r="BG99" i="4"/>
  <c r="BF99" i="4"/>
  <c r="T99" i="4"/>
  <c r="R99" i="4"/>
  <c r="P99" i="4"/>
  <c r="BK99" i="4"/>
  <c r="J99" i="4"/>
  <c r="BE99" i="4" s="1"/>
  <c r="BI97" i="4"/>
  <c r="BH97" i="4"/>
  <c r="BG97" i="4"/>
  <c r="BF97" i="4"/>
  <c r="T97" i="4"/>
  <c r="R97" i="4"/>
  <c r="P97" i="4"/>
  <c r="BK97" i="4"/>
  <c r="J97" i="4"/>
  <c r="BE97" i="4" s="1"/>
  <c r="BI95" i="4"/>
  <c r="BH95" i="4"/>
  <c r="BG95" i="4"/>
  <c r="BF95" i="4"/>
  <c r="T95" i="4"/>
  <c r="R95" i="4"/>
  <c r="P95" i="4"/>
  <c r="BK95" i="4"/>
  <c r="J95" i="4"/>
  <c r="BE95" i="4" s="1"/>
  <c r="BI93" i="4"/>
  <c r="BH93" i="4"/>
  <c r="BG93" i="4"/>
  <c r="BF93" i="4"/>
  <c r="T93" i="4"/>
  <c r="R93" i="4"/>
  <c r="P93" i="4"/>
  <c r="BK93" i="4"/>
  <c r="J93" i="4"/>
  <c r="BE93" i="4" s="1"/>
  <c r="BI91" i="4"/>
  <c r="BH91" i="4"/>
  <c r="BG91" i="4"/>
  <c r="BF91" i="4"/>
  <c r="T91" i="4"/>
  <c r="R91" i="4"/>
  <c r="P91" i="4"/>
  <c r="BK91" i="4"/>
  <c r="J91" i="4"/>
  <c r="BE91" i="4" s="1"/>
  <c r="BI90" i="4"/>
  <c r="F36" i="4" s="1"/>
  <c r="BD56" i="1" s="1"/>
  <c r="BD55" i="1" s="1"/>
  <c r="BH90" i="4"/>
  <c r="BG90" i="4"/>
  <c r="BF90" i="4"/>
  <c r="T90" i="4"/>
  <c r="R90" i="4"/>
  <c r="P90" i="4"/>
  <c r="BK90" i="4"/>
  <c r="J90" i="4"/>
  <c r="BE90" i="4" s="1"/>
  <c r="BI89" i="4"/>
  <c r="BH89" i="4"/>
  <c r="BG89" i="4"/>
  <c r="BF89" i="4"/>
  <c r="T89" i="4"/>
  <c r="R89" i="4"/>
  <c r="P89" i="4"/>
  <c r="BK89" i="4"/>
  <c r="J89" i="4"/>
  <c r="BE89" i="4" s="1"/>
  <c r="BI88" i="4"/>
  <c r="BH88" i="4"/>
  <c r="BG88" i="4"/>
  <c r="F34" i="4" s="1"/>
  <c r="BB56" i="1" s="1"/>
  <c r="BB55" i="1" s="1"/>
  <c r="AX55" i="1" s="1"/>
  <c r="BF88" i="4"/>
  <c r="BE88" i="4"/>
  <c r="T88" i="4"/>
  <c r="R88" i="4"/>
  <c r="R87" i="4" s="1"/>
  <c r="P88" i="4"/>
  <c r="BK88" i="4"/>
  <c r="J88" i="4"/>
  <c r="J81" i="4"/>
  <c r="F81" i="4"/>
  <c r="F79" i="4"/>
  <c r="E77" i="4"/>
  <c r="J55" i="4"/>
  <c r="F55" i="4"/>
  <c r="F53" i="4"/>
  <c r="E51" i="4"/>
  <c r="J20" i="4"/>
  <c r="E20" i="4"/>
  <c r="F82" i="4" s="1"/>
  <c r="J19" i="4"/>
  <c r="J14" i="4"/>
  <c r="J53" i="4" s="1"/>
  <c r="E7" i="4"/>
  <c r="E73" i="4" s="1"/>
  <c r="AY54" i="1"/>
  <c r="AX54" i="1"/>
  <c r="BI88" i="3"/>
  <c r="BH88" i="3"/>
  <c r="F35" i="3" s="1"/>
  <c r="BC54" i="1" s="1"/>
  <c r="BG88" i="3"/>
  <c r="BF88" i="3"/>
  <c r="T88" i="3"/>
  <c r="R88" i="3"/>
  <c r="P88" i="3"/>
  <c r="BK88" i="3"/>
  <c r="BK86" i="3" s="1"/>
  <c r="J88" i="3"/>
  <c r="BE88" i="3" s="1"/>
  <c r="BI87" i="3"/>
  <c r="BH87" i="3"/>
  <c r="BG87" i="3"/>
  <c r="F34" i="3" s="1"/>
  <c r="BB54" i="1" s="1"/>
  <c r="BF87" i="3"/>
  <c r="T87" i="3"/>
  <c r="R87" i="3"/>
  <c r="P87" i="3"/>
  <c r="P86" i="3" s="1"/>
  <c r="P85" i="3" s="1"/>
  <c r="P84" i="3" s="1"/>
  <c r="AU54" i="1" s="1"/>
  <c r="BK87" i="3"/>
  <c r="J87" i="3"/>
  <c r="BE87" i="3" s="1"/>
  <c r="J80" i="3"/>
  <c r="F80" i="3"/>
  <c r="F78" i="3"/>
  <c r="E76" i="3"/>
  <c r="J55" i="3"/>
  <c r="F55" i="3"/>
  <c r="F53" i="3"/>
  <c r="E51" i="3"/>
  <c r="J20" i="3"/>
  <c r="E20" i="3"/>
  <c r="F81" i="3" s="1"/>
  <c r="J19" i="3"/>
  <c r="J14" i="3"/>
  <c r="J78" i="3" s="1"/>
  <c r="E7" i="3"/>
  <c r="E72" i="3" s="1"/>
  <c r="AY53" i="1"/>
  <c r="AX53" i="1"/>
  <c r="BI1047" i="2"/>
  <c r="BH1047" i="2"/>
  <c r="BG1047" i="2"/>
  <c r="BF1047" i="2"/>
  <c r="BE1047" i="2"/>
  <c r="T1047" i="2"/>
  <c r="R1047" i="2"/>
  <c r="P1047" i="2"/>
  <c r="BK1047" i="2"/>
  <c r="J1047" i="2"/>
  <c r="BI1046" i="2"/>
  <c r="BH1046" i="2"/>
  <c r="BG1046" i="2"/>
  <c r="BF1046" i="2"/>
  <c r="T1046" i="2"/>
  <c r="R1046" i="2"/>
  <c r="P1046" i="2"/>
  <c r="BK1046" i="2"/>
  <c r="J1046" i="2"/>
  <c r="BE1046" i="2" s="1"/>
  <c r="BI1044" i="2"/>
  <c r="BH1044" i="2"/>
  <c r="BG1044" i="2"/>
  <c r="BF1044" i="2"/>
  <c r="T1044" i="2"/>
  <c r="T1043" i="2" s="1"/>
  <c r="R1044" i="2"/>
  <c r="P1044" i="2"/>
  <c r="BK1044" i="2"/>
  <c r="BK1043" i="2" s="1"/>
  <c r="J1043" i="2" s="1"/>
  <c r="J83" i="2" s="1"/>
  <c r="J1044" i="2"/>
  <c r="BE1044" i="2" s="1"/>
  <c r="BI1041" i="2"/>
  <c r="BH1041" i="2"/>
  <c r="BG1041" i="2"/>
  <c r="BF1041" i="2"/>
  <c r="BE1041" i="2"/>
  <c r="T1041" i="2"/>
  <c r="R1041" i="2"/>
  <c r="P1041" i="2"/>
  <c r="BK1041" i="2"/>
  <c r="J1041" i="2"/>
  <c r="BI1034" i="2"/>
  <c r="BH1034" i="2"/>
  <c r="BG1034" i="2"/>
  <c r="BF1034" i="2"/>
  <c r="T1034" i="2"/>
  <c r="R1034" i="2"/>
  <c r="P1034" i="2"/>
  <c r="BK1034" i="2"/>
  <c r="J1034" i="2"/>
  <c r="BE1034" i="2" s="1"/>
  <c r="BI1027" i="2"/>
  <c r="BH1027" i="2"/>
  <c r="BG1027" i="2"/>
  <c r="BF1027" i="2"/>
  <c r="T1027" i="2"/>
  <c r="R1027" i="2"/>
  <c r="P1027" i="2"/>
  <c r="BK1027" i="2"/>
  <c r="J1027" i="2"/>
  <c r="BE1027" i="2" s="1"/>
  <c r="BI1024" i="2"/>
  <c r="BH1024" i="2"/>
  <c r="BG1024" i="2"/>
  <c r="BF1024" i="2"/>
  <c r="T1024" i="2"/>
  <c r="R1024" i="2"/>
  <c r="P1024" i="2"/>
  <c r="BK1024" i="2"/>
  <c r="J1024" i="2"/>
  <c r="BE1024" i="2" s="1"/>
  <c r="BI1022" i="2"/>
  <c r="BH1022" i="2"/>
  <c r="BG1022" i="2"/>
  <c r="BF1022" i="2"/>
  <c r="T1022" i="2"/>
  <c r="R1022" i="2"/>
  <c r="P1022" i="2"/>
  <c r="BK1022" i="2"/>
  <c r="J1022" i="2"/>
  <c r="BE1022" i="2" s="1"/>
  <c r="BI1013" i="2"/>
  <c r="BH1013" i="2"/>
  <c r="BG1013" i="2"/>
  <c r="BF1013" i="2"/>
  <c r="T1013" i="2"/>
  <c r="R1013" i="2"/>
  <c r="P1013" i="2"/>
  <c r="BK1013" i="2"/>
  <c r="J1013" i="2"/>
  <c r="BE1013" i="2" s="1"/>
  <c r="BI1004" i="2"/>
  <c r="BH1004" i="2"/>
  <c r="BG1004" i="2"/>
  <c r="BF1004" i="2"/>
  <c r="T1004" i="2"/>
  <c r="R1004" i="2"/>
  <c r="P1004" i="2"/>
  <c r="BK1004" i="2"/>
  <c r="J1004" i="2"/>
  <c r="BE1004" i="2" s="1"/>
  <c r="BI995" i="2"/>
  <c r="BH995" i="2"/>
  <c r="BG995" i="2"/>
  <c r="BF995" i="2"/>
  <c r="T995" i="2"/>
  <c r="R995" i="2"/>
  <c r="P995" i="2"/>
  <c r="BK995" i="2"/>
  <c r="J995" i="2"/>
  <c r="BE995" i="2" s="1"/>
  <c r="BI987" i="2"/>
  <c r="BH987" i="2"/>
  <c r="BG987" i="2"/>
  <c r="BF987" i="2"/>
  <c r="T987" i="2"/>
  <c r="R987" i="2"/>
  <c r="R986" i="2" s="1"/>
  <c r="P987" i="2"/>
  <c r="BK987" i="2"/>
  <c r="J987" i="2"/>
  <c r="BE987" i="2" s="1"/>
  <c r="BI984" i="2"/>
  <c r="BH984" i="2"/>
  <c r="BG984" i="2"/>
  <c r="BF984" i="2"/>
  <c r="T984" i="2"/>
  <c r="R984" i="2"/>
  <c r="P984" i="2"/>
  <c r="BK984" i="2"/>
  <c r="J984" i="2"/>
  <c r="BE984" i="2" s="1"/>
  <c r="BI983" i="2"/>
  <c r="BH983" i="2"/>
  <c r="BG983" i="2"/>
  <c r="BF983" i="2"/>
  <c r="T983" i="2"/>
  <c r="R983" i="2"/>
  <c r="P983" i="2"/>
  <c r="BK983" i="2"/>
  <c r="J983" i="2"/>
  <c r="BE983" i="2" s="1"/>
  <c r="BI981" i="2"/>
  <c r="BH981" i="2"/>
  <c r="BG981" i="2"/>
  <c r="BF981" i="2"/>
  <c r="BE981" i="2"/>
  <c r="T981" i="2"/>
  <c r="R981" i="2"/>
  <c r="P981" i="2"/>
  <c r="BK981" i="2"/>
  <c r="J981" i="2"/>
  <c r="BI980" i="2"/>
  <c r="BH980" i="2"/>
  <c r="BG980" i="2"/>
  <c r="BF980" i="2"/>
  <c r="T980" i="2"/>
  <c r="R980" i="2"/>
  <c r="P980" i="2"/>
  <c r="BK980" i="2"/>
  <c r="J980" i="2"/>
  <c r="BE980" i="2" s="1"/>
  <c r="BI979" i="2"/>
  <c r="BH979" i="2"/>
  <c r="BG979" i="2"/>
  <c r="BF979" i="2"/>
  <c r="T979" i="2"/>
  <c r="R979" i="2"/>
  <c r="P979" i="2"/>
  <c r="BK979" i="2"/>
  <c r="J979" i="2"/>
  <c r="BE979" i="2" s="1"/>
  <c r="BI978" i="2"/>
  <c r="BH978" i="2"/>
  <c r="BG978" i="2"/>
  <c r="BF978" i="2"/>
  <c r="T978" i="2"/>
  <c r="R978" i="2"/>
  <c r="P978" i="2"/>
  <c r="BK978" i="2"/>
  <c r="J978" i="2"/>
  <c r="BE978" i="2" s="1"/>
  <c r="BI977" i="2"/>
  <c r="BH977" i="2"/>
  <c r="BG977" i="2"/>
  <c r="BF977" i="2"/>
  <c r="T977" i="2"/>
  <c r="R977" i="2"/>
  <c r="P977" i="2"/>
  <c r="BK977" i="2"/>
  <c r="J977" i="2"/>
  <c r="BE977" i="2" s="1"/>
  <c r="BI976" i="2"/>
  <c r="BH976" i="2"/>
  <c r="BG976" i="2"/>
  <c r="BF976" i="2"/>
  <c r="BE976" i="2"/>
  <c r="T976" i="2"/>
  <c r="R976" i="2"/>
  <c r="P976" i="2"/>
  <c r="BK976" i="2"/>
  <c r="J976" i="2"/>
  <c r="BI974" i="2"/>
  <c r="BH974" i="2"/>
  <c r="BG974" i="2"/>
  <c r="BF974" i="2"/>
  <c r="T974" i="2"/>
  <c r="R974" i="2"/>
  <c r="P974" i="2"/>
  <c r="BK974" i="2"/>
  <c r="J974" i="2"/>
  <c r="BE974" i="2" s="1"/>
  <c r="BI973" i="2"/>
  <c r="BH973" i="2"/>
  <c r="BG973" i="2"/>
  <c r="BF973" i="2"/>
  <c r="T973" i="2"/>
  <c r="R973" i="2"/>
  <c r="P973" i="2"/>
  <c r="BK973" i="2"/>
  <c r="J973" i="2"/>
  <c r="BE973" i="2" s="1"/>
  <c r="BI971" i="2"/>
  <c r="BH971" i="2"/>
  <c r="BG971" i="2"/>
  <c r="BF971" i="2"/>
  <c r="BE971" i="2"/>
  <c r="T971" i="2"/>
  <c r="R971" i="2"/>
  <c r="P971" i="2"/>
  <c r="BK971" i="2"/>
  <c r="J971" i="2"/>
  <c r="BI969" i="2"/>
  <c r="BH969" i="2"/>
  <c r="BG969" i="2"/>
  <c r="BF969" i="2"/>
  <c r="T969" i="2"/>
  <c r="T968" i="2" s="1"/>
  <c r="R969" i="2"/>
  <c r="P969" i="2"/>
  <c r="BK969" i="2"/>
  <c r="J969" i="2"/>
  <c r="BE969" i="2" s="1"/>
  <c r="BI966" i="2"/>
  <c r="BH966" i="2"/>
  <c r="BG966" i="2"/>
  <c r="BF966" i="2"/>
  <c r="T966" i="2"/>
  <c r="R966" i="2"/>
  <c r="P966" i="2"/>
  <c r="BK966" i="2"/>
  <c r="BK962" i="2" s="1"/>
  <c r="J962" i="2" s="1"/>
  <c r="J80" i="2" s="1"/>
  <c r="J966" i="2"/>
  <c r="BE966" i="2" s="1"/>
  <c r="BI963" i="2"/>
  <c r="BH963" i="2"/>
  <c r="BG963" i="2"/>
  <c r="BF963" i="2"/>
  <c r="T963" i="2"/>
  <c r="R963" i="2"/>
  <c r="R962" i="2" s="1"/>
  <c r="P963" i="2"/>
  <c r="P962" i="2" s="1"/>
  <c r="BK963" i="2"/>
  <c r="J963" i="2"/>
  <c r="BE963" i="2" s="1"/>
  <c r="BI960" i="2"/>
  <c r="BH960" i="2"/>
  <c r="BG960" i="2"/>
  <c r="BF960" i="2"/>
  <c r="T960" i="2"/>
  <c r="R960" i="2"/>
  <c r="P960" i="2"/>
  <c r="BK960" i="2"/>
  <c r="J960" i="2"/>
  <c r="BE960" i="2" s="1"/>
  <c r="BI959" i="2"/>
  <c r="BH959" i="2"/>
  <c r="BG959" i="2"/>
  <c r="BF959" i="2"/>
  <c r="T959" i="2"/>
  <c r="R959" i="2"/>
  <c r="P959" i="2"/>
  <c r="BK959" i="2"/>
  <c r="J959" i="2"/>
  <c r="BE959" i="2" s="1"/>
  <c r="BI957" i="2"/>
  <c r="BH957" i="2"/>
  <c r="BG957" i="2"/>
  <c r="BF957" i="2"/>
  <c r="T957" i="2"/>
  <c r="R957" i="2"/>
  <c r="P957" i="2"/>
  <c r="BK957" i="2"/>
  <c r="J957" i="2"/>
  <c r="BE957" i="2" s="1"/>
  <c r="BI955" i="2"/>
  <c r="BH955" i="2"/>
  <c r="BG955" i="2"/>
  <c r="BF955" i="2"/>
  <c r="T955" i="2"/>
  <c r="R955" i="2"/>
  <c r="P955" i="2"/>
  <c r="BK955" i="2"/>
  <c r="J955" i="2"/>
  <c r="BE955" i="2" s="1"/>
  <c r="BI953" i="2"/>
  <c r="BH953" i="2"/>
  <c r="BG953" i="2"/>
  <c r="BF953" i="2"/>
  <c r="BE953" i="2"/>
  <c r="T953" i="2"/>
  <c r="R953" i="2"/>
  <c r="P953" i="2"/>
  <c r="BK953" i="2"/>
  <c r="J953" i="2"/>
  <c r="BI952" i="2"/>
  <c r="BH952" i="2"/>
  <c r="BG952" i="2"/>
  <c r="BF952" i="2"/>
  <c r="T952" i="2"/>
  <c r="R952" i="2"/>
  <c r="P952" i="2"/>
  <c r="BK952" i="2"/>
  <c r="J952" i="2"/>
  <c r="BE952" i="2" s="1"/>
  <c r="BI949" i="2"/>
  <c r="BH949" i="2"/>
  <c r="BG949" i="2"/>
  <c r="BF949" i="2"/>
  <c r="T949" i="2"/>
  <c r="R949" i="2"/>
  <c r="P949" i="2"/>
  <c r="BK949" i="2"/>
  <c r="J949" i="2"/>
  <c r="BE949" i="2" s="1"/>
  <c r="BI948" i="2"/>
  <c r="BH948" i="2"/>
  <c r="BG948" i="2"/>
  <c r="BF948" i="2"/>
  <c r="BE948" i="2"/>
  <c r="T948" i="2"/>
  <c r="R948" i="2"/>
  <c r="P948" i="2"/>
  <c r="BK948" i="2"/>
  <c r="J948" i="2"/>
  <c r="BI947" i="2"/>
  <c r="BH947" i="2"/>
  <c r="BG947" i="2"/>
  <c r="BF947" i="2"/>
  <c r="T947" i="2"/>
  <c r="R947" i="2"/>
  <c r="P947" i="2"/>
  <c r="BK947" i="2"/>
  <c r="J947" i="2"/>
  <c r="BE947" i="2" s="1"/>
  <c r="BI942" i="2"/>
  <c r="BH942" i="2"/>
  <c r="BG942" i="2"/>
  <c r="BF942" i="2"/>
  <c r="T942" i="2"/>
  <c r="R942" i="2"/>
  <c r="P942" i="2"/>
  <c r="BK942" i="2"/>
  <c r="J942" i="2"/>
  <c r="BE942" i="2" s="1"/>
  <c r="BI940" i="2"/>
  <c r="BH940" i="2"/>
  <c r="BG940" i="2"/>
  <c r="BF940" i="2"/>
  <c r="T940" i="2"/>
  <c r="R940" i="2"/>
  <c r="P940" i="2"/>
  <c r="BK940" i="2"/>
  <c r="J940" i="2"/>
  <c r="BE940" i="2" s="1"/>
  <c r="BI938" i="2"/>
  <c r="BH938" i="2"/>
  <c r="BG938" i="2"/>
  <c r="BF938" i="2"/>
  <c r="BE938" i="2"/>
  <c r="T938" i="2"/>
  <c r="R938" i="2"/>
  <c r="P938" i="2"/>
  <c r="P937" i="2" s="1"/>
  <c r="BK938" i="2"/>
  <c r="J938" i="2"/>
  <c r="BI935" i="2"/>
  <c r="BH935" i="2"/>
  <c r="BG935" i="2"/>
  <c r="BF935" i="2"/>
  <c r="T935" i="2"/>
  <c r="R935" i="2"/>
  <c r="P935" i="2"/>
  <c r="BK935" i="2"/>
  <c r="J935" i="2"/>
  <c r="BE935" i="2" s="1"/>
  <c r="BI934" i="2"/>
  <c r="BH934" i="2"/>
  <c r="BG934" i="2"/>
  <c r="BF934" i="2"/>
  <c r="T934" i="2"/>
  <c r="R934" i="2"/>
  <c r="P934" i="2"/>
  <c r="BK934" i="2"/>
  <c r="J934" i="2"/>
  <c r="BE934" i="2" s="1"/>
  <c r="BI931" i="2"/>
  <c r="BH931" i="2"/>
  <c r="BG931" i="2"/>
  <c r="BF931" i="2"/>
  <c r="T931" i="2"/>
  <c r="R931" i="2"/>
  <c r="P931" i="2"/>
  <c r="BK931" i="2"/>
  <c r="J931" i="2"/>
  <c r="BE931" i="2" s="1"/>
  <c r="BI928" i="2"/>
  <c r="BH928" i="2"/>
  <c r="BG928" i="2"/>
  <c r="BF928" i="2"/>
  <c r="BE928" i="2"/>
  <c r="T928" i="2"/>
  <c r="R928" i="2"/>
  <c r="P928" i="2"/>
  <c r="BK928" i="2"/>
  <c r="J928" i="2"/>
  <c r="BI925" i="2"/>
  <c r="BH925" i="2"/>
  <c r="BG925" i="2"/>
  <c r="BF925" i="2"/>
  <c r="T925" i="2"/>
  <c r="R925" i="2"/>
  <c r="P925" i="2"/>
  <c r="BK925" i="2"/>
  <c r="J925" i="2"/>
  <c r="BE925" i="2" s="1"/>
  <c r="BI924" i="2"/>
  <c r="BH924" i="2"/>
  <c r="BG924" i="2"/>
  <c r="BF924" i="2"/>
  <c r="T924" i="2"/>
  <c r="R924" i="2"/>
  <c r="P924" i="2"/>
  <c r="BK924" i="2"/>
  <c r="J924" i="2"/>
  <c r="BE924" i="2" s="1"/>
  <c r="BI923" i="2"/>
  <c r="BH923" i="2"/>
  <c r="BG923" i="2"/>
  <c r="BF923" i="2"/>
  <c r="T923" i="2"/>
  <c r="R923" i="2"/>
  <c r="P923" i="2"/>
  <c r="BK923" i="2"/>
  <c r="J923" i="2"/>
  <c r="BE923" i="2" s="1"/>
  <c r="BI918" i="2"/>
  <c r="BH918" i="2"/>
  <c r="BG918" i="2"/>
  <c r="BF918" i="2"/>
  <c r="T918" i="2"/>
  <c r="R918" i="2"/>
  <c r="P918" i="2"/>
  <c r="BK918" i="2"/>
  <c r="J918" i="2"/>
  <c r="BE918" i="2" s="1"/>
  <c r="BI917" i="2"/>
  <c r="BH917" i="2"/>
  <c r="BG917" i="2"/>
  <c r="BF917" i="2"/>
  <c r="T917" i="2"/>
  <c r="R917" i="2"/>
  <c r="P917" i="2"/>
  <c r="BK917" i="2"/>
  <c r="J917" i="2"/>
  <c r="BE917" i="2" s="1"/>
  <c r="BI914" i="2"/>
  <c r="BH914" i="2"/>
  <c r="BG914" i="2"/>
  <c r="BF914" i="2"/>
  <c r="T914" i="2"/>
  <c r="R914" i="2"/>
  <c r="P914" i="2"/>
  <c r="BK914" i="2"/>
  <c r="J914" i="2"/>
  <c r="BE914" i="2" s="1"/>
  <c r="BI913" i="2"/>
  <c r="BH913" i="2"/>
  <c r="BG913" i="2"/>
  <c r="BF913" i="2"/>
  <c r="T913" i="2"/>
  <c r="R913" i="2"/>
  <c r="P913" i="2"/>
  <c r="BK913" i="2"/>
  <c r="J913" i="2"/>
  <c r="BE913" i="2" s="1"/>
  <c r="BI910" i="2"/>
  <c r="BH910" i="2"/>
  <c r="BG910" i="2"/>
  <c r="BF910" i="2"/>
  <c r="T910" i="2"/>
  <c r="R910" i="2"/>
  <c r="P910" i="2"/>
  <c r="BK910" i="2"/>
  <c r="J910" i="2"/>
  <c r="BE910" i="2" s="1"/>
  <c r="BI908" i="2"/>
  <c r="BH908" i="2"/>
  <c r="BG908" i="2"/>
  <c r="BF908" i="2"/>
  <c r="T908" i="2"/>
  <c r="R908" i="2"/>
  <c r="P908" i="2"/>
  <c r="BK908" i="2"/>
  <c r="J908" i="2"/>
  <c r="BE908" i="2" s="1"/>
  <c r="BI905" i="2"/>
  <c r="BH905" i="2"/>
  <c r="BG905" i="2"/>
  <c r="BF905" i="2"/>
  <c r="T905" i="2"/>
  <c r="R905" i="2"/>
  <c r="P905" i="2"/>
  <c r="BK905" i="2"/>
  <c r="J905" i="2"/>
  <c r="BE905" i="2" s="1"/>
  <c r="BI904" i="2"/>
  <c r="BH904" i="2"/>
  <c r="BG904" i="2"/>
  <c r="BF904" i="2"/>
  <c r="T904" i="2"/>
  <c r="R904" i="2"/>
  <c r="P904" i="2"/>
  <c r="BK904" i="2"/>
  <c r="J904" i="2"/>
  <c r="BE904" i="2" s="1"/>
  <c r="BI902" i="2"/>
  <c r="BH902" i="2"/>
  <c r="BG902" i="2"/>
  <c r="BF902" i="2"/>
  <c r="BE902" i="2"/>
  <c r="T902" i="2"/>
  <c r="R902" i="2"/>
  <c r="P902" i="2"/>
  <c r="BK902" i="2"/>
  <c r="BK901" i="2" s="1"/>
  <c r="J901" i="2" s="1"/>
  <c r="J78" i="2" s="1"/>
  <c r="J902" i="2"/>
  <c r="BI899" i="2"/>
  <c r="BH899" i="2"/>
  <c r="BG899" i="2"/>
  <c r="BF899" i="2"/>
  <c r="T899" i="2"/>
  <c r="R899" i="2"/>
  <c r="P899" i="2"/>
  <c r="BK899" i="2"/>
  <c r="J899" i="2"/>
  <c r="BE899" i="2" s="1"/>
  <c r="BI897" i="2"/>
  <c r="BH897" i="2"/>
  <c r="BG897" i="2"/>
  <c r="BF897" i="2"/>
  <c r="T897" i="2"/>
  <c r="R897" i="2"/>
  <c r="P897" i="2"/>
  <c r="BK897" i="2"/>
  <c r="J897" i="2"/>
  <c r="BE897" i="2" s="1"/>
  <c r="BI895" i="2"/>
  <c r="BH895" i="2"/>
  <c r="BG895" i="2"/>
  <c r="BF895" i="2"/>
  <c r="BE895" i="2"/>
  <c r="T895" i="2"/>
  <c r="R895" i="2"/>
  <c r="P895" i="2"/>
  <c r="BK895" i="2"/>
  <c r="J895" i="2"/>
  <c r="BI893" i="2"/>
  <c r="BH893" i="2"/>
  <c r="BG893" i="2"/>
  <c r="BF893" i="2"/>
  <c r="T893" i="2"/>
  <c r="R893" i="2"/>
  <c r="P893" i="2"/>
  <c r="BK893" i="2"/>
  <c r="J893" i="2"/>
  <c r="BE893" i="2" s="1"/>
  <c r="BI891" i="2"/>
  <c r="BH891" i="2"/>
  <c r="BG891" i="2"/>
  <c r="BF891" i="2"/>
  <c r="T891" i="2"/>
  <c r="R891" i="2"/>
  <c r="P891" i="2"/>
  <c r="BK891" i="2"/>
  <c r="J891" i="2"/>
  <c r="BE891" i="2" s="1"/>
  <c r="BI889" i="2"/>
  <c r="BH889" i="2"/>
  <c r="BG889" i="2"/>
  <c r="BF889" i="2"/>
  <c r="T889" i="2"/>
  <c r="R889" i="2"/>
  <c r="P889" i="2"/>
  <c r="BK889" i="2"/>
  <c r="J889" i="2"/>
  <c r="BE889" i="2" s="1"/>
  <c r="BI887" i="2"/>
  <c r="BH887" i="2"/>
  <c r="BG887" i="2"/>
  <c r="BF887" i="2"/>
  <c r="T887" i="2"/>
  <c r="R887" i="2"/>
  <c r="P887" i="2"/>
  <c r="BK887" i="2"/>
  <c r="J887" i="2"/>
  <c r="BE887" i="2" s="1"/>
  <c r="BI885" i="2"/>
  <c r="BH885" i="2"/>
  <c r="BG885" i="2"/>
  <c r="BF885" i="2"/>
  <c r="BE885" i="2"/>
  <c r="T885" i="2"/>
  <c r="R885" i="2"/>
  <c r="P885" i="2"/>
  <c r="BK885" i="2"/>
  <c r="J885" i="2"/>
  <c r="BI883" i="2"/>
  <c r="BH883" i="2"/>
  <c r="BG883" i="2"/>
  <c r="BF883" i="2"/>
  <c r="T883" i="2"/>
  <c r="R883" i="2"/>
  <c r="P883" i="2"/>
  <c r="BK883" i="2"/>
  <c r="J883" i="2"/>
  <c r="BE883" i="2" s="1"/>
  <c r="BI881" i="2"/>
  <c r="BH881" i="2"/>
  <c r="BG881" i="2"/>
  <c r="BF881" i="2"/>
  <c r="T881" i="2"/>
  <c r="R881" i="2"/>
  <c r="P881" i="2"/>
  <c r="BK881" i="2"/>
  <c r="J881" i="2"/>
  <c r="BE881" i="2" s="1"/>
  <c r="BI879" i="2"/>
  <c r="BH879" i="2"/>
  <c r="BG879" i="2"/>
  <c r="BF879" i="2"/>
  <c r="BE879" i="2"/>
  <c r="T879" i="2"/>
  <c r="R879" i="2"/>
  <c r="P879" i="2"/>
  <c r="BK879" i="2"/>
  <c r="J879" i="2"/>
  <c r="BI877" i="2"/>
  <c r="BH877" i="2"/>
  <c r="BG877" i="2"/>
  <c r="BF877" i="2"/>
  <c r="T877" i="2"/>
  <c r="R877" i="2"/>
  <c r="P877" i="2"/>
  <c r="BK877" i="2"/>
  <c r="J877" i="2"/>
  <c r="BE877" i="2" s="1"/>
  <c r="BI875" i="2"/>
  <c r="BH875" i="2"/>
  <c r="BG875" i="2"/>
  <c r="BF875" i="2"/>
  <c r="T875" i="2"/>
  <c r="R875" i="2"/>
  <c r="P875" i="2"/>
  <c r="BK875" i="2"/>
  <c r="J875" i="2"/>
  <c r="BE875" i="2" s="1"/>
  <c r="BI873" i="2"/>
  <c r="BH873" i="2"/>
  <c r="BG873" i="2"/>
  <c r="BF873" i="2"/>
  <c r="BE873" i="2"/>
  <c r="T873" i="2"/>
  <c r="R873" i="2"/>
  <c r="P873" i="2"/>
  <c r="P870" i="2" s="1"/>
  <c r="BK873" i="2"/>
  <c r="J873" i="2"/>
  <c r="BI871" i="2"/>
  <c r="BH871" i="2"/>
  <c r="BG871" i="2"/>
  <c r="BF871" i="2"/>
  <c r="T871" i="2"/>
  <c r="T870" i="2" s="1"/>
  <c r="R871" i="2"/>
  <c r="P871" i="2"/>
  <c r="BK871" i="2"/>
  <c r="J871" i="2"/>
  <c r="BE871" i="2" s="1"/>
  <c r="BI868" i="2"/>
  <c r="BH868" i="2"/>
  <c r="BG868" i="2"/>
  <c r="BF868" i="2"/>
  <c r="T868" i="2"/>
  <c r="R868" i="2"/>
  <c r="P868" i="2"/>
  <c r="BK868" i="2"/>
  <c r="J868" i="2"/>
  <c r="BE868" i="2" s="1"/>
  <c r="BI866" i="2"/>
  <c r="BH866" i="2"/>
  <c r="BG866" i="2"/>
  <c r="BF866" i="2"/>
  <c r="T866" i="2"/>
  <c r="R866" i="2"/>
  <c r="P866" i="2"/>
  <c r="BK866" i="2"/>
  <c r="J866" i="2"/>
  <c r="BE866" i="2" s="1"/>
  <c r="BI864" i="2"/>
  <c r="BH864" i="2"/>
  <c r="BG864" i="2"/>
  <c r="BF864" i="2"/>
  <c r="T864" i="2"/>
  <c r="R864" i="2"/>
  <c r="P864" i="2"/>
  <c r="BK864" i="2"/>
  <c r="J864" i="2"/>
  <c r="BE864" i="2" s="1"/>
  <c r="BI862" i="2"/>
  <c r="BH862" i="2"/>
  <c r="BG862" i="2"/>
  <c r="BF862" i="2"/>
  <c r="BE862" i="2"/>
  <c r="T862" i="2"/>
  <c r="R862" i="2"/>
  <c r="P862" i="2"/>
  <c r="BK862" i="2"/>
  <c r="J862" i="2"/>
  <c r="BI855" i="2"/>
  <c r="BH855" i="2"/>
  <c r="BG855" i="2"/>
  <c r="BF855" i="2"/>
  <c r="T855" i="2"/>
  <c r="R855" i="2"/>
  <c r="P855" i="2"/>
  <c r="BK855" i="2"/>
  <c r="J855" i="2"/>
  <c r="BE855" i="2" s="1"/>
  <c r="BI851" i="2"/>
  <c r="BH851" i="2"/>
  <c r="BG851" i="2"/>
  <c r="BF851" i="2"/>
  <c r="T851" i="2"/>
  <c r="R851" i="2"/>
  <c r="P851" i="2"/>
  <c r="BK851" i="2"/>
  <c r="J851" i="2"/>
  <c r="BE851" i="2" s="1"/>
  <c r="BI848" i="2"/>
  <c r="BH848" i="2"/>
  <c r="BG848" i="2"/>
  <c r="BF848" i="2"/>
  <c r="T848" i="2"/>
  <c r="R848" i="2"/>
  <c r="P848" i="2"/>
  <c r="BK848" i="2"/>
  <c r="J848" i="2"/>
  <c r="BE848" i="2" s="1"/>
  <c r="BI844" i="2"/>
  <c r="BH844" i="2"/>
  <c r="BG844" i="2"/>
  <c r="BF844" i="2"/>
  <c r="BE844" i="2"/>
  <c r="T844" i="2"/>
  <c r="R844" i="2"/>
  <c r="P844" i="2"/>
  <c r="BK844" i="2"/>
  <c r="J844" i="2"/>
  <c r="BI842" i="2"/>
  <c r="BH842" i="2"/>
  <c r="BG842" i="2"/>
  <c r="BF842" i="2"/>
  <c r="T842" i="2"/>
  <c r="R842" i="2"/>
  <c r="P842" i="2"/>
  <c r="BK842" i="2"/>
  <c r="J842" i="2"/>
  <c r="BE842" i="2" s="1"/>
  <c r="BI836" i="2"/>
  <c r="BH836" i="2"/>
  <c r="BG836" i="2"/>
  <c r="BF836" i="2"/>
  <c r="T836" i="2"/>
  <c r="R836" i="2"/>
  <c r="P836" i="2"/>
  <c r="BK836" i="2"/>
  <c r="J836" i="2"/>
  <c r="BE836" i="2" s="1"/>
  <c r="BI833" i="2"/>
  <c r="BH833" i="2"/>
  <c r="BG833" i="2"/>
  <c r="BF833" i="2"/>
  <c r="T833" i="2"/>
  <c r="R833" i="2"/>
  <c r="P833" i="2"/>
  <c r="BK833" i="2"/>
  <c r="J833" i="2"/>
  <c r="BE833" i="2" s="1"/>
  <c r="BI827" i="2"/>
  <c r="BH827" i="2"/>
  <c r="BG827" i="2"/>
  <c r="BF827" i="2"/>
  <c r="T827" i="2"/>
  <c r="R827" i="2"/>
  <c r="R826" i="2" s="1"/>
  <c r="P827" i="2"/>
  <c r="BK827" i="2"/>
  <c r="J827" i="2"/>
  <c r="BE827" i="2" s="1"/>
  <c r="BI824" i="2"/>
  <c r="BH824" i="2"/>
  <c r="BG824" i="2"/>
  <c r="BF824" i="2"/>
  <c r="T824" i="2"/>
  <c r="R824" i="2"/>
  <c r="P824" i="2"/>
  <c r="BK824" i="2"/>
  <c r="J824" i="2"/>
  <c r="BE824" i="2" s="1"/>
  <c r="BI822" i="2"/>
  <c r="BH822" i="2"/>
  <c r="BG822" i="2"/>
  <c r="BF822" i="2"/>
  <c r="T822" i="2"/>
  <c r="R822" i="2"/>
  <c r="P822" i="2"/>
  <c r="BK822" i="2"/>
  <c r="J822" i="2"/>
  <c r="BE822" i="2" s="1"/>
  <c r="BI820" i="2"/>
  <c r="BH820" i="2"/>
  <c r="BG820" i="2"/>
  <c r="BF820" i="2"/>
  <c r="T820" i="2"/>
  <c r="R820" i="2"/>
  <c r="P820" i="2"/>
  <c r="BK820" i="2"/>
  <c r="J820" i="2"/>
  <c r="BE820" i="2" s="1"/>
  <c r="BI818" i="2"/>
  <c r="BH818" i="2"/>
  <c r="BG818" i="2"/>
  <c r="BF818" i="2"/>
  <c r="BE818" i="2"/>
  <c r="T818" i="2"/>
  <c r="R818" i="2"/>
  <c r="P818" i="2"/>
  <c r="P817" i="2" s="1"/>
  <c r="BK818" i="2"/>
  <c r="BK817" i="2" s="1"/>
  <c r="J817" i="2" s="1"/>
  <c r="J75" i="2" s="1"/>
  <c r="J818" i="2"/>
  <c r="BI816" i="2"/>
  <c r="BH816" i="2"/>
  <c r="BG816" i="2"/>
  <c r="BF816" i="2"/>
  <c r="T816" i="2"/>
  <c r="R816" i="2"/>
  <c r="P816" i="2"/>
  <c r="BK816" i="2"/>
  <c r="J816" i="2"/>
  <c r="BE816" i="2" s="1"/>
  <c r="BI814" i="2"/>
  <c r="BH814" i="2"/>
  <c r="BG814" i="2"/>
  <c r="BF814" i="2"/>
  <c r="T814" i="2"/>
  <c r="R814" i="2"/>
  <c r="P814" i="2"/>
  <c r="BK814" i="2"/>
  <c r="J814" i="2"/>
  <c r="BE814" i="2" s="1"/>
  <c r="BI812" i="2"/>
  <c r="BH812" i="2"/>
  <c r="BG812" i="2"/>
  <c r="BF812" i="2"/>
  <c r="BE812" i="2"/>
  <c r="T812" i="2"/>
  <c r="R812" i="2"/>
  <c r="P812" i="2"/>
  <c r="BK812" i="2"/>
  <c r="J812" i="2"/>
  <c r="BI810" i="2"/>
  <c r="BH810" i="2"/>
  <c r="BG810" i="2"/>
  <c r="BF810" i="2"/>
  <c r="T810" i="2"/>
  <c r="R810" i="2"/>
  <c r="P810" i="2"/>
  <c r="BK810" i="2"/>
  <c r="J810" i="2"/>
  <c r="BE810" i="2" s="1"/>
  <c r="BI808" i="2"/>
  <c r="BH808" i="2"/>
  <c r="BG808" i="2"/>
  <c r="BF808" i="2"/>
  <c r="T808" i="2"/>
  <c r="R808" i="2"/>
  <c r="P808" i="2"/>
  <c r="BK808" i="2"/>
  <c r="J808" i="2"/>
  <c r="BE808" i="2" s="1"/>
  <c r="BI806" i="2"/>
  <c r="BH806" i="2"/>
  <c r="BG806" i="2"/>
  <c r="BF806" i="2"/>
  <c r="T806" i="2"/>
  <c r="R806" i="2"/>
  <c r="P806" i="2"/>
  <c r="BK806" i="2"/>
  <c r="J806" i="2"/>
  <c r="BE806" i="2" s="1"/>
  <c r="BI803" i="2"/>
  <c r="BH803" i="2"/>
  <c r="BG803" i="2"/>
  <c r="BF803" i="2"/>
  <c r="T803" i="2"/>
  <c r="R803" i="2"/>
  <c r="P803" i="2"/>
  <c r="BK803" i="2"/>
  <c r="J803" i="2"/>
  <c r="BE803" i="2" s="1"/>
  <c r="BI801" i="2"/>
  <c r="BH801" i="2"/>
  <c r="BG801" i="2"/>
  <c r="BF801" i="2"/>
  <c r="T801" i="2"/>
  <c r="R801" i="2"/>
  <c r="R800" i="2" s="1"/>
  <c r="P801" i="2"/>
  <c r="BK801" i="2"/>
  <c r="J801" i="2"/>
  <c r="BE801" i="2" s="1"/>
  <c r="BI799" i="2"/>
  <c r="BH799" i="2"/>
  <c r="BG799" i="2"/>
  <c r="BF799" i="2"/>
  <c r="T799" i="2"/>
  <c r="R799" i="2"/>
  <c r="P799" i="2"/>
  <c r="BK799" i="2"/>
  <c r="J799" i="2"/>
  <c r="BE799" i="2" s="1"/>
  <c r="BI797" i="2"/>
  <c r="BH797" i="2"/>
  <c r="BG797" i="2"/>
  <c r="BF797" i="2"/>
  <c r="T797" i="2"/>
  <c r="R797" i="2"/>
  <c r="R796" i="2" s="1"/>
  <c r="P797" i="2"/>
  <c r="P796" i="2" s="1"/>
  <c r="BK797" i="2"/>
  <c r="BK796" i="2" s="1"/>
  <c r="J796" i="2" s="1"/>
  <c r="J73" i="2" s="1"/>
  <c r="J797" i="2"/>
  <c r="BE797" i="2" s="1"/>
  <c r="BI794" i="2"/>
  <c r="BH794" i="2"/>
  <c r="BG794" i="2"/>
  <c r="BF794" i="2"/>
  <c r="T794" i="2"/>
  <c r="R794" i="2"/>
  <c r="P794" i="2"/>
  <c r="BK794" i="2"/>
  <c r="J794" i="2"/>
  <c r="BE794" i="2" s="1"/>
  <c r="BI792" i="2"/>
  <c r="BH792" i="2"/>
  <c r="BG792" i="2"/>
  <c r="BF792" i="2"/>
  <c r="T792" i="2"/>
  <c r="R792" i="2"/>
  <c r="P792" i="2"/>
  <c r="BK792" i="2"/>
  <c r="J792" i="2"/>
  <c r="BE792" i="2" s="1"/>
  <c r="BI790" i="2"/>
  <c r="BH790" i="2"/>
  <c r="BG790" i="2"/>
  <c r="BF790" i="2"/>
  <c r="T790" i="2"/>
  <c r="R790" i="2"/>
  <c r="P790" i="2"/>
  <c r="P789" i="2" s="1"/>
  <c r="BK790" i="2"/>
  <c r="J790" i="2"/>
  <c r="BE790" i="2" s="1"/>
  <c r="BI787" i="2"/>
  <c r="BH787" i="2"/>
  <c r="BG787" i="2"/>
  <c r="BF787" i="2"/>
  <c r="BE787" i="2"/>
  <c r="T787" i="2"/>
  <c r="R787" i="2"/>
  <c r="P787" i="2"/>
  <c r="BK787" i="2"/>
  <c r="J787" i="2"/>
  <c r="BI785" i="2"/>
  <c r="BH785" i="2"/>
  <c r="BG785" i="2"/>
  <c r="BF785" i="2"/>
  <c r="T785" i="2"/>
  <c r="R785" i="2"/>
  <c r="P785" i="2"/>
  <c r="BK785" i="2"/>
  <c r="J785" i="2"/>
  <c r="BE785" i="2" s="1"/>
  <c r="BI781" i="2"/>
  <c r="BH781" i="2"/>
  <c r="BG781" i="2"/>
  <c r="BF781" i="2"/>
  <c r="T781" i="2"/>
  <c r="R781" i="2"/>
  <c r="P781" i="2"/>
  <c r="BK781" i="2"/>
  <c r="J781" i="2"/>
  <c r="BE781" i="2" s="1"/>
  <c r="BI775" i="2"/>
  <c r="BH775" i="2"/>
  <c r="BG775" i="2"/>
  <c r="BF775" i="2"/>
  <c r="BE775" i="2"/>
  <c r="T775" i="2"/>
  <c r="R775" i="2"/>
  <c r="P775" i="2"/>
  <c r="BK775" i="2"/>
  <c r="J775" i="2"/>
  <c r="BI771" i="2"/>
  <c r="BH771" i="2"/>
  <c r="BG771" i="2"/>
  <c r="BF771" i="2"/>
  <c r="BE771" i="2"/>
  <c r="T771" i="2"/>
  <c r="R771" i="2"/>
  <c r="P771" i="2"/>
  <c r="BK771" i="2"/>
  <c r="J771" i="2"/>
  <c r="BI763" i="2"/>
  <c r="BH763" i="2"/>
  <c r="BG763" i="2"/>
  <c r="BF763" i="2"/>
  <c r="T763" i="2"/>
  <c r="R763" i="2"/>
  <c r="P763" i="2"/>
  <c r="BK763" i="2"/>
  <c r="J763" i="2"/>
  <c r="BE763" i="2" s="1"/>
  <c r="BI761" i="2"/>
  <c r="BH761" i="2"/>
  <c r="BG761" i="2"/>
  <c r="BF761" i="2"/>
  <c r="T761" i="2"/>
  <c r="R761" i="2"/>
  <c r="P761" i="2"/>
  <c r="BK761" i="2"/>
  <c r="J761" i="2"/>
  <c r="BE761" i="2" s="1"/>
  <c r="BI759" i="2"/>
  <c r="BH759" i="2"/>
  <c r="BG759" i="2"/>
  <c r="BF759" i="2"/>
  <c r="BE759" i="2"/>
  <c r="T759" i="2"/>
  <c r="R759" i="2"/>
  <c r="P759" i="2"/>
  <c r="BK759" i="2"/>
  <c r="J759" i="2"/>
  <c r="BI756" i="2"/>
  <c r="BH756" i="2"/>
  <c r="BG756" i="2"/>
  <c r="BF756" i="2"/>
  <c r="BE756" i="2"/>
  <c r="T756" i="2"/>
  <c r="R756" i="2"/>
  <c r="P756" i="2"/>
  <c r="BK756" i="2"/>
  <c r="J756" i="2"/>
  <c r="BI754" i="2"/>
  <c r="BH754" i="2"/>
  <c r="BG754" i="2"/>
  <c r="BF754" i="2"/>
  <c r="T754" i="2"/>
  <c r="R754" i="2"/>
  <c r="P754" i="2"/>
  <c r="BK754" i="2"/>
  <c r="J754" i="2"/>
  <c r="BE754" i="2" s="1"/>
  <c r="BI747" i="2"/>
  <c r="BH747" i="2"/>
  <c r="BG747" i="2"/>
  <c r="BF747" i="2"/>
  <c r="T747" i="2"/>
  <c r="R747" i="2"/>
  <c r="P747" i="2"/>
  <c r="P746" i="2" s="1"/>
  <c r="BK747" i="2"/>
  <c r="BK746" i="2" s="1"/>
  <c r="J746" i="2" s="1"/>
  <c r="J71" i="2" s="1"/>
  <c r="J747" i="2"/>
  <c r="BE747" i="2" s="1"/>
  <c r="BI744" i="2"/>
  <c r="BH744" i="2"/>
  <c r="BG744" i="2"/>
  <c r="BF744" i="2"/>
  <c r="BE744" i="2"/>
  <c r="T744" i="2"/>
  <c r="R744" i="2"/>
  <c r="P744" i="2"/>
  <c r="BK744" i="2"/>
  <c r="J744" i="2"/>
  <c r="BI742" i="2"/>
  <c r="BH742" i="2"/>
  <c r="BG742" i="2"/>
  <c r="BF742" i="2"/>
  <c r="T742" i="2"/>
  <c r="R742" i="2"/>
  <c r="P742" i="2"/>
  <c r="BK742" i="2"/>
  <c r="J742" i="2"/>
  <c r="BE742" i="2" s="1"/>
  <c r="BI739" i="2"/>
  <c r="BH739" i="2"/>
  <c r="BG739" i="2"/>
  <c r="BF739" i="2"/>
  <c r="T739" i="2"/>
  <c r="R739" i="2"/>
  <c r="P739" i="2"/>
  <c r="BK739" i="2"/>
  <c r="J739" i="2"/>
  <c r="BE739" i="2" s="1"/>
  <c r="BI735" i="2"/>
  <c r="BH735" i="2"/>
  <c r="BG735" i="2"/>
  <c r="BF735" i="2"/>
  <c r="T735" i="2"/>
  <c r="R735" i="2"/>
  <c r="P735" i="2"/>
  <c r="BK735" i="2"/>
  <c r="J735" i="2"/>
  <c r="BE735" i="2" s="1"/>
  <c r="BI731" i="2"/>
  <c r="BH731" i="2"/>
  <c r="BG731" i="2"/>
  <c r="BF731" i="2"/>
  <c r="T731" i="2"/>
  <c r="R731" i="2"/>
  <c r="P731" i="2"/>
  <c r="BK731" i="2"/>
  <c r="J731" i="2"/>
  <c r="BE731" i="2" s="1"/>
  <c r="BI729" i="2"/>
  <c r="BH729" i="2"/>
  <c r="BG729" i="2"/>
  <c r="BF729" i="2"/>
  <c r="T729" i="2"/>
  <c r="R729" i="2"/>
  <c r="P729" i="2"/>
  <c r="BK729" i="2"/>
  <c r="J729" i="2"/>
  <c r="BE729" i="2" s="1"/>
  <c r="BI726" i="2"/>
  <c r="BH726" i="2"/>
  <c r="BG726" i="2"/>
  <c r="BF726" i="2"/>
  <c r="T726" i="2"/>
  <c r="R726" i="2"/>
  <c r="P726" i="2"/>
  <c r="BK726" i="2"/>
  <c r="J726" i="2"/>
  <c r="BE726" i="2" s="1"/>
  <c r="BI719" i="2"/>
  <c r="BH719" i="2"/>
  <c r="BG719" i="2"/>
  <c r="BF719" i="2"/>
  <c r="T719" i="2"/>
  <c r="R719" i="2"/>
  <c r="P719" i="2"/>
  <c r="BK719" i="2"/>
  <c r="J719" i="2"/>
  <c r="BE719" i="2" s="1"/>
  <c r="BI717" i="2"/>
  <c r="BH717" i="2"/>
  <c r="BG717" i="2"/>
  <c r="BF717" i="2"/>
  <c r="BE717" i="2"/>
  <c r="T717" i="2"/>
  <c r="R717" i="2"/>
  <c r="P717" i="2"/>
  <c r="BK717" i="2"/>
  <c r="J717" i="2"/>
  <c r="BI711" i="2"/>
  <c r="BH711" i="2"/>
  <c r="BG711" i="2"/>
  <c r="BF711" i="2"/>
  <c r="T711" i="2"/>
  <c r="R711" i="2"/>
  <c r="P711" i="2"/>
  <c r="BK711" i="2"/>
  <c r="J711" i="2"/>
  <c r="BE711" i="2" s="1"/>
  <c r="BI707" i="2"/>
  <c r="BH707" i="2"/>
  <c r="BG707" i="2"/>
  <c r="BF707" i="2"/>
  <c r="T707" i="2"/>
  <c r="R707" i="2"/>
  <c r="P707" i="2"/>
  <c r="BK707" i="2"/>
  <c r="J707" i="2"/>
  <c r="BE707" i="2" s="1"/>
  <c r="BI698" i="2"/>
  <c r="BH698" i="2"/>
  <c r="BG698" i="2"/>
  <c r="BF698" i="2"/>
  <c r="T698" i="2"/>
  <c r="R698" i="2"/>
  <c r="P698" i="2"/>
  <c r="BK698" i="2"/>
  <c r="J698" i="2"/>
  <c r="BE698" i="2" s="1"/>
  <c r="BI696" i="2"/>
  <c r="BH696" i="2"/>
  <c r="BG696" i="2"/>
  <c r="BF696" i="2"/>
  <c r="T696" i="2"/>
  <c r="R696" i="2"/>
  <c r="P696" i="2"/>
  <c r="BK696" i="2"/>
  <c r="J696" i="2"/>
  <c r="BE696" i="2" s="1"/>
  <c r="BI692" i="2"/>
  <c r="BH692" i="2"/>
  <c r="BG692" i="2"/>
  <c r="BF692" i="2"/>
  <c r="T692" i="2"/>
  <c r="R692" i="2"/>
  <c r="P692" i="2"/>
  <c r="BK692" i="2"/>
  <c r="J692" i="2"/>
  <c r="BE692" i="2" s="1"/>
  <c r="BI688" i="2"/>
  <c r="BH688" i="2"/>
  <c r="BG688" i="2"/>
  <c r="BF688" i="2"/>
  <c r="T688" i="2"/>
  <c r="R688" i="2"/>
  <c r="P688" i="2"/>
  <c r="BK688" i="2"/>
  <c r="J688" i="2"/>
  <c r="BE688" i="2" s="1"/>
  <c r="BI684" i="2"/>
  <c r="BH684" i="2"/>
  <c r="BG684" i="2"/>
  <c r="BF684" i="2"/>
  <c r="T684" i="2"/>
  <c r="R684" i="2"/>
  <c r="P684" i="2"/>
  <c r="BK684" i="2"/>
  <c r="J684" i="2"/>
  <c r="BE684" i="2" s="1"/>
  <c r="BI678" i="2"/>
  <c r="BH678" i="2"/>
  <c r="BG678" i="2"/>
  <c r="BF678" i="2"/>
  <c r="T678" i="2"/>
  <c r="R678" i="2"/>
  <c r="P678" i="2"/>
  <c r="BK678" i="2"/>
  <c r="J678" i="2"/>
  <c r="BE678" i="2" s="1"/>
  <c r="BI676" i="2"/>
  <c r="BH676" i="2"/>
  <c r="BG676" i="2"/>
  <c r="BF676" i="2"/>
  <c r="T676" i="2"/>
  <c r="R676" i="2"/>
  <c r="P676" i="2"/>
  <c r="BK676" i="2"/>
  <c r="J676" i="2"/>
  <c r="BE676" i="2" s="1"/>
  <c r="BI674" i="2"/>
  <c r="BH674" i="2"/>
  <c r="BG674" i="2"/>
  <c r="BF674" i="2"/>
  <c r="T674" i="2"/>
  <c r="R674" i="2"/>
  <c r="P674" i="2"/>
  <c r="BK674" i="2"/>
  <c r="J674" i="2"/>
  <c r="BE674" i="2" s="1"/>
  <c r="BI672" i="2"/>
  <c r="BH672" i="2"/>
  <c r="BG672" i="2"/>
  <c r="BF672" i="2"/>
  <c r="T672" i="2"/>
  <c r="R672" i="2"/>
  <c r="P672" i="2"/>
  <c r="BK672" i="2"/>
  <c r="J672" i="2"/>
  <c r="BE672" i="2" s="1"/>
  <c r="BI669" i="2"/>
  <c r="BH669" i="2"/>
  <c r="BG669" i="2"/>
  <c r="BF669" i="2"/>
  <c r="T669" i="2"/>
  <c r="R669" i="2"/>
  <c r="P669" i="2"/>
  <c r="BK669" i="2"/>
  <c r="J669" i="2"/>
  <c r="BE669" i="2" s="1"/>
  <c r="BI667" i="2"/>
  <c r="BH667" i="2"/>
  <c r="BG667" i="2"/>
  <c r="BF667" i="2"/>
  <c r="T667" i="2"/>
  <c r="R667" i="2"/>
  <c r="P667" i="2"/>
  <c r="BK667" i="2"/>
  <c r="J667" i="2"/>
  <c r="BE667" i="2" s="1"/>
  <c r="BI660" i="2"/>
  <c r="BH660" i="2"/>
  <c r="BG660" i="2"/>
  <c r="BF660" i="2"/>
  <c r="T660" i="2"/>
  <c r="R660" i="2"/>
  <c r="P660" i="2"/>
  <c r="BK660" i="2"/>
  <c r="J660" i="2"/>
  <c r="BE660" i="2" s="1"/>
  <c r="BI658" i="2"/>
  <c r="BH658" i="2"/>
  <c r="BG658" i="2"/>
  <c r="BF658" i="2"/>
  <c r="T658" i="2"/>
  <c r="R658" i="2"/>
  <c r="P658" i="2"/>
  <c r="P651" i="2" s="1"/>
  <c r="BK658" i="2"/>
  <c r="J658" i="2"/>
  <c r="BE658" i="2" s="1"/>
  <c r="BI655" i="2"/>
  <c r="BH655" i="2"/>
  <c r="BG655" i="2"/>
  <c r="BF655" i="2"/>
  <c r="T655" i="2"/>
  <c r="R655" i="2"/>
  <c r="P655" i="2"/>
  <c r="BK655" i="2"/>
  <c r="J655" i="2"/>
  <c r="BE655" i="2" s="1"/>
  <c r="BI652" i="2"/>
  <c r="BH652" i="2"/>
  <c r="BG652" i="2"/>
  <c r="BF652" i="2"/>
  <c r="T652" i="2"/>
  <c r="R652" i="2"/>
  <c r="P652" i="2"/>
  <c r="BK652" i="2"/>
  <c r="BK651" i="2" s="1"/>
  <c r="J651" i="2" s="1"/>
  <c r="J70" i="2" s="1"/>
  <c r="J652" i="2"/>
  <c r="BE652" i="2" s="1"/>
  <c r="BI649" i="2"/>
  <c r="BH649" i="2"/>
  <c r="BG649" i="2"/>
  <c r="BF649" i="2"/>
  <c r="T649" i="2"/>
  <c r="R649" i="2"/>
  <c r="P649" i="2"/>
  <c r="BK649" i="2"/>
  <c r="J649" i="2"/>
  <c r="BE649" i="2" s="1"/>
  <c r="BI647" i="2"/>
  <c r="BH647" i="2"/>
  <c r="BG647" i="2"/>
  <c r="BF647" i="2"/>
  <c r="T647" i="2"/>
  <c r="R647" i="2"/>
  <c r="P647" i="2"/>
  <c r="BK647" i="2"/>
  <c r="J647" i="2"/>
  <c r="BE647" i="2" s="1"/>
  <c r="BI644" i="2"/>
  <c r="BH644" i="2"/>
  <c r="BG644" i="2"/>
  <c r="BF644" i="2"/>
  <c r="T644" i="2"/>
  <c r="R644" i="2"/>
  <c r="P644" i="2"/>
  <c r="BK644" i="2"/>
  <c r="J644" i="2"/>
  <c r="BE644" i="2" s="1"/>
  <c r="BI642" i="2"/>
  <c r="BH642" i="2"/>
  <c r="BG642" i="2"/>
  <c r="BF642" i="2"/>
  <c r="T642" i="2"/>
  <c r="R642" i="2"/>
  <c r="P642" i="2"/>
  <c r="BK642" i="2"/>
  <c r="J642" i="2"/>
  <c r="BE642" i="2" s="1"/>
  <c r="BI634" i="2"/>
  <c r="BH634" i="2"/>
  <c r="BG634" i="2"/>
  <c r="BF634" i="2"/>
  <c r="T634" i="2"/>
  <c r="T633" i="2" s="1"/>
  <c r="R634" i="2"/>
  <c r="P634" i="2"/>
  <c r="BK634" i="2"/>
  <c r="J634" i="2"/>
  <c r="BE634" i="2" s="1"/>
  <c r="BI630" i="2"/>
  <c r="BH630" i="2"/>
  <c r="BG630" i="2"/>
  <c r="BF630" i="2"/>
  <c r="T630" i="2"/>
  <c r="T629" i="2" s="1"/>
  <c r="R630" i="2"/>
  <c r="R629" i="2" s="1"/>
  <c r="P630" i="2"/>
  <c r="P629" i="2" s="1"/>
  <c r="BK630" i="2"/>
  <c r="BK629" i="2" s="1"/>
  <c r="J629" i="2" s="1"/>
  <c r="J67" i="2" s="1"/>
  <c r="J630" i="2"/>
  <c r="BE630" i="2" s="1"/>
  <c r="BI628" i="2"/>
  <c r="BH628" i="2"/>
  <c r="BG628" i="2"/>
  <c r="BF628" i="2"/>
  <c r="T628" i="2"/>
  <c r="R628" i="2"/>
  <c r="P628" i="2"/>
  <c r="BK628" i="2"/>
  <c r="J628" i="2"/>
  <c r="BE628" i="2" s="1"/>
  <c r="BI625" i="2"/>
  <c r="BH625" i="2"/>
  <c r="BG625" i="2"/>
  <c r="BF625" i="2"/>
  <c r="BE625" i="2"/>
  <c r="T625" i="2"/>
  <c r="R625" i="2"/>
  <c r="P625" i="2"/>
  <c r="BK625" i="2"/>
  <c r="J625" i="2"/>
  <c r="BI623" i="2"/>
  <c r="BH623" i="2"/>
  <c r="BG623" i="2"/>
  <c r="BF623" i="2"/>
  <c r="BE623" i="2"/>
  <c r="T623" i="2"/>
  <c r="R623" i="2"/>
  <c r="P623" i="2"/>
  <c r="BK623" i="2"/>
  <c r="J623" i="2"/>
  <c r="BI621" i="2"/>
  <c r="BH621" i="2"/>
  <c r="BG621" i="2"/>
  <c r="BF621" i="2"/>
  <c r="T621" i="2"/>
  <c r="T620" i="2" s="1"/>
  <c r="R621" i="2"/>
  <c r="R620" i="2" s="1"/>
  <c r="P621" i="2"/>
  <c r="BK621" i="2"/>
  <c r="J621" i="2"/>
  <c r="BE621" i="2" s="1"/>
  <c r="BI619" i="2"/>
  <c r="BH619" i="2"/>
  <c r="BG619" i="2"/>
  <c r="BF619" i="2"/>
  <c r="T619" i="2"/>
  <c r="R619" i="2"/>
  <c r="P619" i="2"/>
  <c r="BK619" i="2"/>
  <c r="J619" i="2"/>
  <c r="BE619" i="2" s="1"/>
  <c r="BI618" i="2"/>
  <c r="BH618" i="2"/>
  <c r="BG618" i="2"/>
  <c r="BF618" i="2"/>
  <c r="BE618" i="2"/>
  <c r="T618" i="2"/>
  <c r="R618" i="2"/>
  <c r="P618" i="2"/>
  <c r="BK618" i="2"/>
  <c r="J618" i="2"/>
  <c r="BI616" i="2"/>
  <c r="BH616" i="2"/>
  <c r="BG616" i="2"/>
  <c r="BF616" i="2"/>
  <c r="BE616" i="2"/>
  <c r="T616" i="2"/>
  <c r="R616" i="2"/>
  <c r="P616" i="2"/>
  <c r="BK616" i="2"/>
  <c r="J616" i="2"/>
  <c r="BI614" i="2"/>
  <c r="BH614" i="2"/>
  <c r="BG614" i="2"/>
  <c r="BF614" i="2"/>
  <c r="T614" i="2"/>
  <c r="R614" i="2"/>
  <c r="P614" i="2"/>
  <c r="BK614" i="2"/>
  <c r="J614" i="2"/>
  <c r="BE614" i="2" s="1"/>
  <c r="BI611" i="2"/>
  <c r="BH611" i="2"/>
  <c r="BG611" i="2"/>
  <c r="BF611" i="2"/>
  <c r="T611" i="2"/>
  <c r="R611" i="2"/>
  <c r="P611" i="2"/>
  <c r="BK611" i="2"/>
  <c r="J611" i="2"/>
  <c r="BE611" i="2" s="1"/>
  <c r="BI601" i="2"/>
  <c r="BH601" i="2"/>
  <c r="BG601" i="2"/>
  <c r="BF601" i="2"/>
  <c r="BE601" i="2"/>
  <c r="T601" i="2"/>
  <c r="R601" i="2"/>
  <c r="P601" i="2"/>
  <c r="BK601" i="2"/>
  <c r="J601" i="2"/>
  <c r="BI597" i="2"/>
  <c r="BH597" i="2"/>
  <c r="BG597" i="2"/>
  <c r="BF597" i="2"/>
  <c r="BE597" i="2"/>
  <c r="T597" i="2"/>
  <c r="R597" i="2"/>
  <c r="P597" i="2"/>
  <c r="BK597" i="2"/>
  <c r="J597" i="2"/>
  <c r="BI573" i="2"/>
  <c r="BH573" i="2"/>
  <c r="BG573" i="2"/>
  <c r="BF573" i="2"/>
  <c r="T573" i="2"/>
  <c r="R573" i="2"/>
  <c r="P573" i="2"/>
  <c r="BK573" i="2"/>
  <c r="J573" i="2"/>
  <c r="BE573" i="2" s="1"/>
  <c r="BI571" i="2"/>
  <c r="BH571" i="2"/>
  <c r="BG571" i="2"/>
  <c r="BF571" i="2"/>
  <c r="T571" i="2"/>
  <c r="R571" i="2"/>
  <c r="P571" i="2"/>
  <c r="BK571" i="2"/>
  <c r="J571" i="2"/>
  <c r="BE571" i="2" s="1"/>
  <c r="BI569" i="2"/>
  <c r="BH569" i="2"/>
  <c r="BG569" i="2"/>
  <c r="BF569" i="2"/>
  <c r="BE569" i="2"/>
  <c r="T569" i="2"/>
  <c r="R569" i="2"/>
  <c r="P569" i="2"/>
  <c r="BK569" i="2"/>
  <c r="J569" i="2"/>
  <c r="BI567" i="2"/>
  <c r="BH567" i="2"/>
  <c r="BG567" i="2"/>
  <c r="BF567" i="2"/>
  <c r="BE567" i="2"/>
  <c r="T567" i="2"/>
  <c r="R567" i="2"/>
  <c r="P567" i="2"/>
  <c r="BK567" i="2"/>
  <c r="J567" i="2"/>
  <c r="BI565" i="2"/>
  <c r="BH565" i="2"/>
  <c r="BG565" i="2"/>
  <c r="BF565" i="2"/>
  <c r="T565" i="2"/>
  <c r="R565" i="2"/>
  <c r="P565" i="2"/>
  <c r="BK565" i="2"/>
  <c r="J565" i="2"/>
  <c r="BE565" i="2" s="1"/>
  <c r="BI562" i="2"/>
  <c r="BH562" i="2"/>
  <c r="BG562" i="2"/>
  <c r="BF562" i="2"/>
  <c r="T562" i="2"/>
  <c r="R562" i="2"/>
  <c r="P562" i="2"/>
  <c r="BK562" i="2"/>
  <c r="J562" i="2"/>
  <c r="BE562" i="2" s="1"/>
  <c r="BI555" i="2"/>
  <c r="BH555" i="2"/>
  <c r="BG555" i="2"/>
  <c r="BF555" i="2"/>
  <c r="BE555" i="2"/>
  <c r="T555" i="2"/>
  <c r="R555" i="2"/>
  <c r="P555" i="2"/>
  <c r="BK555" i="2"/>
  <c r="J555" i="2"/>
  <c r="BI552" i="2"/>
  <c r="BH552" i="2"/>
  <c r="BG552" i="2"/>
  <c r="BF552" i="2"/>
  <c r="BE552" i="2"/>
  <c r="T552" i="2"/>
  <c r="R552" i="2"/>
  <c r="P552" i="2"/>
  <c r="BK552" i="2"/>
  <c r="J552" i="2"/>
  <c r="BI549" i="2"/>
  <c r="BH549" i="2"/>
  <c r="BG549" i="2"/>
  <c r="BF549" i="2"/>
  <c r="T549" i="2"/>
  <c r="R549" i="2"/>
  <c r="P549" i="2"/>
  <c r="BK549" i="2"/>
  <c r="J549" i="2"/>
  <c r="BE549" i="2" s="1"/>
  <c r="BI546" i="2"/>
  <c r="BH546" i="2"/>
  <c r="BG546" i="2"/>
  <c r="BF546" i="2"/>
  <c r="T546" i="2"/>
  <c r="R546" i="2"/>
  <c r="P546" i="2"/>
  <c r="BK546" i="2"/>
  <c r="J546" i="2"/>
  <c r="BE546" i="2" s="1"/>
  <c r="BI543" i="2"/>
  <c r="BH543" i="2"/>
  <c r="BG543" i="2"/>
  <c r="BF543" i="2"/>
  <c r="BE543" i="2"/>
  <c r="T543" i="2"/>
  <c r="R543" i="2"/>
  <c r="P543" i="2"/>
  <c r="BK543" i="2"/>
  <c r="J543" i="2"/>
  <c r="BI539" i="2"/>
  <c r="BH539" i="2"/>
  <c r="BG539" i="2"/>
  <c r="BF539" i="2"/>
  <c r="BE539" i="2"/>
  <c r="T539" i="2"/>
  <c r="R539" i="2"/>
  <c r="P539" i="2"/>
  <c r="BK539" i="2"/>
  <c r="J539" i="2"/>
  <c r="BI537" i="2"/>
  <c r="BH537" i="2"/>
  <c r="BG537" i="2"/>
  <c r="BF537" i="2"/>
  <c r="T537" i="2"/>
  <c r="R537" i="2"/>
  <c r="P537" i="2"/>
  <c r="BK537" i="2"/>
  <c r="J537" i="2"/>
  <c r="BE537" i="2" s="1"/>
  <c r="BI536" i="2"/>
  <c r="BH536" i="2"/>
  <c r="BG536" i="2"/>
  <c r="BF536" i="2"/>
  <c r="T536" i="2"/>
  <c r="R536" i="2"/>
  <c r="P536" i="2"/>
  <c r="BK536" i="2"/>
  <c r="J536" i="2"/>
  <c r="BE536" i="2" s="1"/>
  <c r="BI533" i="2"/>
  <c r="BH533" i="2"/>
  <c r="BG533" i="2"/>
  <c r="BF533" i="2"/>
  <c r="BE533" i="2"/>
  <c r="T533" i="2"/>
  <c r="R533" i="2"/>
  <c r="P533" i="2"/>
  <c r="BK533" i="2"/>
  <c r="J533" i="2"/>
  <c r="BI530" i="2"/>
  <c r="BH530" i="2"/>
  <c r="BG530" i="2"/>
  <c r="BF530" i="2"/>
  <c r="BE530" i="2"/>
  <c r="T530" i="2"/>
  <c r="R530" i="2"/>
  <c r="P530" i="2"/>
  <c r="BK530" i="2"/>
  <c r="J530" i="2"/>
  <c r="BI528" i="2"/>
  <c r="BH528" i="2"/>
  <c r="BG528" i="2"/>
  <c r="BF528" i="2"/>
  <c r="T528" i="2"/>
  <c r="R528" i="2"/>
  <c r="P528" i="2"/>
  <c r="BK528" i="2"/>
  <c r="J528" i="2"/>
  <c r="BE528" i="2" s="1"/>
  <c r="BI526" i="2"/>
  <c r="BH526" i="2"/>
  <c r="BG526" i="2"/>
  <c r="BF526" i="2"/>
  <c r="T526" i="2"/>
  <c r="R526" i="2"/>
  <c r="P526" i="2"/>
  <c r="BK526" i="2"/>
  <c r="J526" i="2"/>
  <c r="BE526" i="2" s="1"/>
  <c r="BI523" i="2"/>
  <c r="BH523" i="2"/>
  <c r="BG523" i="2"/>
  <c r="BF523" i="2"/>
  <c r="BE523" i="2"/>
  <c r="T523" i="2"/>
  <c r="R523" i="2"/>
  <c r="P523" i="2"/>
  <c r="BK523" i="2"/>
  <c r="J523" i="2"/>
  <c r="BI520" i="2"/>
  <c r="BH520" i="2"/>
  <c r="BG520" i="2"/>
  <c r="BF520" i="2"/>
  <c r="BE520" i="2"/>
  <c r="T520" i="2"/>
  <c r="R520" i="2"/>
  <c r="P520" i="2"/>
  <c r="BK520" i="2"/>
  <c r="J520" i="2"/>
  <c r="BI517" i="2"/>
  <c r="BH517" i="2"/>
  <c r="BG517" i="2"/>
  <c r="BF517" i="2"/>
  <c r="T517" i="2"/>
  <c r="R517" i="2"/>
  <c r="P517" i="2"/>
  <c r="BK517" i="2"/>
  <c r="J517" i="2"/>
  <c r="BE517" i="2" s="1"/>
  <c r="BI514" i="2"/>
  <c r="BH514" i="2"/>
  <c r="BG514" i="2"/>
  <c r="BF514" i="2"/>
  <c r="T514" i="2"/>
  <c r="R514" i="2"/>
  <c r="P514" i="2"/>
  <c r="BK514" i="2"/>
  <c r="J514" i="2"/>
  <c r="BE514" i="2" s="1"/>
  <c r="BI507" i="2"/>
  <c r="BH507" i="2"/>
  <c r="BG507" i="2"/>
  <c r="BF507" i="2"/>
  <c r="BE507" i="2"/>
  <c r="T507" i="2"/>
  <c r="R507" i="2"/>
  <c r="P507" i="2"/>
  <c r="BK507" i="2"/>
  <c r="J507" i="2"/>
  <c r="BI495" i="2"/>
  <c r="BH495" i="2"/>
  <c r="BG495" i="2"/>
  <c r="BF495" i="2"/>
  <c r="BE495" i="2"/>
  <c r="T495" i="2"/>
  <c r="R495" i="2"/>
  <c r="P495" i="2"/>
  <c r="BK495" i="2"/>
  <c r="J495" i="2"/>
  <c r="BI490" i="2"/>
  <c r="BH490" i="2"/>
  <c r="BG490" i="2"/>
  <c r="BF490" i="2"/>
  <c r="T490" i="2"/>
  <c r="R490" i="2"/>
  <c r="P490" i="2"/>
  <c r="BK490" i="2"/>
  <c r="J490" i="2"/>
  <c r="BE490" i="2" s="1"/>
  <c r="BI487" i="2"/>
  <c r="BH487" i="2"/>
  <c r="BG487" i="2"/>
  <c r="BF487" i="2"/>
  <c r="T487" i="2"/>
  <c r="R487" i="2"/>
  <c r="P487" i="2"/>
  <c r="BK487" i="2"/>
  <c r="J487" i="2"/>
  <c r="BE487" i="2" s="1"/>
  <c r="BI484" i="2"/>
  <c r="BH484" i="2"/>
  <c r="BG484" i="2"/>
  <c r="BF484" i="2"/>
  <c r="BE484" i="2"/>
  <c r="T484" i="2"/>
  <c r="R484" i="2"/>
  <c r="R480" i="2" s="1"/>
  <c r="P484" i="2"/>
  <c r="BK484" i="2"/>
  <c r="J484" i="2"/>
  <c r="BI481" i="2"/>
  <c r="BH481" i="2"/>
  <c r="BG481" i="2"/>
  <c r="BF481" i="2"/>
  <c r="BE481" i="2"/>
  <c r="T481" i="2"/>
  <c r="R481" i="2"/>
  <c r="P481" i="2"/>
  <c r="BK481" i="2"/>
  <c r="J481" i="2"/>
  <c r="BI479" i="2"/>
  <c r="BH479" i="2"/>
  <c r="BG479" i="2"/>
  <c r="BF479" i="2"/>
  <c r="T479" i="2"/>
  <c r="R479" i="2"/>
  <c r="P479" i="2"/>
  <c r="BK479" i="2"/>
  <c r="J479" i="2"/>
  <c r="BE479" i="2" s="1"/>
  <c r="BI476" i="2"/>
  <c r="BH476" i="2"/>
  <c r="BG476" i="2"/>
  <c r="BF476" i="2"/>
  <c r="T476" i="2"/>
  <c r="R476" i="2"/>
  <c r="P476" i="2"/>
  <c r="BK476" i="2"/>
  <c r="J476" i="2"/>
  <c r="BE476" i="2" s="1"/>
  <c r="BI475" i="2"/>
  <c r="BH475" i="2"/>
  <c r="BG475" i="2"/>
  <c r="BF475" i="2"/>
  <c r="BE475" i="2"/>
  <c r="T475" i="2"/>
  <c r="R475" i="2"/>
  <c r="P475" i="2"/>
  <c r="BK475" i="2"/>
  <c r="J475" i="2"/>
  <c r="BI472" i="2"/>
  <c r="BH472" i="2"/>
  <c r="BG472" i="2"/>
  <c r="BF472" i="2"/>
  <c r="T472" i="2"/>
  <c r="R472" i="2"/>
  <c r="P472" i="2"/>
  <c r="BK472" i="2"/>
  <c r="J472" i="2"/>
  <c r="BE472" i="2" s="1"/>
  <c r="BI468" i="2"/>
  <c r="BH468" i="2"/>
  <c r="BG468" i="2"/>
  <c r="BF468" i="2"/>
  <c r="T468" i="2"/>
  <c r="R468" i="2"/>
  <c r="P468" i="2"/>
  <c r="BK468" i="2"/>
  <c r="J468" i="2"/>
  <c r="BE468" i="2" s="1"/>
  <c r="BI465" i="2"/>
  <c r="BH465" i="2"/>
  <c r="BG465" i="2"/>
  <c r="BF465" i="2"/>
  <c r="T465" i="2"/>
  <c r="R465" i="2"/>
  <c r="P465" i="2"/>
  <c r="BK465" i="2"/>
  <c r="J465" i="2"/>
  <c r="BE465" i="2" s="1"/>
  <c r="BI462" i="2"/>
  <c r="BH462" i="2"/>
  <c r="BG462" i="2"/>
  <c r="BF462" i="2"/>
  <c r="T462" i="2"/>
  <c r="R462" i="2"/>
  <c r="P462" i="2"/>
  <c r="BK462" i="2"/>
  <c r="J462" i="2"/>
  <c r="BE462" i="2" s="1"/>
  <c r="BI458" i="2"/>
  <c r="BH458" i="2"/>
  <c r="BG458" i="2"/>
  <c r="BF458" i="2"/>
  <c r="T458" i="2"/>
  <c r="R458" i="2"/>
  <c r="P458" i="2"/>
  <c r="BK458" i="2"/>
  <c r="J458" i="2"/>
  <c r="BE458" i="2" s="1"/>
  <c r="BI450" i="2"/>
  <c r="BH450" i="2"/>
  <c r="BG450" i="2"/>
  <c r="BF450" i="2"/>
  <c r="T450" i="2"/>
  <c r="R450" i="2"/>
  <c r="P450" i="2"/>
  <c r="BK450" i="2"/>
  <c r="J450" i="2"/>
  <c r="BE450" i="2" s="1"/>
  <c r="BI441" i="2"/>
  <c r="BH441" i="2"/>
  <c r="BG441" i="2"/>
  <c r="BF441" i="2"/>
  <c r="T441" i="2"/>
  <c r="R441" i="2"/>
  <c r="P441" i="2"/>
  <c r="BK441" i="2"/>
  <c r="J441" i="2"/>
  <c r="BE441" i="2" s="1"/>
  <c r="BI422" i="2"/>
  <c r="BH422" i="2"/>
  <c r="BG422" i="2"/>
  <c r="BF422" i="2"/>
  <c r="BE422" i="2"/>
  <c r="T422" i="2"/>
  <c r="R422" i="2"/>
  <c r="P422" i="2"/>
  <c r="BK422" i="2"/>
  <c r="J422" i="2"/>
  <c r="BI420" i="2"/>
  <c r="BH420" i="2"/>
  <c r="BG420" i="2"/>
  <c r="BF420" i="2"/>
  <c r="T420" i="2"/>
  <c r="R420" i="2"/>
  <c r="P420" i="2"/>
  <c r="BK420" i="2"/>
  <c r="J420" i="2"/>
  <c r="BE420" i="2" s="1"/>
  <c r="BI418" i="2"/>
  <c r="BH418" i="2"/>
  <c r="BG418" i="2"/>
  <c r="BF418" i="2"/>
  <c r="T418" i="2"/>
  <c r="R418" i="2"/>
  <c r="P418" i="2"/>
  <c r="BK418" i="2"/>
  <c r="J418" i="2"/>
  <c r="BE418" i="2" s="1"/>
  <c r="BI416" i="2"/>
  <c r="BH416" i="2"/>
  <c r="BG416" i="2"/>
  <c r="BF416" i="2"/>
  <c r="T416" i="2"/>
  <c r="R416" i="2"/>
  <c r="P416" i="2"/>
  <c r="BK416" i="2"/>
  <c r="J416" i="2"/>
  <c r="BE416" i="2" s="1"/>
  <c r="BI384" i="2"/>
  <c r="BH384" i="2"/>
  <c r="BG384" i="2"/>
  <c r="BF384" i="2"/>
  <c r="T384" i="2"/>
  <c r="R384" i="2"/>
  <c r="P384" i="2"/>
  <c r="BK384" i="2"/>
  <c r="J384" i="2"/>
  <c r="BE384" i="2" s="1"/>
  <c r="BI370" i="2"/>
  <c r="BH370" i="2"/>
  <c r="BG370" i="2"/>
  <c r="BF370" i="2"/>
  <c r="T370" i="2"/>
  <c r="R370" i="2"/>
  <c r="P370" i="2"/>
  <c r="BK370" i="2"/>
  <c r="J370" i="2"/>
  <c r="BE370" i="2" s="1"/>
  <c r="BI360" i="2"/>
  <c r="BH360" i="2"/>
  <c r="BG360" i="2"/>
  <c r="BF360" i="2"/>
  <c r="T360" i="2"/>
  <c r="R360" i="2"/>
  <c r="P360" i="2"/>
  <c r="BK360" i="2"/>
  <c r="J360" i="2"/>
  <c r="BE360" i="2" s="1"/>
  <c r="BI334" i="2"/>
  <c r="BH334" i="2"/>
  <c r="BG334" i="2"/>
  <c r="BF334" i="2"/>
  <c r="T334" i="2"/>
  <c r="R334" i="2"/>
  <c r="P334" i="2"/>
  <c r="BK334" i="2"/>
  <c r="J334" i="2"/>
  <c r="BE334" i="2" s="1"/>
  <c r="BI332" i="2"/>
  <c r="BH332" i="2"/>
  <c r="BG332" i="2"/>
  <c r="BF332" i="2"/>
  <c r="BE332" i="2"/>
  <c r="T332" i="2"/>
  <c r="R332" i="2"/>
  <c r="P332" i="2"/>
  <c r="BK332" i="2"/>
  <c r="J332" i="2"/>
  <c r="BI330" i="2"/>
  <c r="BH330" i="2"/>
  <c r="BG330" i="2"/>
  <c r="BF330" i="2"/>
  <c r="T330" i="2"/>
  <c r="R330" i="2"/>
  <c r="P330" i="2"/>
  <c r="BK330" i="2"/>
  <c r="J330" i="2"/>
  <c r="BE330" i="2" s="1"/>
  <c r="BI314" i="2"/>
  <c r="BH314" i="2"/>
  <c r="BG314" i="2"/>
  <c r="BF314" i="2"/>
  <c r="T314" i="2"/>
  <c r="R314" i="2"/>
  <c r="P314" i="2"/>
  <c r="BK314" i="2"/>
  <c r="J314" i="2"/>
  <c r="BE314" i="2" s="1"/>
  <c r="BI297" i="2"/>
  <c r="BH297" i="2"/>
  <c r="BG297" i="2"/>
  <c r="BF297" i="2"/>
  <c r="BE297" i="2"/>
  <c r="T297" i="2"/>
  <c r="R297" i="2"/>
  <c r="P297" i="2"/>
  <c r="BK297" i="2"/>
  <c r="J297" i="2"/>
  <c r="BI295" i="2"/>
  <c r="BH295" i="2"/>
  <c r="BG295" i="2"/>
  <c r="BF295" i="2"/>
  <c r="BE295" i="2"/>
  <c r="T295" i="2"/>
  <c r="R295" i="2"/>
  <c r="P295" i="2"/>
  <c r="BK295" i="2"/>
  <c r="J295" i="2"/>
  <c r="BI281" i="2"/>
  <c r="BH281" i="2"/>
  <c r="BG281" i="2"/>
  <c r="BF281" i="2"/>
  <c r="T281" i="2"/>
  <c r="R281" i="2"/>
  <c r="P281" i="2"/>
  <c r="BK281" i="2"/>
  <c r="J281" i="2"/>
  <c r="BE281" i="2" s="1"/>
  <c r="BI279" i="2"/>
  <c r="BH279" i="2"/>
  <c r="BG279" i="2"/>
  <c r="BF279" i="2"/>
  <c r="T279" i="2"/>
  <c r="R279" i="2"/>
  <c r="P279" i="2"/>
  <c r="BK279" i="2"/>
  <c r="J279" i="2"/>
  <c r="BE279" i="2" s="1"/>
  <c r="BI277" i="2"/>
  <c r="BH277" i="2"/>
  <c r="BG277" i="2"/>
  <c r="BF277" i="2"/>
  <c r="BE277" i="2"/>
  <c r="T277" i="2"/>
  <c r="R277" i="2"/>
  <c r="P277" i="2"/>
  <c r="BK277" i="2"/>
  <c r="J277" i="2"/>
  <c r="BI251" i="2"/>
  <c r="BH251" i="2"/>
  <c r="BG251" i="2"/>
  <c r="BF251" i="2"/>
  <c r="BE251" i="2"/>
  <c r="T251" i="2"/>
  <c r="R251" i="2"/>
  <c r="P251" i="2"/>
  <c r="BK251" i="2"/>
  <c r="J251" i="2"/>
  <c r="BI249" i="2"/>
  <c r="BH249" i="2"/>
  <c r="BG249" i="2"/>
  <c r="BF249" i="2"/>
  <c r="T249" i="2"/>
  <c r="R249" i="2"/>
  <c r="P249" i="2"/>
  <c r="BK249" i="2"/>
  <c r="J249" i="2"/>
  <c r="BE249" i="2" s="1"/>
  <c r="BI239" i="2"/>
  <c r="BH239" i="2"/>
  <c r="BG239" i="2"/>
  <c r="BF239" i="2"/>
  <c r="T239" i="2"/>
  <c r="R239" i="2"/>
  <c r="P239" i="2"/>
  <c r="BK239" i="2"/>
  <c r="J239" i="2"/>
  <c r="BE239" i="2" s="1"/>
  <c r="BI232" i="2"/>
  <c r="BH232" i="2"/>
  <c r="BG232" i="2"/>
  <c r="BF232" i="2"/>
  <c r="BE232" i="2"/>
  <c r="T232" i="2"/>
  <c r="R232" i="2"/>
  <c r="P232" i="2"/>
  <c r="BK232" i="2"/>
  <c r="J232" i="2"/>
  <c r="BI230" i="2"/>
  <c r="BH230" i="2"/>
  <c r="BG230" i="2"/>
  <c r="BF230" i="2"/>
  <c r="BE230" i="2"/>
  <c r="T230" i="2"/>
  <c r="R230" i="2"/>
  <c r="P230" i="2"/>
  <c r="BK230" i="2"/>
  <c r="J230" i="2"/>
  <c r="BI213" i="2"/>
  <c r="BH213" i="2"/>
  <c r="BG213" i="2"/>
  <c r="BF213" i="2"/>
  <c r="T213" i="2"/>
  <c r="R213" i="2"/>
  <c r="P213" i="2"/>
  <c r="BK213" i="2"/>
  <c r="J213" i="2"/>
  <c r="BE213" i="2" s="1"/>
  <c r="BI210" i="2"/>
  <c r="BH210" i="2"/>
  <c r="BG210" i="2"/>
  <c r="BF210" i="2"/>
  <c r="T210" i="2"/>
  <c r="R210" i="2"/>
  <c r="P210" i="2"/>
  <c r="BK210" i="2"/>
  <c r="J210" i="2"/>
  <c r="BE210" i="2" s="1"/>
  <c r="BI208" i="2"/>
  <c r="BH208" i="2"/>
  <c r="BG208" i="2"/>
  <c r="BF208" i="2"/>
  <c r="BE208" i="2"/>
  <c r="T208" i="2"/>
  <c r="R208" i="2"/>
  <c r="P208" i="2"/>
  <c r="BK208" i="2"/>
  <c r="J208" i="2"/>
  <c r="BI203" i="2"/>
  <c r="BH203" i="2"/>
  <c r="BG203" i="2"/>
  <c r="BF203" i="2"/>
  <c r="BE203" i="2"/>
  <c r="T203" i="2"/>
  <c r="R203" i="2"/>
  <c r="P203" i="2"/>
  <c r="BK203" i="2"/>
  <c r="J203" i="2"/>
  <c r="BI201" i="2"/>
  <c r="BH201" i="2"/>
  <c r="BG201" i="2"/>
  <c r="BF201" i="2"/>
  <c r="T201" i="2"/>
  <c r="R201" i="2"/>
  <c r="P201" i="2"/>
  <c r="BK201" i="2"/>
  <c r="J201" i="2"/>
  <c r="BE201" i="2" s="1"/>
  <c r="BI196" i="2"/>
  <c r="BH196" i="2"/>
  <c r="BG196" i="2"/>
  <c r="BF196" i="2"/>
  <c r="T196" i="2"/>
  <c r="R196" i="2"/>
  <c r="P196" i="2"/>
  <c r="BK196" i="2"/>
  <c r="J196" i="2"/>
  <c r="BE196" i="2" s="1"/>
  <c r="BI192" i="2"/>
  <c r="BH192" i="2"/>
  <c r="BG192" i="2"/>
  <c r="BF192" i="2"/>
  <c r="BE192" i="2"/>
  <c r="T192" i="2"/>
  <c r="R192" i="2"/>
  <c r="P192" i="2"/>
  <c r="BK192" i="2"/>
  <c r="J192" i="2"/>
  <c r="BI183" i="2"/>
  <c r="BH183" i="2"/>
  <c r="BG183" i="2"/>
  <c r="BF183" i="2"/>
  <c r="BE183" i="2"/>
  <c r="T183" i="2"/>
  <c r="R183" i="2"/>
  <c r="P183" i="2"/>
  <c r="BK183" i="2"/>
  <c r="J183" i="2"/>
  <c r="BI180" i="2"/>
  <c r="BH180" i="2"/>
  <c r="BG180" i="2"/>
  <c r="BF180" i="2"/>
  <c r="T180" i="2"/>
  <c r="R180" i="2"/>
  <c r="P180" i="2"/>
  <c r="BK180" i="2"/>
  <c r="J180" i="2"/>
  <c r="BE180" i="2" s="1"/>
  <c r="BI177" i="2"/>
  <c r="BH177" i="2"/>
  <c r="BG177" i="2"/>
  <c r="BF177" i="2"/>
  <c r="T177" i="2"/>
  <c r="R177" i="2"/>
  <c r="R176" i="2" s="1"/>
  <c r="P177" i="2"/>
  <c r="P176" i="2" s="1"/>
  <c r="BK177" i="2"/>
  <c r="BK176" i="2" s="1"/>
  <c r="J176" i="2" s="1"/>
  <c r="J63" i="2" s="1"/>
  <c r="J177" i="2"/>
  <c r="BE177" i="2" s="1"/>
  <c r="BI175" i="2"/>
  <c r="BH175" i="2"/>
  <c r="BG175" i="2"/>
  <c r="BF175" i="2"/>
  <c r="BE175" i="2"/>
  <c r="T175" i="2"/>
  <c r="R175" i="2"/>
  <c r="P175" i="2"/>
  <c r="BK175" i="2"/>
  <c r="J175" i="2"/>
  <c r="BI173" i="2"/>
  <c r="BH173" i="2"/>
  <c r="BG173" i="2"/>
  <c r="BF173" i="2"/>
  <c r="T173" i="2"/>
  <c r="R173" i="2"/>
  <c r="P173" i="2"/>
  <c r="BK173" i="2"/>
  <c r="J173" i="2"/>
  <c r="BE173" i="2" s="1"/>
  <c r="BI172" i="2"/>
  <c r="BH172" i="2"/>
  <c r="BG172" i="2"/>
  <c r="BF172" i="2"/>
  <c r="T172" i="2"/>
  <c r="R172" i="2"/>
  <c r="P172" i="2"/>
  <c r="BK172" i="2"/>
  <c r="J172" i="2"/>
  <c r="BE172" i="2" s="1"/>
  <c r="BI170" i="2"/>
  <c r="BH170" i="2"/>
  <c r="BG170" i="2"/>
  <c r="BF170" i="2"/>
  <c r="BE170" i="2"/>
  <c r="T170" i="2"/>
  <c r="R170" i="2"/>
  <c r="P170" i="2"/>
  <c r="BK170" i="2"/>
  <c r="J170" i="2"/>
  <c r="BI168" i="2"/>
  <c r="BH168" i="2"/>
  <c r="BG168" i="2"/>
  <c r="BF168" i="2"/>
  <c r="BE168" i="2"/>
  <c r="T168" i="2"/>
  <c r="R168" i="2"/>
  <c r="P168" i="2"/>
  <c r="BK168" i="2"/>
  <c r="J168" i="2"/>
  <c r="BI165" i="2"/>
  <c r="BH165" i="2"/>
  <c r="BG165" i="2"/>
  <c r="BF165" i="2"/>
  <c r="T165" i="2"/>
  <c r="R165" i="2"/>
  <c r="P165" i="2"/>
  <c r="BK165" i="2"/>
  <c r="J165" i="2"/>
  <c r="BE165" i="2" s="1"/>
  <c r="BI163" i="2"/>
  <c r="BH163" i="2"/>
  <c r="BG163" i="2"/>
  <c r="BF163" i="2"/>
  <c r="T163" i="2"/>
  <c r="R163" i="2"/>
  <c r="P163" i="2"/>
  <c r="BK163" i="2"/>
  <c r="J163" i="2"/>
  <c r="BE163" i="2" s="1"/>
  <c r="BI161" i="2"/>
  <c r="BH161" i="2"/>
  <c r="BG161" i="2"/>
  <c r="BF161" i="2"/>
  <c r="BE161" i="2"/>
  <c r="T161" i="2"/>
  <c r="R161" i="2"/>
  <c r="P161" i="2"/>
  <c r="BK161" i="2"/>
  <c r="J161" i="2"/>
  <c r="BI159" i="2"/>
  <c r="BH159" i="2"/>
  <c r="BG159" i="2"/>
  <c r="BF159" i="2"/>
  <c r="BE159" i="2"/>
  <c r="T159" i="2"/>
  <c r="R159" i="2"/>
  <c r="P159" i="2"/>
  <c r="BK159" i="2"/>
  <c r="J159" i="2"/>
  <c r="BI157" i="2"/>
  <c r="BH157" i="2"/>
  <c r="BG157" i="2"/>
  <c r="BF157" i="2"/>
  <c r="T157" i="2"/>
  <c r="R157" i="2"/>
  <c r="P157" i="2"/>
  <c r="BK157" i="2"/>
  <c r="J157" i="2"/>
  <c r="BE157" i="2" s="1"/>
  <c r="BI153" i="2"/>
  <c r="BH153" i="2"/>
  <c r="BG153" i="2"/>
  <c r="BF153" i="2"/>
  <c r="T153" i="2"/>
  <c r="R153" i="2"/>
  <c r="P153" i="2"/>
  <c r="BK153" i="2"/>
  <c r="J153" i="2"/>
  <c r="BE153" i="2" s="1"/>
  <c r="BI149" i="2"/>
  <c r="BH149" i="2"/>
  <c r="BG149" i="2"/>
  <c r="BF149" i="2"/>
  <c r="BE149" i="2"/>
  <c r="T149" i="2"/>
  <c r="R149" i="2"/>
  <c r="P149" i="2"/>
  <c r="BK149" i="2"/>
  <c r="J149" i="2"/>
  <c r="BI146" i="2"/>
  <c r="BH146" i="2"/>
  <c r="BG146" i="2"/>
  <c r="BF146" i="2"/>
  <c r="BE146" i="2"/>
  <c r="T146" i="2"/>
  <c r="R146" i="2"/>
  <c r="P146" i="2"/>
  <c r="BK146" i="2"/>
  <c r="J146" i="2"/>
  <c r="BI140" i="2"/>
  <c r="BH140" i="2"/>
  <c r="BG140" i="2"/>
  <c r="BF140" i="2"/>
  <c r="T140" i="2"/>
  <c r="R140" i="2"/>
  <c r="P140" i="2"/>
  <c r="BK140" i="2"/>
  <c r="J140" i="2"/>
  <c r="BE140" i="2" s="1"/>
  <c r="BI137" i="2"/>
  <c r="BH137" i="2"/>
  <c r="BG137" i="2"/>
  <c r="BF137" i="2"/>
  <c r="T137" i="2"/>
  <c r="R137" i="2"/>
  <c r="P137" i="2"/>
  <c r="BK137" i="2"/>
  <c r="J137" i="2"/>
  <c r="BE137" i="2" s="1"/>
  <c r="BI134" i="2"/>
  <c r="BH134" i="2"/>
  <c r="BG134" i="2"/>
  <c r="BF134" i="2"/>
  <c r="BE134" i="2"/>
  <c r="T134" i="2"/>
  <c r="R134" i="2"/>
  <c r="P134" i="2"/>
  <c r="BK134" i="2"/>
  <c r="J134" i="2"/>
  <c r="BI132" i="2"/>
  <c r="BH132" i="2"/>
  <c r="BG132" i="2"/>
  <c r="BF132" i="2"/>
  <c r="BE132" i="2"/>
  <c r="T132" i="2"/>
  <c r="R132" i="2"/>
  <c r="P132" i="2"/>
  <c r="BK132" i="2"/>
  <c r="J132" i="2"/>
  <c r="BI126" i="2"/>
  <c r="BH126" i="2"/>
  <c r="BG126" i="2"/>
  <c r="BF126" i="2"/>
  <c r="T126" i="2"/>
  <c r="R126" i="2"/>
  <c r="P126" i="2"/>
  <c r="BK126" i="2"/>
  <c r="J126" i="2"/>
  <c r="BE126" i="2" s="1"/>
  <c r="BI124" i="2"/>
  <c r="BH124" i="2"/>
  <c r="BG124" i="2"/>
  <c r="BF124" i="2"/>
  <c r="T124" i="2"/>
  <c r="R124" i="2"/>
  <c r="P124" i="2"/>
  <c r="BK124" i="2"/>
  <c r="J124" i="2"/>
  <c r="BE124" i="2" s="1"/>
  <c r="BI117" i="2"/>
  <c r="BH117" i="2"/>
  <c r="BG117" i="2"/>
  <c r="BF117" i="2"/>
  <c r="BE117" i="2"/>
  <c r="T117" i="2"/>
  <c r="R117" i="2"/>
  <c r="P117" i="2"/>
  <c r="BK117" i="2"/>
  <c r="J117" i="2"/>
  <c r="BI115" i="2"/>
  <c r="BH115" i="2"/>
  <c r="BG115" i="2"/>
  <c r="BF115" i="2"/>
  <c r="BE115" i="2"/>
  <c r="T115" i="2"/>
  <c r="R115" i="2"/>
  <c r="P115" i="2"/>
  <c r="BK115" i="2"/>
  <c r="J115" i="2"/>
  <c r="BI108" i="2"/>
  <c r="BH108" i="2"/>
  <c r="BG108" i="2"/>
  <c r="F34" i="2" s="1"/>
  <c r="BB53" i="1" s="1"/>
  <c r="BF108" i="2"/>
  <c r="T108" i="2"/>
  <c r="R108" i="2"/>
  <c r="P108" i="2"/>
  <c r="BK108" i="2"/>
  <c r="J108" i="2"/>
  <c r="BE108" i="2" s="1"/>
  <c r="J101" i="2"/>
  <c r="F101" i="2"/>
  <c r="F99" i="2"/>
  <c r="E97" i="2"/>
  <c r="F56" i="2"/>
  <c r="J55" i="2"/>
  <c r="F55" i="2"/>
  <c r="F53" i="2"/>
  <c r="E51" i="2"/>
  <c r="J20" i="2"/>
  <c r="E20" i="2"/>
  <c r="F102" i="2" s="1"/>
  <c r="J19" i="2"/>
  <c r="J14" i="2"/>
  <c r="J99" i="2" s="1"/>
  <c r="E7" i="2"/>
  <c r="E93" i="2" s="1"/>
  <c r="AS55" i="1"/>
  <c r="AS52" i="1"/>
  <c r="AS51" i="1" s="1"/>
  <c r="L47" i="1"/>
  <c r="AM46" i="1"/>
  <c r="L46" i="1"/>
  <c r="AM44" i="1"/>
  <c r="L44" i="1"/>
  <c r="L42" i="1"/>
  <c r="L41" i="1"/>
  <c r="P986" i="2" l="1"/>
  <c r="T107" i="2"/>
  <c r="BK182" i="2"/>
  <c r="J182" i="2" s="1"/>
  <c r="J64" i="2" s="1"/>
  <c r="R182" i="2"/>
  <c r="P633" i="2"/>
  <c r="R651" i="2"/>
  <c r="R746" i="2"/>
  <c r="R789" i="2"/>
  <c r="T796" i="2"/>
  <c r="BK800" i="2"/>
  <c r="J800" i="2" s="1"/>
  <c r="J74" i="2" s="1"/>
  <c r="R817" i="2"/>
  <c r="R901" i="2"/>
  <c r="R937" i="2"/>
  <c r="BK937" i="2"/>
  <c r="J937" i="2" s="1"/>
  <c r="J79" i="2" s="1"/>
  <c r="T962" i="2"/>
  <c r="P968" i="2"/>
  <c r="BK968" i="2"/>
  <c r="J968" i="2" s="1"/>
  <c r="J81" i="2" s="1"/>
  <c r="T986" i="2"/>
  <c r="R1043" i="2"/>
  <c r="J79" i="4"/>
  <c r="F36" i="2"/>
  <c r="BD53" i="1" s="1"/>
  <c r="E47" i="2"/>
  <c r="BK107" i="2"/>
  <c r="J107" i="2" s="1"/>
  <c r="J62" i="2" s="1"/>
  <c r="J33" i="2"/>
  <c r="AW53" i="1" s="1"/>
  <c r="P107" i="2"/>
  <c r="T176" i="2"/>
  <c r="P182" i="2"/>
  <c r="P106" i="2" s="1"/>
  <c r="T182" i="2"/>
  <c r="T480" i="2"/>
  <c r="P620" i="2"/>
  <c r="R633" i="2"/>
  <c r="T651" i="2"/>
  <c r="T746" i="2"/>
  <c r="T789" i="2"/>
  <c r="T632" i="2" s="1"/>
  <c r="P800" i="2"/>
  <c r="P632" i="2" s="1"/>
  <c r="P826" i="2"/>
  <c r="T901" i="2"/>
  <c r="P901" i="2"/>
  <c r="T937" i="2"/>
  <c r="BK986" i="2"/>
  <c r="J986" i="2" s="1"/>
  <c r="J82" i="2" s="1"/>
  <c r="F33" i="3"/>
  <c r="BA54" i="1" s="1"/>
  <c r="T86" i="3"/>
  <c r="T85" i="3" s="1"/>
  <c r="T84" i="3" s="1"/>
  <c r="F36" i="3"/>
  <c r="BD54" i="1" s="1"/>
  <c r="F56" i="4"/>
  <c r="P87" i="4"/>
  <c r="F33" i="4"/>
  <c r="BA56" i="1" s="1"/>
  <c r="BA55" i="1" s="1"/>
  <c r="AW55" i="1" s="1"/>
  <c r="F35" i="4"/>
  <c r="BC56" i="1" s="1"/>
  <c r="BC55" i="1" s="1"/>
  <c r="AY55" i="1" s="1"/>
  <c r="P104" i="4"/>
  <c r="R104" i="4"/>
  <c r="R86" i="4" s="1"/>
  <c r="R85" i="4" s="1"/>
  <c r="R107" i="2"/>
  <c r="F35" i="2"/>
  <c r="BC53" i="1" s="1"/>
  <c r="BC52" i="1" s="1"/>
  <c r="AY52" i="1" s="1"/>
  <c r="P480" i="2"/>
  <c r="BK480" i="2"/>
  <c r="J480" i="2" s="1"/>
  <c r="J65" i="2" s="1"/>
  <c r="BK620" i="2"/>
  <c r="J620" i="2" s="1"/>
  <c r="J66" i="2" s="1"/>
  <c r="BK633" i="2"/>
  <c r="BK632" i="2" s="1"/>
  <c r="J632" i="2" s="1"/>
  <c r="J68" i="2" s="1"/>
  <c r="BK789" i="2"/>
  <c r="J789" i="2" s="1"/>
  <c r="J72" i="2" s="1"/>
  <c r="T800" i="2"/>
  <c r="T817" i="2"/>
  <c r="T826" i="2"/>
  <c r="BK826" i="2"/>
  <c r="J826" i="2" s="1"/>
  <c r="J76" i="2" s="1"/>
  <c r="BK870" i="2"/>
  <c r="J870" i="2" s="1"/>
  <c r="J77" i="2" s="1"/>
  <c r="R870" i="2"/>
  <c r="R968" i="2"/>
  <c r="P1043" i="2"/>
  <c r="F56" i="3"/>
  <c r="R86" i="3"/>
  <c r="R85" i="3" s="1"/>
  <c r="R84" i="3" s="1"/>
  <c r="T87" i="4"/>
  <c r="T86" i="4" s="1"/>
  <c r="T85" i="4" s="1"/>
  <c r="BK87" i="4"/>
  <c r="BK104" i="4"/>
  <c r="J104" i="4" s="1"/>
  <c r="J63" i="4" s="1"/>
  <c r="BK86" i="4"/>
  <c r="J87" i="4"/>
  <c r="J62" i="4" s="1"/>
  <c r="R632" i="2"/>
  <c r="F32" i="2"/>
  <c r="AZ53" i="1" s="1"/>
  <c r="J32" i="2"/>
  <c r="AV53" i="1" s="1"/>
  <c r="AT53" i="1" s="1"/>
  <c r="J633" i="2"/>
  <c r="J69" i="2" s="1"/>
  <c r="J86" i="3"/>
  <c r="J62" i="3" s="1"/>
  <c r="BK85" i="3"/>
  <c r="BB52" i="1"/>
  <c r="BC51" i="1"/>
  <c r="F32" i="3"/>
  <c r="AZ54" i="1" s="1"/>
  <c r="J32" i="3"/>
  <c r="AV54" i="1" s="1"/>
  <c r="T106" i="2"/>
  <c r="F32" i="4"/>
  <c r="AZ56" i="1" s="1"/>
  <c r="AZ55" i="1" s="1"/>
  <c r="AV55" i="1" s="1"/>
  <c r="AT55" i="1" s="1"/>
  <c r="F33" i="2"/>
  <c r="BA53" i="1" s="1"/>
  <c r="BA52" i="1" s="1"/>
  <c r="E47" i="3"/>
  <c r="J33" i="3"/>
  <c r="AW54" i="1" s="1"/>
  <c r="J33" i="4"/>
  <c r="AW56" i="1" s="1"/>
  <c r="J53" i="3"/>
  <c r="J53" i="2"/>
  <c r="E47" i="4"/>
  <c r="J32" i="4"/>
  <c r="AV56" i="1" s="1"/>
  <c r="P105" i="2" l="1"/>
  <c r="AU53" i="1" s="1"/>
  <c r="AU52" i="1" s="1"/>
  <c r="BK106" i="2"/>
  <c r="P86" i="4"/>
  <c r="P85" i="4" s="1"/>
  <c r="AU56" i="1" s="1"/>
  <c r="AU55" i="1" s="1"/>
  <c r="BD52" i="1"/>
  <c r="BD51" i="1" s="1"/>
  <c r="W30" i="1" s="1"/>
  <c r="R106" i="2"/>
  <c r="R105" i="2" s="1"/>
  <c r="AZ52" i="1"/>
  <c r="BA51" i="1"/>
  <c r="AW52" i="1"/>
  <c r="J86" i="4"/>
  <c r="J61" i="4" s="1"/>
  <c r="BK85" i="4"/>
  <c r="J85" i="4" s="1"/>
  <c r="AY51" i="1"/>
  <c r="W29" i="1"/>
  <c r="J85" i="3"/>
  <c r="J61" i="3" s="1"/>
  <c r="BK84" i="3"/>
  <c r="J84" i="3" s="1"/>
  <c r="BK105" i="2"/>
  <c r="J105" i="2" s="1"/>
  <c r="J106" i="2"/>
  <c r="J61" i="2" s="1"/>
  <c r="AT54" i="1"/>
  <c r="T105" i="2"/>
  <c r="AX52" i="1"/>
  <c r="BB51" i="1"/>
  <c r="AT56" i="1"/>
  <c r="AZ51" i="1"/>
  <c r="AV52" i="1"/>
  <c r="AT52" i="1" l="1"/>
  <c r="AU51" i="1"/>
  <c r="AX51" i="1"/>
  <c r="W28" i="1"/>
  <c r="J29" i="2"/>
  <c r="J60" i="2"/>
  <c r="AW51" i="1"/>
  <c r="AK27" i="1" s="1"/>
  <c r="W27" i="1"/>
  <c r="J60" i="4"/>
  <c r="J29" i="4"/>
  <c r="W26" i="1"/>
  <c r="AV51" i="1"/>
  <c r="J60" i="3"/>
  <c r="J29" i="3"/>
  <c r="AK26" i="1" l="1"/>
  <c r="AT51" i="1"/>
  <c r="J38" i="2"/>
  <c r="AG53" i="1"/>
  <c r="AG54" i="1"/>
  <c r="AN54" i="1" s="1"/>
  <c r="J38" i="3"/>
  <c r="J38" i="4"/>
  <c r="AG56" i="1"/>
  <c r="AG52" i="1" l="1"/>
  <c r="AN53" i="1"/>
  <c r="AN56" i="1"/>
  <c r="AG55" i="1"/>
  <c r="AN55" i="1" s="1"/>
  <c r="AG51" i="1" l="1"/>
  <c r="AN52" i="1"/>
  <c r="AK23" i="1" l="1"/>
  <c r="AK32" i="1" s="1"/>
  <c r="AN51" i="1"/>
</calcChain>
</file>

<file path=xl/sharedStrings.xml><?xml version="1.0" encoding="utf-8"?>
<sst xmlns="http://schemas.openxmlformats.org/spreadsheetml/2006/main" count="10772" uniqueCount="1836">
  <si>
    <t>Export VZ</t>
  </si>
  <si>
    <t>List obsahuje:</t>
  </si>
  <si>
    <t>1) Rekapitulace stavby</t>
  </si>
  <si>
    <t>2) Rekapitulace objektů stavby a soupisů prací</t>
  </si>
  <si>
    <t>3.0</t>
  </si>
  <si>
    <t>ZAMOK</t>
  </si>
  <si>
    <t>False</t>
  </si>
  <si>
    <t>{e4636f93-b633-44e9-a91a-d7dd7f378593}</t>
  </si>
  <si>
    <t>0,01</t>
  </si>
  <si>
    <t>21</t>
  </si>
  <si>
    <t>15</t>
  </si>
  <si>
    <t>REKAPITULACE STAVBY</t>
  </si>
  <si>
    <t>v ---  níže se nacházejí doplnkové a pomocné údaje k sestavám  --- v</t>
  </si>
  <si>
    <t>Návod na vyplnění</t>
  </si>
  <si>
    <t>0,001</t>
  </si>
  <si>
    <t>Kód:</t>
  </si>
  <si>
    <t>514216</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</si>
  <si>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</si>
  <si>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</si>
  <si>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Snížení energetické náročnosti MZe v Pardubicích</t>
  </si>
  <si>
    <t>0,1</t>
  </si>
  <si>
    <t>KSO:</t>
  </si>
  <si>
    <t/>
  </si>
  <si>
    <t>CC-CZ:</t>
  </si>
  <si>
    <t>1</t>
  </si>
  <si>
    <t>Místo:</t>
  </si>
  <si>
    <t>B.Němcové 231,533 02 Pardubice p.č.6930/2;6930/4</t>
  </si>
  <si>
    <t>Datum:</t>
  </si>
  <si>
    <t>24. 10. 2016</t>
  </si>
  <si>
    <t>10</t>
  </si>
  <si>
    <t>100</t>
  </si>
  <si>
    <t>Zadavatel:</t>
  </si>
  <si>
    <t>IČ:</t>
  </si>
  <si>
    <t>00020478</t>
  </si>
  <si>
    <t>Ministerstvo zemědělství,Těšnov 65/17,110 00Praha1</t>
  </si>
  <si>
    <t>DIČ:</t>
  </si>
  <si>
    <t>CZ00020478</t>
  </si>
  <si>
    <t>Uchazeč:</t>
  </si>
  <si>
    <t>Vyplň údaj</t>
  </si>
  <si>
    <t>Projektant:</t>
  </si>
  <si>
    <t>15028909</t>
  </si>
  <si>
    <t>BKN,spol.s r.o.Vladislavova 29/I,566 01Vysoké Mýto</t>
  </si>
  <si>
    <t>CZ15028909</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</si>
  <si>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</si>
  <si>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</si>
  <si>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</si>
  <si>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</si>
  <si>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</si>
  <si>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</si>
  <si>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</si>
  <si>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</si>
  <si>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</si>
  <si>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</si>
  <si>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</si>
  <si>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</si>
  <si>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</si>
  <si>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</si>
  <si>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</si>
  <si>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</si>
  <si>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</si>
  <si>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</si>
  <si>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</si>
  <si>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</si>
  <si>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</si>
  <si>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</si>
  <si>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</si>
  <si>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</si>
  <si>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</si>
  <si>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</si>
  <si>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</si>
  <si>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</si>
  <si>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</si>
  <si>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</si>
  <si>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</si>
  <si>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</si>
  <si>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</si>
  <si>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</si>
  <si>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</si>
  <si>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</si>
  <si>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</si>
  <si>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</si>
  <si>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</si>
  <si>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</si>
  <si>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</si>
  <si>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SO 01</t>
  </si>
  <si>
    <t>Snížení energetické náročnosti, Ministerstvo zemědělství.</t>
  </si>
  <si>
    <t>STA</t>
  </si>
  <si>
    <t>{f8850d99-86b6-441a-9609-562e40986cf4}</t>
  </si>
  <si>
    <t>801 6</t>
  </si>
  <si>
    <t>2</t>
  </si>
  <si>
    <t>/</t>
  </si>
  <si>
    <t>D.1.1</t>
  </si>
  <si>
    <t>Architektonicko stavební řešení</t>
  </si>
  <si>
    <t>Soupis</t>
  </si>
  <si>
    <t>{b0e845a6-c7b3-4b55-869b-bf0e66160f21}</t>
  </si>
  <si>
    <t>D.1.4.1</t>
  </si>
  <si>
    <t>Silnoproudá elektrotechnika Fotovoltaická elektrárna</t>
  </si>
  <si>
    <t>{c61cf993-e292-49d8-a19a-2f81cfe6d04e}</t>
  </si>
  <si>
    <t>VON</t>
  </si>
  <si>
    <t>Vedlejší a ostatní náklady</t>
  </si>
  <si>
    <t>{d5c67571-e6c1-4678-893f-6632e782d5c3}</t>
  </si>
  <si>
    <t>VON.OV</t>
  </si>
  <si>
    <t>{60627738-c6c9-4c59-99b1-a31bab6765a1}</t>
  </si>
  <si>
    <t>1) Krycí list soupisu</t>
  </si>
  <si>
    <t>2) Rekapitulace</t>
  </si>
  <si>
    <t>3) Soupis prací</t>
  </si>
  <si>
    <t>Zpět na list:</t>
  </si>
  <si>
    <t>Rekapitulace stavby</t>
  </si>
  <si>
    <t>KRYCÍ LIST SOUPISU</t>
  </si>
  <si>
    <t>Objekt:</t>
  </si>
  <si>
    <t>SO 01 - Snížení energetické náročnosti, Ministerstvo zemědělství.</t>
  </si>
  <si>
    <t>Soupis:</t>
  </si>
  <si>
    <t>D.1.1 - Architektonicko stavební řešení</t>
  </si>
  <si>
    <t>REKAPITULACE ČLENĚNÍ SOUPISU PRACÍ</t>
  </si>
  <si>
    <t>Kód dílu - Popis</t>
  </si>
  <si>
    <t>Cena celkem [CZK]</t>
  </si>
  <si>
    <t>Náklady soupisu celkem</t>
  </si>
  <si>
    <t>-1</t>
  </si>
  <si>
    <t>HSV - Práce a dodávky HSV</t>
  </si>
  <si>
    <t xml:space="preserve">    1 - Zemní práce</t>
  </si>
  <si>
    <t xml:space="preserve">    5 - Komunikace pozemní</t>
  </si>
  <si>
    <t xml:space="preserve">    6 - Úpravy povrchů, podlahy a osazování výplní</t>
  </si>
  <si>
    <t xml:space="preserve">    9 - Ostatní konstrukce a práce-bourání</t>
  </si>
  <si>
    <t xml:space="preserve">    997 - Přesun sutě</t>
  </si>
  <si>
    <t xml:space="preserve">    998 - Přesun hmot</t>
  </si>
  <si>
    <t>PSV - Práce a dodávky PSV</t>
  </si>
  <si>
    <t xml:space="preserve">    711 - Izolace proti vodě, vlhkosti a plynům</t>
  </si>
  <si>
    <t xml:space="preserve">    712 - Povlakové krytiny</t>
  </si>
  <si>
    <t xml:space="preserve">    713 - Izolace tepelné</t>
  </si>
  <si>
    <t xml:space="preserve">    721 - Zdravotechnika - vnitřní kanalizace</t>
  </si>
  <si>
    <t xml:space="preserve">    732 - Ústřední vytápění - strojovny</t>
  </si>
  <si>
    <t xml:space="preserve">    749 - Elektromontáže - ostatní práce a konstrukce</t>
  </si>
  <si>
    <t xml:space="preserve">    751 - Vzduchotechnika</t>
  </si>
  <si>
    <t xml:space="preserve">    762 - Konstrukce tesařské</t>
  </si>
  <si>
    <t xml:space="preserve">    764 - Konstrukce klempířské</t>
  </si>
  <si>
    <t xml:space="preserve">    766 - Konstrukce truhlářské</t>
  </si>
  <si>
    <t xml:space="preserve">    767 - Konstrukce zámečnické</t>
  </si>
  <si>
    <t xml:space="preserve">    771 - Podlahy z dlaždic</t>
  </si>
  <si>
    <t xml:space="preserve">    783 - Dokončovací práce - nátěry</t>
  </si>
  <si>
    <t xml:space="preserve">    784 - Dokončovací práce - malby a tapety</t>
  </si>
  <si>
    <t xml:space="preserve">    786 - Dokončovací práce - čalounické úpravy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</si>
  <si>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</si>
  <si>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</si>
  <si>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</si>
  <si>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</si>
  <si>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</si>
  <si>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</si>
  <si>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</si>
  <si>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</si>
  <si>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</si>
  <si>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</si>
  <si>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</si>
  <si>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</si>
  <si>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</si>
  <si>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</si>
  <si>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</si>
  <si>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</si>
  <si>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</si>
  <si>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</si>
  <si>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</si>
  <si>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132201101</t>
  </si>
  <si>
    <t>Hloubení zapažených i nezapažených rýh šířky do 600 mm s urovnáním dna do předepsaného profilu a spádu v hornině tř. 3 do 100 m3</t>
  </si>
  <si>
    <t>m3</t>
  </si>
  <si>
    <t>CS ÚRS 2016 02</t>
  </si>
  <si>
    <t>4</t>
  </si>
  <si>
    <t>-1256286071</t>
  </si>
  <si>
    <t>PSC</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</si>
  <si>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</si>
  <si>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VV</t>
  </si>
  <si>
    <t>(13,90*0,80+6,59*0,80+15,15*0,80+0,80*0,80*2+6,00*0,80+0,50*0,80*2)*0,50</t>
  </si>
  <si>
    <t>-(13,50*0,50+6,59*0,50+15,15*0,50+0,80*0,65*2+6,00*0,80+0,50*0,80*2)*0,25</t>
  </si>
  <si>
    <t>Mezisoučet</t>
  </si>
  <si>
    <t>3</t>
  </si>
  <si>
    <t xml:space="preserve">11,631*0,80 "80% množství strojně        </t>
  </si>
  <si>
    <t xml:space="preserve">viz.přílohy PD:  D.1.1.1. až D.1.1.6.  </t>
  </si>
  <si>
    <t>132201109</t>
  </si>
  <si>
    <t>Hloubení zapažených i nezapažených rýh šířky do 600 mm s urovnáním dna do předepsaného profilu a spádu v hornině tř. 3 Příplatek k cenám za lepivost horniny tř. 3</t>
  </si>
  <si>
    <t>-1135916809</t>
  </si>
  <si>
    <t>132212101</t>
  </si>
  <si>
    <t>Hloubení zapažených i nezapažených rýh šířky do 600 mm ručním nebo pneumatickým nářadím s urovnáním dna do předepsaného profilu a spádu v horninách tř. 3 soudržných</t>
  </si>
  <si>
    <t>942555285</t>
  </si>
  <si>
    <t xml:space="preserve">Poznámka k souboru cen:_x000D_
1. V cenách jsou započteny i náklady na přehození výkopku na přilehlém terénu na vzdálenost do 3 m od podélné osy rýhy nebo naložení výkopku na dopravní prostředek. 2. V cenách 12-2101 až 41-2102 jsou započteny i náklady na i svislý přesun horniny po házečkách do 2 metrů. </t>
  </si>
  <si>
    <t xml:space="preserve">11,631*0,20 "20% množství ručně        </t>
  </si>
  <si>
    <t>132212109</t>
  </si>
  <si>
    <t>Hloubení zapažených i nezapažených rýh šířky do 600 mm ručním nebo pneumatickým nářadím s urovnáním dna do předepsaného profilu a spádu v horninách tř. 3 Příplatek k cenám za lepivost horniny tř. 3</t>
  </si>
  <si>
    <t>1455898319</t>
  </si>
  <si>
    <t>5</t>
  </si>
  <si>
    <t>162701105</t>
  </si>
  <si>
    <t>Vodorovné přemístění výkopku nebo sypaniny po suchu na obvyklém dopravním prostředku, bez naložení výkopku, avšak se složením bez rozhrnutí z horniny tř. 1 až 4 na vzdálenost přes 9 000 do 10 000 m</t>
  </si>
  <si>
    <t>581508211</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</si>
  <si>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</si>
  <si>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11,631 "viz. položka 132201101</t>
  </si>
  <si>
    <t>-(7,504-(13,90*0,67+6,59*0,67+15,15*0,67+0,80*0,67*2+6,00*0,67+0,50*0,67*2)*0,20)</t>
  </si>
  <si>
    <t>Součet</t>
  </si>
  <si>
    <t xml:space="preserve">viz.přílohy PD:  D.1.1.1., D.1.1.7. až D.1.1.10.  </t>
  </si>
  <si>
    <t>6</t>
  </si>
  <si>
    <t>167101101</t>
  </si>
  <si>
    <t>Nakládání, skládání a překládání neulehlého výkopku nebo sypaniny nakládání, množství do 100 m3, z hornin tř. 1 až 4</t>
  </si>
  <si>
    <t>-2023122418</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</si>
  <si>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</si>
  <si>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7</t>
  </si>
  <si>
    <t>171201201</t>
  </si>
  <si>
    <t>Uložení sypaniny na skládky</t>
  </si>
  <si>
    <t>991389543</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</si>
  <si>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</si>
  <si>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8</t>
  </si>
  <si>
    <t>171201211</t>
  </si>
  <si>
    <t>Uložení sypaniny poplatek za uložení sypaniny na skládce (skládkovné)</t>
  </si>
  <si>
    <t>t</t>
  </si>
  <si>
    <t>-1986728057</t>
  </si>
  <si>
    <t>10,055*1,900  "viz. položka 162701101</t>
  </si>
  <si>
    <t>9</t>
  </si>
  <si>
    <t>174101101</t>
  </si>
  <si>
    <t>Zásyp sypaninou z jakékoliv horniny s uložením výkopku ve vrstvách se zhutněním jam, šachet, rýh nebo kolem objektů v těchto vykopávkách</t>
  </si>
  <si>
    <t>1075198598</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</si>
  <si>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</si>
  <si>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(13,90*0,67+6,59*0,67+15,15*0,67+0,80*0,67*2+6,00*0,67+0,50*0,67*2)*0,50</t>
  </si>
  <si>
    <t>-(13,50*0,55+6,59*0,55+15,15*0,55+0,80*0,55*2+6,00*0,55+0,75*0,55*2)*0,30</t>
  </si>
  <si>
    <t>M</t>
  </si>
  <si>
    <t>58331203X01</t>
  </si>
  <si>
    <t>hutnitelná zemina</t>
  </si>
  <si>
    <t>-852903640</t>
  </si>
  <si>
    <t>(13,90*0,67+6,59*0,67+15,15*0,67+0,80*0,67*2+6,00*0,67+0,50*0,67*2)*0,20*1,800*1,01</t>
  </si>
  <si>
    <t>11</t>
  </si>
  <si>
    <t>181111111</t>
  </si>
  <si>
    <t>Plošná úprava terénu v zemině tř. 1 až 4 s urovnáním povrchu bez doplnění ornice souvislé plochy do 500 m2 při nerovnostech terénu přes 50 do 100 mm v rovině nebo na svahu do 1:5</t>
  </si>
  <si>
    <t>m2</t>
  </si>
  <si>
    <t>-714838971</t>
  </si>
  <si>
    <t xml:space="preserve">Poznámka k souboru cen:_x000D_
1. Ceny jsou určeny pro vyrovnání nerovností neupraveného rostlého nebo ulehlého terénu. 2. Ceny lze použít pro vyrovnání terénu při zakládání trávníku. 3. V cenách nejsou započteny náklady na hutnění, tyto náklady se oceňují cenami souboru cen 215 90-1.. Zhutnění podloží pod násypy z rostlé horniny tř. 1 až 4 katalogu 800-1 Zemní práce. 4. V cenách o sklonu svahu přes 1:1 jsou uvažovány podmínky pro svahy běžně schůdné; bez použití lezeckých technik. V případě použití lezeckých technik se tyto náklady oceňují individuálně. </t>
  </si>
  <si>
    <t>(1,00+14,00+1,00+6,59+15,15+6,506+1,00)*1,00</t>
  </si>
  <si>
    <t xml:space="preserve"> viz.přílohy PD: D.1.1.1., D.1.1.7. a  D.1.1.10.</t>
  </si>
  <si>
    <t>12</t>
  </si>
  <si>
    <t>181411131</t>
  </si>
  <si>
    <t>Založení trávníku na půdě předem připravené plochy do 1000 m2 výsevem včetně utažení parkového v rovině nebo na svahu do 1:5</t>
  </si>
  <si>
    <t>522923122</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</si>
  <si>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</si>
  <si>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 xml:space="preserve"> viz.přílohy PD: D.1.1.1.</t>
  </si>
  <si>
    <t>13</t>
  </si>
  <si>
    <t>005724100</t>
  </si>
  <si>
    <t>osivo směs travní parková</t>
  </si>
  <si>
    <t>kg</t>
  </si>
  <si>
    <t>-728401705</t>
  </si>
  <si>
    <t>45,246*0,035*1,03</t>
  </si>
  <si>
    <t>14</t>
  </si>
  <si>
    <t>181951101</t>
  </si>
  <si>
    <t>Úprava pláně vyrovnáním výškových rozdílů v hornině tř. 1 až 4 bez zhutnění</t>
  </si>
  <si>
    <t>-85069883</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</si>
  <si>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</si>
  <si>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183403113</t>
  </si>
  <si>
    <t>Obdělání půdy frézováním v rovině nebo na svahu do 1:5</t>
  </si>
  <si>
    <t>-1317824794</t>
  </si>
  <si>
    <t xml:space="preserve">Poznámka k souboru cen:_x000D_
1. Každé opakované obdělání půdy se oceňuje samostatně. 2. Ceny -3114 a -3115 lze použít i pro obdělání půdy aktivními branami. </t>
  </si>
  <si>
    <t>16</t>
  </si>
  <si>
    <t>183403152</t>
  </si>
  <si>
    <t>Obdělání půdy vláčením v rovině nebo na svahu do 1:5</t>
  </si>
  <si>
    <t>359203795</t>
  </si>
  <si>
    <t>17</t>
  </si>
  <si>
    <t>183403153</t>
  </si>
  <si>
    <t>Obdělání půdy hrabáním v rovině nebo na svahu do 1:5</t>
  </si>
  <si>
    <t>-1178124468</t>
  </si>
  <si>
    <t xml:space="preserve">42,246*2 </t>
  </si>
  <si>
    <t>18</t>
  </si>
  <si>
    <t>183403161</t>
  </si>
  <si>
    <t>Obdělání půdy válením v rovině nebo na svahu do 1:5</t>
  </si>
  <si>
    <t>1519876545</t>
  </si>
  <si>
    <t>19</t>
  </si>
  <si>
    <t>184802111</t>
  </si>
  <si>
    <t>Chemické odplevelení půdy před založením kultury, trávníku nebo zpevněných ploch o výměře jednotlivě přes 20 m2 v rovině nebo na svahu do 1:5 postřikem na široko</t>
  </si>
  <si>
    <t>693191406</t>
  </si>
  <si>
    <t xml:space="preserve">Poznámka k souboru cen:_x000D_
1. Ceny -2111, -2211, -2311 a -2411 lze použít i pro aplikaci retardantů na trávníky. 2. V cenách -2111, -2211, -2311 a -2411 jsou započteny i náklady na dovoz vody do 10 km. 3. V cenách nejsou započteny náklady na případné zapravení přípravku do půdy a) obděláním půdy; tyto práce se oceňují cenami části A02 souboru cen 183 40-31 Obdělání půdy, b) prolitím; toto se oceňuje cenami části C02 souboru cen 185 80-43 Zalití rostlin vodou a případně cenami části A02 souboru cen 185 85-11 Dovoz vody pro zálivku rostlin. 4. Každá opakovaná aplikace se oceňuje samostatně. 5. Chemické odplevelení ploch do 20 m2 se oceňuje příslušnými cenami souboru cen 184 80-26 Chemické odplevelení po založení kultury. 6. V cenách o sklonu svahu přes 1:1 jsou uvažovány podmínky pro svahy běžně schůdné; bez použití lezeckých technik. V případě použití lezeckých technik se tyto náklady oceňují individuálně. </t>
  </si>
  <si>
    <t>20</t>
  </si>
  <si>
    <t>252340130</t>
  </si>
  <si>
    <t>herbicid totální systémový neselektivní, bal. 1 l</t>
  </si>
  <si>
    <t>litr</t>
  </si>
  <si>
    <t>-1037349149</t>
  </si>
  <si>
    <t>185802113</t>
  </si>
  <si>
    <t>Hnojení půdy nebo trávníku v rovině nebo na svahu do 1:5 umělým hnojivem na široko</t>
  </si>
  <si>
    <t>1063785603</t>
  </si>
  <si>
    <t xml:space="preserve">Poznámka k souboru cen:_x000D_
1. V cenách jsou započteny i náklady na rozprostření nebo rozdělení hnojiva. 2. V cenách o sklonu svahu přes 1:1 jsou uvažovány podmínky pro svahy běžně schůdné; bez použití lezeckých technik. V případě použití lezeckých technik se tyto náklady oceňují individuálně. </t>
  </si>
  <si>
    <t>22</t>
  </si>
  <si>
    <t>251911550</t>
  </si>
  <si>
    <t>hnojivo minerální</t>
  </si>
  <si>
    <t>-1828174128</t>
  </si>
  <si>
    <t>Komunikace pozemní</t>
  </si>
  <si>
    <t>23</t>
  </si>
  <si>
    <t>596811220</t>
  </si>
  <si>
    <t>Kladení dlažby z betonových nebo kameninových dlaždic komunikací pro pěší s vyplněním spár a se smetením přebytečného materiálu na vzdálenost do 3 m s ložem z kameniva těženého tl. do 30 mm velikosti dlaždic přes 0,09 m2 do 0,25 m2, pro plochy do 50 m2</t>
  </si>
  <si>
    <t>1929971451</t>
  </si>
  <si>
    <t xml:space="preserve">Poznámka k souboru cen:_x000D_
1. V cenách jsou započteny i náklady na dodání hmot pro lože a na dodání materiálu pro výplň spár. 2. V cenách nejsou započteny náklady na dodání dlaždic, které se oceňují ve specifikaci; ztratné lze dohodnout u plochy a) do 100 m2 ve výši 3 %, b) přes 100 do 300 m2 ve výši 2 %, c) přes 300 m2 ve výši 1 %. 3. Část lože přesahující tloušťku 30 mm se oceňuje cenami souboru cen 451 . . -9 . Příplatek za každých dalších 10 mm tloušťky podkladu nebo lože. </t>
  </si>
  <si>
    <t>4,92*1,30  "viz.přílohy PD: D.1.1.1., D.1.1.7. a  D.1.1.10.</t>
  </si>
  <si>
    <t>24</t>
  </si>
  <si>
    <t>592456010</t>
  </si>
  <si>
    <t>dlažba desková betonová 50x50x5 cm šedá</t>
  </si>
  <si>
    <t>951364375</t>
  </si>
  <si>
    <t>6,396*1,03</t>
  </si>
  <si>
    <t>Úpravy povrchů, podlahy a osazování výplní</t>
  </si>
  <si>
    <t>25</t>
  </si>
  <si>
    <t>612325302</t>
  </si>
  <si>
    <t>Vápenocementová nebo vápenná omítka ostění nebo nadpraží štuková</t>
  </si>
  <si>
    <t>-434497366</t>
  </si>
  <si>
    <t xml:space="preserve">Poznámka k souboru cen:_x000D_
1. Ceny lze použít jen pro ocenění samostatně upravovaného ostění a nadpraží ( např. při dodatečné výměně oken nebo zárubní ) v šířce do 300 mm okolo upravovaného otvoru. </t>
  </si>
  <si>
    <t>(1,50+1,60*2)*0,20+(2,10+1,60)*2*0,30   "O1</t>
  </si>
  <si>
    <t>(1,50+2,20*2)*0,20+(2,10+2,20*2)*0,30   "D1</t>
  </si>
  <si>
    <t>(0,80+2,02*2)*0,30+(1,40+2,02*2)*0,30   "D2</t>
  </si>
  <si>
    <t>(2,00+2,20*2)*0,10+(2,00+2,20*2)*0,30    "D3</t>
  </si>
  <si>
    <t xml:space="preserve">(1,40+1,97*2)*0,30*2                                        "D4     </t>
  </si>
  <si>
    <t xml:space="preserve"> viz.přílohy PD: D.1.1.1., D.1.1.7. až  D.1.1.10.</t>
  </si>
  <si>
    <t>26</t>
  </si>
  <si>
    <t>621151321X02</t>
  </si>
  <si>
    <t>Podkladní a spojovací vrstva vnějších ploch penetrace kontaktního zateplovacího systému podhledů</t>
  </si>
  <si>
    <t>789864176</t>
  </si>
  <si>
    <t>pohled západní</t>
  </si>
  <si>
    <t>5,92*0,36*4+6,00*1,193</t>
  </si>
  <si>
    <t xml:space="preserve"> viz.přílohy PD: D.1.1.1., D.1.1.7. až  D.1.1.11.</t>
  </si>
  <si>
    <t>27</t>
  </si>
  <si>
    <t>621211001X11</t>
  </si>
  <si>
    <t>Montáž zápustná kontaktního zateplení z polystyrenových desek nebo z kombinovaných desek na vnější podhledy, tloušťky desek do 40 mm včetně montáže a dodání všech doplňkových prvků a lišt zateplovacího systému apod.</t>
  </si>
  <si>
    <t>-1288032685</t>
  </si>
  <si>
    <t>P</t>
  </si>
  <si>
    <t xml:space="preserve">Poznámka k položce:
1. V cenách jsou započteny náklady na:
    a) upevnění desek lepením a talířovými hmoždinkami,
    b) přestěrkování izolačních desek,
    c) vložení sklovláknité výztužné tkaniny.
2. V cenách nejsou započteny náklady na:
    a) dodávku desek tepelné izolace; tyto se ocení ve specifikaci, ztratné lze stanovit ve výši 2%,
    b) provedení konečné povrchové úpravy:
        - vrchní tenkovrstvou omítkou, tyto se ocení příslušnými cenami této části katalogu
        - nátěrem; tyto se ocení příslušnými cenami části A07 katalogu 800-783
        - keramickým obkladem; tyto se ocení příslušnými cenami souboru cen části A01 katalogu
            800-781 Obklady keramické,    
3. V cenách -1101 a -1105 jsou započteny náklady na osazení a dodávku tepelněizolačních zátek v
    počtu 9 ks/m2 pro podhledy a 6 ks/m2 pro stěny.
4. Kombinovaná deska je např. sendvičově uspořádaná deska tvořena izolačním jádrem z grafitového
    polystyrenu a krycí deskou z minerální vlny.
</t>
  </si>
  <si>
    <t>5,92*0,43*4</t>
  </si>
  <si>
    <t>28</t>
  </si>
  <si>
    <t>283760300</t>
  </si>
  <si>
    <t>deska fasádní polystyrénová s grafitem ("šedá") EPS, λD = 0,032 W/m.K tl.20 mm</t>
  </si>
  <si>
    <t>-45361576</t>
  </si>
  <si>
    <t>10,182*1,02</t>
  </si>
  <si>
    <t>29</t>
  </si>
  <si>
    <t>621211011X12</t>
  </si>
  <si>
    <t>Montáž zápustná kontaktního zateplení z polystyrenových desek nebo z kombinovaných desek na vnější podhledy, tloušťky desek přes 40 do 80 mm včetně montáže a dodání všech doplňkových prvků a lišt zateplovacího systému apod.</t>
  </si>
  <si>
    <t>1084039205</t>
  </si>
  <si>
    <t xml:space="preserve">Poznámka k položce:
1. V cenách jsou započteny náklady na:
    a) upevnění desek lepením a talířovými hmoždinkami,
    b) přestěrkování izolačních desek,
    c) vložení sklovláknité výztužné tkaniny.
2. V cenách nejsou započteny náklady na:
    a) dodávku desek tepelné izolace; tyto se ocení ve specifikaci, ztratné lze stanovit ve výši 2%,
    b) provedení konečné povrchové úpravy:
        - vrchní tenkovrstvou omítkou, tyto se ocení příslušnými cenami této části katalogu
        - nátěrem; tyto se ocení příslušnými cenami části A07 katalogu 800-783
        - keramickým obkladem; tyto se ocení příslušnými cenami souboru cen části A01 katalogu
            800-781 Obklady keramické,
3. V cenách -1101 a -1105 jsou započteny náklady na osazení a dodávku tepelněizolačních zátek v
    počtu 9 ks/m2 pro podhledy a 6 ks/m2 pro stěny.
4. Kombinovaná deska je např. sendvičově uspořádaná deska tvořena izolačním jádrem z grafitového
    polystyrenu a krycí deskou z minerální vlny.
</t>
  </si>
  <si>
    <t>6,00*1,193*4</t>
  </si>
  <si>
    <t>30</t>
  </si>
  <si>
    <t>283760360</t>
  </si>
  <si>
    <t>deska fasádní polystyrénová s grafitem ("šedá") EPS, λD = 0,032 W/m.K tl. 80 mm</t>
  </si>
  <si>
    <t>930136581</t>
  </si>
  <si>
    <t>28,632*1,02</t>
  </si>
  <si>
    <t>31</t>
  </si>
  <si>
    <t>621531031</t>
  </si>
  <si>
    <t>Omítka tenkovrstvá silikonová vnějších ploch probarvená, včetně penetrace podkladu zrnitá, tloušťky 3,0 mm podhledů</t>
  </si>
  <si>
    <t>317524423</t>
  </si>
  <si>
    <t>6,006*(3,08+0,32)  "pohled západní m.č.132</t>
  </si>
  <si>
    <t>32</t>
  </si>
  <si>
    <t>622143004</t>
  </si>
  <si>
    <t xml:space="preserve">Montáž omítkových profilů plastových nebo pozinkovaných, upevněných vtlačením do podkladní vrstvy nebo přibitím začišťovacích samolepících </t>
  </si>
  <si>
    <t>m</t>
  </si>
  <si>
    <t>1180931070</t>
  </si>
  <si>
    <t xml:space="preserve">Poznámka k souboru cen:_x000D_
1. V cenách jsou započteny náklady na montáž profilů včetně úchytného materiálu. 2. V cenách nejsou započteny náklady na dodávku profilů, tyto se oceňují ve specifikaci, ztratné lze stanovit ve výši 5%. 3. V ceně -3004 nejsou započteny náklady na ochrannou fólii pro okna a dveře; tyto se oceňují cenou 629 99-1012 podle příslušné plochy otvoru. </t>
  </si>
  <si>
    <t>1,50+1,60*2   "O1</t>
  </si>
  <si>
    <t>1,50+2,20*2   "D1</t>
  </si>
  <si>
    <t>0,80+2,02*2   "D2</t>
  </si>
  <si>
    <t>2,00+2,20*2    "D3</t>
  </si>
  <si>
    <t xml:space="preserve">(1,40+1,97*2)*2                                        "D4     </t>
  </si>
  <si>
    <t>pohled východní</t>
  </si>
  <si>
    <t>(1,12+1,56*2)*5+(1,72+1,56*2)*5+(1,42+2,16*2)+(1,42+1,56*2)*4+(0,80+2,02)*2</t>
  </si>
  <si>
    <t>(2,32+1,56*2)*2*5*5+(1,12+1,56*2)*2*5+(1,92+2,16*2)+(2,00+0,40)*2</t>
  </si>
  <si>
    <t>(2,32+1,56*2)*3*4</t>
  </si>
  <si>
    <t>(1,72+1,56*2)*5+(2,92+1,56*2)+(2,32+1,56*2)*(6*5+4*4)+(0,77+2,32*2+2,02)*4</t>
  </si>
  <si>
    <t>pohled jižní</t>
  </si>
  <si>
    <t>(1,42+1,56*2)*5</t>
  </si>
  <si>
    <t>33</t>
  </si>
  <si>
    <t>590514760</t>
  </si>
  <si>
    <t>profil okenní začišťovací se sklovláknitou armovací tkaninou 9 mm/2,4 m</t>
  </si>
  <si>
    <t>-1854838272</t>
  </si>
  <si>
    <t>831,080*1,05</t>
  </si>
  <si>
    <t>34</t>
  </si>
  <si>
    <t>622151321X03</t>
  </si>
  <si>
    <t>Podkladní a spojovací vrstva vnějších ploch penetrace kontaktního zateplovacího systému stěn</t>
  </si>
  <si>
    <t>-258791349</t>
  </si>
  <si>
    <t>2,280 "viz. položka 622211001</t>
  </si>
  <si>
    <t>843,571 "viz. položka 622211021</t>
  </si>
  <si>
    <t>588,670  "viz. položka 622211031</t>
  </si>
  <si>
    <t>71,82*0,20  "viz. položka 622212001</t>
  </si>
  <si>
    <t>11,560*0,40  "viz. položka 622212002</t>
  </si>
  <si>
    <t>35</t>
  </si>
  <si>
    <t>622211001X13</t>
  </si>
  <si>
    <t>Montáž zápustná kontaktního zateplení z polystyrenových desek nebo z kombinovaných desek na vnější stěny, tloušťky desek do 40 mm včetně montáže a dodání všech doplňkových prvků a lišt zateplovacího systému apod.</t>
  </si>
  <si>
    <t>2014077494</t>
  </si>
  <si>
    <t xml:space="preserve">EPS tl.40 mm </t>
  </si>
  <si>
    <t>1,193*2,90*2+1,193*2*2,49*3+1,193*2*2,57</t>
  </si>
  <si>
    <t xml:space="preserve">EPS-P tl.40 mm </t>
  </si>
  <si>
    <t>1,14*1,00*2</t>
  </si>
  <si>
    <t>36</t>
  </si>
  <si>
    <t>283763510</t>
  </si>
  <si>
    <t>deska fasádní polystyrénová pro tepelné izolace spodní stavby EPS-P λD = 0,034 W/m.K tl.40 mm</t>
  </si>
  <si>
    <t>372078841</t>
  </si>
  <si>
    <t>2,280*1,02</t>
  </si>
  <si>
    <t>37</t>
  </si>
  <si>
    <t>622211021X14</t>
  </si>
  <si>
    <t>Montáž zápustná kontaktního zateplení z polystyrenových desek nebo z kombinovaných desek na vnější stěny, tloušťky desek přes 80 do 120 mm včetně montáže a dodání všech doplňkových prvků a lišt zateplovacího systému apod.</t>
  </si>
  <si>
    <t>768084089</t>
  </si>
  <si>
    <t>EPS tl.120 mm</t>
  </si>
  <si>
    <t>41,218*15,70+0,16*15,70*2*2-2,12*15,70-9,835*3,40-7,076*3,56+6,25*0,04</t>
  </si>
  <si>
    <t>3,477*0,04+5,63*0,04+3,828*0,04</t>
  </si>
  <si>
    <t>-1,12*1,56*5-1,72*1,56*5-2,32*1,56*2*5-1,12*1,56*2*5-1,92*2,16-2,00*0,40</t>
  </si>
  <si>
    <t>-2,32*1,56*6*4</t>
  </si>
  <si>
    <t>41,218*15,70+0,16*15,70*2-5,92*15,70-2,12*15,70-6,06*3,17+6,00*0,04+24,279*0,04</t>
  </si>
  <si>
    <t>6,00*3,00+6,00*2,49*3+6,00*2,37+6,00*0,25</t>
  </si>
  <si>
    <t>-1,72*1,56*5-2,92*1,56-2,32*1,56*(6*5+4*4)-0,77*2,32*4-2,02*1,56*4</t>
  </si>
  <si>
    <t>EPS-P tl.120 mm</t>
  </si>
  <si>
    <t>7,025*0,35+0,16*0,35*3+3,923*0,35+1,91*0,35+10,075*(0,40+0,30)/2+1,91*0,30</t>
  </si>
  <si>
    <t>5,63*0,30+2,18*0,30+3,972*(0,30+0,55)/2+0,16*0,55</t>
  </si>
  <si>
    <t>pohled severní</t>
  </si>
  <si>
    <t>13,04*(0,30+0,45)/2</t>
  </si>
  <si>
    <t>41,458*1,00-5,92*1,00+6,00*1,00+0,16*1,00*2-1,95*0,50-2,60*0,50-6,506*1,00</t>
  </si>
  <si>
    <t>13,04*(0,90+0,95)/2</t>
  </si>
  <si>
    <t>38</t>
  </si>
  <si>
    <t>283760400</t>
  </si>
  <si>
    <t>deska fasádní polystyrénová s grafitem ("šedá") EPS, λD = 0,032 W/m.K tl. 120 mm</t>
  </si>
  <si>
    <t>-145450820</t>
  </si>
  <si>
    <t>780,655*1,02</t>
  </si>
  <si>
    <t>39</t>
  </si>
  <si>
    <t>283763550</t>
  </si>
  <si>
    <t>deska fasádní polystyrénová pro tepelné izolace spodní stavby EPS-P λD = 0,034 W/m.K tl. 120 mm</t>
  </si>
  <si>
    <t>-175385539</t>
  </si>
  <si>
    <t>62,916*1,02</t>
  </si>
  <si>
    <t>40</t>
  </si>
  <si>
    <t>622211031X15</t>
  </si>
  <si>
    <t>Montáž zápustná kontaktního zateplení z polystyrenových desek nebo z kombinovaných desek na vnější stěny, tloušťky desek přes 120 do 160 mm včetně montáže a dodání všech doplňkových prvků a lišt zateplovacího systému apod.</t>
  </si>
  <si>
    <t>420531620</t>
  </si>
  <si>
    <t xml:space="preserve">Poznámka k položce:
1. V cenách jsou započteny náklady na:
    a) upevnění desek lepením a talířovými hmoždinkami,
    b) přestěrkování izolačních desek,
    c) vložení sklovláknité výztužné tkaniny.
2. V cenách nejsou započteny náklady na:
    a) dodávku desek tepelné izolace; tyto se ocení ve specifikaci, ztratné lze stanovit ve výši 2%,
    b) provedení konečné povrchové úpravy:
        - vrchní tenkovrstvou omítkou, tyto se ocení příslušnými cenami této části katalogu
        - nátěrem; tyto se ocení příslušnými cenami části A07 katalogu 800-783
        - keramickým obkladem; tyto se ocení příslušnými cenami souboru cen části A01 katalogu
            800-781 Obklady keramické,  
3. V cenách -1101 a -1105 jsou započteny náklady na osazení a dodávku tepelněizolačních zátek v
    počtu 9 ks/m2 pro podhledy a 6 ks/m2 pro stěny.
4. Kombinovaná deska je např. sendvičově uspořádaná deska tvořena izolačním jádrem z grafitového
    polystyrenu a krycí deskou z minerální vlny.
</t>
  </si>
  <si>
    <t>(2,40+1,215*2)*2,90+(2,40+1,31*2)*12,65-1,48*2,16-1,42*1,56*4</t>
  </si>
  <si>
    <t>10,115*2,95+1,79*3,35*2-2,32*1,56*3-0,72*2,04</t>
  </si>
  <si>
    <t>12,893*15,65</t>
  </si>
  <si>
    <t>(2,60+2,01+2,17)*2,75+1,40*2*(0,15+0,85)/2+(0,253+0,406)*0,85-1,42*2,12</t>
  </si>
  <si>
    <t>(2,60+2,11+2,27)*12,50-1,42*1,56*4</t>
  </si>
  <si>
    <t>13,04*15,70-1,42*1,56*5</t>
  </si>
  <si>
    <t>41</t>
  </si>
  <si>
    <t>283760420</t>
  </si>
  <si>
    <t>deska fasádní polystyrénová s grafitem ("šedá") EPS, λD = 0,032 W/m.K tl.140 mm</t>
  </si>
  <si>
    <t>368507705</t>
  </si>
  <si>
    <t>586,369*1,02</t>
  </si>
  <si>
    <t>42</t>
  </si>
  <si>
    <t>622212001</t>
  </si>
  <si>
    <t>Montáž zápustná kontaktního zateplení vnějšího ostění, nadpraží nebo parapetu z polystyrenových desek hloubky špalet do 200 mm, tloušťky desek do 40 mm</t>
  </si>
  <si>
    <t>-88997847</t>
  </si>
  <si>
    <t xml:space="preserve">Poznámka k souboru cen:_x000D_
1. V cenách jsou započteny náklady na: a) upevnění desek celoplošným lepením, b) přestěrkování izolačních desek, c) vložení sklovláknité výztužné tkaniny, d) osazení a dodávku rohovníků. 2. V cenách nejsou započteny náklady na: a) dodávku desek tepelné izolace; tyto se ocení ve specifikaci; ztratné lze stanovit ve výši 10%, b) provedení konečné povrchové úpravy: - vrchní tenkovrstvou omítkou; tyto se ocení příslušnými cenami této části katalogu - nátěrem; tyto se ocení příslušnými cenami části A07 katalogu 800-783 Nátěry 3. Pro ocenění montáže kontaktního zateplení ostění nebo nadpraží hloubky přes 400 mm se použijí ceny souboru cen 62. 2.- 1… Montáž kontaktního zateplení. </t>
  </si>
  <si>
    <t>1,50   "O1</t>
  </si>
  <si>
    <t>(2,40+1,56*2)*3+(1,50+1,56*2)*4</t>
  </si>
  <si>
    <t>(1,50+1,56*2)*5</t>
  </si>
  <si>
    <t>(1,50+1,56*2)*4</t>
  </si>
  <si>
    <t>1,20*3*5+1,80*5+2,40*(2*5+6*4)</t>
  </si>
  <si>
    <t>1,80*5+3,06+2,40*(6*5+4*4)+2,10*4</t>
  </si>
  <si>
    <t>43</t>
  </si>
  <si>
    <t>622212051</t>
  </si>
  <si>
    <t>Montáž zápustná kontaktního zateplení vnějšího ostění, nadpraží nebo parapetu z polystyrenových desek hloubky špalet přes 200 do 400 mm, tloušťky desek do 40 mm</t>
  </si>
  <si>
    <t>-1136856171</t>
  </si>
  <si>
    <t>1,50+2,16*2</t>
  </si>
  <si>
    <t>1,50+2,12*2</t>
  </si>
  <si>
    <t>2,40*3+1,50*4</t>
  </si>
  <si>
    <t>1,50*5</t>
  </si>
  <si>
    <t>1,50*4</t>
  </si>
  <si>
    <t>44</t>
  </si>
  <si>
    <t>283760320</t>
  </si>
  <si>
    <t>deska fasádní polystyrénová s grafitem ("šedá") EPS, λD = 0,032 W/m.K tl. 40 mm</t>
  </si>
  <si>
    <t>-1192538097</t>
  </si>
  <si>
    <t>30,875*1,02+78,120*0,20*1,10+11,560*0,40*1,10</t>
  </si>
  <si>
    <t>45</t>
  </si>
  <si>
    <t>283760910X04</t>
  </si>
  <si>
    <t>přířez na parapet fasádní polystyrén s grafitem ("šedá") EPS, λD = 0,032 W/m.K</t>
  </si>
  <si>
    <t>1031661206</t>
  </si>
  <si>
    <t>(239,460*0,14*0,02+2,40*0,305*0,04*3+1,50*0,34*0,04*4*2+1,50*0,34*0,04*5)*1,10</t>
  </si>
  <si>
    <t>46</t>
  </si>
  <si>
    <t>622335102</t>
  </si>
  <si>
    <t>Oprava cementové omítky vnějších ploch hladké stěn, v rozsahu opravované plochy přes 10 do 30%</t>
  </si>
  <si>
    <t>844566642</t>
  </si>
  <si>
    <t>41,218*15,55+3,698*0,25/2+0,16*15,70*3+0,16*15,95-9,835*3,47</t>
  </si>
  <si>
    <t>(6,249+1,60*2)*0,10*5+(5,63+1,60*2)*0,10+(4,928+2,90*2)*0,14</t>
  </si>
  <si>
    <t>(31,264+1,60*2)*0,10*4+0,45*15,55*2+(2,40+3,15*2)*0,90+(1,50+2,13*2)*0,30</t>
  </si>
  <si>
    <t>1,00*12,20*2+(1,50+1,60*2)*0,20*4</t>
  </si>
  <si>
    <t>-1,20*1,60*5-1,80*1,60*5-1,50*2,13-1,50*1,60*4-2,40*1,60*2*5-0,80*2,02</t>
  </si>
  <si>
    <t>-1,20*1,60*2*5-2,00*2,06-2,00*0,40-2,40*1,60*6*4</t>
  </si>
  <si>
    <t>12,655*(15,80+15,95)/2</t>
  </si>
  <si>
    <t>12,655*(16,00+15,95)/2+(1,50+1,60*2)*0,20*5-1,50*1,60*5</t>
  </si>
  <si>
    <t>41,218*(15,95+16,00)/2+0,16*15,95*3+0,16*16,00+3,30*3,72*2+(6,06+3,35*2)*0,10</t>
  </si>
  <si>
    <t>(6,06+3,125*2)*0,70+(6,06+2,90*2)*2,60+(6,00+3,40*2)*1,30+(6,00+2,49*2)*1,30*4</t>
  </si>
  <si>
    <t>0,25*15,95*2+(2,40+2,50*2)*0,50+(2,40+2,95*2)*1,40+(1,50+2,12*2)*0,30</t>
  </si>
  <si>
    <t>2,00*12,20*2+(1,50+1,60*2)*0,20*4+(18,486+1,60*2)*0,10+(6,125+1,60*2)*0,10</t>
  </si>
  <si>
    <t>(31,264+1,60*2)*0,10*4</t>
  </si>
  <si>
    <t>-1,80*1,60*5-3,00*1,60-1,50*2,12-2,40*1,60*6*5-6,06*2,90-0,85*2,40*4-2,10*1,60*4</t>
  </si>
  <si>
    <t>-1,50*1,60*4-2,40*1,60*4*4</t>
  </si>
  <si>
    <t>objekty na střeše</t>
  </si>
  <si>
    <t>(2,76+2,77)*2*1,22-0,60*0,60*2-0,27*0,40*4-0,20*0,50</t>
  </si>
  <si>
    <t>(0,82*2*2,40)*2,62+(1,15+2,40)*2*0,515+(1,35+2,50)*2*0,10+(1,35+2,40)*2*0,05</t>
  </si>
  <si>
    <t>(0,40+0,34*2)*0,33+0,40*4*0,33</t>
  </si>
  <si>
    <t>47</t>
  </si>
  <si>
    <t>622335202</t>
  </si>
  <si>
    <t>Oprava cementové škrábané (břízolitové) omítky vnějších ploch stěn, v rozsahu opravované plochy přes 10 do 30%</t>
  </si>
  <si>
    <t>2130404654</t>
  </si>
  <si>
    <t>9,835*3,47+9,835*0,05+1,91*3,50*2+(2,40+1,60*2)*0,15*3-2,40*1,60*3-0,80*2,02</t>
  </si>
  <si>
    <t>(6,091+3,20)*2*2,00+(6,091+3,35)*2*0,10+(6,091+3,50)*2*0,52+6,091*2*0,15</t>
  </si>
  <si>
    <t>-0,96*0,96-5,00*0,75-2,40*2,62+(5,431+0,75*2)*0,15</t>
  </si>
  <si>
    <t>48</t>
  </si>
  <si>
    <t>622511X11</t>
  </si>
  <si>
    <t>Omítka tenkovrstvá akrylátová vnějších ploch probarvená, včetně penetrace podkladu mozaiková střednězrnná mramorovým granulátem stěn</t>
  </si>
  <si>
    <t>-1810215501</t>
  </si>
  <si>
    <t>7,145*0,35+0,16*0,35*3+(2,16+0,44*2-1,42)*0,10+0,12*0,35*2+0,45*0,225*2+0,78*0,10*2</t>
  </si>
  <si>
    <t>3,923*0,35+(1,91+0,12*2-0,72)*0,35+10,075*(0,40+0,30)/2+1,91*0,30</t>
  </si>
  <si>
    <t>5,51*0,30+2,18*0,30+4,093*(0,30+0,55)/2+0,16*0,55</t>
  </si>
  <si>
    <t>12,893*(0,30+0,45)/2</t>
  </si>
  <si>
    <t>41,458*0,50-5,92*0,50+6,00*0,50+0,16*0,50*2+1,15*0,50*2+0,375*0,50+0,275*0,35*2</t>
  </si>
  <si>
    <t>0,275*0,20*2+0,275*0,05*2+0,535*0,50-1,99*0,50-6,506*0,50</t>
  </si>
  <si>
    <t>13,04*(0,40+0,45)/2</t>
  </si>
  <si>
    <t>49</t>
  </si>
  <si>
    <t>622531031</t>
  </si>
  <si>
    <t>Omítka tenkovrstvá silikonová vnějších ploch probarvená, včetně penetrace podkladu zrnitá, tloušťky 3,0 mm stěn</t>
  </si>
  <si>
    <t>1876509230</t>
  </si>
  <si>
    <t>41,498*15,60+0,16*15,60*2*2-7,076*3,56+0,32*2*15,60+1,02*2*2,90+1,31*2*12,65</t>
  </si>
  <si>
    <t>1,92*3,35*2+(6,01+1,60*2)*0,10*5+(3,217+1,60*2)*0,10+(5,49+1,60*2)*0,10</t>
  </si>
  <si>
    <t>(5,708+1,60*2)*0,10+(2,10+2,30*2)*0,05+(31,023+1,60*2)*0,10*4</t>
  </si>
  <si>
    <t>(1,12+1,56*2)*0,12*3*5+(1,72+1,56*2)*0,12*5+(1,42+2,16*2)*0,44+(1,42+1,56*2)*0,34*4</t>
  </si>
  <si>
    <t>(2,32+1,56*2)*0,12*(2*5+6*4)+(0,72+1,88*2)*0,12+(2,32+1,56*2)*0,305*3</t>
  </si>
  <si>
    <t>(2,00+0,40)*2*0,12+(1,92+2,01*2)*0,12</t>
  </si>
  <si>
    <t>-1,12*1,56*3*5-1,72*1,56*5-1,42*2,16-1,42*1,56*4-2,32*1,56*(5*5+3*4)-0,72*1,88</t>
  </si>
  <si>
    <t>-2,00*0,40-1,92*2,01</t>
  </si>
  <si>
    <t>13,04*15,65+(1,42+1,56*2)*0,34*5-1,42*1,56*5</t>
  </si>
  <si>
    <t>41,218*15,70+0,12*2*15,70+0,16*15,70*2-6,06*3,218+5,92*1,14*4+1,18*2*2,90</t>
  </si>
  <si>
    <t>1,18*2*2,49*3+5,92*1,27+1,18*2*2,37+2,12*1,86+0,368*15,70+0,37*2,75*2</t>
  </si>
  <si>
    <t>1,40*3,15*2+0,37*15,70+0,53*15,70+1,86*12,50*2+(18,52+1,60*2)*0,10</t>
  </si>
  <si>
    <t>(3,08+0,25*2)*3,73*2+2,60*2,87*2+0,70*3,17*2+0,10*3,32*2+(6,006+1,60*2)*0,10</t>
  </si>
  <si>
    <t>6,00*3,00+6,00*2,49*3+6,00*2,37+6,00*0,25+(31,025+1,60*2)*0,10*4</t>
  </si>
  <si>
    <t>(1,72+1,56*2)*0,12*5+(2,926+1,56*2)*0,12+(1,42+2,08*2)*0,44</t>
  </si>
  <si>
    <t>(2,32+1,56*2)*0,12*(6*5+4*4)+((2,87+1,56*2)*0,12+0,85*2*0,22)*4+(1,42+1,56*2)*0,34*4</t>
  </si>
  <si>
    <t>-1,72*1,56*5-2,926*1,56-1,42*2,08-2,32*1,56*(6*5+4*4)-0,77*2,32*4-2,02*1,56*4</t>
  </si>
  <si>
    <t>-1,42*1,56*4</t>
  </si>
  <si>
    <t>50</t>
  </si>
  <si>
    <t>62290X010</t>
  </si>
  <si>
    <t>Dohled technologa výrobce zateplovacího systému (vč. provedení odtrhových zkoušek)</t>
  </si>
  <si>
    <t>hodina</t>
  </si>
  <si>
    <t>1195636743</t>
  </si>
  <si>
    <t>51</t>
  </si>
  <si>
    <t>629135101</t>
  </si>
  <si>
    <t>Vyrovnávací vrstva z cementové malty pod klempířskými prvky šířky do 150 mm</t>
  </si>
  <si>
    <t>-1884724890</t>
  </si>
  <si>
    <t>455,00   "K1</t>
  </si>
  <si>
    <t>52</t>
  </si>
  <si>
    <t>629135102</t>
  </si>
  <si>
    <t>Vyrovnávací vrstva z cementové malty pod klempířskými prvky šířky přes 150 do 300 mm</t>
  </si>
  <si>
    <t>-252520608</t>
  </si>
  <si>
    <t>2,40*3+1,50*2   "K1a</t>
  </si>
  <si>
    <t>53</t>
  </si>
  <si>
    <t>629991011</t>
  </si>
  <si>
    <t>Zakrytí vnějších ploch před znečištěním včetně pozdějšího odkrytí výplní otvorů a svislých ploch fólií přilepenou lepící páskou</t>
  </si>
  <si>
    <t>1880051590</t>
  </si>
  <si>
    <t xml:space="preserve">Poznámka k souboru cen:_x000D_
1. V ceně -1012 nejsou započteny náklady na dodávku a montáž začišťovací lišty; tyto se oceňují cenou 622 14-3004 této části katalogu a materiálem ve specifikaci. </t>
  </si>
  <si>
    <t>1,50*1,60  "O1</t>
  </si>
  <si>
    <t>1,50*2,20   "D1</t>
  </si>
  <si>
    <t>0,80*2,02   "D2</t>
  </si>
  <si>
    <t>2,00*2,20+2,40*1,60    "D3</t>
  </si>
  <si>
    <t>0,80*1,97*2                     "D4</t>
  </si>
  <si>
    <t>1,12*1,56*3*5+1,72*1,56*5+1,42*2,16+1,42*1,56*4+2,32*1,56*(5*5+3*4)+0,72*1,88</t>
  </si>
  <si>
    <t>2,00*0,40+1,92*2,01</t>
  </si>
  <si>
    <t>1,42*1,56*5</t>
  </si>
  <si>
    <t>1,72*1,56*5+2,926*1,56+1,42*2,08+2,32*1,56*(6*5+4*4)+0,77*2,32*4+2,02*1,56*4</t>
  </si>
  <si>
    <t>1,42*1,56*4+6,006*2,80</t>
  </si>
  <si>
    <t>0,96*0,96+5,00*0,75</t>
  </si>
  <si>
    <t xml:space="preserve"> viz.přílohy PD: D.1.1.1., D.1.1.7. až  D.1.1.12.</t>
  </si>
  <si>
    <t>54</t>
  </si>
  <si>
    <t>629995101</t>
  </si>
  <si>
    <t>Očištění vnějších ploch tlakovou vodou omytím</t>
  </si>
  <si>
    <t>-943784539</t>
  </si>
  <si>
    <t>1613,739 "viz. položka 622335102</t>
  </si>
  <si>
    <t>40,934 "viz. položka 622335202</t>
  </si>
  <si>
    <t>41,358*0,50+1,30*0,50*2-2,60*0,50-6,506*0,50</t>
  </si>
  <si>
    <t>12,805*0,50</t>
  </si>
  <si>
    <t>55</t>
  </si>
  <si>
    <t>632451021</t>
  </si>
  <si>
    <t>Potěr cementový vyrovnávací z malty (MC-15) v pásu o průměrné (střední) tl. od 10 do 20 mm</t>
  </si>
  <si>
    <t>2139361860</t>
  </si>
  <si>
    <t xml:space="preserve">Poznámka k souboru cen:_x000D_
1. Užití cen –1021 až –1024 – viz poznámka č. 1 souboru cen 632 45-01. 2. Užití cen –1031 až –1034 – viz poznámka č. 2 a 3 souboru cen 632 45-01. 3. V cenách jsou započteny i náklady na základní stržení povrchu potěru s urovnáním vibrační lištou nebo dřevěným hladítkem. </t>
  </si>
  <si>
    <t>S2</t>
  </si>
  <si>
    <t>6,906*0,45+11,76*0,20*2+6,906*0,20+(2,40+8,547)*2*0,20+21,912*0,45*2</t>
  </si>
  <si>
    <t>11,90*0,20*2</t>
  </si>
  <si>
    <t>(2,76+2,62*2)*0,15+(6,091+3,35*2-2,40)*0,15  "S5</t>
  </si>
  <si>
    <t>56</t>
  </si>
  <si>
    <t>635111241</t>
  </si>
  <si>
    <t>Násyp ze štěrkopísku, písku nebo kameniva pod podlahy se zhutněním z kameniva hrubého 8-16</t>
  </si>
  <si>
    <t>2146530996</t>
  </si>
  <si>
    <t xml:space="preserve">Poznámka k souboru cen:_x000D_
1. Ceny jsou určeny pro násyp vodorovný nebo ve spádu pod podlahy, mazaniny, dlažby a pro násypy na plochých střechách. </t>
  </si>
  <si>
    <t>(13,50*0,50+6,59*0,50+15,15*0,50+6,506*0,50+5,92*1,30)*0,20</t>
  </si>
  <si>
    <t>57</t>
  </si>
  <si>
    <t>637211122</t>
  </si>
  <si>
    <t>Okapový chodník z dlaždic betonových se zalitím spár cementovou maltou do písku, tl. dlaždic 60 mm</t>
  </si>
  <si>
    <t>1604467730</t>
  </si>
  <si>
    <t>13,50*0,50+6,59*0,50+15,15*0,50+6,506*0,50+1,30*0,50*2</t>
  </si>
  <si>
    <t>58</t>
  </si>
  <si>
    <t>637311122</t>
  </si>
  <si>
    <t>Okapový chodník z obrubníků betonových chodníkových se zalitím spár cementovou maltou do lože z betonu prostého, z obrubníků stojatých</t>
  </si>
  <si>
    <t>-1775726787</t>
  </si>
  <si>
    <t>0,50+13,50+0,50+6,59+15,15+6,506+0,50</t>
  </si>
  <si>
    <t>59</t>
  </si>
  <si>
    <t>642944121</t>
  </si>
  <si>
    <t>Osazení ocelových dveřních zárubní lisovaných nebo z úhelníků dodatečně s vybetonováním prahu, plochy do 2,5 m2</t>
  </si>
  <si>
    <t>kus</t>
  </si>
  <si>
    <t>1895044161</t>
  </si>
  <si>
    <t xml:space="preserve">Poznámka k souboru cen:_x000D_
1. V cenách nejsou započteny náklady na dodání zárubní, tyto se oceňují ve specifikaci. </t>
  </si>
  <si>
    <t xml:space="preserve">0,60*0,60*2  "dle přílohy D.1.1.18. ozn.Z10 viz.přílohy PD:  D.1.1.1., D.1.1.2. a D.1.1.6.  </t>
  </si>
  <si>
    <t>0,90*1,20   "dle přílohy D.1.1.18. ozn. Z11 viz.přílohy PD: D.1.1.1., D.1.1.2. a  D.1.1.6.</t>
  </si>
  <si>
    <t>60</t>
  </si>
  <si>
    <t>642945111</t>
  </si>
  <si>
    <t>Osazování ocelových zárubní protipožárních nebo protiplynových dveří do vynechaného otvoru, s obetonováním, dveří jednokřídlových do 2,5 m2</t>
  </si>
  <si>
    <t>426163580</t>
  </si>
  <si>
    <t xml:space="preserve">Poznámka k souboru cen:_x000D_
1. Ceny jsou určeny pro jakýkoliv způsob provedení, např. s uklínováním, s případným přivařením k obnažené výztuži, se zalitím, resp. zabetonováním, včetně bednění. 2. V cenách jsou započteny i náklady na manipulační dopravu, na kotvení zárubně do zdiva. 3. V cenách není započtena dodávka zárubní, která se oceňuje ve specifikaci. 4. Vyvěšení a zavěšení dveřního křídla (křídel) je započteno v cenách za osazení. 5. Ceny lze použít i pro osazení zárubně včetně křídla (křídel), které nelze vyvěsit. 6. Kompletace zárubně s křídlem (křídly) se ocení cenami katalogu PSV 800-767 Konstrukce zámečnické - montáž. </t>
  </si>
  <si>
    <t>1   "dle přílohy D.1.1.14. ozn. D4 viz.přílohy PD: D.1.1.7. a  D.1.1.12.</t>
  </si>
  <si>
    <t>61</t>
  </si>
  <si>
    <t>55331202X05</t>
  </si>
  <si>
    <t>zárubeň ocelová pro běžné zdění hranatý profil s drážko 110 800 L/P</t>
  </si>
  <si>
    <t>1625541756</t>
  </si>
  <si>
    <t>62</t>
  </si>
  <si>
    <t>644941111</t>
  </si>
  <si>
    <t>Montáž průvětrníků nebo mřížek odvětrávacích velikosti do 150 x 200 mm</t>
  </si>
  <si>
    <t>-1338220176</t>
  </si>
  <si>
    <t xml:space="preserve">Poznámka k souboru cen:_x000D_
1. V cenách nejsou započteny náklady na dodávku průvětrníku nebo mřížky, tyto se oceňují ve specifikaci. </t>
  </si>
  <si>
    <t>2  "dle přílohy D.1.1.18. ozn. Z3 viz.přílohy PD: D.1.1.1., D.1.1.7. až  D.1.1.12.</t>
  </si>
  <si>
    <t>63</t>
  </si>
  <si>
    <t>55341426X01</t>
  </si>
  <si>
    <t>mřížka větrací plastová DN 150 mm se sítí proti hmyzu barva v odstínu fasády + prodloužení potrubí PVC dl.200 mm o tloušťku zateplení dle výpisu výrobků D.1.1.18. ozn.Z3</t>
  </si>
  <si>
    <t>752856974</t>
  </si>
  <si>
    <t>Ostatní konstrukce a práce-bourání</t>
  </si>
  <si>
    <t>64</t>
  </si>
  <si>
    <t>941111132</t>
  </si>
  <si>
    <t>Montáž lešení řadového trubkového lehkého pracovního s podlahami s provozním zatížením tř. 3 do 200 kg/m2 šířky tř. W12 přes 1,2 do 1,5 m, výšky přes 10 do 25 m</t>
  </si>
  <si>
    <t>141702509</t>
  </si>
  <si>
    <t xml:space="preserve">Poznámka k souboru cen:_x000D_
1. V ceně jsou započteny i náklady na kotvení lešení. 2. Montáž lešení řadového trubkového lehkého výšky přes 25 m se oceňuje individuálně. 3. Šířkou se rozumí půdorysná vzdálenost, měřená od vnitřního líce sloupků zábradlí k protilehlému volnému okraji podlahy nebo mezi vnitřními líci. </t>
  </si>
  <si>
    <t>(44,80+16,40)*2*14,40</t>
  </si>
  <si>
    <t>65</t>
  </si>
  <si>
    <t>941111232</t>
  </si>
  <si>
    <t>Montáž lešení řadového trubkového lehkého pracovního s podlahami s provozním zatížením tř. 3 do 200 kg/m2 Příplatek za první a každý další den použití lešení k ceně -1132</t>
  </si>
  <si>
    <t>1974363396</t>
  </si>
  <si>
    <t>1762,56*61</t>
  </si>
  <si>
    <t>66</t>
  </si>
  <si>
    <t>941111832</t>
  </si>
  <si>
    <t>Demontáž lešení řadového trubkového lehkého pracovního s podlahami s provozním zatížením tř. 3 do 200 kg/m2 šířky tř. W12 přes 1,2 do 1,5 m, výšky přes 10 do 25 m</t>
  </si>
  <si>
    <t>-167975030</t>
  </si>
  <si>
    <t xml:space="preserve">Poznámka k souboru cen:_x000D_
1. Demontáž lešení řadového trubkového lehkého výšky přes 25 m se oceňuje individuálně. </t>
  </si>
  <si>
    <t>1762,560 "viz. položka 941111132</t>
  </si>
  <si>
    <t>67</t>
  </si>
  <si>
    <t>949101111</t>
  </si>
  <si>
    <t>Lešení pomocné pracovní pro objekty pozemních staveb pro zatížení do 150 kg/m2, o výšce lešeňové podlahy do 1,9 m</t>
  </si>
  <si>
    <t>-1619209942</t>
  </si>
  <si>
    <t xml:space="preserve">Poznámka k souboru cen:_x000D_
1. V ceně jsou započteny i náklady na montáž, opotřebení a demontáž lešení. 2. V ceně nejsou započteny náklady na manipulaci s lešením; tyto jsou již zahrnuty v cenách příslušných stavebních prací. 3. Množství měrných jednotek se určuje m2 podlahové plochy, na které se práce provádí. </t>
  </si>
  <si>
    <t>(13,50+3,40*2+2,00)*1,50+3,80*2,40+4,00*1,50+6,00*1,50+10,00*4,70+2,10*2,30</t>
  </si>
  <si>
    <t>7,00*6,50</t>
  </si>
  <si>
    <t>68</t>
  </si>
  <si>
    <t>952901103</t>
  </si>
  <si>
    <t>Čištění budov při provádění oprav a udržovacích prací oken nebo balkonových dveří jednoduchých omytím, plochy do přes 1,5 do 2,5 m2</t>
  </si>
  <si>
    <t>-663322021</t>
  </si>
  <si>
    <t xml:space="preserve">Poznámka k souboru cen:_x000D_
1. Ceny jsou určeny pro oceňování konečného čištění po ukončení oprav a udržovacích prací před předáním do užívání. Do výměry ploch se započítávají i plochy místností, schodišť a chodeb, kterými se přepravuje materiál pro stavební práce. 2. Čištění vnějších ploch tlakovou vodou a tryskáním:pískem se oceňuje cenami souboru cen 629 99 -51 tohoto katalogu. 3. Množství jednotek čištěných ploch: a) se určuje v m2 ploch místností a chodeb nebo jejich částí, kterými se dopravuje materiál nebo jsou používány pro stavební práce b) schodiště se určuje v m2 rozvinuté plochy schodišťových stupňů, c) podest se určuje v m2 půdorysné plochy, d) oken, dveří a vrat v m2 plochy, e) konstrukcí a prvků se určuje v m2 pohledové plochy. 4. Povrch hladký je rovný, nezdrsněný, nezvrásněný (např. linoleum, teraco, hladké dlažby, parkety apod. ). Povrch drsný je nerovný, zdrsněný, zvrásněný (např. betonový potěr, mozaiková dlažba, palubky apod.). 5. V cenách očištění schodišť jsou započteny náklady na očištění schodišťových stupňů a schodišťového zábradlí. Plocha podest se započítává do plochy podlah. 6. V cenách čištění oken a balkonových dveří jsou započteny náklady na očištění rámu, parapetu, prahu a kování a očištění a vyleštění skleněné výplně. 7. V cenách čištění dveří a vrat jsou započteny náklady na očištění rámu, výplně, prahu a kování. 8. Čištění říms (odstraňování smetí, prachu, náletů apod.) se oceňuje individuálně. 9. Odvoz odpadu se ocení položkami odvozu suti ceníku 801-3, hmotnost se stanoví individuálně. </t>
  </si>
  <si>
    <t>1,12*1,56*3*5+1,42*1,56*4</t>
  </si>
  <si>
    <t>2,00*0,40</t>
  </si>
  <si>
    <t>0,77*2,32*4+1,42*1,56*4</t>
  </si>
  <si>
    <t>5*1,00*0,75</t>
  </si>
  <si>
    <t>69</t>
  </si>
  <si>
    <t>952901104</t>
  </si>
  <si>
    <t>Čištění budov při provádění oprav a udržovacích prací oken nebo balkonových dveří jednoduchých omytím, plochy do přes 2,5 m2</t>
  </si>
  <si>
    <t>-266356265</t>
  </si>
  <si>
    <t>1,72*1,56*5+2,32*1,56*(5*5+3*4)</t>
  </si>
  <si>
    <t>1,72*1,56*5+2,926*1,56+2,32*1,56*(6*5+4*4)+2,02*1,56*4</t>
  </si>
  <si>
    <t>70</t>
  </si>
  <si>
    <t>952901111</t>
  </si>
  <si>
    <t>Vyčištění budov nebo objektů před předáním do užívání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při světlé výšce podlaží do 4 m</t>
  </si>
  <si>
    <t>-1945964229</t>
  </si>
  <si>
    <t xml:space="preserve">Poznámka k souboru cen:_x000D_
1. Cena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 2. Střešní plochy hal se světlíky nebo okny se oceňují jako podlaží cenou -1221. 3. Množství měrných jednotek se určuje v m2 půdorysné plochy každého podlaží, dané vnějším obrysem podlaží budovy. Plochy balkonů se přičítají. </t>
  </si>
  <si>
    <t>3,00*4,00+3,40*2,20+6,30*13,04+5,92*1,20*4+3,00*3,00+6,56*3,40+2,76*2,77+6,091*3,20</t>
  </si>
  <si>
    <t>71</t>
  </si>
  <si>
    <t>952901122</t>
  </si>
  <si>
    <t>Čištění budov při provádění oprav a udržovacích prací dveří nebo vrat omytím, plochy do přes 1,5 do 3,0 m2</t>
  </si>
  <si>
    <t>-1366522476</t>
  </si>
  <si>
    <t>0,80*2,02+0,80*1,97</t>
  </si>
  <si>
    <t>72</t>
  </si>
  <si>
    <t>952901123</t>
  </si>
  <si>
    <t>Čištění budov při provádění oprav a udržovacích prací dveří nebo vrat omytím, plochy do přes 3,0 do 5,0 m2</t>
  </si>
  <si>
    <t>2127639603</t>
  </si>
  <si>
    <t>1,50*2,20+2,00*2,20+1,50*2,10</t>
  </si>
  <si>
    <t>73</t>
  </si>
  <si>
    <t>952901124</t>
  </si>
  <si>
    <t>Čištění budov při provádění oprav a udržovacích prací dveří nebo vrat omytím, plochy do přes 5,0 m2</t>
  </si>
  <si>
    <t>2008725980</t>
  </si>
  <si>
    <t>6,006*2,80</t>
  </si>
  <si>
    <t>74</t>
  </si>
  <si>
    <t>953921115</t>
  </si>
  <si>
    <t>Dlaždice betonové na sucho na ploché střechy kladené jednotlivě volně s mezerami např. pro schůdnost po měkké krytině, pro trvalé zatížení krytin, rozměru Příplatek k ceně -1113 500 x 500 mm</t>
  </si>
  <si>
    <t>-1181203538</t>
  </si>
  <si>
    <t>92+162   "viz.přílohy PD: D.1.1.9.</t>
  </si>
  <si>
    <t>75</t>
  </si>
  <si>
    <t>953921117X01</t>
  </si>
  <si>
    <t>Dlaždice betonové na sucho na ploché střechy kladené jednotlivě volně s mezerami např. pro schůdnost po měkké krytině, pro trvalé zatížení krytin, rozměru 500x500 mm Příplatek k ceně -1115 za pokládaní dlažby na retifikační podložku 40 až 70 mm</t>
  </si>
  <si>
    <t>-1918453258</t>
  </si>
  <si>
    <t>648   "viz.přílohy PD: D.1.1.9.</t>
  </si>
  <si>
    <t>76</t>
  </si>
  <si>
    <t>953941212</t>
  </si>
  <si>
    <t>Osazování drobných kovových předmětů se zalitím maltou cementovou, do vysekaných kapes nebo připravených otvorů mříží v rámu nebo z jednotlivých tyčí</t>
  </si>
  <si>
    <t>291765897</t>
  </si>
  <si>
    <t xml:space="preserve">Poznámka k souboru cen:_x000D_
1. V cenách nejsou započteny náklady na dodávku kovových předmětů; tyto se oceňují ve specifikaci. Ztratné se nestanoví. 2. Cenu -2841 lze použít pro osazení rámu pod pružinový (roštový) ocelový základ např. domovních praček, odstředivek, ždímaček, motorových zařízení, ventilátorů apod. 3. Cena -2851 je určena pro zednické osazení zábradlí ze samostatných dílů nevyžadující samostatnou montáž. 4. Ceny platí za každé zalití. </t>
  </si>
  <si>
    <t>4*2  "dle přílohy D.1.1.17. ozn. Z13 viz.přílohy PD: D.1.1.7. a  D.1.1.11.</t>
  </si>
  <si>
    <t>77</t>
  </si>
  <si>
    <t>953942627</t>
  </si>
  <si>
    <t>Osazování drobných kovových předmětů se zalitím maltou cementovou, do vysekaných kapes nebo připravených otvorů praporových konzol</t>
  </si>
  <si>
    <t>-2019578181</t>
  </si>
  <si>
    <t>2  "dle přílohy D.1.1.18. ozn. Z12 viz.přílohy PD: D.1.1.1., D.1.1.7. a  D.1.1.12.</t>
  </si>
  <si>
    <t>78</t>
  </si>
  <si>
    <t>55399X016</t>
  </si>
  <si>
    <t>Nosič vlajek ve stejném provedení (materiál, povrchová úprava) jako stávající dle přílohy D.1.1.18. ozn.Z12</t>
  </si>
  <si>
    <t>-1048295846</t>
  </si>
  <si>
    <t>79</t>
  </si>
  <si>
    <t>962081131</t>
  </si>
  <si>
    <t>Bourání zdiva příček nebo vybourání otvorů ze skleněných tvárnic, tl. do 100 mm</t>
  </si>
  <si>
    <t>2139763851</t>
  </si>
  <si>
    <t xml:space="preserve">1,50*1,60  "X viz.přílohy PD:  D.1.1.1., D.1.1.2. a D.1.1.6.  </t>
  </si>
  <si>
    <t>80</t>
  </si>
  <si>
    <t>965081353</t>
  </si>
  <si>
    <t>Bourání podlah z dlaždic bez podkladního lože nebo mazaniny, s jakoukoliv výplní spár betonových, teracových nebo čedičových tl. přes 40 mm, plochy přes 1 m2</t>
  </si>
  <si>
    <t>1449412438</t>
  </si>
  <si>
    <t xml:space="preserve">Poznámka k souboru cen:_x000D_
1. Odsekání soklíků se oceňuje cenami souboru cen 965 08. </t>
  </si>
  <si>
    <t>13,50*0,50+6,59*0,50+15,15*0,50+6,506*0,65+6,00*1,30</t>
  </si>
  <si>
    <t>81</t>
  </si>
  <si>
    <t>965082933</t>
  </si>
  <si>
    <t>Odstranění násypu pod podlahami nebo ochranného násypu na střechách tl. do 200 mm, plochy přes 2 m2</t>
  </si>
  <si>
    <t>-1150235077</t>
  </si>
  <si>
    <t>(13,50*0,50+6,59*0,50+15,15*0,50+6,506*0,65+6,00*1,30)*0,20</t>
  </si>
  <si>
    <t>82</t>
  </si>
  <si>
    <t>966079871</t>
  </si>
  <si>
    <t>Přerušení různých ocelových profilů průřezu do 400 mm2</t>
  </si>
  <si>
    <t>546161426</t>
  </si>
  <si>
    <t>25*4*2+4*4*2*2    "stávající ocelový prvek na štítových zdech</t>
  </si>
  <si>
    <t xml:space="preserve">viz.přílohy PD:  D.1.1.1., D.1.1.2. a D.1.1.6.  </t>
  </si>
  <si>
    <t>83</t>
  </si>
  <si>
    <t>966083118</t>
  </si>
  <si>
    <t>Demontáž předvěšené odvětrávané fasády s nosnou konstrukcí dvousměrnou hliníkovou stěn</t>
  </si>
  <si>
    <t>1622977520</t>
  </si>
  <si>
    <t xml:space="preserve">Poznámka k souboru cen:_x000D_
1. Ceny jsou určeny pro kompletní demontáž, tj. demontáž opláštění, tepelné izolace a nosné konstrukce. </t>
  </si>
  <si>
    <t xml:space="preserve">12,800*15,55-1,50*1,60*5  "X viz.přílohy PD:  D.1.1.1., D.1.1.2. a D.1.1.6.  </t>
  </si>
  <si>
    <t>84</t>
  </si>
  <si>
    <t>968062455</t>
  </si>
  <si>
    <t>Vybourání dřevěných rámů oken s křídly, dveřních zárubní, vrat, stěn, ostění nebo obkladů dveřních zárubní, plochy do 2 m2</t>
  </si>
  <si>
    <t>-763858652</t>
  </si>
  <si>
    <t xml:space="preserve">Poznámka k souboru cen:_x000D_
1. V cenách -2244 až -2747 jsou započteny i náklady na vyvěšení křídel. </t>
  </si>
  <si>
    <t xml:space="preserve">1,50*2,13  "X viz.přílohy PD:  D.1.1.1., D.1.1.2. a D.1.1.6.  </t>
  </si>
  <si>
    <t>85</t>
  </si>
  <si>
    <t>968072245</t>
  </si>
  <si>
    <t>Vybourání kovových rámů oken s křídly, dveřních zárubní, vrat, stěn, ostění nebo obkladů okenních rámů s křídly jednoduchých, plochy do 2 m2</t>
  </si>
  <si>
    <t>-907439428</t>
  </si>
  <si>
    <t xml:space="preserve">Poznámka k souboru cen:_x000D_
1. V cenách -2244 až -2559 jsou započteny i náklady na vyvěšení křídel. 2. Cenou -2641 se oceňuje i vybourání nosné ocelové konstrukce pro sádrokartonové příčky. </t>
  </si>
  <si>
    <t xml:space="preserve">0,80*2,02    "X viz.přílohy PD:  D.1.1.1., D.1.1.2. a D.1.1.6. </t>
  </si>
  <si>
    <t xml:space="preserve">0,80*1,97    "viz.přílohy PD:  D.1.1.1., D.1.1.2. a D.1.1.6.  </t>
  </si>
  <si>
    <t>86</t>
  </si>
  <si>
    <t>968072558</t>
  </si>
  <si>
    <t>Vybourání kovových rámů oken s křídly, dveřních zárubní, vrat, stěn, ostění nebo obkladů vrat, mimo posuvných a skládacích, plochy do 5 m2</t>
  </si>
  <si>
    <t>-1866982793</t>
  </si>
  <si>
    <t xml:space="preserve">2,00*2,06  "X viz.přílohy PD:  D.1.1.1., D.1.1.2. a D.1.1.6.  </t>
  </si>
  <si>
    <t>87</t>
  </si>
  <si>
    <t>976072231</t>
  </si>
  <si>
    <t>Vybourání kovových madel, zábradlí, dvířek, zděří, kotevních želez komínových a topných dvířek, ventilací apod., plochy do 0,30 m2, ze zdiva betonového</t>
  </si>
  <si>
    <t>-993811768</t>
  </si>
  <si>
    <t>88</t>
  </si>
  <si>
    <t>976074141</t>
  </si>
  <si>
    <t>Vybourání kovových madel, zábradlí, dvířek, zděří, kotevních želez kotevních želez zapuštěných do 300 mm, ve zdivu nebo dlažbě z betonu nebo kamene</t>
  </si>
  <si>
    <t>1510783431</t>
  </si>
  <si>
    <t xml:space="preserve">4*2  "mříže viz.přílohy PD:  D.1.1.1., D.1.1.2. a D.1.1.6.  </t>
  </si>
  <si>
    <t>89</t>
  </si>
  <si>
    <t>976082141</t>
  </si>
  <si>
    <t>Vybourání drobných zámečnických a jiných konstrukcí objímek, držáků, věšáků, záclonových konzol, lustrových skob apod., ze zdiva betonového</t>
  </si>
  <si>
    <t>2145873832</t>
  </si>
  <si>
    <t>2  "dle přílohy D.1.1.18. ozn. Z12 viz.přílohy PD: D.1.1.1., D.1.1.2. a  D.1.1.6.</t>
  </si>
  <si>
    <t>90</t>
  </si>
  <si>
    <t>976087311X01</t>
  </si>
  <si>
    <t>Vybourání drobných zámečnických a jiných konstrukcí rámů ocelových včetně poklopů v podlaze pro výlez včetně ok pro žebřík plochy do 0,60 m2</t>
  </si>
  <si>
    <t>-1516858805</t>
  </si>
  <si>
    <t>1  "dle přílohy D.1.1.18. ozn. Z15 viz.přílohy PD: D.1.1.1. a  D.1.1.4.</t>
  </si>
  <si>
    <t>91</t>
  </si>
  <si>
    <t>978036131</t>
  </si>
  <si>
    <t>Otlučení cementových omítek vnějších ploch s vyškrabáním spar zdiva a s očištěním povrchu, v rozsahu přes 10 do 20 %</t>
  </si>
  <si>
    <t>-857525164</t>
  </si>
  <si>
    <t>-1,20*1,60*5-1,80*1,60*5-1,50*2,13-1,50*1,60*4-2,40*1,60*2*5</t>
  </si>
  <si>
    <t>92</t>
  </si>
  <si>
    <t>978036141</t>
  </si>
  <si>
    <t>Otlučení cementových omítek vnějších ploch s vyškrabáním spar zdiva a s očištěním povrchu, v rozsahu přes 20 do 30 %</t>
  </si>
  <si>
    <t>-1508402254</t>
  </si>
  <si>
    <t>93</t>
  </si>
  <si>
    <t>978036331</t>
  </si>
  <si>
    <t>Otlučení omítek z umělého kamene vnějších ploch s vyškrabáním spar zdiva, s očištěním povrchu, v rozsahu přes 10 do 20 %</t>
  </si>
  <si>
    <t>-1180896338</t>
  </si>
  <si>
    <t>94</t>
  </si>
  <si>
    <t>985131111</t>
  </si>
  <si>
    <t>Očištění ploch stěn, rubu kleneb a podlah tlakovou vodou</t>
  </si>
  <si>
    <t>-138303356</t>
  </si>
  <si>
    <t xml:space="preserve">Poznámka k souboru cen:_x000D_
1. V cenách jsou započteny i náklady na dodání všech hmot. 2. V cenách očištění ploch pískem jsou započteny i náklady smetení písku dohromady nebo naložení na dopravní prostředek. 3. V cenách očištění ploch pískem nejsou započteny náklady na odvoz písku, které se oceňují cenami odvozu suti příslušného katalogu pro objekt, na kterém se práce provádí. </t>
  </si>
  <si>
    <t>0,50*0,50*5*3   "základy antény na střeše</t>
  </si>
  <si>
    <t>95</t>
  </si>
  <si>
    <t>985132311</t>
  </si>
  <si>
    <t>Očištění ploch líce kleneb a podhledů ruční dočištění ocelovými kartáči</t>
  </si>
  <si>
    <t>584733543</t>
  </si>
  <si>
    <t>96</t>
  </si>
  <si>
    <t>985311111</t>
  </si>
  <si>
    <t>Reprofilace betonu sanačními maltami na cementové bázi ručně stěn, tloušťky do 10 mm</t>
  </si>
  <si>
    <t>257556803</t>
  </si>
  <si>
    <t xml:space="preserve">Poznámka k souboru cen:_x000D_
1. Ceny pro danou tloušťku jsou určeny pro nanášení sanačních malt v jakémkoliv počtu vrstev. 2. V cenách nejsou započteny náklady na: a) odstranění degradovaného betonu, které se oceňují cenami souborů cen 985 11-21 Odsekání degradovaného betonu a 985 12-1 Tryskání degradovaného betonu, b) očištění povrchu betonu, které se oceňují cenami souboru cen 985 13 Očištění ploch, c) ochranný nátěr povrchu reprofilovaného betonu, které se oceňují cenami souboru cen 985 32-4 Ochranný nátěr betonu, d) uzavírací stěrku; tyto náklady se oceňují cenami souboru cen 985 31-21 Stěrka k vyrovnání ploch reprofilovaného betonu, e) případné vyztužení reprofilovaných vrstev svařovanými sítěmi, které se oceňují cenami souboru cen 985 56-2 Výztuž stříkaného betonu ze svařovaných sítí. </t>
  </si>
  <si>
    <t>97</t>
  </si>
  <si>
    <t>985323111</t>
  </si>
  <si>
    <t>Spojovací můstek reprofilovaného betonu na cementové bázi, tloušťky 1 mm</t>
  </si>
  <si>
    <t>1767503788</t>
  </si>
  <si>
    <t>98</t>
  </si>
  <si>
    <t>989.R00</t>
  </si>
  <si>
    <t xml:space="preserve">Stavební přípomoce, dozdívky a ostatní stavební práce a konstrukce nutné k řádnému dokončení díla </t>
  </si>
  <si>
    <t>hod</t>
  </si>
  <si>
    <t>1476495706</t>
  </si>
  <si>
    <t>997</t>
  </si>
  <si>
    <t>Přesun sutě</t>
  </si>
  <si>
    <t>99</t>
  </si>
  <si>
    <t>997013115</t>
  </si>
  <si>
    <t>Vnitrostaveništní doprava suti a vybouraných hmot vodorovně do 50 m svisle s použitím mechanizace pro budovy a haly výšky přes 15 do 18 m</t>
  </si>
  <si>
    <t>-595725348</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</si>
  <si>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užije se pro ocenění dopravy suti cena -3111 (pro nejmenší výšku, tj. 6 m). 3. Montáž, demontáž a pronájem shozu se ocení cenami souboru cen 997 01-33 Shoz suti. 4. Ceny -3151 až -3162 lze použít v případě, kdy dochází ke ztížení dopravy suti např. tím, že není možné instalovat jeřáb. </t>
  </si>
  <si>
    <t>997013501</t>
  </si>
  <si>
    <t>Odvoz suti a vybouraných hmot na skládku nebo meziskládku se složením, na vzdálenost do 1 km</t>
  </si>
  <si>
    <t>-542808965</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</si>
  <si>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</si>
  <si>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101</t>
  </si>
  <si>
    <t>997013509</t>
  </si>
  <si>
    <t>Odvoz suti a vybouraných hmot na skládku nebo meziskládku se složením, na vzdálenost Příplatek k ceně za každý další i započatý 1 km přes 1 km</t>
  </si>
  <si>
    <t>-822597422</t>
  </si>
  <si>
    <t>39,991*9</t>
  </si>
  <si>
    <t>102</t>
  </si>
  <si>
    <t>997013832X01</t>
  </si>
  <si>
    <t xml:space="preserve">Poplatek za uložení stavebního odpadu suti a vybouraných hmot na skládce (skládkovné) </t>
  </si>
  <si>
    <t>1184921572</t>
  </si>
  <si>
    <t>998</t>
  </si>
  <si>
    <t>Přesun hmot</t>
  </si>
  <si>
    <t>103</t>
  </si>
  <si>
    <t>998017003</t>
  </si>
  <si>
    <t>Přesun hmot pro budovy občanské výstavby, bydlení, výrobu a služby s omezením mechanizace vodorovná dopravní vzdálenost do 100 m pro budovy s jakoukoliv nosnou konstrukcí výšky přes 12 do 24 m</t>
  </si>
  <si>
    <t>-530240180</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</si>
  <si>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</si>
  <si>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</si>
  <si>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</si>
  <si>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711</t>
  </si>
  <si>
    <t>Izolace proti vodě, vlhkosti a plynům</t>
  </si>
  <si>
    <t>104</t>
  </si>
  <si>
    <t>711491272</t>
  </si>
  <si>
    <t>Provedení izolace proti povrchové a podpovrchové tlakové vodě ostatní na ploše svislé S z textilií, vrstvy ochranné</t>
  </si>
  <si>
    <t>621139540</t>
  </si>
  <si>
    <t xml:space="preserve">Poznámka k souboru cen:_x000D_
1. Cenami -9095 až -9097 lze oceňovat jen tehdy, nepřesáhne-li součet souvislé plochy vodorovné a svislé izolační vrstvy 10 m2. 2. Cenou -1175 lze oceňovat i připevnění izolace na ploše svislé. 3. Cenami -1171 až -1273 lze oceňovat i izolace proti zemní vlhkosti. 4. V ceně -1177 jsou započteny i náklady na navrtání, osazení hmoždinek a zatmelení. </t>
  </si>
  <si>
    <t>41,458*0,50-5,92*0,50+6,00*0,50+0,16*0,50*2-2,60*0,50-6,506*0,50</t>
  </si>
  <si>
    <t>13,04*0,50</t>
  </si>
  <si>
    <t>105</t>
  </si>
  <si>
    <t>693111470</t>
  </si>
  <si>
    <t>textilie 350 g/m2 do š 8,8 m</t>
  </si>
  <si>
    <t>1339938294</t>
  </si>
  <si>
    <t>22,896*1,05</t>
  </si>
  <si>
    <t>106</t>
  </si>
  <si>
    <t>711491273</t>
  </si>
  <si>
    <t>Provedení izolace proti povrchové a podpovrchové tlakové vodě ostatní na ploše svislé S z textilií, vrstvy z nopové fólie</t>
  </si>
  <si>
    <t>925057490</t>
  </si>
  <si>
    <t>22,896 "viz. položka 711491272</t>
  </si>
  <si>
    <t>107</t>
  </si>
  <si>
    <t>283230430</t>
  </si>
  <si>
    <t>fólie multifunkční profilovaná (nopová)  1 x 20 m</t>
  </si>
  <si>
    <t>-364068718</t>
  </si>
  <si>
    <t>22,896*1,20</t>
  </si>
  <si>
    <t>108</t>
  </si>
  <si>
    <t>998711103</t>
  </si>
  <si>
    <t>Přesun hmot pro izolace proti vodě, vlhkosti a plynům stanovený z hmotnosti přesunovaného materiálu vodorovná dopravní vzdálenost do 50 m v objektech výšky přes 12 do 60 m</t>
  </si>
  <si>
    <t>-609457253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</si>
  <si>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</si>
  <si>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712</t>
  </si>
  <si>
    <t>Povlakové krytiny</t>
  </si>
  <si>
    <t>109</t>
  </si>
  <si>
    <t>712300921</t>
  </si>
  <si>
    <t>Opravy povlakové krytiny střech plochých do 10 st. Příplatek k ceně za správkový kus NAIP přitavením</t>
  </si>
  <si>
    <t>-442243716</t>
  </si>
  <si>
    <t>30        "25% plochy</t>
  </si>
  <si>
    <t>S1  viz.přílohy PD: D.1.1.1., D.1.1.9. a  D.1.1.10.</t>
  </si>
  <si>
    <t>110</t>
  </si>
  <si>
    <t>712311101</t>
  </si>
  <si>
    <t>Provedení povlakové krytiny střech plochých do 10 st. natěradly a tmely za studena nátěrem lakem penetračním nebo asfaltovým</t>
  </si>
  <si>
    <t>138774392</t>
  </si>
  <si>
    <t xml:space="preserve">Poznámka k souboru cen:_x000D_
1. Povlakové krytiny střech jednotlivě do 10 m2 se oceňují skladebně cenou příslušné izolace a cenou 712 39-9095 Příplatek za plochu do 10 m2. </t>
  </si>
  <si>
    <t>38,053    "viz. položka 713141111</t>
  </si>
  <si>
    <t>111</t>
  </si>
  <si>
    <t>111631500</t>
  </si>
  <si>
    <t>lak asfaltový penetrační (MJ t) bal 9 kg</t>
  </si>
  <si>
    <t>188383791</t>
  </si>
  <si>
    <t>38,053*0,0004</t>
  </si>
  <si>
    <t>112</t>
  </si>
  <si>
    <t>712341559</t>
  </si>
  <si>
    <t>Provedení povlakové krytiny střech plochých do 10 st. pásy přitavením NAIP v plné ploše</t>
  </si>
  <si>
    <t>2139803876</t>
  </si>
  <si>
    <t xml:space="preserve">Poznámka k souboru cen:_x000D_
1. Povlakové krytiny střech jednotlivě do 10 m2 se oceňují skladebně cenou příslušné izolace a cenou 712 39-9097 Příplatek za plochu do 10 m2. </t>
  </si>
  <si>
    <t>(6,505*11,712+2,00*8,548+31,512*11,906-2,76*2,77+(2,76+2,77)*2*0,20)*0,25</t>
  </si>
  <si>
    <t>(2,46*2,62+2,46*0,10+2,62*2*0,15-0,82*2,40-6,091*3,20+(0,82+6,091+3,20)*2*0,20)*0,25</t>
  </si>
  <si>
    <t>(5,791*3,35-0,30*2,40+5,791*0,10+(0,30*2+3,35*2)*0,15)*0,25</t>
  </si>
  <si>
    <t>S1 25% plochy   viz.přílohy PD: D.1.1.1., D.1.1.9. a D.1.1.10.</t>
  </si>
  <si>
    <t>113</t>
  </si>
  <si>
    <t>628520150</t>
  </si>
  <si>
    <t xml:space="preserve">asfaltový pás z SBS modifikovaného asfaltu tl. 4 mm, nosná vložka ze skleněné tkaniny (min. 200 g/m2) </t>
  </si>
  <si>
    <t>1707927043</t>
  </si>
  <si>
    <t>116,798*1,15</t>
  </si>
  <si>
    <t>114</t>
  </si>
  <si>
    <t>712361701</t>
  </si>
  <si>
    <t>Provedení povlakové krytiny střech plochých do 10 st. fólií položenou volně s přilepením spojů</t>
  </si>
  <si>
    <t>1853640026</t>
  </si>
  <si>
    <t>10,115*2,02*3  "S4  viz.přílohy PD: D.1.1.1., D.1.1.9. a  D.1.1.10.</t>
  </si>
  <si>
    <t>115</t>
  </si>
  <si>
    <t>28329232X01</t>
  </si>
  <si>
    <t>folie s funkcí parozábrany, s proměnlivou ekvivalentní difuzní tloušťkou sd = 0,3 – 5 m, (folie vč. rouna tak, aby přilnula ke krokvím), včetně systémového příslušenství (lepící pásky pro lepení spojů, páska pro lepení rohů, koutů a prostupů, páska pro ukončení u stěny, lepicí tmel atd.)</t>
  </si>
  <si>
    <t>-1273281584</t>
  </si>
  <si>
    <t>10,115*2,02*1,15</t>
  </si>
  <si>
    <t>116</t>
  </si>
  <si>
    <t>283231500</t>
  </si>
  <si>
    <t xml:space="preserve">separační vrstva difuzně otevřená folie lehkého typu podkladní pás pod krytinu na bednění, folie na podkladu, přesahy folie jsou slepeny páskou, napojení na konstrukce systémová páska, včetně systémového příslušenství (lepící pásky pro lepení spojů, páska pro lepení rohů, koutů a prostupů, páska pro ukončení u stěny, lepicí tmel atd.)  </t>
  </si>
  <si>
    <t>-780471497</t>
  </si>
  <si>
    <t>117</t>
  </si>
  <si>
    <t>283293260</t>
  </si>
  <si>
    <t xml:space="preserve">doplňková hydroizolace difuzně otevřená pojistná hydroizolační folie s ekvivalentní difuzní tloušťkou sd = &lt;  0,025 m, s antirefexním potiskemm kladeno přímo na tepelnou izolaci </t>
  </si>
  <si>
    <t>-192002985</t>
  </si>
  <si>
    <t>118</t>
  </si>
  <si>
    <t>712363001</t>
  </si>
  <si>
    <t>Provedení povlakové krytiny střech plochých do 10 st. fólií termoplastickou mPVC (měkčené PVC) rozvinutí a natažení fólie v ploše</t>
  </si>
  <si>
    <t>235061600</t>
  </si>
  <si>
    <t>2,76*2,77+2,46*0,10+2,62*2*0,15+6,091*3,50-0,60*2,40+5,791*0,10</t>
  </si>
  <si>
    <t>(0,30*2+3,35*2)*0,15</t>
  </si>
  <si>
    <t>S5   viz.přílohy PD: D.1.1.1., D.1.1.9. a D.1.1.10.</t>
  </si>
  <si>
    <t>119</t>
  </si>
  <si>
    <t>712363003</t>
  </si>
  <si>
    <t>Provedení povlakové krytiny střech plochých do 10 st. fólií termoplastickou mPVC (měkčené PVC) vytvoření spoje dvou pásů fólií horkovzdušným navařením</t>
  </si>
  <si>
    <t>-91236587</t>
  </si>
  <si>
    <t>2*2,90+4*3,60</t>
  </si>
  <si>
    <t>120</t>
  </si>
  <si>
    <t>712363005</t>
  </si>
  <si>
    <t>Provedení povlakové krytiny střech plochých do 10 st. fólií termoplastickou mPVC (měkčené PVC) aplikace fólie na oplechování (na tzv. fóliový plech) horkovzdušným navařením v plné ploše</t>
  </si>
  <si>
    <t>1604811334</t>
  </si>
  <si>
    <t>(2,76+2,47*2)*0,30+(6,091+3,20*2-2,40)*0,30</t>
  </si>
  <si>
    <t>S5   viz.přílohy PD: D.1.1.1., D.1.1.9., D.1.1.10. a D.1.1.15.</t>
  </si>
  <si>
    <t>121</t>
  </si>
  <si>
    <t>712363008</t>
  </si>
  <si>
    <t>Provedení povlakové krytiny střech plochých do 10 st. fólií termoplastickou mPVC (měkčené PVC) pojistné opatření spoje fólií pruhem fólie horkovzdušným navařením</t>
  </si>
  <si>
    <t>-718853955</t>
  </si>
  <si>
    <t>122</t>
  </si>
  <si>
    <t>712363108X03</t>
  </si>
  <si>
    <t>Provedení povlakové krytiny střech plochých do 10 st. fólií ostatní činnosti při pokládání hydroizolačních fólií mechanické ukotvení talířovou hmoždinkou do prostého nebo železového betonu včetně dodání materiálu a vodotěsného překrytí talířové hmoždinky pruhem fólie horkovzdušným navařením</t>
  </si>
  <si>
    <t>-22195854</t>
  </si>
  <si>
    <t>30,230    "viz. položka 712363001</t>
  </si>
  <si>
    <t>123</t>
  </si>
  <si>
    <t>712363561</t>
  </si>
  <si>
    <t>Provedení povlakové krytiny střech plochých do 10 st. s mechanicky kotvenou izolací včetně položení fólie a horkovzdušného svaření tl. tepelné izolace přes 200 do 240 mm budovy výšky přes 18 m, kotvené do betonu nebo pórobetonu vnitřní plocha</t>
  </si>
  <si>
    <t>1777062143</t>
  </si>
  <si>
    <t xml:space="preserve">Poznámka k souboru cen:_x000D_
1. V cenách jsou započteny i náklady na dodávku kotev. 2. V cenách nejsou započteny náklady na dodávku fólie, tato se oceňuje ve specifikaci. 3. Kotvení plechových lišt rš větší než 200 mm se oceňují katalogem 800-764 Klempířské konstrukce. 4. Vymezení rohových a okrajových částí je dané kotevním plánem nebo výpočtem podle přílohy č. 3 tohoto katalogu. </t>
  </si>
  <si>
    <t>7,186*12,893+2,12*9,233+32,192*12,800-2,76*2,77-0,82*2,40-6,091*3,20</t>
  </si>
  <si>
    <t>(2,76+2,77)*2*0,20+(0,82+6,091+3,20)*2*0,20</t>
  </si>
  <si>
    <t>(6,505+1,77+11,712+0,34)*2*0,48+(2,00+8,548)*2*0,48+(31,512+11,906)*2*0,48</t>
  </si>
  <si>
    <t xml:space="preserve">-193,199    "viz. položka 712363562 </t>
  </si>
  <si>
    <t>-176,913    "viz. položka 712363563</t>
  </si>
  <si>
    <t>S1, S2 a S3     viz.přílohy PD: D.1.1.1., D.1.1.9. a D.1.1.10.</t>
  </si>
  <si>
    <t>124</t>
  </si>
  <si>
    <t>712363562</t>
  </si>
  <si>
    <t>Provedení povlakové krytiny střech plochých do 10 st. s mechanicky kotvenou izolací včetně položení fólie a horkovzdušného svaření tl. tepelné izolace přes 200 do 240 mm budovy výšky přes 18 m, kotvené do betonu nebo pórobetonu okraj</t>
  </si>
  <si>
    <t>-55663667</t>
  </si>
  <si>
    <t>(41,498-8,075*2)*3,23*2+(41,498-8,075*2)*0,48*2+2,665*2*0,48*2</t>
  </si>
  <si>
    <t>125</t>
  </si>
  <si>
    <t>712363563</t>
  </si>
  <si>
    <t>Provedení povlakové krytiny střech plochých do 10 st. s mechanicky kotvenou izolací včetně položení fólie a horkovzdušného svaření tl. tepelné izolace přes 200 do 240 mm budovy výšky přes 18 m, kotvené do betonu nebo pórobetonu roh</t>
  </si>
  <si>
    <t>-1451896712</t>
  </si>
  <si>
    <t>13,04*3,230*2+(8,075-3,230)*3,230*2*2+(12,09+(8,075-3,230+1,77+0,34)*2)*0,48*2</t>
  </si>
  <si>
    <t>2,665*2*0,48*2</t>
  </si>
  <si>
    <t>126</t>
  </si>
  <si>
    <t>283220130</t>
  </si>
  <si>
    <t>fólie hydroizolační střešní mPVC, tl. 1,5 mm š 1300 mm barevná</t>
  </si>
  <si>
    <t>-1340056809</t>
  </si>
  <si>
    <t>30,230*1,15+20,200+202,641*1,15+193,199*1,15+176,913*1,15</t>
  </si>
  <si>
    <t>127</t>
  </si>
  <si>
    <t>712391171</t>
  </si>
  <si>
    <t>Provedení povlakové krytiny střech plochých do 10 st. -ostatní práce provedení vrstvy textilní podkladní</t>
  </si>
  <si>
    <t>-106132745</t>
  </si>
  <si>
    <t xml:space="preserve">Poznámka k souboru cen:_x000D_
1. Cenami -9095 až -9097 lze oceňovat jen tehdy, nepřesáhne-li součet plochy vodorovné a svislé izolační vrstvy 10 m2. 2. Cenou -9095 až -9097 nelze oceňovat opravy a údržbu povlakové krytiny. </t>
  </si>
  <si>
    <t>128</t>
  </si>
  <si>
    <t>712391172</t>
  </si>
  <si>
    <t>Provedení povlakové krytiny střech plochých do 10 st. -ostatní práce provedení vrstvy textilní ochranné</t>
  </si>
  <si>
    <t>-1385959127</t>
  </si>
  <si>
    <t>439,360    "viz. položka 71391383X02</t>
  </si>
  <si>
    <t>129</t>
  </si>
  <si>
    <t>693111460</t>
  </si>
  <si>
    <t>textilie 300 g/m2 do š 8,8 m</t>
  </si>
  <si>
    <t>-164146042</t>
  </si>
  <si>
    <t>(572,753+439,360)*1,15</t>
  </si>
  <si>
    <t>130</t>
  </si>
  <si>
    <t>712391383X02</t>
  </si>
  <si>
    <t>Provedení povlakové krytiny střech plochých do 10 st. -ostatní práce dokončení izolace násypem z říčního kameniva, frakce 4-32 mm, tl. 50 mm</t>
  </si>
  <si>
    <t>-1808346868</t>
  </si>
  <si>
    <t>6,505*11,712+2,00*8,548+31,512*11,906-2,76*2,77-0,82*2,40-6,091*3,20</t>
  </si>
  <si>
    <t>S1 plochy   viz.přílohy PD: D.1.1.1., D.1.1.9. a D.1.1.10.</t>
  </si>
  <si>
    <t>131</t>
  </si>
  <si>
    <t>712399097</t>
  </si>
  <si>
    <t>Provedení povlakové krytiny střech plochých do 10 st. -ostatní práce Příplatek k cenám za plochu do 10 m2 NAIP, foliemi nebo termoplasty</t>
  </si>
  <si>
    <t>-434900801</t>
  </si>
  <si>
    <t>2,76*2,77+2,46*0,10+2,62*2*0,15</t>
  </si>
  <si>
    <t>132</t>
  </si>
  <si>
    <t>712841559</t>
  </si>
  <si>
    <t>Provedení povlakové krytiny střech samostatným vytažením izolačního povlaku pásy přitavením na konstrukce převyšující úroveň střechy, NAIP</t>
  </si>
  <si>
    <t>1291988191</t>
  </si>
  <si>
    <t>((6,505+1,77+11,712+0,34)*2*0,48+(2,00+8,548)*2*0,48+(31,512+11,906)*2*0,48)*0,25</t>
  </si>
  <si>
    <t>S2 a S3 25% plochy   viz.přílohy PD: D.1.1.1., D.1.1.9. a D.1.1.10.</t>
  </si>
  <si>
    <t>133</t>
  </si>
  <si>
    <t>893153102</t>
  </si>
  <si>
    <t>17,830*1,20</t>
  </si>
  <si>
    <t>134</t>
  </si>
  <si>
    <t>998712103</t>
  </si>
  <si>
    <t>Přesun hmot pro povlakové krytiny stanovený z hmotnosti přesunovaného materiálu vodorovná dopravní vzdálenost do 50 m v objektech výšky přes 12 do 24 m</t>
  </si>
  <si>
    <t>1136048271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</si>
  <si>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</si>
  <si>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713</t>
  </si>
  <si>
    <t>Izolace tepelné</t>
  </si>
  <si>
    <t>135</t>
  </si>
  <si>
    <t>713141111</t>
  </si>
  <si>
    <t>Montáž tepelné izolace střech plochých rohožemi, pásy, deskami, dílci, bloky (izolační materiál ve specifikaci) přilepenými asfaltem za horka zplna, jednovrstvá</t>
  </si>
  <si>
    <t>1290248707</t>
  </si>
  <si>
    <t xml:space="preserve">Poznámka k souboru cen:_x000D_
1. Množství tepelné izolace střech plochých atikovými pásky k ceně -1211 se určuje v m projektované délky obložení (bez přesahů) na obvodu ploché střechy. </t>
  </si>
  <si>
    <t xml:space="preserve"> viz.přílohy PD: D.1.1.1., D.1.1.9. až D.1.1.11.</t>
  </si>
  <si>
    <t>136</t>
  </si>
  <si>
    <t>283759280X01</t>
  </si>
  <si>
    <t>spádové klíny z tepelné izolace EPS S150, spád 3%, tl. 100-130 mm - kotveno k podkladu lepením horkým asfaltem AOSI 8525</t>
  </si>
  <si>
    <t>-2042774615</t>
  </si>
  <si>
    <t>38,053*0,115*1,02</t>
  </si>
  <si>
    <t>137</t>
  </si>
  <si>
    <t>713141151</t>
  </si>
  <si>
    <t>Montáž tepelné izolace střech plochých rohožemi, pásy, deskami, dílci, bloky (izolační materiál ve specifikaci) kladenými volně jednovrstvá</t>
  </si>
  <si>
    <t>161268216</t>
  </si>
  <si>
    <t>10,115*2,02*2  "S4  viz.přílohy PD: D.1.1.1., D.1.1.9. a  D.1.1.10.</t>
  </si>
  <si>
    <t>138</t>
  </si>
  <si>
    <t>631481500</t>
  </si>
  <si>
    <t>tepelné izolace rohože z minerální vlny MW tl.40 mm (λD ≤ 0,035 W/(m.K) tl.40 mm</t>
  </si>
  <si>
    <t>-657067656</t>
  </si>
  <si>
    <t>20,4325*1,02</t>
  </si>
  <si>
    <t>139</t>
  </si>
  <si>
    <t>631481410</t>
  </si>
  <si>
    <t>tepelná izolace rohože z minerální vlny MW tl. 200 mm (λD ≤ 0,035 W/(m.K), kládaná společně mezi montážní izolační hranoly (trámky) z minerální vlny  á 600mm nebo 1200mm (1300 mm dle rozměru výplňové izolace) tl. 200 mm</t>
  </si>
  <si>
    <t>1277580047</t>
  </si>
  <si>
    <t>140</t>
  </si>
  <si>
    <t>713141181</t>
  </si>
  <si>
    <t>Montáž tepelné izolace střech plochých rohožemi, pásy, deskami, dílci, bloky (izolační materiál ve specifikaci) přišroubovanými šrouby tl. izolace přes 170 mm budovy výšky do 20 m vnitřní pole</t>
  </si>
  <si>
    <t>-971508755</t>
  </si>
  <si>
    <t>(6,505*11,712+2,00*8,548+31,512*11,906-2,76*2,77-0,82*2,40-6,091*3,20)*2</t>
  </si>
  <si>
    <t>-299,154    "viz. položka 713141182</t>
  </si>
  <si>
    <t>-277,138    "viz. položka 713141183</t>
  </si>
  <si>
    <t>S1, S3     viz.přílohy PD: D.1.1.1., D.1.1.9. a D.1.1.10.</t>
  </si>
  <si>
    <t>141</t>
  </si>
  <si>
    <t>713141182</t>
  </si>
  <si>
    <t>Montáž tepelné izolace střech plochých rohožemi, pásy, deskami, dílci, bloky (izolační materiál ve specifikaci) přišroubovanými šrouby tl. izolace přes 170 mm budovy výšky do 20 m okrajové pole</t>
  </si>
  <si>
    <t>1420296046</t>
  </si>
  <si>
    <t>(41,498-8,075*2)*2,66*2*2+(41,498-8,075*2)*0,48*2+2,665*2*0,48*2</t>
  </si>
  <si>
    <t>142</t>
  </si>
  <si>
    <t>713141183</t>
  </si>
  <si>
    <t>Montáž tepelné izolace střech plochých rohožemi, pásy, deskami, dílci, bloky (izolační materiál ve specifikaci) přišroubovanými šrouby tl. izolace přes 170 mm budovy výšky do 20 m rohové pole</t>
  </si>
  <si>
    <t>340082976</t>
  </si>
  <si>
    <t>(12,475*2,89*2+(8,075-3,230)*2,668*3+(8,075-3,23)*2,61)*2</t>
  </si>
  <si>
    <t>(12,09+(8,075-3,230+1,77+0,34)*2)*0,48*2+2,665*2*0,48*2</t>
  </si>
  <si>
    <t>143</t>
  </si>
  <si>
    <t>283759270</t>
  </si>
  <si>
    <t>tepelná izolace polystyrenové desky EPS tl. 120 mm, kotvena teleskopickými kotvami do stropní konstrukce λD = 0,035 W/m.K tl.120 mm</t>
  </si>
  <si>
    <t>1249261698</t>
  </si>
  <si>
    <t>(6,505*11,712+2,00*8,548+31,512*11,906-2,76*2,77-0,82*2,40-6,091*3,20)*1,02</t>
  </si>
  <si>
    <t>((6,505+1,77+11,712+0,34)*2*0,48+(2,00+8,548)*2*0,48+(31,512+11,906)*2*0,48)*1,02</t>
  </si>
  <si>
    <t>144</t>
  </si>
  <si>
    <t>283759281X02</t>
  </si>
  <si>
    <t>spádové klíny z tepelné izolace EPS pro vytvoření spádu 2%, min.tl. 120 mm kotvena teleskopickými kotvami do stropní konstrukce λD = 0,035 W/m.K</t>
  </si>
  <si>
    <t>-631221197</t>
  </si>
  <si>
    <t>439,360*1,02</t>
  </si>
  <si>
    <t>145</t>
  </si>
  <si>
    <t>998713103</t>
  </si>
  <si>
    <t>Přesun hmot pro izolace tepelné stanovený z hmotnosti přesunovaného materiálu vodorovná dopravní vzdálenost do 50 m v objektech výšky přes 12 m do 24 m</t>
  </si>
  <si>
    <t>1535990384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</si>
  <si>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</si>
  <si>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721</t>
  </si>
  <si>
    <t>Zdravotechnika - vnitřní kanalizace</t>
  </si>
  <si>
    <t>146</t>
  </si>
  <si>
    <t>721233115X01</t>
  </si>
  <si>
    <t>Demontáž stávající střešní vpusti s odvozem a likvidací vybouraných hmot a nová střešní vpusť jednostupňová s integrovaným přířezem z folie PVC a s ochranným systémovým košíkem, bez vyhřívání pro ploché střechy svislý odtok DN 100 mm včetně montáže, prodloužení stávajícího potrubí a napojení na stávající potrubí K4</t>
  </si>
  <si>
    <t>-1023801577</t>
  </si>
  <si>
    <t>4   "dle přílohy D.1.1.16. ozn. K4 viz.přílohy PD: D.1.1.7. a  D.1.1.12.</t>
  </si>
  <si>
    <t>147</t>
  </si>
  <si>
    <t>721273154X02</t>
  </si>
  <si>
    <t>Demontáž stávající větrací hlavice odvětrání kanalizace s odvozem a likvidací vybouraných hmot a nová systémová větrací hlavice odvětrání kanalizace s intergovanou PVC manžetou (hydroizolační folie na bázi PVC), výška nad izolaci 300 mm a dešťová krytka DN 140 mm včetně montáže, prodloužení stávajícího potrubí a napojení na stávající potrubí K5</t>
  </si>
  <si>
    <t>1621863870</t>
  </si>
  <si>
    <t>5   "dle přílohy D.1.1.16. ozn. K5 viz.přílohy PD: D.1.1.7. a  D.1.1.12.</t>
  </si>
  <si>
    <t>148</t>
  </si>
  <si>
    <t>998721103</t>
  </si>
  <si>
    <t>Přesun hmot pro vnitřní kanalizace stanovený z hmotnosti přesunovaného materiálu vodorovná dopravní vzdálenost do 50 m v objektech výšky přes 12 do 24 m</t>
  </si>
  <si>
    <t>1602251047</t>
  </si>
  <si>
    <t>732</t>
  </si>
  <si>
    <t>Ústřední vytápění - strojovny</t>
  </si>
  <si>
    <t>149</t>
  </si>
  <si>
    <t>732320822</t>
  </si>
  <si>
    <t xml:space="preserve">Demnontáž stající technologie nepoužívané expanzní nádrže s odřezaným potrubím včetně rozřšezání dle přílohy D.1.1.18. ozn. Z16 </t>
  </si>
  <si>
    <t>903688902</t>
  </si>
  <si>
    <t xml:space="preserve">1  "dle přílohy D.1.1.18. ozn. Z16 </t>
  </si>
  <si>
    <t>150</t>
  </si>
  <si>
    <t>732890802</t>
  </si>
  <si>
    <t>Vnitrostaveništní přemístění vybouraných (demontovaných) hmot strojoven vodorovně do 100 m v objektech výšky přes 6 do 12 m</t>
  </si>
  <si>
    <t>1200267369</t>
  </si>
  <si>
    <t>749</t>
  </si>
  <si>
    <t>Elektromontáže - ostatní práce a konstrukce</t>
  </si>
  <si>
    <t>151</t>
  </si>
  <si>
    <t>743.H1D</t>
  </si>
  <si>
    <t>Bleskosvod-demontáž svislého vedení a demontáž stávajícího vedení po střeše objektu H1</t>
  </si>
  <si>
    <t>soubor</t>
  </si>
  <si>
    <t>1305618709</t>
  </si>
  <si>
    <t>1  "dle přílohy D.1.1.17. ozn. H1 viz.přílohy PD: D.1.1.1., D.1.1.7. až  D.1.1.12.</t>
  </si>
  <si>
    <t>152</t>
  </si>
  <si>
    <t>743.H1M</t>
  </si>
  <si>
    <t>Bleskosvod-úprava svislého vedení a zpětná montáž po provedení zateplovacího systému, zpětná montáž stávajícího vedení po střeše objektu,výměna poškozeného vodiče vedení včetně jímacích tyčí a osazení nových držáků H1</t>
  </si>
  <si>
    <t>-282656421</t>
  </si>
  <si>
    <t xml:space="preserve">Poznámka k položce:
Úprava stávajícího svislého vedení bleskosvodu na fasádě  a vedení bleskosvodu po střeše objektu včetně jímacích tyčí :
· stávající držáky vodiče hromosvodu budou prodlouženy o šířku 
   zateplení - kontaktní zateplovací systém tl. 140 mm  a 120 mm na zdivu (budou osazeny
  nové prodloužené držáky)
· osazení nového vodiče (svislé po fasádě) - výměna poškozeného vodiče (100%)
· uzemnění svodu bude posunuto o šířku zateplení 
· střecha - osazení nových držáků vodičů hromosvodu (výměna střešní
  krytiny - asfaltové pásy X folie mPVC - použít systémový prvek ze sortimentu foliové střešní     krytiny nebo plechové drážkové krytiny
· osazení nového vodiče na střeše - výměna poškozeného vodiče (100%)
· dopojení všech ocelových prvků na střeše
· poškozené a zkorodované prvky sytému bleskosvodu je nutno nahradit prvky 
  novými 
  FUNKČNOST HROMOSVODU BUDE DOLOŽENA REVIZNÍ ZPRÁVOU VČETNĚ OVĚŘENÍ   FUNKČNOSTI A MĚŘENÍ STÁVAJÍCÍCHC ZEMNÍCÍCH PRVKŮ!
 </t>
  </si>
  <si>
    <t>153</t>
  </si>
  <si>
    <t>743.H2</t>
  </si>
  <si>
    <t>Bleskosvod-revize H2</t>
  </si>
  <si>
    <t>-1723067911</t>
  </si>
  <si>
    <t>1  "dle přílohy D.1.1.17. ozn. H2 viz.přílohy PD: D.1.1.1., D.1.1.7. až  D.1.1.12.</t>
  </si>
  <si>
    <t>154</t>
  </si>
  <si>
    <t>743.Z1D</t>
  </si>
  <si>
    <t xml:space="preserve">Domovní zvonky, demontáž dle výpisu výrobků D.1.1.18. ozn.Z1 </t>
  </si>
  <si>
    <t>2134288402</t>
  </si>
  <si>
    <t>1  "dle přílohy D.1.1.18. ozn. Z1 viz.přílohy PD: D.1.1.1., D.1.1.7. a  D.1.1.12.</t>
  </si>
  <si>
    <t>155</t>
  </si>
  <si>
    <t>743.Z1M</t>
  </si>
  <si>
    <t xml:space="preserve">Domovní zvonky, demontáž a zpětná montáž po provedení zateplovacího systému včetně dodání nových zvonků dle výpisu výrobků D.1.1.18. ozn.Z1 </t>
  </si>
  <si>
    <t>2124260363</t>
  </si>
  <si>
    <t>156</t>
  </si>
  <si>
    <t>743.Z2D</t>
  </si>
  <si>
    <t>Venkovní světlo na fasádě - demontáž stávajícího svítidla dle výpisu výrobků D.1.1.18. ozn.Z2</t>
  </si>
  <si>
    <t>1997385569</t>
  </si>
  <si>
    <t>6  "dle přílohy D.1.1.18. ozn. Z2 viz.přílohy PD: D.1.1.1., D.1.1.7. až  D.1.1.12.</t>
  </si>
  <si>
    <t>157</t>
  </si>
  <si>
    <t>743.Z2M</t>
  </si>
  <si>
    <t>Venkovní světlo na fasádě - montáž nového venkovního svítidla včetně dodání svítidla po provedení zateplovacího systému a zpětného zapojení elektro a revize elektro dle výpisu výrobků D.1.1.18. ozn.Z2</t>
  </si>
  <si>
    <t>-2105234043</t>
  </si>
  <si>
    <t>158</t>
  </si>
  <si>
    <t>749.ANT</t>
  </si>
  <si>
    <t>Přemístění antény před zateplením a zpětná montáž na původní místo po zateplení střechy</t>
  </si>
  <si>
    <t>-634898285</t>
  </si>
  <si>
    <t>751</t>
  </si>
  <si>
    <t>Vzduchotechnika</t>
  </si>
  <si>
    <t>159</t>
  </si>
  <si>
    <t>751510864X01</t>
  </si>
  <si>
    <t>demontáž stávajících prvků vzduchotechniky nad konstrukcí ploché střechy propojovací potrubí a nástřešní hlavice K9</t>
  </si>
  <si>
    <t>1401428736</t>
  </si>
  <si>
    <t>3   "dle přílohy D.1.1.16. ozn. K9 viz.přílohy PD: D.1.1.1. až  D.1.1.6.</t>
  </si>
  <si>
    <t>160</t>
  </si>
  <si>
    <t>751514977X02</t>
  </si>
  <si>
    <t>prodloužení potrubí VZT potrubí a osazení nové ventilační hlavice prům. 315 mm pro nasazení na stávající potrubí VZT předpokládaného prům. 275 mm (předpoklad projektu) dimenzi VZT potrubí a dimenzi natavující ventilační turbínky ověřit přímo na stavbě dle skutečnosti dle přílohy D.1.1.16. ozn. K9</t>
  </si>
  <si>
    <t>-1179870328</t>
  </si>
  <si>
    <t>3   "dle přílohy D.1.1.16. ozn. K9 viz.přílohy PD: D.1.1.1., D.1.1.7. až  D.1.1.12.</t>
  </si>
  <si>
    <t>161</t>
  </si>
  <si>
    <t>751.Z9</t>
  </si>
  <si>
    <t>Protidešťová ocelová žaluzie - demontáž + zpětná montáž včetně dodání nové ocelové protidešťová ocelová žaluzie stejných rozměrů s povrchovou úpravou žárovým pozinkováním a nátěrem 270 x 460 mm dle výpisu výrobků D.1.1.18. ozn.Z.9</t>
  </si>
  <si>
    <t>-418181329</t>
  </si>
  <si>
    <t>5  "dle přílohy D.1.1.18. ozn. Z9 viz.přílohy PD: D.1.1.1., D.1.1.9. až  D.1.1.12.</t>
  </si>
  <si>
    <t>162</t>
  </si>
  <si>
    <t>998751102</t>
  </si>
  <si>
    <t>Přesun hmot pro vzduchotechniku stanovený z hmotnosti přesunovaného materiálu vodorovná dopravní vzdálenost do 100 m v objektech výšky přes 12 do 24 m</t>
  </si>
  <si>
    <t>141350476</t>
  </si>
  <si>
    <t>762</t>
  </si>
  <si>
    <t>Konstrukce tesařské</t>
  </si>
  <si>
    <t>163</t>
  </si>
  <si>
    <t>762083122</t>
  </si>
  <si>
    <t>Práce společné pro tesařské konstrukce impregnace řeziva máčením proti dřevokaznému hmyzu, houbám a plísním, třída ohrožení 3 a 4 (dřevo v exteriéru)</t>
  </si>
  <si>
    <t>1076665646</t>
  </si>
  <si>
    <t xml:space="preserve">Poznámka k souboru cen:_x000D_
1. Soubor cen 762 08-3 Impregnace řeziva neobsahuje položky pro ocenění imregnace řeziva nátěrem; tyto se oceňují příslušnými cenami souboru cen 783 2. -31.1 Napouštěcí nátěr tesařských konstrukcí, katalogu 800-783 Nátěry. 2. Soubor cen 762 08-5 Montáž ocelových spojovacích prostředků neobsahuje položky pro ocenění chemických kotev; tyto lze ocenit příslušnými cenami souboru cen 953 96 Kotvy chemické, katalogu 801-1 Budovy a haly - konstrukce zděné a monolitické. 3. V cenách 762 08-5 nejsou započteny náklady na dodávku spojovacích prostředků; tato dodávka se oceňuje ve specifikaci. 4. U položek 762 08-6 se určení cen řídí hmotností jednotlivě montovaného dílu konstrukce, dodávka veškerého materiálu se oceňuje ve specifikaci. </t>
  </si>
  <si>
    <t>10,115*2,02*1,25*0,025</t>
  </si>
  <si>
    <t>2,02*11*0,06*0,06</t>
  </si>
  <si>
    <t>S4  viz.přílohy PD: D.1.1.1., D.1.1.9. a  D.1.1.10.</t>
  </si>
  <si>
    <t>164</t>
  </si>
  <si>
    <t>762341210</t>
  </si>
  <si>
    <t>Bednění a laťování montáž bednění střech rovných a šikmých sklonu do 60 st. s vyřezáním otvorů z prken hrubých na sraz tl. do 32 mm</t>
  </si>
  <si>
    <t>271561211</t>
  </si>
  <si>
    <t xml:space="preserve">Poznámka k souboru cen:_x000D_
1. V cenách -1011 až -1149 bednění střech z desek dřevoštěpkových a cementotřískových jsou započteny i náklady na dodávku spojovacích prostředků, na tyto položky se nevztahuje ocenění dodávky spojovacích prostředků položka 762 39-5000. </t>
  </si>
  <si>
    <t>10,115*2,02  "S4  viz.přílohy PD: D.1.1.1., D.1.1.9. a  D.1.1.10.</t>
  </si>
  <si>
    <t>165</t>
  </si>
  <si>
    <t>762341670</t>
  </si>
  <si>
    <t>Bednění a laťování montáž bednění štítových okapových říms, krajnic, závětrných prken a žaluzií ve spádu nebo rovnoběžně s okapem z desek dřevotřískových nebo dřevoštěpkových na sraz</t>
  </si>
  <si>
    <t>-710238974</t>
  </si>
  <si>
    <t>7,186*0,565+(11,71+0,855*2+2,80+1,595+1,812+11,90)*0,34+7,186*0,385+2,80*0,345</t>
  </si>
  <si>
    <t>8,548*0,40*2+32,192*0,57*2</t>
  </si>
  <si>
    <t>S2   viz.přílohy PD: D.1.1.1., D.1.1.9. a D.1.1.10.</t>
  </si>
  <si>
    <t>166</t>
  </si>
  <si>
    <t>607262881X01</t>
  </si>
  <si>
    <t>deska dřevoštěpková OSB perodrážka nebroušená 2500x675x22 mm</t>
  </si>
  <si>
    <t>-2025297101</t>
  </si>
  <si>
    <t>62,049*1,10</t>
  </si>
  <si>
    <t>167</t>
  </si>
  <si>
    <t>762341931</t>
  </si>
  <si>
    <t>Bednění a laťování střech vyřezání jednotlivých otvorů bez rozebrání krytiny v bednění z prken tl. do 32 mm, otvoru plochy jednotlivě do 1 m2</t>
  </si>
  <si>
    <t>-1665500196</t>
  </si>
  <si>
    <t xml:space="preserve">Poznámka k souboru cen:_x000D_
1. U položek vyřezání otvorů v bednění -1931 až -1963 se množství měrných jednotek určuje v m součtem délek jednotlivých řezů. </t>
  </si>
  <si>
    <t>22,22</t>
  </si>
  <si>
    <t>168</t>
  </si>
  <si>
    <t>762342441</t>
  </si>
  <si>
    <t>Bednění a laťování montáž lišt trojúhelníkových nebo kontralatí</t>
  </si>
  <si>
    <t>1879582819</t>
  </si>
  <si>
    <t>2,02*11*2  "S4  viz.přílohy PD: D.1.1.1., D.1.1.9. a  D.1.1.10.</t>
  </si>
  <si>
    <t>169</t>
  </si>
  <si>
    <t>762343911</t>
  </si>
  <si>
    <t>Bednění a laťování střech zabednění jednotlivých otvorů ve střeše prkny tl. do 32 mm (materiál v ceně), otvoru plochy jednotlivě do 1 m2</t>
  </si>
  <si>
    <t>-683624384</t>
  </si>
  <si>
    <t>10,115*2,02*0,25        "25% plochy</t>
  </si>
  <si>
    <t>170</t>
  </si>
  <si>
    <t>762395000</t>
  </si>
  <si>
    <t>Spojovací prostředky krovů, bednění a laťování, nadstřešních konstrukcí svory, prkna, hřebíky, pásová ocel, vruty</t>
  </si>
  <si>
    <t>-583836372</t>
  </si>
  <si>
    <t xml:space="preserve">Poznámka k souboru cen:_x000D_
1. Cena je určena pro montážní ceny souborů cen: a) 762 33- Montáž vázaných konstrukcí krovů, b) 762 34- Bednění a laťování, ceny -1210 až -2441, c) 762 35- Montáž nadstřešních konstrukcí, d) 762 36- Montáž spádových klínů. 2. Ochrana konstrukce se oceňuje samostatně, např. položkami 762 08-3 Impregnace řeziva tohoto katalogu nebo příslušnými položkami katalogu 800-783 Nátěry. </t>
  </si>
  <si>
    <t>2,02*11*0,06*0,06+2,02*11*0,06*0,04</t>
  </si>
  <si>
    <t>62,049*0,022</t>
  </si>
  <si>
    <t>171</t>
  </si>
  <si>
    <t>605111250</t>
  </si>
  <si>
    <t>řezivo stavební prkna prismované (středové) tloušťky 25 mm do šířky 160 mm délky 2 - 5 m</t>
  </si>
  <si>
    <t>1180428692</t>
  </si>
  <si>
    <t>10,115*2,02*1,25*0,025*1,10  "S4  viz.přílohy PD: D.1.1.1., D.1.1.9. a  D.1.1.10.</t>
  </si>
  <si>
    <t>172</t>
  </si>
  <si>
    <t>605121250</t>
  </si>
  <si>
    <t>řezivo stavební hranolek průřezu do 100 x 100 mm délka do 5,00 m</t>
  </si>
  <si>
    <t>-1205580683</t>
  </si>
  <si>
    <t>2,02*11*0,06*0,06*1,10  "S4  viz.přílohy PD: D.1.1.1., D.1.1.9. a  D.1.1.10.</t>
  </si>
  <si>
    <t>173</t>
  </si>
  <si>
    <t>605141130</t>
  </si>
  <si>
    <t>řezivo jehličnaté,střešní latě impregnované dl 2 - 3,5 m</t>
  </si>
  <si>
    <t>-1959120406</t>
  </si>
  <si>
    <t>2,02*11*0,06*0,04*1,10</t>
  </si>
  <si>
    <t>174</t>
  </si>
  <si>
    <t>998762103</t>
  </si>
  <si>
    <t>Přesun hmot pro konstrukce tesařské stanovený z hmotnosti přesunovaného materiálu vodorovná dopravní vzdálenost do 50 m v objektech výšky přes 12 do 24 m</t>
  </si>
  <si>
    <t>1770558661</t>
  </si>
  <si>
    <t>764</t>
  </si>
  <si>
    <t>Konstrukce klempířské</t>
  </si>
  <si>
    <t>175</t>
  </si>
  <si>
    <t>764001821</t>
  </si>
  <si>
    <t>Demontáž klempířských konstrukcí krytiny ze svitků nebo tabulí do suti</t>
  </si>
  <si>
    <t>64692098</t>
  </si>
  <si>
    <t xml:space="preserve">35,00   "viz.přílohy PD:  D.1.1.1. až D.1.1.6.  </t>
  </si>
  <si>
    <t>176</t>
  </si>
  <si>
    <t>764002841</t>
  </si>
  <si>
    <t>Demontáž klempířských konstrukcí oplechování horních ploch zdí a nadezdívek do suti</t>
  </si>
  <si>
    <t>-1878230205</t>
  </si>
  <si>
    <t xml:space="preserve">150,00   "viz.přílohy PD:  D.1.1.1. až D.1.1.6.  </t>
  </si>
  <si>
    <t>177</t>
  </si>
  <si>
    <t>764002851</t>
  </si>
  <si>
    <t>Demontáž klempířských konstrukcí oplechování parapetů do suti</t>
  </si>
  <si>
    <t>-1109863133</t>
  </si>
  <si>
    <t xml:space="preserve">455,00+8,50   "viz.přílohy PD:  D.1.1.1. až D.1.1.6.  </t>
  </si>
  <si>
    <t>178</t>
  </si>
  <si>
    <t>764004801</t>
  </si>
  <si>
    <t>Demontáž klempířských konstrukcí žlabu podokapního do suti</t>
  </si>
  <si>
    <t>-361895700</t>
  </si>
  <si>
    <t xml:space="preserve">20,10   "viz.přílohy PD:  D.1.1.1. až D.1.1.6.  </t>
  </si>
  <si>
    <t>179</t>
  </si>
  <si>
    <t>764004861</t>
  </si>
  <si>
    <t>Demontáž klempířských konstrukcí svodu do suti</t>
  </si>
  <si>
    <t>45081657</t>
  </si>
  <si>
    <t xml:space="preserve">13,50   "viz.přílohy PD:  D.1.1.1. až D.1.1.6.  </t>
  </si>
  <si>
    <t>180</t>
  </si>
  <si>
    <t>764111641</t>
  </si>
  <si>
    <t>Krytina ze svitků nebo z taškových tabulí z pozinkovaného plechu s povrchovou úpravou s úpravou u okapů, prostupů a výčnělků střechy rovné drážkováním ze svitků rš 670 mm, sklon střechy do 30 st.</t>
  </si>
  <si>
    <t>-232428458</t>
  </si>
  <si>
    <t>35,00   "dle přílohy D.1.1.15. ozn. K viz.přílohy PD: D.1.1.7. a  D.1.1.11.</t>
  </si>
  <si>
    <t>181</t>
  </si>
  <si>
    <t>764214604</t>
  </si>
  <si>
    <t>Oplechování horních ploch zdí a nadezdívek (atik) z pozinkovaného plechu s povrchovou úpravou mechanicky kotvené doplňkové systémové prvky příslušenství použité foliové střešní krytiny mPVC rš 330 mm</t>
  </si>
  <si>
    <t>1115348751</t>
  </si>
  <si>
    <t>150,00   "dle přílohy D.1.1.15. ozn. K2 viz.přílohy PD: D.1.1.7. a  D.1.1.11.</t>
  </si>
  <si>
    <t>182</t>
  </si>
  <si>
    <t>764215645</t>
  </si>
  <si>
    <t>Oplechování horních ploch zdí a nadezdívek (atik) z pozinkovaného plechu s povrchovou úpravou Příplatek k cenám za zvýšenou pracnost při provedení rohu nebo koutu do rš 400 mm</t>
  </si>
  <si>
    <t>-1159126219</t>
  </si>
  <si>
    <t>16   "dle přílohy D.1.1.15. ozn. K2 viz.přílohy PD: D.1.1.7. a  D.1.1.11.</t>
  </si>
  <si>
    <t>183</t>
  </si>
  <si>
    <t>764216644</t>
  </si>
  <si>
    <t>Oplechování parapetů z pozinkovaného plechu s povrchovou úpravou rovných celoplošně lepené, bez rohů rš 330 mm</t>
  </si>
  <si>
    <t>-3854400</t>
  </si>
  <si>
    <t>455,00   "dle přílohy D.1.1.16. ozn. K1 viz.přílohy PD: D.1.1.7. a  D.1.1.12.</t>
  </si>
  <si>
    <t>184</t>
  </si>
  <si>
    <t>764216647</t>
  </si>
  <si>
    <t>Oplechování parapetů z pozinkovaného plechu s povrchovou úpravou rovných celoplošně lepené, bez rohů rš 670 mm</t>
  </si>
  <si>
    <t>-1288717640</t>
  </si>
  <si>
    <t>8,50        "dle přílohy D.1.1.16. ozn. K1a viz.přílohy PD: D.1.1.7. a  D.1.1.12.</t>
  </si>
  <si>
    <t>185</t>
  </si>
  <si>
    <t>764312665X01</t>
  </si>
  <si>
    <t>Doplňkové systémové prvky příslušenství použité foliové střešní krytiny mPVC z Pz plechu s povrchovou úpravou vhodného pro natavení střešní folie barva RAL 7015 dle přílohy D.1.1.15. ozn. K8</t>
  </si>
  <si>
    <t>719240434</t>
  </si>
  <si>
    <t>1   "dle přílohy D.1.1.15. ozn. K8 viz.přílohy PD: D.1.1.7. a  D.1.1.11.</t>
  </si>
  <si>
    <t>186</t>
  </si>
  <si>
    <t>764511602</t>
  </si>
  <si>
    <t>Žlab podokapní z pozinkovaného plechu s povrchovou úpravou včetně háků a čel půlkruhový rš 330 mm</t>
  </si>
  <si>
    <t>-272069494</t>
  </si>
  <si>
    <t>20,100   "dle přílohy D.1.1.15. ozn. K6 viz.přílohy PD: D.1.1.7. a  D.1.1.11.</t>
  </si>
  <si>
    <t>187</t>
  </si>
  <si>
    <t>764511642</t>
  </si>
  <si>
    <t>Žlab podokapní z pozinkovaného plechu s povrchovou úpravou včetně háků a čel kotlík oválný (trychtýřový), rš žlabu/průměr svodu 330/100 mm</t>
  </si>
  <si>
    <t>447178694</t>
  </si>
  <si>
    <t>4   "dle přílohy D.1.1.15. ozn. K6 viz.přílohy PD: D.1.1.7. a  D.1.1.11.</t>
  </si>
  <si>
    <t>188</t>
  </si>
  <si>
    <t>764518622</t>
  </si>
  <si>
    <t>Svod z pozinkovaného plechu s upraveným povrchem včetně objímek, kolen a odskoků kruhový, průměru 100 mm</t>
  </si>
  <si>
    <t>1565937512</t>
  </si>
  <si>
    <t>13,50   "dle přílohy D.1.1.15. ozn. K6 viz.přílohy PD: D.1.1.7. a  D.1.1.11.</t>
  </si>
  <si>
    <t>189</t>
  </si>
  <si>
    <t>998764103</t>
  </si>
  <si>
    <t>Přesun hmot pro konstrukce klempířské stanovený z hmotnosti přesunovaného materiálu vodorovná dopravní vzdálenost do 50 m v objektech výšky přes 12 do 24 m</t>
  </si>
  <si>
    <t>-1217615451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</si>
  <si>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</si>
  <si>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766</t>
  </si>
  <si>
    <t>Konstrukce truhlářské</t>
  </si>
  <si>
    <t>190</t>
  </si>
  <si>
    <t>766231114X06</t>
  </si>
  <si>
    <t>Montáž sklápěcich schodů s požární odolností na půdu do stávajícího otvoru a kompletizací</t>
  </si>
  <si>
    <t>-712185727</t>
  </si>
  <si>
    <t>1  "dle přílohy D.1.1.18. ozn. Z15 viz.přílohy PD: D.1.1.1. a  D.1.1.9.</t>
  </si>
  <si>
    <t>191</t>
  </si>
  <si>
    <t>61233176X07</t>
  </si>
  <si>
    <t>Půdní výlez včetně schodů 900x600 mm s požární odolností EW 15DP3 do stávajícího otvoru dle přílohy D.1.1.18. ozn. Z15</t>
  </si>
  <si>
    <t>252956804</t>
  </si>
  <si>
    <t>192</t>
  </si>
  <si>
    <t>766622136</t>
  </si>
  <si>
    <t>Montáž oken plastových včetně montáže rámu na polyuretanovou pěnu plochy přes 1 m2 otevíravých nebo sklápěcích do celostěnových panelů nebo ocelových rámů, výšky přes 1,5 do 2,5 m</t>
  </si>
  <si>
    <t>1780375669</t>
  </si>
  <si>
    <t xml:space="preserve">Poznámka k souboru cen:_x000D_
1. V cenách montáže oken jsou započteny i náklady na zaměření, vyklínování, horizontální i vertikální vyrovnání okenního rámu, ukotvení a vyplnění spáry mezi rámem a ostěním polyuretanovou pěnou, včetně zednického začištění. 2. Tepelnou izolaci mezi ostěním a rámem okna je možné ocenit položkami 766 62 - 9 . . Příplatek k cenám za tepelnou izolaci mezi ostěním a rámem okna jsou započteny náklady na izolaci vnější i vnitřní. 3. Délka izolace se určuje v metrech délky rámu okna. </t>
  </si>
  <si>
    <t>1,50*1,60   "dle přílohy D.1.1.15. ozn. O1a viz.přílohy PD: D.1.1.7. a  D.1.1.12.</t>
  </si>
  <si>
    <t>193</t>
  </si>
  <si>
    <t>611441151X01</t>
  </si>
  <si>
    <t>okno plastové jednokřídlové otvíravé a sklápěcí 150x160 cm dle přílohy D.1.1.15. ozn. O1a</t>
  </si>
  <si>
    <t>2040631811</t>
  </si>
  <si>
    <t>1   "dle přílohy D.1.1.15. ozn. O1a viz.přílohy PD: D.1.1.7. a  D.1.1.12.</t>
  </si>
  <si>
    <t>194</t>
  </si>
  <si>
    <t>766660021</t>
  </si>
  <si>
    <t>Montáž dveřních křídel dřevěných nebo plastových otevíravých do ocelové zárubně protipožárních jednokřídlových, šířky do 800 mm</t>
  </si>
  <si>
    <t>-259138418</t>
  </si>
  <si>
    <t xml:space="preserve">Poznámka k souboru cen:_x000D_
1. Cenami -0021 až -0031, -0161 až -0163, -0181 až -0183, se oceňují dveře s protipožární odolností do 30 min. 2. V cenách -0201 až -0272 je započtena i montáž okopného plechu, stavěče křídel a držadel kyvných dveří. 3. V cenách -0311 až -0324 jsou započtené i náklady na osazení kování, vodícího trnu, dorazů, seřízení pojezdů a následné vyrovnání a seřízení dveřních křídel. 4. V cenách -0351 až -0358 jsou započtené i náklady na osazení kování, vodícího trnu, dorazů, seřízení pojezdů na stěnu a následné vyrovnání a seřízení dveřních křídel. 5. V ceně -0722 je započtena montáž zámku, zámkové vložky a osazení štítku s klikou 6. V cenách -0311 až -0324 nejsou započtené náklady na sestavení a osazení stavebního pouzdra, tyto náklady se oceňují cenami souboru cen 642 94-6 . . . Osazení stavebního pouzdra posuvných dveří do zděné příčky, katalogu 801-1 Budovy a haly - zděné a monolitické. </t>
  </si>
  <si>
    <t>195</t>
  </si>
  <si>
    <t>611653321X05</t>
  </si>
  <si>
    <t>dveře vnitřní protipožární EW 15DP3 hladké laminát CPL tl.0,7 mm včetně dodání kování, vložkový bezpečnostní zámek 3x klíč+univerzální klíč 800x1970 mm dle přílohy D.1.1.14. ozn. D4</t>
  </si>
  <si>
    <t>1947054434</t>
  </si>
  <si>
    <t>196</t>
  </si>
  <si>
    <t>766660411</t>
  </si>
  <si>
    <t>Montáž dveřních křídel dřevěných nebo plastových vchodových dveří včetně rámu do zdiva jednokřídlových bez nadsvětlíku</t>
  </si>
  <si>
    <t>1352537698</t>
  </si>
  <si>
    <t>1   "dle přílohy D.1.1.14. ozn. D2 viz.přílohy PD: D.1.1.7. a  D.1.1.12.</t>
  </si>
  <si>
    <t>197</t>
  </si>
  <si>
    <t>611441651X02</t>
  </si>
  <si>
    <t>dveře plastové vchodové plné jednokřídlové otočné ven otevíravé do rámové zárubně včetně dodání zárubně, kování, vložkový bezpečnostní zámek 3x klíč+univerzální klíč s dorazem u prahu systémového hliníkového výšky max 20 mm 700x1970 mm dle přílohy D.1.1.14. ozn. D2</t>
  </si>
  <si>
    <t>1529071562</t>
  </si>
  <si>
    <t>198</t>
  </si>
  <si>
    <t>766660451</t>
  </si>
  <si>
    <t>Montáž dveřních křídel dřevěných nebo plastových vchodových dveří včetně rámu do zdiva dvoukřídlových bez nadsvětlíku</t>
  </si>
  <si>
    <t>31085139</t>
  </si>
  <si>
    <t>1   "dle přílohy D.1.1.14. ozn. D1 viz.přílohy PD: D.1.1.7. a  D.1.1.12.</t>
  </si>
  <si>
    <t>1   "dle přílohy D.1.1.14. ozn. D3 viz.přílohy PD: D.1.1.7. a  D.1.1.12.</t>
  </si>
  <si>
    <t>199</t>
  </si>
  <si>
    <t>611441652X03</t>
  </si>
  <si>
    <t>dveře plastové vchodové prosklené izolačním dvojsklem bezpečnostním dvoukřídlové asymetrické otočné ven otevíravé do rámové zárubně včetně dodání zárubně, kování, vložkový bezpečnostní zámek 3x klíč+univerzální klíč horní samozavírač dle ČSN 73 0810-C3 s dorazem u terasového prahu systémového hliníkového výšky max 20 mm a nerezovou podlahovou zarážkou 1400x2100 mm dle přílohy D.1.1.14. ozn. D1</t>
  </si>
  <si>
    <t>-762850356</t>
  </si>
  <si>
    <t>200</t>
  </si>
  <si>
    <t>611441653X04</t>
  </si>
  <si>
    <t>dveře plastové vchodové hladké plné dvoukřídlové symetrické otočné ven otevíravé do rámové zárubně včetně dodání zárubně, kování, vložkový bezpečnostní zámek 3x klíč+univerzální klíč s dorazem u prahu terasového systémového hliníkového výšky max 20 mm 1900x2100 mm dle přílohy D.1.1.14. ozn. D3</t>
  </si>
  <si>
    <t>-2045772241</t>
  </si>
  <si>
    <t>201</t>
  </si>
  <si>
    <t>766660717</t>
  </si>
  <si>
    <t>Montáž dveřních křídel dřevěných nebo plastových ostatní práce samozavírače na zárubeň ocelovou</t>
  </si>
  <si>
    <t>332390710</t>
  </si>
  <si>
    <t>202</t>
  </si>
  <si>
    <t>766660718</t>
  </si>
  <si>
    <t>Montáž dveřních křídel dřevěných nebo plastových ostatní práce stavěče křídla</t>
  </si>
  <si>
    <t>1976994762</t>
  </si>
  <si>
    <t>203</t>
  </si>
  <si>
    <t>766695212</t>
  </si>
  <si>
    <t>Montáž ostatních truhlářských konstrukcí prahů dveří jednokřídlových, šířky do 100 mm</t>
  </si>
  <si>
    <t>1239351766</t>
  </si>
  <si>
    <t xml:space="preserve">Poznámka k souboru cen:_x000D_
1. Cenami -8111 a -8112 se oceňuje montáž vrat oboru JKPOV 611. 2. Cenami -97 . . nelze oceňovat venkovní krycí lišty balkónových dveří; tato montáž se oceňuje cenou -1610. </t>
  </si>
  <si>
    <t>204</t>
  </si>
  <si>
    <t>611871560</t>
  </si>
  <si>
    <t>prah dveřní dřevěný dubový tl 2 cm dl.82 cm š 10 cm</t>
  </si>
  <si>
    <t>-695914343</t>
  </si>
  <si>
    <t>205</t>
  </si>
  <si>
    <t>998766103</t>
  </si>
  <si>
    <t>Přesun hmot pro konstrukce truhlářské stanovený z hmotnosti přesunovaného materiálu vodorovná dopravní vzdálenost do 50 m v objektech výšky přes 12 do 24 m</t>
  </si>
  <si>
    <t>-1999589243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</si>
  <si>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</si>
  <si>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767</t>
  </si>
  <si>
    <t>Konstrukce zámečnické</t>
  </si>
  <si>
    <t>206</t>
  </si>
  <si>
    <t>767.Z4</t>
  </si>
  <si>
    <t>Poštovní schránka - demontáž + zpětná montáž po provedení zateplovacího systému včetně dodání nové plastové poštovní schránky dle výpisu výrobků D.1.1.18. ozn.Z.4</t>
  </si>
  <si>
    <t>1136252388</t>
  </si>
  <si>
    <t>1  "dle přílohy D.1.1.18. ozn. Z4 viz.přílohy PD: D.1.1.1., D.1.1.7. a  D.1.1.12.</t>
  </si>
  <si>
    <t>207</t>
  </si>
  <si>
    <t>767.Z5</t>
  </si>
  <si>
    <t>Nástěnka na fasádě - demontáž + zpětná montáž po provedení zateplovacího systému dle výpisu výrobků D.1.1.18. ozn.Z5</t>
  </si>
  <si>
    <t>438782327</t>
  </si>
  <si>
    <t>1  "dle přílohy D.1.1.18. ozn. Z5 viz.přílohy PD: D.1.1.1., D.1.1.7. a  D.1.1.12.</t>
  </si>
  <si>
    <t>208</t>
  </si>
  <si>
    <t>767640111</t>
  </si>
  <si>
    <t>Montáž dveří ocelových vchodových jednokřídlových bez nadsvětlíku</t>
  </si>
  <si>
    <t>1614099819</t>
  </si>
  <si>
    <t xml:space="preserve">Poznámka k souboru cen:_x000D_
1. Cenami nelze oceňovat montáž kompletu dveří s rámem charakteru stěny; tyto práce se oceňují cenami souborů cen 767 11- . . Montáž stěn a příček pro zasklení, 767 12- . . Montáž stěn a příček s výplní drátěnou sítí a 767 13- . . Montáž stěn a příček z hliníkového plechu. 2. V cenách nejsou započteny náklady na: a) montáž okopových plechů a hliníkových lišt; tyto práce se oceňují cenami souboru cen 767 89-61 Montáž lišt a okopových plechů, b) montáž těsnění dveří; tyto práce se oceňují cenami 767 62-6101 až -6103 Montáž těsnění oken. 3. V cenách – 0111 až -0224 jsou započteny i náklady na montáž dveří včetně zárubní nebo ocelových rámů. 4. V ceně -8351 je započtena i montáž jednostranného spojení ocelovou lištou přivařením nebo oboustranným svařením dvou prvků (dveří, stěn, oken). 5. V ceně -8353 je započteno i provedení rohového spojení dvou prvků. </t>
  </si>
  <si>
    <t xml:space="preserve">2  "dle přílohy D.1.1.18. ozn.Z10 viz.přílohy PD:  D.1.1.1., D.1.1.9. a D.1.1.12.  </t>
  </si>
  <si>
    <t>1   "dle přílohy D.1.1.18. ozn. Z11 viz.přílohy PD: D.1.1.1., D.1.1.9. a  D.1.1.12.</t>
  </si>
  <si>
    <t>209</t>
  </si>
  <si>
    <t>55399X014</t>
  </si>
  <si>
    <t>Dvířka ocelová na fasádě objektu žárově pozinkovaná včetně barevného nátěru 600x600 mm dle přílohy D.1.1.18. ozn.Z10</t>
  </si>
  <si>
    <t>-1447339466</t>
  </si>
  <si>
    <t>210</t>
  </si>
  <si>
    <t>55399X015</t>
  </si>
  <si>
    <t>Dvířka ocelová na fasádě objektu žárově pozinkovaná včetně barevného nátěru 900x1200 mm dle přílohy D.1.1.18. ozn.Z11</t>
  </si>
  <si>
    <t>1499526838</t>
  </si>
  <si>
    <t>211</t>
  </si>
  <si>
    <t>767662120</t>
  </si>
  <si>
    <t>Montáž mříží pevných, připevněných svařováním</t>
  </si>
  <si>
    <t>-818275137</t>
  </si>
  <si>
    <t xml:space="preserve">Poznámka k souboru cen:_x000D_
1. Cenami lze oceňovat pouze montáž mříží dodaných vcelku. 2. Montáž mříží z jednotlivých tyčových prvků se oceňuje cenami 767 99- . . Montáž ostatních atypických zámečnických konstrukcí. 3. V cenách není započtena montáž dokončení okování mříží otvíravých; tyto práce se oceňují cenami souboru cen 767 64- . . Montáž dveří. </t>
  </si>
  <si>
    <t>2,50*1,70*2  "dle přílohy D.1.1.17. ozn. Z13 viz.přílohy PD: D.1.1.7. a  D.1.1.11.</t>
  </si>
  <si>
    <t>212</t>
  </si>
  <si>
    <t>55399X013</t>
  </si>
  <si>
    <t>Mříž ocelová na okna žárově pozinkovaná včetně nátěru barva bílá RAL 9016 2500x1700 mm dle přílohy D.1.1.17. ozn.Z13</t>
  </si>
  <si>
    <t>628721481</t>
  </si>
  <si>
    <t>213</t>
  </si>
  <si>
    <t>76783180.Z7</t>
  </si>
  <si>
    <t>Demontáž stávajícího žebříku na střeše objektu dle výpisu výrobků D.1.1.18. ozn.Z4</t>
  </si>
  <si>
    <t>-146281432</t>
  </si>
  <si>
    <t>1  "dle přílohy D.1.1.18. ozn. Z7 viz.přílohy PD: D.1.1.4. a  D.1.1.16.</t>
  </si>
  <si>
    <t>214</t>
  </si>
  <si>
    <t>76783.Z7</t>
  </si>
  <si>
    <t>Montáž žebříku na střeše objektu včetně dodání nového žebříku stejného jako stávající žárově zinkovaného s nátěrem dle výpisu výrobků D.1.1.18. ozn.Z7</t>
  </si>
  <si>
    <t>1630721160</t>
  </si>
  <si>
    <t>1  "dle přílohy D.1.1.18. ozn. Z7 viz.přílohy PD: D.1.1.1. a  D.1.1.9.</t>
  </si>
  <si>
    <t>215</t>
  </si>
  <si>
    <t>76788X001</t>
  </si>
  <si>
    <t>Záchytný systém včetně montáže Z 14 systém zachycení pádu a zadržovací systém určený pro údržbu střech dle ČSN EN 363 Prostředky ochrany proti pádu – Systémy ochrany osob proti pádu v souladu s ČSN 73 1901 Navrhování střech – základní ustanovení plocha střechy 468,30 m2</t>
  </si>
  <si>
    <t>-1820085475</t>
  </si>
  <si>
    <t>1  "dle přílohy D.1.1.17. ozn. Z14 viz.přílohy PD: D.1.1.7. a  D.1.1.11.</t>
  </si>
  <si>
    <t>216</t>
  </si>
  <si>
    <t>767892901X016</t>
  </si>
  <si>
    <t>Demontáž blíže nespecifikovaných zámečnických prvků (satelit, držáky prádelních šňůr) + jejich zpětná montáž po provedení zateplovacího systému</t>
  </si>
  <si>
    <t>2025600361</t>
  </si>
  <si>
    <t>217</t>
  </si>
  <si>
    <t>998767103</t>
  </si>
  <si>
    <t>Přesun hmot pro zámečnické konstrukce stanovený z hmotnosti přesunovaného materiálu vodorovná dopravní vzdálenost do 50 m v objektech výšky přes 12 do 24 m</t>
  </si>
  <si>
    <t>-1466628847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</si>
  <si>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</si>
  <si>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771</t>
  </si>
  <si>
    <t>Podlahy z dlaždic</t>
  </si>
  <si>
    <t>218</t>
  </si>
  <si>
    <t>771574913X1</t>
  </si>
  <si>
    <t xml:space="preserve">Opravy podlah a schodiště z dlaždic keramických lepených režných nebo glazovaných, při velikosti dlaždic přes 9 do 12 ks/ m2 přeložení do 50% celkové plochy včetně dodání materiálu </t>
  </si>
  <si>
    <t>-1805042042</t>
  </si>
  <si>
    <t xml:space="preserve">celková plocha schodů a podesty </t>
  </si>
  <si>
    <t>6,00</t>
  </si>
  <si>
    <t>219</t>
  </si>
  <si>
    <t>998771103</t>
  </si>
  <si>
    <t>Přesun hmot pro podlahy z dlaždic stanovený z hmotnosti přesunovaného materiálu vodorovná dopravní vzdálenost do 50 m v objektech výšky přes 12 do 24 m</t>
  </si>
  <si>
    <t>1820219397</t>
  </si>
  <si>
    <t>783</t>
  </si>
  <si>
    <t>Dokončovací práce - nátěry</t>
  </si>
  <si>
    <t>220</t>
  </si>
  <si>
    <t>78330.Z6</t>
  </si>
  <si>
    <t>Úprava stávajících přípojnicových skříní NN a rozvaděčů NN na fasádě objektu po očštění a odrezivění nový nátěr syntetický 1x základ, 2x vrchní nátěr dle přílohy D.1.1.18. ozn. Z6</t>
  </si>
  <si>
    <t>73938947</t>
  </si>
  <si>
    <t>2  "dle přílohy D.1.1.18. ozn. Z6 viz.přílohy PD: D.1.1.7. a  D.1.1.12.</t>
  </si>
  <si>
    <t>221</t>
  </si>
  <si>
    <t>783301303</t>
  </si>
  <si>
    <t>Příprava podkladu zámečnických konstrukcí před provedením nátěru odrezivění odrezovačem bezoplachovým</t>
  </si>
  <si>
    <t>-1797253647</t>
  </si>
  <si>
    <t>6,00*1,00*2*4  "dle přílohy D.1.1.18. ozn. Z8 viz.přílohy PD: D.1.1.1., D.1.1.7. až  D.1.1.12.</t>
  </si>
  <si>
    <t>222</t>
  </si>
  <si>
    <t>783301311</t>
  </si>
  <si>
    <t>Příprava podkladu zámečnických konstrukcí před provedením nátěru odmaštění odmašťovačem vodou ředitelným</t>
  </si>
  <si>
    <t>-1066127809</t>
  </si>
  <si>
    <t>223</t>
  </si>
  <si>
    <t>783306809</t>
  </si>
  <si>
    <t>Odstranění nátěrů ze zámečnických konstrukcí okartáčováním</t>
  </si>
  <si>
    <t>522465308</t>
  </si>
  <si>
    <t>224</t>
  </si>
  <si>
    <t>783314201</t>
  </si>
  <si>
    <t>Základní antikorozní nátěr zámečnických konstrukcí jednonásobný syntetický standardní</t>
  </si>
  <si>
    <t>1009642529</t>
  </si>
  <si>
    <t>225</t>
  </si>
  <si>
    <t>783315101</t>
  </si>
  <si>
    <t>Mezinátěr zámečnických konstrukcí jednonásobný syntetický standardní</t>
  </si>
  <si>
    <t>-707535340</t>
  </si>
  <si>
    <t>226</t>
  </si>
  <si>
    <t>783317101</t>
  </si>
  <si>
    <t>Krycí nátěr (email) zámečnických konstrukcí jednonásobný syntetický standardní</t>
  </si>
  <si>
    <t>-839877334</t>
  </si>
  <si>
    <t>227</t>
  </si>
  <si>
    <t>783401303</t>
  </si>
  <si>
    <t>Příprava podkladu klempířských konstrukcí před provedením nátěru odrezivěním odrezovačem bezoplachovým</t>
  </si>
  <si>
    <t>-1746043268</t>
  </si>
  <si>
    <t>228</t>
  </si>
  <si>
    <t>783401311</t>
  </si>
  <si>
    <t>Příprava podkladu klempířských konstrukcí před provedením nátěru odmaštěním odmašťovačem vodou ředitelným</t>
  </si>
  <si>
    <t>-2143599750</t>
  </si>
  <si>
    <t>229</t>
  </si>
  <si>
    <t>783406809</t>
  </si>
  <si>
    <t>Odstranění nátěrů z klempířských konstrukcí okartáčováním</t>
  </si>
  <si>
    <t>-920288488</t>
  </si>
  <si>
    <t>22,50   "dle přílohy D.1.1.15. ozn. K7 viz.přílohy PD: D.1.1.7. a  D.1.1.12.</t>
  </si>
  <si>
    <t>230</t>
  </si>
  <si>
    <t>783414201</t>
  </si>
  <si>
    <t>Základní antikorozní nátěr klempířských konstrukcí jednonásobný syntetický standardní</t>
  </si>
  <si>
    <t>-939599679</t>
  </si>
  <si>
    <t>231</t>
  </si>
  <si>
    <t>783417101</t>
  </si>
  <si>
    <t>Krycí nátěr (email) klempířských konstrukcí jednonásobný syntetický standardní</t>
  </si>
  <si>
    <t>-301816015</t>
  </si>
  <si>
    <t>22,50*2   "dle přílohy D.1.1.15. ozn. K7 viz.přílohy PD: D.1.1.7. a  D.1.1.12. (RAL 7015)</t>
  </si>
  <si>
    <t>784</t>
  </si>
  <si>
    <t>Dokončovací práce - malby a tapety</t>
  </si>
  <si>
    <t>232</t>
  </si>
  <si>
    <t>784111011</t>
  </si>
  <si>
    <t>Obroušení podkladu omítky v místnostech výšky do 3,80 m</t>
  </si>
  <si>
    <t>1040688613</t>
  </si>
  <si>
    <t>8,45*3,00+(1,50+1,60*2)*0,20   "O1</t>
  </si>
  <si>
    <t>2,40*3,00+(1,50+2,20*2)*0,20   "D1</t>
  </si>
  <si>
    <t>1,65*3,00+(0,80+2,02*2)*0,30   "D2</t>
  </si>
  <si>
    <t>6,00*3,00+(2,00+2,20*2)*0,10-(2,00*2,20-4,00)   "D3</t>
  </si>
  <si>
    <t xml:space="preserve">2,54*2,30*2                                                                         "D4 </t>
  </si>
  <si>
    <t>233</t>
  </si>
  <si>
    <t>784171001</t>
  </si>
  <si>
    <t>Olepování vnitřních ploch (materiál ve specifikaci) včetně pozdějšího odlepení páskou nebo fólií v místnostech výšky do 3,80 m</t>
  </si>
  <si>
    <t>-1218897261</t>
  </si>
  <si>
    <t xml:space="preserve">Poznámka k souboru cen:_x000D_
1. V cenách nejsou započteny náklady na dodávku pásky, tyto se oceňují ve specifikaci.Ztratné lze stanovit ve výši 5%. </t>
  </si>
  <si>
    <t>8,45   "O1</t>
  </si>
  <si>
    <t>2,40   "D1</t>
  </si>
  <si>
    <t>1,65   "D2</t>
  </si>
  <si>
    <t>6,00   "D3</t>
  </si>
  <si>
    <t>10,00  "D4</t>
  </si>
  <si>
    <t>234</t>
  </si>
  <si>
    <t>784171101</t>
  </si>
  <si>
    <t>Zakrytí nemalovaných ploch (materiál ve specifikaci) včetně pozdějšího odkrytí vnitřních podlah</t>
  </si>
  <si>
    <t>-157019962</t>
  </si>
  <si>
    <t xml:space="preserve">Poznámka k souboru cen:_x000D_
1. V cenách nejsou započteny náklady na dodávku fólie, tyto se oceňují ve speifikaci.Ztratné lze stanovit ve výši 5%. </t>
  </si>
  <si>
    <t>8,45*3,00   "O1</t>
  </si>
  <si>
    <t>2,40*1,80-0,225*0,70   "D1</t>
  </si>
  <si>
    <t>1,65*2,90   "D2</t>
  </si>
  <si>
    <t>6,00*3,40   "D3</t>
  </si>
  <si>
    <t>2,54*2,00*2                     "D4</t>
  </si>
  <si>
    <t>235</t>
  </si>
  <si>
    <t>784171111</t>
  </si>
  <si>
    <t>Zakrytí nemalovaných ploch (materiál ve specifikaci) včetně pozdějšího odkrytí svislých vnitřních ploch stěn např. stěn, oken, dveří v místnostech výšky do 3,80</t>
  </si>
  <si>
    <t>1856599460</t>
  </si>
  <si>
    <t>236</t>
  </si>
  <si>
    <t>784181121</t>
  </si>
  <si>
    <t>Penetrace podkladu jednonásobná hloubková v místnostech výšky do 3,80 m</t>
  </si>
  <si>
    <t>-17765083</t>
  </si>
  <si>
    <t>70,996 "viz. položka 784111011</t>
  </si>
  <si>
    <t>237</t>
  </si>
  <si>
    <t>784191001</t>
  </si>
  <si>
    <t>Čištění vnitřních ploch hrubý úklid po provedení malířských prací omytím oken nebo balkonových dveří jednoduchých</t>
  </si>
  <si>
    <t>1244197761</t>
  </si>
  <si>
    <t>238</t>
  </si>
  <si>
    <t>784191005</t>
  </si>
  <si>
    <t>Čištění vnitřních ploch hrubý úklid po provedení malířských prací omytím dveří nebo vrat</t>
  </si>
  <si>
    <t>227130831</t>
  </si>
  <si>
    <t>239</t>
  </si>
  <si>
    <t>784191007</t>
  </si>
  <si>
    <t>Čištění vnitřních ploch hrubý úklid po provedení malířských prací omytím podlah</t>
  </si>
  <si>
    <t>1725849579</t>
  </si>
  <si>
    <t>8,45*6,00   "O1</t>
  </si>
  <si>
    <t>2,40*1,80-0,225*0,70+1,60*0,25+2,40*6,00+0,90*0,10+1,00*0,18+1,60*0,18+1,50*0,25   "D1</t>
  </si>
  <si>
    <t>1,65*2,90+2,60*0,15+2,90*4,80   "D2</t>
  </si>
  <si>
    <t>6,00*3,40+2,00*0,10   "D3</t>
  </si>
  <si>
    <t>240</t>
  </si>
  <si>
    <t>784211001</t>
  </si>
  <si>
    <t>Malby z malířských směsí otěruvzdorných za mokra jednonásobné, bílé za mokra otěruvzdorné výborně v místnostech výšky do 3,80 m</t>
  </si>
  <si>
    <t>-378292148</t>
  </si>
  <si>
    <t>70,996"viz. položka 784111011</t>
  </si>
  <si>
    <t>786</t>
  </si>
  <si>
    <t>Dokončovací práce - čalounické úpravy</t>
  </si>
  <si>
    <t>241</t>
  </si>
  <si>
    <t>786626121</t>
  </si>
  <si>
    <t>Montáž zastiňujících žaluzií lamelových vnitřních nebo do oken dvojitých kovových</t>
  </si>
  <si>
    <t>2143151292</t>
  </si>
  <si>
    <t>242</t>
  </si>
  <si>
    <t>61144421X06</t>
  </si>
  <si>
    <t>Vnitřní horizontální žaluzie hliníkové 1500x1600 mm dle přílohy D.1.1.15. ozn. O1a</t>
  </si>
  <si>
    <t>224434450</t>
  </si>
  <si>
    <t>243</t>
  </si>
  <si>
    <t>998786103</t>
  </si>
  <si>
    <t>Přesun hmot pro čalounické úpravy stanovený z hmotnosti přesunovaného materiálu vodorovná dopravní vzdálenost do 50 m v objektech výšky (hloubky) přes 12 do 24 m</t>
  </si>
  <si>
    <t>755076751</t>
  </si>
  <si>
    <t>D.1.4.1 - Silnoproudá elektrotechnika Fotovoltaická elektrárna</t>
  </si>
  <si>
    <t>PSV - PSV</t>
  </si>
  <si>
    <t xml:space="preserve">    74 - Elektromontáže</t>
  </si>
  <si>
    <t>Elektromontáže</t>
  </si>
  <si>
    <t>FEMM</t>
  </si>
  <si>
    <t>Fotovoltaická elektrárna - montážní materiál</t>
  </si>
  <si>
    <t>-1474447332</t>
  </si>
  <si>
    <t>74FE</t>
  </si>
  <si>
    <t>Fotovoltaická elektrárna - montážní práce</t>
  </si>
  <si>
    <t>-1128654170</t>
  </si>
  <si>
    <t>VON - Vedlejší a ostatní náklady</t>
  </si>
  <si>
    <t>VON.OV - Vedlejší a ostatní náklady</t>
  </si>
  <si>
    <t>VRN - Vedlejší rozpočtové náklady</t>
  </si>
  <si>
    <t xml:space="preserve">    O02 - Ostatní náklady</t>
  </si>
  <si>
    <t xml:space="preserve">    0 - Vedlejší rozpočtové náklady</t>
  </si>
  <si>
    <t>VRN</t>
  </si>
  <si>
    <t>Vedlejší rozpočtové náklady</t>
  </si>
  <si>
    <t>O02</t>
  </si>
  <si>
    <t>Ostatní náklady</t>
  </si>
  <si>
    <t>011514X07</t>
  </si>
  <si>
    <t>Průzkumné, geodetické a projektové práce průzkumné práce stavební průzkum průzkum stavebně-statický Činnost statika ve výstavbě</t>
  </si>
  <si>
    <t>CS ÚRS 2016 01</t>
  </si>
  <si>
    <t>1024</t>
  </si>
  <si>
    <t>1627647675</t>
  </si>
  <si>
    <t>0132540X1</t>
  </si>
  <si>
    <t>Projektové práce dokumentace stavby (výkresová a textová) skutečného provedení stavby Dokumentace skutečného provedení stavby - tištěná verze - 3ks</t>
  </si>
  <si>
    <t>158478527</t>
  </si>
  <si>
    <t>0132540X2</t>
  </si>
  <si>
    <t>Projektové práce dokumentace stavby (výkresová a textová) skutečného provedení stavby Dokumentace skutečného provedení stavby - elektronická verze - 1ks</t>
  </si>
  <si>
    <t>-1591953423</t>
  </si>
  <si>
    <t>0132740X1</t>
  </si>
  <si>
    <t>Fotodokumentace prováděného díla</t>
  </si>
  <si>
    <t>450903068</t>
  </si>
  <si>
    <t xml:space="preserve">Poznámka k položce:
Náklady na zajištění průběžné fotodokumentace provádění díla – zhotovitel zajistí a předá objednateli průběžnou fotodokumentaci realizace díla v 1 digitálním vyhotovení. Fotodokumentace bude dokladovat průběh díla a bude zejména dokumentovat části stavby a konstrukce před jejich zakrytím.
</t>
  </si>
  <si>
    <t>0330020X1</t>
  </si>
  <si>
    <t>Inženýrské sítě Vytýčení stávajících inženýrských sítí, vč. kopání sond pro jejich zjištění, vč. ručních výkopů</t>
  </si>
  <si>
    <t>-162889338</t>
  </si>
  <si>
    <t xml:space="preserve">Poznámka k položce:
Náklady na seznámení se s rozmístěním a trasou stávajících známých inženýrských sítí na staveništi a přilehlých pozemcích dotčených prováděním díla, jejich případné přeložení, nebo ochrana tak, aby v průběhu provádění díla nedošlo k jejich poškození, včetně zpětného protokolárního předání jejich správcům. Zhotovitel je povinen dodržovat všechny podmínky správců nebo vlastníků těchto sítí a nese veškeré důsledky a škody vzniklé jejich nedodržením.
</t>
  </si>
  <si>
    <t>0430020X1</t>
  </si>
  <si>
    <t>Zkoušky, atesty a revize</t>
  </si>
  <si>
    <t>-1374289406</t>
  </si>
  <si>
    <t xml:space="preserve">Poznámka k položce:
Náklady na zajištění všech nezbytných zkoušek, atestů a revizí podle ČSN a případných jiných právních nebo technických předpisů platných v době provádění a předání díla, kterými bude prokázáno dosažení předepsané kvality a předepsaných technických parametrů díla. Položka zahrnuje i výtažné a odtrhové zkoušky.
</t>
  </si>
  <si>
    <t>045002000</t>
  </si>
  <si>
    <t>Kompletační a koordinační činnost</t>
  </si>
  <si>
    <t>-1693903952</t>
  </si>
  <si>
    <t xml:space="preserve">Poznámka k položce:
Náklady  na zajištění oznámení zahájení stavebních prací v souladu s pravomocnými rozhodnutími a vyjádřeními například správců sítí.; poskytnutí součinnosti při tvorbě povinných monitorovacích zpráv projektu; zajištění koordinační činnosti subdodavatelů zhotovitele; zajištění a provedení všech nezbytných opatření organizačního a stavebně technologického charakteru k řádnému provedení předmětu díla. Předání všech dokladů o dokončené stavbě.
</t>
  </si>
  <si>
    <t>049003X008</t>
  </si>
  <si>
    <t>Náklady spojené s vyřízením požadavků orgánů a organizací nutných před započetím výstavby</t>
  </si>
  <si>
    <t>622351403</t>
  </si>
  <si>
    <t>0915040X1</t>
  </si>
  <si>
    <t>Publicita projektu</t>
  </si>
  <si>
    <t>825969794</t>
  </si>
  <si>
    <t>201101X05</t>
  </si>
  <si>
    <t>Plán zásad organizace výstavby (ZOV)</t>
  </si>
  <si>
    <t>2078222956</t>
  </si>
  <si>
    <t>301000X010</t>
  </si>
  <si>
    <t xml:space="preserve">Výrobní a dílenská dokumentace </t>
  </si>
  <si>
    <t>2111946777</t>
  </si>
  <si>
    <t>701000X011</t>
  </si>
  <si>
    <t>Dočasný zábor pozemku</t>
  </si>
  <si>
    <t>1612627451</t>
  </si>
  <si>
    <t>0300010X1</t>
  </si>
  <si>
    <t>Vybudování, provoz, údržba a odstraněnní zařízení staveniště</t>
  </si>
  <si>
    <t>-143063353</t>
  </si>
  <si>
    <t xml:space="preserve">Poznámka k položce:
Náklady na vybudování a zajištění zařízení staveniště a jeho provoz, údržbu a likvidaci v souladu s platnými právními předpisy, včetně případného zajištění ohlášení dle zákona č. 183/2006 Sb., o územním plánování a stavebním řádu (stavební zákon), ve znění pozdějších předpisů; zřízení staveništních přípojek energií (vody a energie), jejich měření, provoz, údržba, úhrada a likvidace; zajištění případného zimního opatření; náklady na úpravu povrchů po odstranění zařízení staveniště a úklid ploch, na kterých bylo zařízení staveniště provozováno; dodávka, skladování, správa, zabudování a montáž veškerých dílů a materiálů a zařízení týkající se veřejné zakázky; zajištění staveniště proti přístupu nepovolaných osob, zabezpečení staveniště. Náklady na vybavení objektů zařízení staveniště a odstranění objektů zařízení staveniště včetně odvozu. Náklady na střežení, vhodné zabezpečení staveniště.
</t>
  </si>
  <si>
    <t>0300011X2</t>
  </si>
  <si>
    <t>Ochrana stávající podlahy lodžií a střechy sousedního objektu</t>
  </si>
  <si>
    <t>751224329</t>
  </si>
  <si>
    <t xml:space="preserve">Poznámka k položce:
</t>
  </si>
  <si>
    <t>0700010X1</t>
  </si>
  <si>
    <t>Provozní a územní vlivy</t>
  </si>
  <si>
    <t>1027428807</t>
  </si>
  <si>
    <t xml:space="preserve">Poznámka k položce:
Náklady na úpravu pozemků, jež  nejsou součástí díla, ale budou stavbou dotčeny, uvede zhotovitel po ukončení prací neprodleně do původního stavu; náklady na zajištění opatření k dočasné ochraně vzrostlých dřevin, jež mají být zachovány, konstrukcí a staveb, náklady na opatření k ochraně a zabezpečení strojů a materiálů na staveništi. Náklady na zábor pozemku, který není v majetku zadavatele.
</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</si>
  <si>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</si>
  <si>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</si>
  <si>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</si>
  <si>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</si>
  <si>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</si>
  <si>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</si>
  <si>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</si>
  <si>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</si>
  <si>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</si>
  <si>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</si>
  <si>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</si>
  <si>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</si>
  <si>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</si>
  <si>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</si>
  <si>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</si>
  <si>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OST</t>
  </si>
  <si>
    <t>Ostatní</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</si>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</sst>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53">
    <font>
      <sz val="8"/>
      <name val="Trebuchet MS"/>
      <family val="2"/>
    </font>
    <font>
      <sz val="8"/>
      <color rgb="FF969696"/>
      <name val="Trebuchet MS"/>
    </font>
    <font>
      <sz val="9"/>
      <name val="Trebuchet MS"/>
    </font>
    <font>
      <b/>
      <sz val="12"/>
      <name val="Trebuchet MS"/>
    </font>
    <font>
      <sz val="11"/>
      <name val="Trebuchet MS"/>
    </font>
    <font>
      <sz val="10"/>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0000A8"/>
      <name val="Trebuchet MS"/>
    </font>
    <font>
      <sz val="8"/>
      <color rgb="FF800080"/>
      <name val="Trebuchet MS"/>
    </font>
    <font>
      <sz val="8"/>
      <color rgb="FFFF0000"/>
      <name val="Trebuchet MS"/>
    </font>
    <font>
      <sz val="8"/>
      <name val="Trebuchet MS"/>
      <charset val="238"/>
    </font>
    <font>
      <sz val="8"/>
      <color rgb="FFFAE682"/>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b/>
      <sz val="11"/>
      <color rgb="FF003366"/>
      <name val="Trebuchet MS"/>
    </font>
    <font>
      <sz val="11"/>
      <color rgb="FF003366"/>
      <name val="Trebuchet MS"/>
    </font>
    <font>
      <b/>
      <sz val="11"/>
      <name val="Trebuchet MS"/>
    </font>
    <font>
      <sz val="11"/>
      <color rgb="FF969696"/>
      <name val="Trebuchet MS"/>
    </font>
    <font>
      <sz val="18"/>
      <color theme="10"/>
      <name val="Wingdings 2"/>
    </font>
    <font>
      <b/>
      <sz val="10"/>
      <color rgb="FF003366"/>
      <name val="Trebuchet MS"/>
    </font>
    <font>
      <sz val="10"/>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sz val="8"/>
      <color rgb="FF800080"/>
      <name val="Trebuchet MS"/>
    </font>
    <font>
      <sz val="8"/>
      <color rgb="FFFF0000"/>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51" fillId="0" borderId="0" applyNumberFormat="0" applyFill="0" applyBorder="0" applyAlignment="0" applyProtection="0"/>
  </cellStyleXfs>
  <cellXfs count="427">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pplyProtection="1">
      <alignment horizontal="center" vertical="center"/>
      <protection locked="0"/>
    </xf>
    <xf numFmtId="0" fontId="14" fillId="3" borderId="0" xfId="0" applyFont="1" applyFill="1" applyAlignment="1" applyProtection="1">
      <alignment horizontal="left" vertical="center"/>
    </xf>
    <xf numFmtId="0" fontId="5" fillId="3" borderId="0" xfId="0" applyFont="1" applyFill="1" applyAlignment="1" applyProtection="1">
      <alignment vertical="center"/>
    </xf>
    <xf numFmtId="0" fontId="15" fillId="3" borderId="0" xfId="0" applyFont="1" applyFill="1" applyAlignment="1" applyProtection="1">
      <alignment horizontal="left" vertical="center"/>
    </xf>
    <xf numFmtId="0" fontId="16" fillId="3" borderId="0" xfId="1" applyFont="1" applyFill="1" applyAlignment="1" applyProtection="1">
      <alignment vertical="center"/>
    </xf>
    <xf numFmtId="0" fontId="51" fillId="3" borderId="0" xfId="1" applyFill="1"/>
    <xf numFmtId="0" fontId="0" fillId="3" borderId="0" xfId="0" applyFill="1"/>
    <xf numFmtId="0" fontId="14" fillId="3" borderId="0" xfId="0" applyFont="1" applyFill="1" applyAlignment="1">
      <alignment horizontal="left" vertical="center"/>
    </xf>
    <xf numFmtId="0" fontId="14"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7" fillId="0" borderId="0" xfId="0" applyFont="1" applyBorder="1" applyAlignment="1" applyProtection="1">
      <alignment horizontal="left" vertical="center"/>
    </xf>
    <xf numFmtId="0" fontId="0" fillId="0" borderId="6" xfId="0" applyBorder="1" applyProtection="1"/>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20"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2"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7"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20"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3"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20" fillId="0" borderId="20"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0" fontId="3" fillId="0" borderId="0" xfId="0" applyFont="1" applyAlignment="1" applyProtection="1">
      <alignment horizontal="center" vertical="center"/>
    </xf>
    <xf numFmtId="4" fontId="24" fillId="0" borderId="18" xfId="0" applyNumberFormat="1" applyFont="1" applyBorder="1" applyAlignment="1" applyProtection="1">
      <alignment vertical="center"/>
    </xf>
    <xf numFmtId="4" fontId="24" fillId="0" borderId="0" xfId="0" applyNumberFormat="1" applyFont="1" applyBorder="1" applyAlignment="1" applyProtection="1">
      <alignment vertical="center"/>
    </xf>
    <xf numFmtId="166" fontId="24" fillId="0" borderId="0" xfId="0" applyNumberFormat="1" applyFont="1" applyBorder="1" applyAlignment="1" applyProtection="1">
      <alignment vertical="center"/>
    </xf>
    <xf numFmtId="4" fontId="24" fillId="0" borderId="19" xfId="0" applyNumberFormat="1" applyFont="1" applyBorder="1" applyAlignment="1" applyProtection="1">
      <alignment vertical="center"/>
    </xf>
    <xf numFmtId="0" fontId="3" fillId="0" borderId="0" xfId="0" applyFont="1" applyAlignment="1">
      <alignment horizontal="left" vertical="center"/>
    </xf>
    <xf numFmtId="0" fontId="26" fillId="0" borderId="0" xfId="0" applyFont="1" applyAlignment="1">
      <alignment horizontal="left"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0" fontId="31" fillId="0" borderId="0" xfId="1" applyFont="1" applyAlignment="1">
      <alignment horizontal="center" vertical="center"/>
    </xf>
    <xf numFmtId="0" fontId="5" fillId="0" borderId="5" xfId="0" applyFont="1" applyBorder="1" applyAlignment="1" applyProtection="1">
      <alignment vertical="center"/>
    </xf>
    <xf numFmtId="0" fontId="7" fillId="0" borderId="0" xfId="0" applyFont="1" applyAlignment="1" applyProtection="1">
      <alignment vertical="center"/>
    </xf>
    <xf numFmtId="0" fontId="5" fillId="0" borderId="0" xfId="0" applyFont="1" applyAlignment="1" applyProtection="1">
      <alignment horizontal="center" vertical="center"/>
    </xf>
    <xf numFmtId="0" fontId="5" fillId="0" borderId="5" xfId="0" applyFont="1" applyBorder="1" applyAlignment="1">
      <alignment vertical="center"/>
    </xf>
    <xf numFmtId="4" fontId="33" fillId="0" borderId="18" xfId="0" applyNumberFormat="1" applyFont="1" applyBorder="1" applyAlignment="1" applyProtection="1">
      <alignment vertical="center"/>
    </xf>
    <xf numFmtId="4" fontId="33" fillId="0" borderId="0" xfId="0" applyNumberFormat="1" applyFont="1" applyBorder="1" applyAlignment="1" applyProtection="1">
      <alignment vertical="center"/>
    </xf>
    <xf numFmtId="166" fontId="33" fillId="0" borderId="0" xfId="0" applyNumberFormat="1" applyFont="1" applyBorder="1" applyAlignment="1" applyProtection="1">
      <alignment vertical="center"/>
    </xf>
    <xf numFmtId="4" fontId="33" fillId="0" borderId="19" xfId="0" applyNumberFormat="1" applyFont="1" applyBorder="1" applyAlignment="1" applyProtection="1">
      <alignment vertical="center"/>
    </xf>
    <xf numFmtId="0" fontId="5" fillId="0" borderId="0" xfId="0" applyFont="1" applyAlignment="1">
      <alignment horizontal="left" vertical="center"/>
    </xf>
    <xf numFmtId="4" fontId="33" fillId="0" borderId="23" xfId="0" applyNumberFormat="1" applyFont="1" applyBorder="1" applyAlignment="1" applyProtection="1">
      <alignment vertical="center"/>
    </xf>
    <xf numFmtId="4" fontId="33" fillId="0" borderId="24" xfId="0" applyNumberFormat="1" applyFont="1" applyBorder="1" applyAlignment="1" applyProtection="1">
      <alignment vertical="center"/>
    </xf>
    <xf numFmtId="166" fontId="33" fillId="0" borderId="24" xfId="0" applyNumberFormat="1" applyFont="1" applyBorder="1" applyAlignment="1" applyProtection="1">
      <alignment vertical="center"/>
    </xf>
    <xf numFmtId="4" fontId="33" fillId="0" borderId="25" xfId="0" applyNumberFormat="1" applyFont="1" applyBorder="1" applyAlignment="1" applyProtection="1">
      <alignment vertical="center"/>
    </xf>
    <xf numFmtId="0" fontId="0" fillId="0" borderId="0" xfId="0" applyProtection="1">
      <protection locked="0"/>
    </xf>
    <xf numFmtId="0" fontId="5" fillId="3" borderId="0" xfId="0" applyFont="1" applyFill="1" applyAlignment="1">
      <alignment vertical="center"/>
    </xf>
    <xf numFmtId="0" fontId="15" fillId="3" borderId="0" xfId="0" applyFont="1" applyFill="1" applyAlignment="1">
      <alignment horizontal="left" vertical="center"/>
    </xf>
    <xf numFmtId="0" fontId="34" fillId="3" borderId="0" xfId="1" applyFont="1" applyFill="1" applyAlignment="1">
      <alignment vertical="center"/>
    </xf>
    <xf numFmtId="0" fontId="5"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20"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2" fillId="0" borderId="0" xfId="0" applyFont="1" applyBorder="1" applyAlignment="1" applyProtection="1">
      <alignment horizontal="left" vertical="center"/>
    </xf>
    <xf numFmtId="4" fontId="25"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5" fillId="0" borderId="0" xfId="0" applyFont="1" applyBorder="1" applyAlignment="1" applyProtection="1">
      <alignment horizontal="lef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7" fillId="0" borderId="5" xfId="0" applyFont="1" applyBorder="1" applyAlignment="1" applyProtection="1">
      <alignment vertical="center"/>
    </xf>
    <xf numFmtId="0" fontId="7" fillId="0" borderId="0" xfId="0" applyFont="1" applyBorder="1" applyAlignment="1" applyProtection="1">
      <alignment vertical="center"/>
    </xf>
    <xf numFmtId="0" fontId="7" fillId="0" borderId="24" xfId="0" applyFont="1" applyBorder="1" applyAlignment="1" applyProtection="1">
      <alignment horizontal="left" vertical="center"/>
    </xf>
    <xf numFmtId="0" fontId="7" fillId="0" borderId="24" xfId="0" applyFont="1" applyBorder="1" applyAlignment="1" applyProtection="1">
      <alignment vertical="center"/>
    </xf>
    <xf numFmtId="0" fontId="7" fillId="0" borderId="24" xfId="0" applyFont="1" applyBorder="1" applyAlignment="1" applyProtection="1">
      <alignment vertical="center"/>
      <protection locked="0"/>
    </xf>
    <xf numFmtId="4" fontId="7" fillId="0" borderId="24" xfId="0" applyNumberFormat="1" applyFont="1" applyBorder="1" applyAlignment="1" applyProtection="1">
      <alignment vertical="center"/>
    </xf>
    <xf numFmtId="0" fontId="7" fillId="0" borderId="6" xfId="0" applyFont="1" applyBorder="1" applyAlignment="1" applyProtection="1">
      <alignment vertical="center"/>
    </xf>
    <xf numFmtId="0" fontId="0" fillId="0" borderId="0" xfId="0" applyFont="1" applyAlignment="1" applyProtection="1">
      <alignment vertical="center"/>
      <protection locked="0"/>
    </xf>
    <xf numFmtId="0" fontId="0" fillId="0" borderId="0" xfId="0" applyProtection="1"/>
    <xf numFmtId="0" fontId="0" fillId="0" borderId="5" xfId="0" applyBorder="1"/>
    <xf numFmtId="0" fontId="2" fillId="0" borderId="0" xfId="0" applyFont="1" applyAlignment="1" applyProtection="1">
      <alignment horizontal="left" vertical="center"/>
    </xf>
    <xf numFmtId="0" fontId="20"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6"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5" fillId="0" borderId="0" xfId="0" applyNumberFormat="1" applyFont="1" applyAlignment="1" applyProtection="1"/>
    <xf numFmtId="166" fontId="37" fillId="0" borderId="16" xfId="0" applyNumberFormat="1" applyFont="1" applyBorder="1" applyAlignment="1" applyProtection="1"/>
    <xf numFmtId="166" fontId="37" fillId="0" borderId="17" xfId="0" applyNumberFormat="1" applyFont="1" applyBorder="1" applyAlignment="1" applyProtection="1"/>
    <xf numFmtId="4" fontId="38" fillId="0" borderId="0" xfId="0" applyNumberFormat="1" applyFont="1" applyAlignment="1">
      <alignment vertical="center"/>
    </xf>
    <xf numFmtId="0" fontId="8" fillId="0" borderId="5"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5" xfId="0" applyFont="1" applyBorder="1" applyAlignment="1"/>
    <xf numFmtId="0" fontId="8" fillId="0" borderId="18"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9"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8" fillId="0" borderId="0" xfId="0" applyFont="1" applyBorder="1" applyAlignment="1" applyProtection="1">
      <alignment horizontal="left"/>
    </xf>
    <xf numFmtId="0" fontId="7" fillId="0" borderId="0" xfId="0" applyFont="1" applyBorder="1" applyAlignment="1" applyProtection="1">
      <alignment horizontal="left"/>
    </xf>
    <xf numFmtId="4" fontId="7"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9" fillId="0" borderId="0" xfId="0" applyFont="1" applyAlignment="1" applyProtection="1">
      <alignment horizontal="left" vertical="center"/>
    </xf>
    <xf numFmtId="0" fontId="40" fillId="0" borderId="0" xfId="0" applyFont="1" applyAlignment="1" applyProtection="1">
      <alignment vertical="center" wrapText="1"/>
    </xf>
    <xf numFmtId="0" fontId="0" fillId="0" borderId="18" xfId="0" applyFont="1" applyBorder="1" applyAlignment="1" applyProtection="1">
      <alignmen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39" fillId="0" borderId="0" xfId="0" applyFont="1" applyBorder="1" applyAlignment="1" applyProtection="1">
      <alignment horizontal="left" vertical="center"/>
    </xf>
    <xf numFmtId="0" fontId="41" fillId="0" borderId="0" xfId="0" applyFont="1" applyBorder="1" applyAlignment="1" applyProtection="1">
      <alignment horizontal="left" vertical="center"/>
    </xf>
    <xf numFmtId="0" fontId="41" fillId="0" borderId="0" xfId="0" applyFont="1" applyBorder="1" applyAlignment="1" applyProtection="1">
      <alignment horizontal="left" vertical="center" wrapText="1"/>
    </xf>
    <xf numFmtId="0" fontId="11" fillId="0" borderId="0" xfId="0" applyFont="1" applyBorder="1" applyAlignment="1" applyProtection="1">
      <alignment horizontal="left" vertical="center"/>
    </xf>
    <xf numFmtId="0" fontId="11" fillId="0" borderId="0" xfId="0" applyFont="1" applyAlignment="1" applyProtection="1">
      <alignment vertical="center"/>
      <protection locked="0"/>
    </xf>
    <xf numFmtId="0" fontId="11" fillId="0" borderId="5" xfId="0" applyFont="1" applyBorder="1" applyAlignment="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lignment horizontal="left" vertical="center"/>
    </xf>
    <xf numFmtId="0" fontId="40" fillId="0" borderId="0" xfId="0" applyFont="1" applyBorder="1" applyAlignment="1" applyProtection="1">
      <alignment vertical="center" wrapText="1"/>
    </xf>
    <xf numFmtId="0" fontId="12" fillId="0" borderId="5" xfId="0" applyFont="1" applyBorder="1" applyAlignment="1" applyProtection="1">
      <alignment vertical="center"/>
    </xf>
    <xf numFmtId="0" fontId="12" fillId="0" borderId="0" xfId="0" applyFont="1" applyAlignment="1" applyProtection="1">
      <alignment vertical="center"/>
    </xf>
    <xf numFmtId="0" fontId="42" fillId="0" borderId="0" xfId="0" applyFont="1" applyAlignment="1" applyProtection="1">
      <alignment horizontal="left" vertical="center"/>
    </xf>
    <xf numFmtId="0" fontId="4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5" xfId="0" applyFont="1" applyBorder="1" applyAlignment="1">
      <alignment vertical="center"/>
    </xf>
    <xf numFmtId="0" fontId="12" fillId="0" borderId="18" xfId="0" applyFont="1" applyBorder="1" applyAlignment="1" applyProtection="1">
      <alignment vertical="center"/>
    </xf>
    <xf numFmtId="0" fontId="12" fillId="0" borderId="0" xfId="0" applyFont="1" applyBorder="1" applyAlignment="1" applyProtection="1">
      <alignment vertical="center"/>
    </xf>
    <xf numFmtId="0" fontId="12" fillId="0" borderId="19" xfId="0" applyFont="1" applyBorder="1" applyAlignment="1" applyProtection="1">
      <alignment vertical="center"/>
    </xf>
    <xf numFmtId="0" fontId="12" fillId="0" borderId="0" xfId="0" applyFont="1" applyAlignment="1">
      <alignment horizontal="left" vertical="center"/>
    </xf>
    <xf numFmtId="0" fontId="9" fillId="0" borderId="0" xfId="0" applyFont="1" applyBorder="1" applyAlignment="1" applyProtection="1">
      <alignment horizontal="left" vertical="center"/>
    </xf>
    <xf numFmtId="0" fontId="9" fillId="0" borderId="0" xfId="0" applyFont="1" applyBorder="1" applyAlignment="1" applyProtection="1">
      <alignment horizontal="left" vertical="center" wrapText="1"/>
    </xf>
    <xf numFmtId="167" fontId="9" fillId="0" borderId="0" xfId="0" applyNumberFormat="1" applyFont="1" applyBorder="1" applyAlignment="1" applyProtection="1">
      <alignment vertical="center"/>
    </xf>
    <xf numFmtId="0" fontId="43" fillId="0" borderId="28" xfId="0" applyFont="1" applyBorder="1" applyAlignment="1" applyProtection="1">
      <alignment horizontal="center" vertical="center"/>
    </xf>
    <xf numFmtId="49" fontId="43" fillId="0" borderId="28" xfId="0" applyNumberFormat="1"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28" xfId="0" applyFont="1" applyBorder="1" applyAlignment="1" applyProtection="1">
      <alignment horizontal="center" vertical="center" wrapText="1"/>
    </xf>
    <xf numFmtId="167" fontId="43" fillId="0" borderId="28" xfId="0" applyNumberFormat="1" applyFont="1" applyBorder="1" applyAlignment="1" applyProtection="1">
      <alignment vertical="center"/>
    </xf>
    <xf numFmtId="4" fontId="43" fillId="4" borderId="28" xfId="0" applyNumberFormat="1" applyFont="1" applyFill="1" applyBorder="1" applyAlignment="1" applyProtection="1">
      <alignment vertical="center"/>
      <protection locked="0"/>
    </xf>
    <xf numFmtId="4" fontId="43" fillId="0" borderId="28" xfId="0" applyNumberFormat="1" applyFont="1" applyBorder="1" applyAlignment="1" applyProtection="1">
      <alignment vertical="center"/>
    </xf>
    <xf numFmtId="0" fontId="43" fillId="0" borderId="5" xfId="0" applyFont="1" applyBorder="1" applyAlignment="1">
      <alignment vertical="center"/>
    </xf>
    <xf numFmtId="0" fontId="43" fillId="4" borderId="28" xfId="0" applyFont="1" applyFill="1" applyBorder="1" applyAlignment="1" applyProtection="1">
      <alignment horizontal="left" vertical="center"/>
      <protection locked="0"/>
    </xf>
    <xf numFmtId="0" fontId="43" fillId="0" borderId="0" xfId="0" applyFont="1" applyBorder="1" applyAlignment="1" applyProtection="1">
      <alignment horizontal="center" vertical="center"/>
    </xf>
    <xf numFmtId="0" fontId="41" fillId="0" borderId="0" xfId="0" applyFont="1" applyAlignment="1" applyProtection="1">
      <alignment horizontal="left" vertical="center"/>
    </xf>
    <xf numFmtId="0" fontId="41" fillId="0" borderId="0" xfId="0" applyFont="1" applyAlignment="1" applyProtection="1">
      <alignment horizontal="left" vertical="center" wrapText="1"/>
    </xf>
    <xf numFmtId="0" fontId="11" fillId="0" borderId="0" xfId="0" applyFont="1" applyAlignment="1" applyProtection="1">
      <alignment horizontal="left" vertical="center"/>
    </xf>
    <xf numFmtId="0" fontId="42" fillId="0" borderId="0" xfId="0" applyFont="1" applyBorder="1" applyAlignment="1" applyProtection="1">
      <alignment horizontal="left" vertical="center"/>
    </xf>
    <xf numFmtId="0" fontId="42" fillId="0" borderId="0" xfId="0" applyFont="1" applyBorder="1" applyAlignment="1" applyProtection="1">
      <alignment horizontal="left" vertical="center" wrapText="1"/>
    </xf>
    <xf numFmtId="167" fontId="12" fillId="0" borderId="0" xfId="0" applyNumberFormat="1" applyFont="1" applyBorder="1" applyAlignment="1" applyProtection="1">
      <alignment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1" fillId="0" borderId="24" xfId="0" applyFont="1" applyBorder="1" applyAlignment="1" applyProtection="1">
      <alignment horizontal="center"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pplyProtection="1">
      <alignment vertical="top"/>
      <protection locked="0"/>
    </xf>
    <xf numFmtId="0" fontId="44" fillId="0" borderId="29" xfId="0" applyFont="1" applyBorder="1" applyAlignment="1" applyProtection="1">
      <alignment vertical="center" wrapText="1"/>
      <protection locked="0"/>
    </xf>
    <xf numFmtId="0" fontId="44" fillId="0" borderId="30" xfId="0" applyFont="1" applyBorder="1" applyAlignment="1" applyProtection="1">
      <alignment vertical="center" wrapText="1"/>
      <protection locked="0"/>
    </xf>
    <xf numFmtId="0" fontId="44" fillId="0" borderId="31" xfId="0" applyFont="1" applyBorder="1" applyAlignment="1" applyProtection="1">
      <alignment vertical="center" wrapText="1"/>
      <protection locked="0"/>
    </xf>
    <xf numFmtId="0" fontId="44" fillId="0" borderId="32" xfId="0" applyFont="1" applyBorder="1" applyAlignment="1" applyProtection="1">
      <alignment horizontal="center" vertical="center" wrapText="1"/>
      <protection locked="0"/>
    </xf>
    <xf numFmtId="0" fontId="44" fillId="0" borderId="33" xfId="0" applyFont="1" applyBorder="1" applyAlignment="1" applyProtection="1">
      <alignment horizontal="center" vertical="center" wrapText="1"/>
      <protection locked="0"/>
    </xf>
    <xf numFmtId="0" fontId="44" fillId="0" borderId="32" xfId="0" applyFont="1" applyBorder="1" applyAlignment="1" applyProtection="1">
      <alignment vertical="center" wrapText="1"/>
      <protection locked="0"/>
    </xf>
    <xf numFmtId="0" fontId="44" fillId="0" borderId="33" xfId="0" applyFont="1" applyBorder="1" applyAlignment="1" applyProtection="1">
      <alignment vertical="center" wrapText="1"/>
      <protection locked="0"/>
    </xf>
    <xf numFmtId="0" fontId="46" fillId="0" borderId="1" xfId="0" applyFont="1" applyBorder="1" applyAlignment="1" applyProtection="1">
      <alignment horizontal="left" vertical="center" wrapText="1"/>
      <protection locked="0"/>
    </xf>
    <xf numFmtId="0" fontId="47" fillId="0" borderId="1" xfId="0" applyFont="1" applyBorder="1" applyAlignment="1" applyProtection="1">
      <alignment horizontal="left" vertical="center" wrapText="1"/>
      <protection locked="0"/>
    </xf>
    <xf numFmtId="0" fontId="47" fillId="0" borderId="32" xfId="0" applyFont="1" applyBorder="1" applyAlignment="1" applyProtection="1">
      <alignment vertical="center" wrapText="1"/>
      <protection locked="0"/>
    </xf>
    <xf numFmtId="0" fontId="47" fillId="0" borderId="1" xfId="0" applyFont="1" applyBorder="1" applyAlignment="1" applyProtection="1">
      <alignment vertical="center" wrapText="1"/>
      <protection locked="0"/>
    </xf>
    <xf numFmtId="0" fontId="47" fillId="0" borderId="1" xfId="0" applyFont="1" applyBorder="1" applyAlignment="1" applyProtection="1">
      <alignment vertical="center"/>
      <protection locked="0"/>
    </xf>
    <xf numFmtId="0" fontId="47" fillId="0" borderId="1" xfId="0" applyFont="1" applyBorder="1" applyAlignment="1" applyProtection="1">
      <alignment horizontal="left" vertical="center"/>
      <protection locked="0"/>
    </xf>
    <xf numFmtId="49" fontId="47" fillId="0" borderId="1" xfId="0" applyNumberFormat="1" applyFont="1" applyBorder="1" applyAlignment="1" applyProtection="1">
      <alignment vertical="center" wrapText="1"/>
      <protection locked="0"/>
    </xf>
    <xf numFmtId="0" fontId="44" fillId="0" borderId="35" xfId="0" applyFont="1" applyBorder="1" applyAlignment="1" applyProtection="1">
      <alignment vertical="center" wrapText="1"/>
      <protection locked="0"/>
    </xf>
    <xf numFmtId="0" fontId="48" fillId="0" borderId="34" xfId="0" applyFont="1" applyBorder="1" applyAlignment="1" applyProtection="1">
      <alignment vertical="center" wrapText="1"/>
      <protection locked="0"/>
    </xf>
    <xf numFmtId="0" fontId="44" fillId="0" borderId="36" xfId="0" applyFont="1" applyBorder="1" applyAlignment="1" applyProtection="1">
      <alignment vertical="center" wrapText="1"/>
      <protection locked="0"/>
    </xf>
    <xf numFmtId="0" fontId="44" fillId="0" borderId="1" xfId="0" applyFont="1" applyBorder="1" applyAlignment="1" applyProtection="1">
      <alignment vertical="top"/>
      <protection locked="0"/>
    </xf>
    <xf numFmtId="0" fontId="44" fillId="0" borderId="0" xfId="0" applyFont="1" applyAlignment="1" applyProtection="1">
      <alignment vertical="top"/>
      <protection locked="0"/>
    </xf>
    <xf numFmtId="0" fontId="44" fillId="0" borderId="29" xfId="0" applyFont="1" applyBorder="1" applyAlignment="1" applyProtection="1">
      <alignment horizontal="left" vertical="center"/>
      <protection locked="0"/>
    </xf>
    <xf numFmtId="0" fontId="44" fillId="0" borderId="30" xfId="0" applyFont="1" applyBorder="1" applyAlignment="1" applyProtection="1">
      <alignment horizontal="left" vertical="center"/>
      <protection locked="0"/>
    </xf>
    <xf numFmtId="0" fontId="44" fillId="0" borderId="31" xfId="0" applyFont="1" applyBorder="1" applyAlignment="1" applyProtection="1">
      <alignment horizontal="left" vertical="center"/>
      <protection locked="0"/>
    </xf>
    <xf numFmtId="0" fontId="44" fillId="0" borderId="32" xfId="0" applyFont="1" applyBorder="1" applyAlignment="1" applyProtection="1">
      <alignment horizontal="left" vertical="center"/>
      <protection locked="0"/>
    </xf>
    <xf numFmtId="0" fontId="44" fillId="0" borderId="33"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9" fillId="0" borderId="0" xfId="0" applyFont="1" applyAlignment="1" applyProtection="1">
      <alignment horizontal="left" vertical="center"/>
      <protection locked="0"/>
    </xf>
    <xf numFmtId="0" fontId="46" fillId="0" borderId="34" xfId="0" applyFont="1" applyBorder="1" applyAlignment="1" applyProtection="1">
      <alignment horizontal="left" vertical="center"/>
      <protection locked="0"/>
    </xf>
    <xf numFmtId="0" fontId="46" fillId="0" borderId="34" xfId="0" applyFont="1" applyBorder="1" applyAlignment="1" applyProtection="1">
      <alignment horizontal="center" vertical="center"/>
      <protection locked="0"/>
    </xf>
    <xf numFmtId="0" fontId="49" fillId="0" borderId="34" xfId="0" applyFont="1" applyBorder="1" applyAlignment="1" applyProtection="1">
      <alignment horizontal="left" vertical="center"/>
      <protection locked="0"/>
    </xf>
    <xf numFmtId="0" fontId="50" fillId="0" borderId="1" xfId="0" applyFont="1" applyBorder="1" applyAlignment="1" applyProtection="1">
      <alignment horizontal="left" vertical="center"/>
      <protection locked="0"/>
    </xf>
    <xf numFmtId="0" fontId="47" fillId="0" borderId="0" xfId="0" applyFont="1" applyAlignment="1" applyProtection="1">
      <alignment horizontal="left" vertical="center"/>
      <protection locked="0"/>
    </xf>
    <xf numFmtId="0" fontId="47" fillId="0" borderId="1" xfId="0" applyFont="1" applyBorder="1" applyAlignment="1" applyProtection="1">
      <alignment horizontal="center" vertical="center"/>
      <protection locked="0"/>
    </xf>
    <xf numFmtId="0" fontId="47" fillId="0" borderId="32" xfId="0" applyFont="1" applyBorder="1" applyAlignment="1" applyProtection="1">
      <alignment horizontal="left" vertical="center"/>
      <protection locked="0"/>
    </xf>
    <xf numFmtId="0" fontId="47" fillId="2" borderId="1" xfId="0" applyFont="1" applyFill="1" applyBorder="1" applyAlignment="1" applyProtection="1">
      <alignment horizontal="left" vertical="center"/>
      <protection locked="0"/>
    </xf>
    <xf numFmtId="0" fontId="47" fillId="2" borderId="1" xfId="0" applyFont="1" applyFill="1" applyBorder="1" applyAlignment="1" applyProtection="1">
      <alignment horizontal="center" vertical="center"/>
      <protection locked="0"/>
    </xf>
    <xf numFmtId="0" fontId="44" fillId="0" borderId="35" xfId="0" applyFont="1" applyBorder="1" applyAlignment="1" applyProtection="1">
      <alignment horizontal="left" vertical="center"/>
      <protection locked="0"/>
    </xf>
    <xf numFmtId="0" fontId="48" fillId="0" borderId="34" xfId="0" applyFont="1" applyBorder="1" applyAlignment="1" applyProtection="1">
      <alignment horizontal="left" vertical="center"/>
      <protection locked="0"/>
    </xf>
    <xf numFmtId="0" fontId="44" fillId="0" borderId="36"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8" fillId="0" borderId="1" xfId="0" applyFont="1" applyBorder="1" applyAlignment="1" applyProtection="1">
      <alignment horizontal="left" vertical="center"/>
      <protection locked="0"/>
    </xf>
    <xf numFmtId="0" fontId="49" fillId="0" borderId="1" xfId="0" applyFont="1" applyBorder="1" applyAlignment="1" applyProtection="1">
      <alignment horizontal="left" vertical="center"/>
      <protection locked="0"/>
    </xf>
    <xf numFmtId="0" fontId="47" fillId="0" borderId="34" xfId="0" applyFont="1" applyBorder="1" applyAlignment="1" applyProtection="1">
      <alignment horizontal="left" vertical="center"/>
      <protection locked="0"/>
    </xf>
    <xf numFmtId="0" fontId="44" fillId="0" borderId="1" xfId="0" applyFont="1" applyBorder="1" applyAlignment="1" applyProtection="1">
      <alignment horizontal="left" vertical="center" wrapText="1"/>
      <protection locked="0"/>
    </xf>
    <xf numFmtId="0" fontId="47" fillId="0" borderId="1" xfId="0" applyFont="1" applyBorder="1" applyAlignment="1" applyProtection="1">
      <alignment horizontal="center" vertical="center" wrapText="1"/>
      <protection locked="0"/>
    </xf>
    <xf numFmtId="0" fontId="44" fillId="0" borderId="29" xfId="0" applyFont="1" applyBorder="1" applyAlignment="1" applyProtection="1">
      <alignment horizontal="left" vertical="center" wrapText="1"/>
      <protection locked="0"/>
    </xf>
    <xf numFmtId="0" fontId="44" fillId="0" borderId="30" xfId="0" applyFont="1" applyBorder="1" applyAlignment="1" applyProtection="1">
      <alignment horizontal="left" vertical="center" wrapText="1"/>
      <protection locked="0"/>
    </xf>
    <xf numFmtId="0" fontId="44" fillId="0" borderId="31" xfId="0" applyFont="1" applyBorder="1" applyAlignment="1" applyProtection="1">
      <alignment horizontal="left" vertical="center" wrapText="1"/>
      <protection locked="0"/>
    </xf>
    <xf numFmtId="0" fontId="44" fillId="0" borderId="32"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wrapText="1"/>
      <protection locked="0"/>
    </xf>
    <xf numFmtId="0" fontId="49" fillId="0" borderId="32" xfId="0" applyFont="1" applyBorder="1" applyAlignment="1" applyProtection="1">
      <alignment horizontal="left" vertical="center" wrapText="1"/>
      <protection locked="0"/>
    </xf>
    <xf numFmtId="0" fontId="49" fillId="0" borderId="33" xfId="0" applyFont="1" applyBorder="1" applyAlignment="1" applyProtection="1">
      <alignment horizontal="left" vertical="center" wrapText="1"/>
      <protection locked="0"/>
    </xf>
    <xf numFmtId="0" fontId="47" fillId="0" borderId="32" xfId="0" applyFont="1" applyBorder="1" applyAlignment="1" applyProtection="1">
      <alignment horizontal="left" vertical="center" wrapText="1"/>
      <protection locked="0"/>
    </xf>
    <xf numFmtId="0" fontId="47" fillId="0" borderId="33" xfId="0" applyFont="1" applyBorder="1" applyAlignment="1" applyProtection="1">
      <alignment horizontal="left" vertical="center" wrapText="1"/>
      <protection locked="0"/>
    </xf>
    <xf numFmtId="0" fontId="47" fillId="0" borderId="33" xfId="0" applyFont="1" applyBorder="1" applyAlignment="1" applyProtection="1">
      <alignment horizontal="left" vertical="center"/>
      <protection locked="0"/>
    </xf>
    <xf numFmtId="0" fontId="47" fillId="0" borderId="35" xfId="0" applyFont="1" applyBorder="1" applyAlignment="1" applyProtection="1">
      <alignment horizontal="left" vertical="center" wrapText="1"/>
      <protection locked="0"/>
    </xf>
    <xf numFmtId="0" fontId="47" fillId="0" borderId="34" xfId="0" applyFont="1" applyBorder="1" applyAlignment="1" applyProtection="1">
      <alignment horizontal="left" vertical="center" wrapText="1"/>
      <protection locked="0"/>
    </xf>
    <xf numFmtId="0" fontId="47" fillId="0" borderId="36" xfId="0" applyFont="1" applyBorder="1" applyAlignment="1" applyProtection="1">
      <alignment horizontal="left" vertical="center" wrapText="1"/>
      <protection locked="0"/>
    </xf>
    <xf numFmtId="0" fontId="47" fillId="0" borderId="1" xfId="0" applyFont="1" applyBorder="1" applyAlignment="1" applyProtection="1">
      <alignment horizontal="left" vertical="top"/>
      <protection locked="0"/>
    </xf>
    <xf numFmtId="0" fontId="47" fillId="0" borderId="1" xfId="0" applyFont="1" applyBorder="1" applyAlignment="1" applyProtection="1">
      <alignment horizontal="center" vertical="top"/>
      <protection locked="0"/>
    </xf>
    <xf numFmtId="0" fontId="47" fillId="0" borderId="35" xfId="0" applyFont="1" applyBorder="1" applyAlignment="1" applyProtection="1">
      <alignment horizontal="left" vertical="center"/>
      <protection locked="0"/>
    </xf>
    <xf numFmtId="0" fontId="47" fillId="0" borderId="36" xfId="0" applyFont="1" applyBorder="1" applyAlignment="1" applyProtection="1">
      <alignment horizontal="left" vertical="center"/>
      <protection locked="0"/>
    </xf>
    <xf numFmtId="0" fontId="49" fillId="0" borderId="0" xfId="0" applyFont="1" applyAlignment="1" applyProtection="1">
      <alignment vertical="center"/>
      <protection locked="0"/>
    </xf>
    <xf numFmtId="0" fontId="46" fillId="0" borderId="1" xfId="0" applyFont="1" applyBorder="1" applyAlignment="1" applyProtection="1">
      <alignment vertical="center"/>
      <protection locked="0"/>
    </xf>
    <xf numFmtId="0" fontId="49" fillId="0" borderId="34" xfId="0" applyFont="1" applyBorder="1" applyAlignment="1" applyProtection="1">
      <alignment vertical="center"/>
      <protection locked="0"/>
    </xf>
    <xf numFmtId="0" fontId="46"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7"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6" fillId="0" borderId="34" xfId="0" applyFont="1" applyBorder="1" applyAlignment="1" applyProtection="1">
      <alignment horizontal="left"/>
      <protection locked="0"/>
    </xf>
    <xf numFmtId="0" fontId="49" fillId="0" borderId="34" xfId="0" applyFont="1" applyBorder="1" applyAlignment="1" applyProtection="1">
      <protection locked="0"/>
    </xf>
    <xf numFmtId="0" fontId="44" fillId="0" borderId="32" xfId="0" applyFont="1" applyBorder="1" applyAlignment="1" applyProtection="1">
      <alignment vertical="top"/>
      <protection locked="0"/>
    </xf>
    <xf numFmtId="0" fontId="44" fillId="0" borderId="33" xfId="0" applyFont="1" applyBorder="1" applyAlignment="1" applyProtection="1">
      <alignment vertical="top"/>
      <protection locked="0"/>
    </xf>
    <xf numFmtId="0" fontId="44" fillId="0" borderId="1" xfId="0" applyFont="1" applyBorder="1" applyAlignment="1" applyProtection="1">
      <alignment horizontal="center" vertical="center"/>
      <protection locked="0"/>
    </xf>
    <xf numFmtId="0" fontId="44" fillId="0" borderId="1" xfId="0" applyFont="1" applyBorder="1" applyAlignment="1" applyProtection="1">
      <alignment horizontal="left" vertical="top"/>
      <protection locked="0"/>
    </xf>
    <xf numFmtId="0" fontId="44" fillId="0" borderId="35" xfId="0" applyFont="1" applyBorder="1" applyAlignment="1" applyProtection="1">
      <alignment vertical="top"/>
      <protection locked="0"/>
    </xf>
    <xf numFmtId="0" fontId="44" fillId="0" borderId="34" xfId="0" applyFont="1" applyBorder="1" applyAlignment="1" applyProtection="1">
      <alignment vertical="top"/>
      <protection locked="0"/>
    </xf>
    <xf numFmtId="0" fontId="44" fillId="0" borderId="36" xfId="0" applyFont="1" applyBorder="1" applyAlignment="1" applyProtection="1">
      <alignment vertical="top"/>
      <protection locked="0"/>
    </xf>
    <xf numFmtId="0" fontId="0" fillId="0" borderId="0" xfId="0"/>
    <xf numFmtId="4" fontId="7" fillId="0" borderId="0" xfId="0" applyNumberFormat="1" applyFont="1" applyAlignment="1" applyProtection="1">
      <alignment vertical="center"/>
    </xf>
    <xf numFmtId="0" fontId="7" fillId="0" borderId="0" xfId="0" applyFont="1" applyAlignment="1" applyProtection="1">
      <alignment vertical="center"/>
    </xf>
    <xf numFmtId="0" fontId="32" fillId="0" borderId="0" xfId="0" applyFont="1" applyAlignment="1" applyProtection="1">
      <alignment horizontal="left" vertical="center" wrapText="1"/>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4" fontId="28" fillId="0" borderId="0" xfId="0" applyNumberFormat="1" applyFont="1" applyAlignment="1" applyProtection="1">
      <alignment horizontal="right" vertical="center"/>
    </xf>
    <xf numFmtId="0" fontId="27"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4" fillId="0" borderId="15" xfId="0" applyFont="1" applyBorder="1" applyAlignment="1">
      <alignment horizontal="center" vertical="center"/>
    </xf>
    <xf numFmtId="0" fontId="24"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21"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21" fillId="0" borderId="0" xfId="0" applyFont="1" applyAlignment="1">
      <alignment horizontal="left" vertical="top" wrapText="1"/>
    </xf>
    <xf numFmtId="0" fontId="21"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2"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0" fontId="34" fillId="3" borderId="0" xfId="1" applyFont="1" applyFill="1" applyAlignment="1">
      <alignment vertical="center"/>
    </xf>
    <xf numFmtId="0" fontId="20"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3" fillId="0" borderId="0" xfId="0" applyFont="1" applyBorder="1" applyAlignment="1" applyProtection="1">
      <alignment horizontal="left" vertical="center" wrapText="1"/>
    </xf>
    <xf numFmtId="0" fontId="20" fillId="0" borderId="0" xfId="0" applyFont="1" applyAlignment="1" applyProtection="1">
      <alignment horizontal="left" vertical="center" wrapText="1"/>
    </xf>
    <xf numFmtId="0" fontId="20" fillId="0" borderId="0" xfId="0" applyFont="1" applyAlignment="1" applyProtection="1">
      <alignment horizontal="left" vertical="center"/>
    </xf>
    <xf numFmtId="0" fontId="0" fillId="0" borderId="0" xfId="0" applyFont="1" applyAlignment="1" applyProtection="1">
      <alignment vertical="center"/>
    </xf>
    <xf numFmtId="0" fontId="20" fillId="0" borderId="0" xfId="0" applyFont="1" applyBorder="1" applyAlignment="1" applyProtection="1">
      <alignment horizontal="left" vertical="center"/>
    </xf>
    <xf numFmtId="0" fontId="47" fillId="0" borderId="1" xfId="0" applyFont="1" applyBorder="1" applyAlignment="1" applyProtection="1">
      <alignment horizontal="left" vertical="center" wrapText="1"/>
      <protection locked="0"/>
    </xf>
    <xf numFmtId="0" fontId="45" fillId="0" borderId="1" xfId="0" applyFont="1" applyBorder="1" applyAlignment="1" applyProtection="1">
      <alignment horizontal="center" vertical="center" wrapText="1"/>
      <protection locked="0"/>
    </xf>
    <xf numFmtId="0" fontId="46" fillId="0" borderId="34" xfId="0" applyFont="1" applyBorder="1" applyAlignment="1" applyProtection="1">
      <alignment horizontal="left" wrapText="1"/>
      <protection locked="0"/>
    </xf>
    <xf numFmtId="0" fontId="47" fillId="0" borderId="1" xfId="0" applyFont="1" applyBorder="1" applyAlignment="1" applyProtection="1">
      <alignment horizontal="left" vertical="center"/>
      <protection locked="0"/>
    </xf>
    <xf numFmtId="49" fontId="47" fillId="0" borderId="1" xfId="0" applyNumberFormat="1" applyFont="1" applyBorder="1" applyAlignment="1" applyProtection="1">
      <alignment horizontal="left" vertical="center" wrapText="1"/>
      <protection locked="0"/>
    </xf>
    <xf numFmtId="0" fontId="45" fillId="0" borderId="1" xfId="0" applyFont="1" applyBorder="1" applyAlignment="1" applyProtection="1">
      <alignment horizontal="center" vertical="center"/>
      <protection locked="0"/>
    </xf>
    <xf numFmtId="0" fontId="46" fillId="0" borderId="34" xfId="0" applyFont="1" applyBorder="1" applyAlignment="1" applyProtection="1">
      <alignment horizontal="left"/>
      <protection locked="0"/>
    </xf>
    <xf numFmtId="0" fontId="47" fillId="0" borderId="1" xfId="0" applyFont="1" applyBorder="1" applyAlignment="1" applyProtection="1">
      <alignment horizontal="left" vertical="top"/>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58"/>
  <sheetViews>
    <sheetView showGridLines="0" tabSelected="1" workbookViewId="0">
      <pane ySplit="1" topLeftCell="A2" activePane="bottomLeft" state="frozen"/>
      <selection pane="bottomLeft"/>
    </sheetView>
  </sheetViews>
  <sheetFormatPr defaultRowHeight="12"/>
  <cols>
    <col min="1" max="1" width="8.28515625" customWidth="1"/>
    <col min="2" max="2" width="1.7109375" customWidth="1"/>
    <col min="3" max="3" width="4.140625" customWidth="1"/>
    <col min="4" max="33" width="2.7109375" customWidth="1"/>
    <col min="34" max="34" width="3.28515625" customWidth="1"/>
    <col min="35" max="35" width="31.7109375" customWidth="1"/>
    <col min="36" max="37" width="2.42578125" customWidth="1"/>
    <col min="38" max="38" width="8.28515625" customWidth="1"/>
    <col min="39" max="39" width="3.28515625" customWidth="1"/>
    <col min="40" max="40" width="13.28515625" customWidth="1"/>
    <col min="41" max="41" width="7.42578125" customWidth="1"/>
    <col min="42" max="42" width="4.140625" customWidth="1"/>
    <col min="43" max="43" width="15.7109375" customWidth="1"/>
    <col min="44" max="44" width="13.7109375" customWidth="1"/>
    <col min="45" max="47" width="25.85546875" hidden="1" customWidth="1"/>
    <col min="48" max="52" width="21.7109375" hidden="1" customWidth="1"/>
    <col min="53" max="53" width="19.140625" hidden="1" customWidth="1"/>
    <col min="54" max="54" width="25" hidden="1" customWidth="1"/>
    <col min="55" max="56" width="19.140625" hidden="1" customWidth="1"/>
    <col min="57" max="57" width="66.42578125" customWidth="1"/>
    <col min="71" max="91" width="9.28515625" hidden="1"/>
  </cols>
  <sheetData>
    <row r="1" spans="1:74" ht="21.45" customHeight="1">
      <c r="A1" s="17" t="s">
        <v>0</v>
      </c>
      <c r="B1" s="18"/>
      <c r="C1" s="18"/>
      <c r="D1" s="19" t="s">
        <v>1</v>
      </c>
      <c r="E1" s="18"/>
      <c r="F1" s="18"/>
      <c r="G1" s="18"/>
      <c r="H1" s="18"/>
      <c r="I1" s="18"/>
      <c r="J1" s="18"/>
      <c r="K1" s="20" t="s">
        <v>2</v>
      </c>
      <c r="L1" s="20"/>
      <c r="M1" s="20"/>
      <c r="N1" s="20"/>
      <c r="O1" s="20"/>
      <c r="P1" s="20"/>
      <c r="Q1" s="20"/>
      <c r="R1" s="20"/>
      <c r="S1" s="20"/>
      <c r="T1" s="18"/>
      <c r="U1" s="18"/>
      <c r="V1" s="18"/>
      <c r="W1" s="20" t="s">
        <v>3</v>
      </c>
      <c r="X1" s="20"/>
      <c r="Y1" s="20"/>
      <c r="Z1" s="20"/>
      <c r="AA1" s="20"/>
      <c r="AB1" s="20"/>
      <c r="AC1" s="20"/>
      <c r="AD1" s="20"/>
      <c r="AE1" s="20"/>
      <c r="AF1" s="20"/>
      <c r="AG1" s="20"/>
      <c r="AH1" s="20"/>
      <c r="AI1" s="21"/>
      <c r="AJ1" s="22"/>
      <c r="AK1" s="22"/>
      <c r="AL1" s="22"/>
      <c r="AM1" s="22"/>
      <c r="AN1" s="22"/>
      <c r="AO1" s="22"/>
      <c r="AP1" s="22"/>
      <c r="AQ1" s="22"/>
      <c r="AR1" s="22"/>
      <c r="AS1" s="22"/>
      <c r="AT1" s="22"/>
      <c r="AU1" s="22"/>
      <c r="AV1" s="22"/>
      <c r="AW1" s="22"/>
      <c r="AX1" s="22"/>
      <c r="AY1" s="22"/>
      <c r="AZ1" s="22"/>
      <c r="BA1" s="23" t="s">
        <v>4</v>
      </c>
      <c r="BB1" s="23" t="s">
        <v>5</v>
      </c>
      <c r="BC1" s="22"/>
      <c r="BD1" s="22"/>
      <c r="BE1" s="22"/>
      <c r="BF1" s="22"/>
      <c r="BG1" s="22"/>
      <c r="BH1" s="22"/>
      <c r="BI1" s="22"/>
      <c r="BJ1" s="22"/>
      <c r="BK1" s="22"/>
      <c r="BL1" s="22"/>
      <c r="BM1" s="22"/>
      <c r="BN1" s="22"/>
      <c r="BO1" s="22"/>
      <c r="BP1" s="22"/>
      <c r="BQ1" s="22"/>
      <c r="BR1" s="22"/>
      <c r="BT1" s="24" t="s">
        <v>6</v>
      </c>
      <c r="BU1" s="24" t="s">
        <v>6</v>
      </c>
      <c r="BV1" s="24" t="s">
        <v>7</v>
      </c>
    </row>
    <row r="2" spans="1:74" ht="36.9" customHeight="1">
      <c r="AR2" s="369"/>
      <c r="AS2" s="369"/>
      <c r="AT2" s="369"/>
      <c r="AU2" s="369"/>
      <c r="AV2" s="369"/>
      <c r="AW2" s="369"/>
      <c r="AX2" s="369"/>
      <c r="AY2" s="369"/>
      <c r="AZ2" s="369"/>
      <c r="BA2" s="369"/>
      <c r="BB2" s="369"/>
      <c r="BC2" s="369"/>
      <c r="BD2" s="369"/>
      <c r="BE2" s="369"/>
      <c r="BS2" s="25" t="s">
        <v>8</v>
      </c>
      <c r="BT2" s="25" t="s">
        <v>9</v>
      </c>
    </row>
    <row r="3" spans="1:74" ht="6.9" customHeight="1">
      <c r="B3" s="26"/>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8"/>
      <c r="BS3" s="25" t="s">
        <v>8</v>
      </c>
      <c r="BT3" s="25" t="s">
        <v>10</v>
      </c>
    </row>
    <row r="4" spans="1:74" ht="36.9" customHeight="1">
      <c r="B4" s="29"/>
      <c r="C4" s="30"/>
      <c r="D4" s="31" t="s">
        <v>11</v>
      </c>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2"/>
      <c r="AS4" s="33" t="s">
        <v>12</v>
      </c>
      <c r="BE4" s="34" t="s">
        <v>13</v>
      </c>
      <c r="BS4" s="25" t="s">
        <v>14</v>
      </c>
    </row>
    <row r="5" spans="1:74" ht="14.4" customHeight="1">
      <c r="B5" s="29"/>
      <c r="C5" s="30"/>
      <c r="D5" s="35" t="s">
        <v>15</v>
      </c>
      <c r="E5" s="30"/>
      <c r="F5" s="30"/>
      <c r="G5" s="30"/>
      <c r="H5" s="30"/>
      <c r="I5" s="30"/>
      <c r="J5" s="30"/>
      <c r="K5" s="402" t="s">
        <v>16</v>
      </c>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c r="AL5" s="403"/>
      <c r="AM5" s="403"/>
      <c r="AN5" s="403"/>
      <c r="AO5" s="403"/>
      <c r="AP5" s="30"/>
      <c r="AQ5" s="32"/>
      <c r="BE5" s="400" t="s">
        <v>17</v>
      </c>
      <c r="BS5" s="25" t="s">
        <v>8</v>
      </c>
    </row>
    <row r="6" spans="1:74" ht="36.9" customHeight="1">
      <c r="B6" s="29"/>
      <c r="C6" s="30"/>
      <c r="D6" s="37" t="s">
        <v>18</v>
      </c>
      <c r="E6" s="30"/>
      <c r="F6" s="30"/>
      <c r="G6" s="30"/>
      <c r="H6" s="30"/>
      <c r="I6" s="30"/>
      <c r="J6" s="30"/>
      <c r="K6" s="404" t="s">
        <v>19</v>
      </c>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30"/>
      <c r="AQ6" s="32"/>
      <c r="BE6" s="401"/>
      <c r="BS6" s="25" t="s">
        <v>20</v>
      </c>
    </row>
    <row r="7" spans="1:74" ht="14.4" customHeight="1">
      <c r="B7" s="29"/>
      <c r="C7" s="30"/>
      <c r="D7" s="38" t="s">
        <v>21</v>
      </c>
      <c r="E7" s="30"/>
      <c r="F7" s="30"/>
      <c r="G7" s="30"/>
      <c r="H7" s="30"/>
      <c r="I7" s="30"/>
      <c r="J7" s="30"/>
      <c r="K7" s="36" t="s">
        <v>22</v>
      </c>
      <c r="L7" s="30"/>
      <c r="M7" s="30"/>
      <c r="N7" s="30"/>
      <c r="O7" s="30"/>
      <c r="P7" s="30"/>
      <c r="Q7" s="30"/>
      <c r="R7" s="30"/>
      <c r="S7" s="30"/>
      <c r="T7" s="30"/>
      <c r="U7" s="30"/>
      <c r="V7" s="30"/>
      <c r="W7" s="30"/>
      <c r="X7" s="30"/>
      <c r="Y7" s="30"/>
      <c r="Z7" s="30"/>
      <c r="AA7" s="30"/>
      <c r="AB7" s="30"/>
      <c r="AC7" s="30"/>
      <c r="AD7" s="30"/>
      <c r="AE7" s="30"/>
      <c r="AF7" s="30"/>
      <c r="AG7" s="30"/>
      <c r="AH7" s="30"/>
      <c r="AI7" s="30"/>
      <c r="AJ7" s="30"/>
      <c r="AK7" s="38" t="s">
        <v>23</v>
      </c>
      <c r="AL7" s="30"/>
      <c r="AM7" s="30"/>
      <c r="AN7" s="36" t="s">
        <v>22</v>
      </c>
      <c r="AO7" s="30"/>
      <c r="AP7" s="30"/>
      <c r="AQ7" s="32"/>
      <c r="BE7" s="401"/>
      <c r="BS7" s="25" t="s">
        <v>24</v>
      </c>
    </row>
    <row r="8" spans="1:74" ht="14.4" customHeight="1">
      <c r="B8" s="29"/>
      <c r="C8" s="30"/>
      <c r="D8" s="38" t="s">
        <v>25</v>
      </c>
      <c r="E8" s="30"/>
      <c r="F8" s="30"/>
      <c r="G8" s="30"/>
      <c r="H8" s="30"/>
      <c r="I8" s="30"/>
      <c r="J8" s="30"/>
      <c r="K8" s="36" t="s">
        <v>26</v>
      </c>
      <c r="L8" s="30"/>
      <c r="M8" s="30"/>
      <c r="N8" s="30"/>
      <c r="O8" s="30"/>
      <c r="P8" s="30"/>
      <c r="Q8" s="30"/>
      <c r="R8" s="30"/>
      <c r="S8" s="30"/>
      <c r="T8" s="30"/>
      <c r="U8" s="30"/>
      <c r="V8" s="30"/>
      <c r="W8" s="30"/>
      <c r="X8" s="30"/>
      <c r="Y8" s="30"/>
      <c r="Z8" s="30"/>
      <c r="AA8" s="30"/>
      <c r="AB8" s="30"/>
      <c r="AC8" s="30"/>
      <c r="AD8" s="30"/>
      <c r="AE8" s="30"/>
      <c r="AF8" s="30"/>
      <c r="AG8" s="30"/>
      <c r="AH8" s="30"/>
      <c r="AI8" s="30"/>
      <c r="AJ8" s="30"/>
      <c r="AK8" s="38" t="s">
        <v>27</v>
      </c>
      <c r="AL8" s="30"/>
      <c r="AM8" s="30"/>
      <c r="AN8" s="39" t="s">
        <v>28</v>
      </c>
      <c r="AO8" s="30"/>
      <c r="AP8" s="30"/>
      <c r="AQ8" s="32"/>
      <c r="BE8" s="401"/>
      <c r="BS8" s="25" t="s">
        <v>29</v>
      </c>
    </row>
    <row r="9" spans="1:74" ht="14.4" customHeight="1">
      <c r="B9" s="29"/>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2"/>
      <c r="BE9" s="401"/>
      <c r="BS9" s="25" t="s">
        <v>30</v>
      </c>
    </row>
    <row r="10" spans="1:74" ht="14.4" customHeight="1">
      <c r="B10" s="29"/>
      <c r="C10" s="30"/>
      <c r="D10" s="38" t="s">
        <v>31</v>
      </c>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8" t="s">
        <v>32</v>
      </c>
      <c r="AL10" s="30"/>
      <c r="AM10" s="30"/>
      <c r="AN10" s="36" t="s">
        <v>33</v>
      </c>
      <c r="AO10" s="30"/>
      <c r="AP10" s="30"/>
      <c r="AQ10" s="32"/>
      <c r="BE10" s="401"/>
      <c r="BS10" s="25" t="s">
        <v>20</v>
      </c>
    </row>
    <row r="11" spans="1:74" ht="18.45" customHeight="1">
      <c r="B11" s="29"/>
      <c r="C11" s="30"/>
      <c r="D11" s="30"/>
      <c r="E11" s="36" t="s">
        <v>34</v>
      </c>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8" t="s">
        <v>35</v>
      </c>
      <c r="AL11" s="30"/>
      <c r="AM11" s="30"/>
      <c r="AN11" s="36" t="s">
        <v>36</v>
      </c>
      <c r="AO11" s="30"/>
      <c r="AP11" s="30"/>
      <c r="AQ11" s="32"/>
      <c r="BE11" s="401"/>
      <c r="BS11" s="25" t="s">
        <v>20</v>
      </c>
    </row>
    <row r="12" spans="1:74" ht="6.9" customHeight="1">
      <c r="B12" s="29"/>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2"/>
      <c r="BE12" s="401"/>
      <c r="BS12" s="25" t="s">
        <v>20</v>
      </c>
    </row>
    <row r="13" spans="1:74" ht="14.4" customHeight="1">
      <c r="B13" s="29"/>
      <c r="C13" s="30"/>
      <c r="D13" s="38" t="s">
        <v>37</v>
      </c>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8" t="s">
        <v>32</v>
      </c>
      <c r="AL13" s="30"/>
      <c r="AM13" s="30"/>
      <c r="AN13" s="40" t="s">
        <v>38</v>
      </c>
      <c r="AO13" s="30"/>
      <c r="AP13" s="30"/>
      <c r="AQ13" s="32"/>
      <c r="BE13" s="401"/>
      <c r="BS13" s="25" t="s">
        <v>20</v>
      </c>
    </row>
    <row r="14" spans="1:74" ht="13.2">
      <c r="B14" s="29"/>
      <c r="C14" s="30"/>
      <c r="D14" s="30"/>
      <c r="E14" s="405" t="s">
        <v>38</v>
      </c>
      <c r="F14" s="406"/>
      <c r="G14" s="406"/>
      <c r="H14" s="406"/>
      <c r="I14" s="406"/>
      <c r="J14" s="406"/>
      <c r="K14" s="406"/>
      <c r="L14" s="406"/>
      <c r="M14" s="406"/>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38" t="s">
        <v>35</v>
      </c>
      <c r="AL14" s="30"/>
      <c r="AM14" s="30"/>
      <c r="AN14" s="40" t="s">
        <v>38</v>
      </c>
      <c r="AO14" s="30"/>
      <c r="AP14" s="30"/>
      <c r="AQ14" s="32"/>
      <c r="BE14" s="401"/>
      <c r="BS14" s="25" t="s">
        <v>20</v>
      </c>
    </row>
    <row r="15" spans="1:74" ht="6.9" customHeight="1">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2"/>
      <c r="BE15" s="401"/>
      <c r="BS15" s="25" t="s">
        <v>6</v>
      </c>
    </row>
    <row r="16" spans="1:74" ht="14.4" customHeight="1">
      <c r="B16" s="29"/>
      <c r="C16" s="30"/>
      <c r="D16" s="38" t="s">
        <v>39</v>
      </c>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8" t="s">
        <v>32</v>
      </c>
      <c r="AL16" s="30"/>
      <c r="AM16" s="30"/>
      <c r="AN16" s="36" t="s">
        <v>40</v>
      </c>
      <c r="AO16" s="30"/>
      <c r="AP16" s="30"/>
      <c r="AQ16" s="32"/>
      <c r="BE16" s="401"/>
      <c r="BS16" s="25" t="s">
        <v>6</v>
      </c>
    </row>
    <row r="17" spans="2:71" ht="18.45" customHeight="1">
      <c r="B17" s="29"/>
      <c r="C17" s="30"/>
      <c r="D17" s="30"/>
      <c r="E17" s="36" t="s">
        <v>41</v>
      </c>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8" t="s">
        <v>35</v>
      </c>
      <c r="AL17" s="30"/>
      <c r="AM17" s="30"/>
      <c r="AN17" s="36" t="s">
        <v>42</v>
      </c>
      <c r="AO17" s="30"/>
      <c r="AP17" s="30"/>
      <c r="AQ17" s="32"/>
      <c r="BE17" s="401"/>
      <c r="BS17" s="25" t="s">
        <v>43</v>
      </c>
    </row>
    <row r="18" spans="2:71" ht="6.9" customHeight="1">
      <c r="B18" s="29"/>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2"/>
      <c r="BE18" s="401"/>
      <c r="BS18" s="25" t="s">
        <v>8</v>
      </c>
    </row>
    <row r="19" spans="2:71" ht="14.4" customHeight="1">
      <c r="B19" s="29"/>
      <c r="C19" s="30"/>
      <c r="D19" s="38" t="s">
        <v>44</v>
      </c>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2"/>
      <c r="BE19" s="401"/>
      <c r="BS19" s="25" t="s">
        <v>8</v>
      </c>
    </row>
    <row r="20" spans="2:71" ht="48.75" customHeight="1">
      <c r="B20" s="29"/>
      <c r="C20" s="30"/>
      <c r="D20" s="30"/>
      <c r="E20" s="407" t="s">
        <v>45</v>
      </c>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7"/>
      <c r="AL20" s="407"/>
      <c r="AM20" s="407"/>
      <c r="AN20" s="407"/>
      <c r="AO20" s="30"/>
      <c r="AP20" s="30"/>
      <c r="AQ20" s="32"/>
      <c r="BE20" s="401"/>
      <c r="BS20" s="25" t="s">
        <v>6</v>
      </c>
    </row>
    <row r="21" spans="2:71" ht="6.9" customHeight="1">
      <c r="B21" s="29"/>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2"/>
      <c r="BE21" s="401"/>
    </row>
    <row r="22" spans="2:71" ht="6.9" customHeight="1">
      <c r="B22" s="29"/>
      <c r="C22" s="30"/>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30"/>
      <c r="AQ22" s="32"/>
      <c r="BE22" s="401"/>
    </row>
    <row r="23" spans="2:71" s="1" customFormat="1" ht="25.95" customHeight="1">
      <c r="B23" s="42"/>
      <c r="C23" s="43"/>
      <c r="D23" s="44" t="s">
        <v>46</v>
      </c>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08">
        <f>ROUND(AG51,2)</f>
        <v>0</v>
      </c>
      <c r="AL23" s="409"/>
      <c r="AM23" s="409"/>
      <c r="AN23" s="409"/>
      <c r="AO23" s="409"/>
      <c r="AP23" s="43"/>
      <c r="AQ23" s="46"/>
      <c r="BE23" s="401"/>
    </row>
    <row r="24" spans="2:71" s="1" customFormat="1" ht="6.9" customHeight="1">
      <c r="B24" s="42"/>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6"/>
      <c r="BE24" s="401"/>
    </row>
    <row r="25" spans="2:71" s="1" customFormat="1">
      <c r="B25" s="42"/>
      <c r="C25" s="43"/>
      <c r="D25" s="43"/>
      <c r="E25" s="43"/>
      <c r="F25" s="43"/>
      <c r="G25" s="43"/>
      <c r="H25" s="43"/>
      <c r="I25" s="43"/>
      <c r="J25" s="43"/>
      <c r="K25" s="43"/>
      <c r="L25" s="410" t="s">
        <v>47</v>
      </c>
      <c r="M25" s="410"/>
      <c r="N25" s="410"/>
      <c r="O25" s="410"/>
      <c r="P25" s="43"/>
      <c r="Q25" s="43"/>
      <c r="R25" s="43"/>
      <c r="S25" s="43"/>
      <c r="T25" s="43"/>
      <c r="U25" s="43"/>
      <c r="V25" s="43"/>
      <c r="W25" s="410" t="s">
        <v>48</v>
      </c>
      <c r="X25" s="410"/>
      <c r="Y25" s="410"/>
      <c r="Z25" s="410"/>
      <c r="AA25" s="410"/>
      <c r="AB25" s="410"/>
      <c r="AC25" s="410"/>
      <c r="AD25" s="410"/>
      <c r="AE25" s="410"/>
      <c r="AF25" s="43"/>
      <c r="AG25" s="43"/>
      <c r="AH25" s="43"/>
      <c r="AI25" s="43"/>
      <c r="AJ25" s="43"/>
      <c r="AK25" s="410" t="s">
        <v>49</v>
      </c>
      <c r="AL25" s="410"/>
      <c r="AM25" s="410"/>
      <c r="AN25" s="410"/>
      <c r="AO25" s="410"/>
      <c r="AP25" s="43"/>
      <c r="AQ25" s="46"/>
      <c r="BE25" s="401"/>
    </row>
    <row r="26" spans="2:71" s="2" customFormat="1" ht="14.4" customHeight="1">
      <c r="B26" s="48"/>
      <c r="C26" s="49"/>
      <c r="D26" s="50" t="s">
        <v>50</v>
      </c>
      <c r="E26" s="49"/>
      <c r="F26" s="50" t="s">
        <v>51</v>
      </c>
      <c r="G26" s="49"/>
      <c r="H26" s="49"/>
      <c r="I26" s="49"/>
      <c r="J26" s="49"/>
      <c r="K26" s="49"/>
      <c r="L26" s="393">
        <v>0.21</v>
      </c>
      <c r="M26" s="394"/>
      <c r="N26" s="394"/>
      <c r="O26" s="394"/>
      <c r="P26" s="49"/>
      <c r="Q26" s="49"/>
      <c r="R26" s="49"/>
      <c r="S26" s="49"/>
      <c r="T26" s="49"/>
      <c r="U26" s="49"/>
      <c r="V26" s="49"/>
      <c r="W26" s="395">
        <f>ROUND(AZ51,2)</f>
        <v>0</v>
      </c>
      <c r="X26" s="394"/>
      <c r="Y26" s="394"/>
      <c r="Z26" s="394"/>
      <c r="AA26" s="394"/>
      <c r="AB26" s="394"/>
      <c r="AC26" s="394"/>
      <c r="AD26" s="394"/>
      <c r="AE26" s="394"/>
      <c r="AF26" s="49"/>
      <c r="AG26" s="49"/>
      <c r="AH26" s="49"/>
      <c r="AI26" s="49"/>
      <c r="AJ26" s="49"/>
      <c r="AK26" s="395">
        <f>ROUND(AV51,2)</f>
        <v>0</v>
      </c>
      <c r="AL26" s="394"/>
      <c r="AM26" s="394"/>
      <c r="AN26" s="394"/>
      <c r="AO26" s="394"/>
      <c r="AP26" s="49"/>
      <c r="AQ26" s="51"/>
      <c r="BE26" s="401"/>
    </row>
    <row r="27" spans="2:71" s="2" customFormat="1" ht="14.4" customHeight="1">
      <c r="B27" s="48"/>
      <c r="C27" s="49"/>
      <c r="D27" s="49"/>
      <c r="E27" s="49"/>
      <c r="F27" s="50" t="s">
        <v>52</v>
      </c>
      <c r="G27" s="49"/>
      <c r="H27" s="49"/>
      <c r="I27" s="49"/>
      <c r="J27" s="49"/>
      <c r="K27" s="49"/>
      <c r="L27" s="393">
        <v>0.15</v>
      </c>
      <c r="M27" s="394"/>
      <c r="N27" s="394"/>
      <c r="O27" s="394"/>
      <c r="P27" s="49"/>
      <c r="Q27" s="49"/>
      <c r="R27" s="49"/>
      <c r="S27" s="49"/>
      <c r="T27" s="49"/>
      <c r="U27" s="49"/>
      <c r="V27" s="49"/>
      <c r="W27" s="395">
        <f>ROUND(BA51,2)</f>
        <v>0</v>
      </c>
      <c r="X27" s="394"/>
      <c r="Y27" s="394"/>
      <c r="Z27" s="394"/>
      <c r="AA27" s="394"/>
      <c r="AB27" s="394"/>
      <c r="AC27" s="394"/>
      <c r="AD27" s="394"/>
      <c r="AE27" s="394"/>
      <c r="AF27" s="49"/>
      <c r="AG27" s="49"/>
      <c r="AH27" s="49"/>
      <c r="AI27" s="49"/>
      <c r="AJ27" s="49"/>
      <c r="AK27" s="395">
        <f>ROUND(AW51,2)</f>
        <v>0</v>
      </c>
      <c r="AL27" s="394"/>
      <c r="AM27" s="394"/>
      <c r="AN27" s="394"/>
      <c r="AO27" s="394"/>
      <c r="AP27" s="49"/>
      <c r="AQ27" s="51"/>
      <c r="BE27" s="401"/>
    </row>
    <row r="28" spans="2:71" s="2" customFormat="1" ht="14.4" hidden="1" customHeight="1">
      <c r="B28" s="48"/>
      <c r="C28" s="49"/>
      <c r="D28" s="49"/>
      <c r="E28" s="49"/>
      <c r="F28" s="50" t="s">
        <v>53</v>
      </c>
      <c r="G28" s="49"/>
      <c r="H28" s="49"/>
      <c r="I28" s="49"/>
      <c r="J28" s="49"/>
      <c r="K28" s="49"/>
      <c r="L28" s="393">
        <v>0.21</v>
      </c>
      <c r="M28" s="394"/>
      <c r="N28" s="394"/>
      <c r="O28" s="394"/>
      <c r="P28" s="49"/>
      <c r="Q28" s="49"/>
      <c r="R28" s="49"/>
      <c r="S28" s="49"/>
      <c r="T28" s="49"/>
      <c r="U28" s="49"/>
      <c r="V28" s="49"/>
      <c r="W28" s="395">
        <f>ROUND(BB51,2)</f>
        <v>0</v>
      </c>
      <c r="X28" s="394"/>
      <c r="Y28" s="394"/>
      <c r="Z28" s="394"/>
      <c r="AA28" s="394"/>
      <c r="AB28" s="394"/>
      <c r="AC28" s="394"/>
      <c r="AD28" s="394"/>
      <c r="AE28" s="394"/>
      <c r="AF28" s="49"/>
      <c r="AG28" s="49"/>
      <c r="AH28" s="49"/>
      <c r="AI28" s="49"/>
      <c r="AJ28" s="49"/>
      <c r="AK28" s="395">
        <v>0</v>
      </c>
      <c r="AL28" s="394"/>
      <c r="AM28" s="394"/>
      <c r="AN28" s="394"/>
      <c r="AO28" s="394"/>
      <c r="AP28" s="49"/>
      <c r="AQ28" s="51"/>
      <c r="BE28" s="401"/>
    </row>
    <row r="29" spans="2:71" s="2" customFormat="1" ht="14.4" hidden="1" customHeight="1">
      <c r="B29" s="48"/>
      <c r="C29" s="49"/>
      <c r="D29" s="49"/>
      <c r="E29" s="49"/>
      <c r="F29" s="50" t="s">
        <v>54</v>
      </c>
      <c r="G29" s="49"/>
      <c r="H29" s="49"/>
      <c r="I29" s="49"/>
      <c r="J29" s="49"/>
      <c r="K29" s="49"/>
      <c r="L29" s="393">
        <v>0.15</v>
      </c>
      <c r="M29" s="394"/>
      <c r="N29" s="394"/>
      <c r="O29" s="394"/>
      <c r="P29" s="49"/>
      <c r="Q29" s="49"/>
      <c r="R29" s="49"/>
      <c r="S29" s="49"/>
      <c r="T29" s="49"/>
      <c r="U29" s="49"/>
      <c r="V29" s="49"/>
      <c r="W29" s="395">
        <f>ROUND(BC51,2)</f>
        <v>0</v>
      </c>
      <c r="X29" s="394"/>
      <c r="Y29" s="394"/>
      <c r="Z29" s="394"/>
      <c r="AA29" s="394"/>
      <c r="AB29" s="394"/>
      <c r="AC29" s="394"/>
      <c r="AD29" s="394"/>
      <c r="AE29" s="394"/>
      <c r="AF29" s="49"/>
      <c r="AG29" s="49"/>
      <c r="AH29" s="49"/>
      <c r="AI29" s="49"/>
      <c r="AJ29" s="49"/>
      <c r="AK29" s="395">
        <v>0</v>
      </c>
      <c r="AL29" s="394"/>
      <c r="AM29" s="394"/>
      <c r="AN29" s="394"/>
      <c r="AO29" s="394"/>
      <c r="AP29" s="49"/>
      <c r="AQ29" s="51"/>
      <c r="BE29" s="401"/>
    </row>
    <row r="30" spans="2:71" s="2" customFormat="1" ht="14.4" hidden="1" customHeight="1">
      <c r="B30" s="48"/>
      <c r="C30" s="49"/>
      <c r="D30" s="49"/>
      <c r="E30" s="49"/>
      <c r="F30" s="50" t="s">
        <v>55</v>
      </c>
      <c r="G30" s="49"/>
      <c r="H30" s="49"/>
      <c r="I30" s="49"/>
      <c r="J30" s="49"/>
      <c r="K30" s="49"/>
      <c r="L30" s="393">
        <v>0</v>
      </c>
      <c r="M30" s="394"/>
      <c r="N30" s="394"/>
      <c r="O30" s="394"/>
      <c r="P30" s="49"/>
      <c r="Q30" s="49"/>
      <c r="R30" s="49"/>
      <c r="S30" s="49"/>
      <c r="T30" s="49"/>
      <c r="U30" s="49"/>
      <c r="V30" s="49"/>
      <c r="W30" s="395">
        <f>ROUND(BD51,2)</f>
        <v>0</v>
      </c>
      <c r="X30" s="394"/>
      <c r="Y30" s="394"/>
      <c r="Z30" s="394"/>
      <c r="AA30" s="394"/>
      <c r="AB30" s="394"/>
      <c r="AC30" s="394"/>
      <c r="AD30" s="394"/>
      <c r="AE30" s="394"/>
      <c r="AF30" s="49"/>
      <c r="AG30" s="49"/>
      <c r="AH30" s="49"/>
      <c r="AI30" s="49"/>
      <c r="AJ30" s="49"/>
      <c r="AK30" s="395">
        <v>0</v>
      </c>
      <c r="AL30" s="394"/>
      <c r="AM30" s="394"/>
      <c r="AN30" s="394"/>
      <c r="AO30" s="394"/>
      <c r="AP30" s="49"/>
      <c r="AQ30" s="51"/>
      <c r="BE30" s="401"/>
    </row>
    <row r="31" spans="2:71" s="1" customFormat="1" ht="6.9" customHeight="1">
      <c r="B31" s="42"/>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6"/>
      <c r="BE31" s="401"/>
    </row>
    <row r="32" spans="2:71" s="1" customFormat="1" ht="25.95" customHeight="1">
      <c r="B32" s="42"/>
      <c r="C32" s="52"/>
      <c r="D32" s="53" t="s">
        <v>56</v>
      </c>
      <c r="E32" s="54"/>
      <c r="F32" s="54"/>
      <c r="G32" s="54"/>
      <c r="H32" s="54"/>
      <c r="I32" s="54"/>
      <c r="J32" s="54"/>
      <c r="K32" s="54"/>
      <c r="L32" s="54"/>
      <c r="M32" s="54"/>
      <c r="N32" s="54"/>
      <c r="O32" s="54"/>
      <c r="P32" s="54"/>
      <c r="Q32" s="54"/>
      <c r="R32" s="54"/>
      <c r="S32" s="54"/>
      <c r="T32" s="55" t="s">
        <v>57</v>
      </c>
      <c r="U32" s="54"/>
      <c r="V32" s="54"/>
      <c r="W32" s="54"/>
      <c r="X32" s="396" t="s">
        <v>58</v>
      </c>
      <c r="Y32" s="397"/>
      <c r="Z32" s="397"/>
      <c r="AA32" s="397"/>
      <c r="AB32" s="397"/>
      <c r="AC32" s="54"/>
      <c r="AD32" s="54"/>
      <c r="AE32" s="54"/>
      <c r="AF32" s="54"/>
      <c r="AG32" s="54"/>
      <c r="AH32" s="54"/>
      <c r="AI32" s="54"/>
      <c r="AJ32" s="54"/>
      <c r="AK32" s="398">
        <f>SUM(AK23:AK30)</f>
        <v>0</v>
      </c>
      <c r="AL32" s="397"/>
      <c r="AM32" s="397"/>
      <c r="AN32" s="397"/>
      <c r="AO32" s="399"/>
      <c r="AP32" s="52"/>
      <c r="AQ32" s="56"/>
      <c r="BE32" s="401"/>
    </row>
    <row r="33" spans="2:56" s="1" customFormat="1" ht="6.9" customHeight="1">
      <c r="B33" s="42"/>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6"/>
    </row>
    <row r="34" spans="2:56" s="1" customFormat="1" ht="6.9" customHeight="1">
      <c r="B34" s="57"/>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9"/>
    </row>
    <row r="38" spans="2:56" s="1" customFormat="1" ht="6.9" customHeight="1">
      <c r="B38" s="60"/>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2"/>
    </row>
    <row r="39" spans="2:56" s="1" customFormat="1" ht="36.9" customHeight="1">
      <c r="B39" s="42"/>
      <c r="C39" s="63" t="s">
        <v>59</v>
      </c>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2"/>
    </row>
    <row r="40" spans="2:56" s="1" customFormat="1" ht="6.9" customHeight="1">
      <c r="B40" s="42"/>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2"/>
    </row>
    <row r="41" spans="2:56" s="3" customFormat="1" ht="14.4" customHeight="1">
      <c r="B41" s="65"/>
      <c r="C41" s="66" t="s">
        <v>15</v>
      </c>
      <c r="D41" s="67"/>
      <c r="E41" s="67"/>
      <c r="F41" s="67"/>
      <c r="G41" s="67"/>
      <c r="H41" s="67"/>
      <c r="I41" s="67"/>
      <c r="J41" s="67"/>
      <c r="K41" s="67"/>
      <c r="L41" s="67" t="str">
        <f>K5</f>
        <v>514216</v>
      </c>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8"/>
    </row>
    <row r="42" spans="2:56" s="4" customFormat="1" ht="36.9" customHeight="1">
      <c r="B42" s="69"/>
      <c r="C42" s="70" t="s">
        <v>18</v>
      </c>
      <c r="D42" s="71"/>
      <c r="E42" s="71"/>
      <c r="F42" s="71"/>
      <c r="G42" s="71"/>
      <c r="H42" s="71"/>
      <c r="I42" s="71"/>
      <c r="J42" s="71"/>
      <c r="K42" s="71"/>
      <c r="L42" s="379" t="str">
        <f>K6</f>
        <v>Snížení energetické náročnosti MZe v Pardubicích</v>
      </c>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71"/>
      <c r="AQ42" s="71"/>
      <c r="AR42" s="72"/>
    </row>
    <row r="43" spans="2:56" s="1" customFormat="1" ht="6.9" customHeight="1">
      <c r="B43" s="42"/>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2"/>
    </row>
    <row r="44" spans="2:56" s="1" customFormat="1" ht="13.2">
      <c r="B44" s="42"/>
      <c r="C44" s="66" t="s">
        <v>25</v>
      </c>
      <c r="D44" s="64"/>
      <c r="E44" s="64"/>
      <c r="F44" s="64"/>
      <c r="G44" s="64"/>
      <c r="H44" s="64"/>
      <c r="I44" s="64"/>
      <c r="J44" s="64"/>
      <c r="K44" s="64"/>
      <c r="L44" s="73" t="str">
        <f>IF(K8="","",K8)</f>
        <v>B.Němcové 231,533 02 Pardubice p.č.6930/2;6930/4</v>
      </c>
      <c r="M44" s="64"/>
      <c r="N44" s="64"/>
      <c r="O44" s="64"/>
      <c r="P44" s="64"/>
      <c r="Q44" s="64"/>
      <c r="R44" s="64"/>
      <c r="S44" s="64"/>
      <c r="T44" s="64"/>
      <c r="U44" s="64"/>
      <c r="V44" s="64"/>
      <c r="W44" s="64"/>
      <c r="X44" s="64"/>
      <c r="Y44" s="64"/>
      <c r="Z44" s="64"/>
      <c r="AA44" s="64"/>
      <c r="AB44" s="64"/>
      <c r="AC44" s="64"/>
      <c r="AD44" s="64"/>
      <c r="AE44" s="64"/>
      <c r="AF44" s="64"/>
      <c r="AG44" s="64"/>
      <c r="AH44" s="64"/>
      <c r="AI44" s="66" t="s">
        <v>27</v>
      </c>
      <c r="AJ44" s="64"/>
      <c r="AK44" s="64"/>
      <c r="AL44" s="64"/>
      <c r="AM44" s="381" t="str">
        <f>IF(AN8= "","",AN8)</f>
        <v>24. 10. 2016</v>
      </c>
      <c r="AN44" s="381"/>
      <c r="AO44" s="64"/>
      <c r="AP44" s="64"/>
      <c r="AQ44" s="64"/>
      <c r="AR44" s="62"/>
    </row>
    <row r="45" spans="2:56" s="1" customFormat="1" ht="6.9" customHeight="1">
      <c r="B45" s="42"/>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2"/>
    </row>
    <row r="46" spans="2:56" s="1" customFormat="1" ht="13.2">
      <c r="B46" s="42"/>
      <c r="C46" s="66" t="s">
        <v>31</v>
      </c>
      <c r="D46" s="64"/>
      <c r="E46" s="64"/>
      <c r="F46" s="64"/>
      <c r="G46" s="64"/>
      <c r="H46" s="64"/>
      <c r="I46" s="64"/>
      <c r="J46" s="64"/>
      <c r="K46" s="64"/>
      <c r="L46" s="67" t="str">
        <f>IF(E11= "","",E11)</f>
        <v>Ministerstvo zemědělství,Těšnov 65/17,110 00Praha1</v>
      </c>
      <c r="M46" s="64"/>
      <c r="N46" s="64"/>
      <c r="O46" s="64"/>
      <c r="P46" s="64"/>
      <c r="Q46" s="64"/>
      <c r="R46" s="64"/>
      <c r="S46" s="64"/>
      <c r="T46" s="64"/>
      <c r="U46" s="64"/>
      <c r="V46" s="64"/>
      <c r="W46" s="64"/>
      <c r="X46" s="64"/>
      <c r="Y46" s="64"/>
      <c r="Z46" s="64"/>
      <c r="AA46" s="64"/>
      <c r="AB46" s="64"/>
      <c r="AC46" s="64"/>
      <c r="AD46" s="64"/>
      <c r="AE46" s="64"/>
      <c r="AF46" s="64"/>
      <c r="AG46" s="64"/>
      <c r="AH46" s="64"/>
      <c r="AI46" s="66" t="s">
        <v>39</v>
      </c>
      <c r="AJ46" s="64"/>
      <c r="AK46" s="64"/>
      <c r="AL46" s="64"/>
      <c r="AM46" s="382" t="str">
        <f>IF(E17="","",E17)</f>
        <v>BKN,spol.s r.o.Vladislavova 29/I,566 01Vysoké Mýto</v>
      </c>
      <c r="AN46" s="382"/>
      <c r="AO46" s="382"/>
      <c r="AP46" s="382"/>
      <c r="AQ46" s="64"/>
      <c r="AR46" s="62"/>
      <c r="AS46" s="383" t="s">
        <v>60</v>
      </c>
      <c r="AT46" s="384"/>
      <c r="AU46" s="75"/>
      <c r="AV46" s="75"/>
      <c r="AW46" s="75"/>
      <c r="AX46" s="75"/>
      <c r="AY46" s="75"/>
      <c r="AZ46" s="75"/>
      <c r="BA46" s="75"/>
      <c r="BB46" s="75"/>
      <c r="BC46" s="75"/>
      <c r="BD46" s="76"/>
    </row>
    <row r="47" spans="2:56" s="1" customFormat="1" ht="13.2">
      <c r="B47" s="42"/>
      <c r="C47" s="66" t="s">
        <v>37</v>
      </c>
      <c r="D47" s="64"/>
      <c r="E47" s="64"/>
      <c r="F47" s="64"/>
      <c r="G47" s="64"/>
      <c r="H47" s="64"/>
      <c r="I47" s="64"/>
      <c r="J47" s="64"/>
      <c r="K47" s="64"/>
      <c r="L47" s="67" t="str">
        <f>IF(E14= "Vyplň údaj","",E14)</f>
        <v/>
      </c>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2"/>
      <c r="AS47" s="385"/>
      <c r="AT47" s="386"/>
      <c r="AU47" s="77"/>
      <c r="AV47" s="77"/>
      <c r="AW47" s="77"/>
      <c r="AX47" s="77"/>
      <c r="AY47" s="77"/>
      <c r="AZ47" s="77"/>
      <c r="BA47" s="77"/>
      <c r="BB47" s="77"/>
      <c r="BC47" s="77"/>
      <c r="BD47" s="78"/>
    </row>
    <row r="48" spans="2:56" s="1" customFormat="1" ht="10.95" customHeight="1">
      <c r="B48" s="42"/>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2"/>
      <c r="AS48" s="387"/>
      <c r="AT48" s="388"/>
      <c r="AU48" s="43"/>
      <c r="AV48" s="43"/>
      <c r="AW48" s="43"/>
      <c r="AX48" s="43"/>
      <c r="AY48" s="43"/>
      <c r="AZ48" s="43"/>
      <c r="BA48" s="43"/>
      <c r="BB48" s="43"/>
      <c r="BC48" s="43"/>
      <c r="BD48" s="79"/>
    </row>
    <row r="49" spans="1:91" s="1" customFormat="1" ht="29.25" customHeight="1">
      <c r="B49" s="42"/>
      <c r="C49" s="389" t="s">
        <v>61</v>
      </c>
      <c r="D49" s="390"/>
      <c r="E49" s="390"/>
      <c r="F49" s="390"/>
      <c r="G49" s="390"/>
      <c r="H49" s="80"/>
      <c r="I49" s="391" t="s">
        <v>62</v>
      </c>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2" t="s">
        <v>63</v>
      </c>
      <c r="AH49" s="390"/>
      <c r="AI49" s="390"/>
      <c r="AJ49" s="390"/>
      <c r="AK49" s="390"/>
      <c r="AL49" s="390"/>
      <c r="AM49" s="390"/>
      <c r="AN49" s="391" t="s">
        <v>64</v>
      </c>
      <c r="AO49" s="390"/>
      <c r="AP49" s="390"/>
      <c r="AQ49" s="81" t="s">
        <v>65</v>
      </c>
      <c r="AR49" s="62"/>
      <c r="AS49" s="82" t="s">
        <v>66</v>
      </c>
      <c r="AT49" s="83" t="s">
        <v>67</v>
      </c>
      <c r="AU49" s="83" t="s">
        <v>68</v>
      </c>
      <c r="AV49" s="83" t="s">
        <v>69</v>
      </c>
      <c r="AW49" s="83" t="s">
        <v>70</v>
      </c>
      <c r="AX49" s="83" t="s">
        <v>71</v>
      </c>
      <c r="AY49" s="83" t="s">
        <v>72</v>
      </c>
      <c r="AZ49" s="83" t="s">
        <v>73</v>
      </c>
      <c r="BA49" s="83" t="s">
        <v>74</v>
      </c>
      <c r="BB49" s="83" t="s">
        <v>75</v>
      </c>
      <c r="BC49" s="83" t="s">
        <v>76</v>
      </c>
      <c r="BD49" s="84" t="s">
        <v>77</v>
      </c>
    </row>
    <row r="50" spans="1:91" s="1" customFormat="1" ht="10.95" customHeight="1">
      <c r="B50" s="42"/>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2"/>
      <c r="AS50" s="85"/>
      <c r="AT50" s="86"/>
      <c r="AU50" s="86"/>
      <c r="AV50" s="86"/>
      <c r="AW50" s="86"/>
      <c r="AX50" s="86"/>
      <c r="AY50" s="86"/>
      <c r="AZ50" s="86"/>
      <c r="BA50" s="86"/>
      <c r="BB50" s="86"/>
      <c r="BC50" s="86"/>
      <c r="BD50" s="87"/>
    </row>
    <row r="51" spans="1:91" s="4" customFormat="1" ht="32.4" customHeight="1">
      <c r="B51" s="69"/>
      <c r="C51" s="88" t="s">
        <v>78</v>
      </c>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373">
        <f>ROUND(AG52+AG55,2)</f>
        <v>0</v>
      </c>
      <c r="AH51" s="373"/>
      <c r="AI51" s="373"/>
      <c r="AJ51" s="373"/>
      <c r="AK51" s="373"/>
      <c r="AL51" s="373"/>
      <c r="AM51" s="373"/>
      <c r="AN51" s="374">
        <f t="shared" ref="AN51:AN56" si="0">SUM(AG51,AT51)</f>
        <v>0</v>
      </c>
      <c r="AO51" s="374"/>
      <c r="AP51" s="374"/>
      <c r="AQ51" s="90" t="s">
        <v>22</v>
      </c>
      <c r="AR51" s="72"/>
      <c r="AS51" s="91">
        <f>ROUND(AS52+AS55,2)</f>
        <v>0</v>
      </c>
      <c r="AT51" s="92">
        <f t="shared" ref="AT51:AT56" si="1">ROUND(SUM(AV51:AW51),2)</f>
        <v>0</v>
      </c>
      <c r="AU51" s="93">
        <f>ROUND(AU52+AU55,5)</f>
        <v>0</v>
      </c>
      <c r="AV51" s="92">
        <f>ROUND(AZ51*L26,2)</f>
        <v>0</v>
      </c>
      <c r="AW51" s="92">
        <f>ROUND(BA51*L27,2)</f>
        <v>0</v>
      </c>
      <c r="AX51" s="92">
        <f>ROUND(BB51*L26,2)</f>
        <v>0</v>
      </c>
      <c r="AY51" s="92">
        <f>ROUND(BC51*L27,2)</f>
        <v>0</v>
      </c>
      <c r="AZ51" s="92">
        <f>ROUND(AZ52+AZ55,2)</f>
        <v>0</v>
      </c>
      <c r="BA51" s="92">
        <f>ROUND(BA52+BA55,2)</f>
        <v>0</v>
      </c>
      <c r="BB51" s="92">
        <f>ROUND(BB52+BB55,2)</f>
        <v>0</v>
      </c>
      <c r="BC51" s="92">
        <f>ROUND(BC52+BC55,2)</f>
        <v>0</v>
      </c>
      <c r="BD51" s="94">
        <f>ROUND(BD52+BD55,2)</f>
        <v>0</v>
      </c>
      <c r="BS51" s="95" t="s">
        <v>79</v>
      </c>
      <c r="BT51" s="95" t="s">
        <v>80</v>
      </c>
      <c r="BU51" s="96" t="s">
        <v>81</v>
      </c>
      <c r="BV51" s="95" t="s">
        <v>82</v>
      </c>
      <c r="BW51" s="95" t="s">
        <v>7</v>
      </c>
      <c r="BX51" s="95" t="s">
        <v>83</v>
      </c>
      <c r="CL51" s="95" t="s">
        <v>22</v>
      </c>
    </row>
    <row r="52" spans="1:91" s="5" customFormat="1" ht="37.5" customHeight="1">
      <c r="B52" s="97"/>
      <c r="C52" s="98"/>
      <c r="D52" s="378" t="s">
        <v>84</v>
      </c>
      <c r="E52" s="378"/>
      <c r="F52" s="378"/>
      <c r="G52" s="378"/>
      <c r="H52" s="378"/>
      <c r="I52" s="99"/>
      <c r="J52" s="378" t="s">
        <v>85</v>
      </c>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7">
        <f>ROUND(SUM(AG53:AG54),2)</f>
        <v>0</v>
      </c>
      <c r="AH52" s="376"/>
      <c r="AI52" s="376"/>
      <c r="AJ52" s="376"/>
      <c r="AK52" s="376"/>
      <c r="AL52" s="376"/>
      <c r="AM52" s="376"/>
      <c r="AN52" s="375">
        <f t="shared" si="0"/>
        <v>0</v>
      </c>
      <c r="AO52" s="376"/>
      <c r="AP52" s="376"/>
      <c r="AQ52" s="100" t="s">
        <v>86</v>
      </c>
      <c r="AR52" s="101"/>
      <c r="AS52" s="102">
        <f>ROUND(SUM(AS53:AS54),2)</f>
        <v>0</v>
      </c>
      <c r="AT52" s="103">
        <f t="shared" si="1"/>
        <v>0</v>
      </c>
      <c r="AU52" s="104">
        <f>ROUND(SUM(AU53:AU54),5)</f>
        <v>0</v>
      </c>
      <c r="AV52" s="103">
        <f>ROUND(AZ52*L26,2)</f>
        <v>0</v>
      </c>
      <c r="AW52" s="103">
        <f>ROUND(BA52*L27,2)</f>
        <v>0</v>
      </c>
      <c r="AX52" s="103">
        <f>ROUND(BB52*L26,2)</f>
        <v>0</v>
      </c>
      <c r="AY52" s="103">
        <f>ROUND(BC52*L27,2)</f>
        <v>0</v>
      </c>
      <c r="AZ52" s="103">
        <f>ROUND(SUM(AZ53:AZ54),2)</f>
        <v>0</v>
      </c>
      <c r="BA52" s="103">
        <f>ROUND(SUM(BA53:BA54),2)</f>
        <v>0</v>
      </c>
      <c r="BB52" s="103">
        <f>ROUND(SUM(BB53:BB54),2)</f>
        <v>0</v>
      </c>
      <c r="BC52" s="103">
        <f>ROUND(SUM(BC53:BC54),2)</f>
        <v>0</v>
      </c>
      <c r="BD52" s="105">
        <f>ROUND(SUM(BD53:BD54),2)</f>
        <v>0</v>
      </c>
      <c r="BS52" s="106" t="s">
        <v>79</v>
      </c>
      <c r="BT52" s="106" t="s">
        <v>24</v>
      </c>
      <c r="BU52" s="106" t="s">
        <v>81</v>
      </c>
      <c r="BV52" s="106" t="s">
        <v>82</v>
      </c>
      <c r="BW52" s="106" t="s">
        <v>87</v>
      </c>
      <c r="BX52" s="106" t="s">
        <v>7</v>
      </c>
      <c r="CL52" s="106" t="s">
        <v>88</v>
      </c>
      <c r="CM52" s="106" t="s">
        <v>89</v>
      </c>
    </row>
    <row r="53" spans="1:91" s="6" customFormat="1" ht="22.5" customHeight="1">
      <c r="A53" s="107" t="s">
        <v>90</v>
      </c>
      <c r="B53" s="108"/>
      <c r="C53" s="109"/>
      <c r="D53" s="109"/>
      <c r="E53" s="372" t="s">
        <v>91</v>
      </c>
      <c r="F53" s="372"/>
      <c r="G53" s="372"/>
      <c r="H53" s="372"/>
      <c r="I53" s="372"/>
      <c r="J53" s="109"/>
      <c r="K53" s="372" t="s">
        <v>92</v>
      </c>
      <c r="L53" s="372"/>
      <c r="M53" s="372"/>
      <c r="N53" s="372"/>
      <c r="O53" s="372"/>
      <c r="P53" s="372"/>
      <c r="Q53" s="372"/>
      <c r="R53" s="372"/>
      <c r="S53" s="372"/>
      <c r="T53" s="372"/>
      <c r="U53" s="372"/>
      <c r="V53" s="372"/>
      <c r="W53" s="372"/>
      <c r="X53" s="372"/>
      <c r="Y53" s="372"/>
      <c r="Z53" s="372"/>
      <c r="AA53" s="372"/>
      <c r="AB53" s="372"/>
      <c r="AC53" s="372"/>
      <c r="AD53" s="372"/>
      <c r="AE53" s="372"/>
      <c r="AF53" s="372"/>
      <c r="AG53" s="370">
        <f>'D.1.1 - Architektonicko s...'!J29</f>
        <v>0</v>
      </c>
      <c r="AH53" s="371"/>
      <c r="AI53" s="371"/>
      <c r="AJ53" s="371"/>
      <c r="AK53" s="371"/>
      <c r="AL53" s="371"/>
      <c r="AM53" s="371"/>
      <c r="AN53" s="370">
        <f t="shared" si="0"/>
        <v>0</v>
      </c>
      <c r="AO53" s="371"/>
      <c r="AP53" s="371"/>
      <c r="AQ53" s="110" t="s">
        <v>93</v>
      </c>
      <c r="AR53" s="111"/>
      <c r="AS53" s="112">
        <v>0</v>
      </c>
      <c r="AT53" s="113">
        <f t="shared" si="1"/>
        <v>0</v>
      </c>
      <c r="AU53" s="114">
        <f>'D.1.1 - Architektonicko s...'!P105</f>
        <v>0</v>
      </c>
      <c r="AV53" s="113">
        <f>'D.1.1 - Architektonicko s...'!J32</f>
        <v>0</v>
      </c>
      <c r="AW53" s="113">
        <f>'D.1.1 - Architektonicko s...'!J33</f>
        <v>0</v>
      </c>
      <c r="AX53" s="113">
        <f>'D.1.1 - Architektonicko s...'!J34</f>
        <v>0</v>
      </c>
      <c r="AY53" s="113">
        <f>'D.1.1 - Architektonicko s...'!J35</f>
        <v>0</v>
      </c>
      <c r="AZ53" s="113">
        <f>'D.1.1 - Architektonicko s...'!F32</f>
        <v>0</v>
      </c>
      <c r="BA53" s="113">
        <f>'D.1.1 - Architektonicko s...'!F33</f>
        <v>0</v>
      </c>
      <c r="BB53" s="113">
        <f>'D.1.1 - Architektonicko s...'!F34</f>
        <v>0</v>
      </c>
      <c r="BC53" s="113">
        <f>'D.1.1 - Architektonicko s...'!F35</f>
        <v>0</v>
      </c>
      <c r="BD53" s="115">
        <f>'D.1.1 - Architektonicko s...'!F36</f>
        <v>0</v>
      </c>
      <c r="BT53" s="116" t="s">
        <v>89</v>
      </c>
      <c r="BV53" s="116" t="s">
        <v>82</v>
      </c>
      <c r="BW53" s="116" t="s">
        <v>94</v>
      </c>
      <c r="BX53" s="116" t="s">
        <v>87</v>
      </c>
      <c r="CL53" s="116" t="s">
        <v>88</v>
      </c>
    </row>
    <row r="54" spans="1:91" s="6" customFormat="1" ht="34.5" customHeight="1">
      <c r="A54" s="107" t="s">
        <v>90</v>
      </c>
      <c r="B54" s="108"/>
      <c r="C54" s="109"/>
      <c r="D54" s="109"/>
      <c r="E54" s="372" t="s">
        <v>95</v>
      </c>
      <c r="F54" s="372"/>
      <c r="G54" s="372"/>
      <c r="H54" s="372"/>
      <c r="I54" s="372"/>
      <c r="J54" s="109"/>
      <c r="K54" s="372" t="s">
        <v>96</v>
      </c>
      <c r="L54" s="372"/>
      <c r="M54" s="372"/>
      <c r="N54" s="372"/>
      <c r="O54" s="372"/>
      <c r="P54" s="372"/>
      <c r="Q54" s="372"/>
      <c r="R54" s="372"/>
      <c r="S54" s="372"/>
      <c r="T54" s="372"/>
      <c r="U54" s="372"/>
      <c r="V54" s="372"/>
      <c r="W54" s="372"/>
      <c r="X54" s="372"/>
      <c r="Y54" s="372"/>
      <c r="Z54" s="372"/>
      <c r="AA54" s="372"/>
      <c r="AB54" s="372"/>
      <c r="AC54" s="372"/>
      <c r="AD54" s="372"/>
      <c r="AE54" s="372"/>
      <c r="AF54" s="372"/>
      <c r="AG54" s="370">
        <f>'D.1.4.1 - Silnoproudá ele...'!J29</f>
        <v>0</v>
      </c>
      <c r="AH54" s="371"/>
      <c r="AI54" s="371"/>
      <c r="AJ54" s="371"/>
      <c r="AK54" s="371"/>
      <c r="AL54" s="371"/>
      <c r="AM54" s="371"/>
      <c r="AN54" s="370">
        <f t="shared" si="0"/>
        <v>0</v>
      </c>
      <c r="AO54" s="371"/>
      <c r="AP54" s="371"/>
      <c r="AQ54" s="110" t="s">
        <v>93</v>
      </c>
      <c r="AR54" s="111"/>
      <c r="AS54" s="112">
        <v>0</v>
      </c>
      <c r="AT54" s="113">
        <f t="shared" si="1"/>
        <v>0</v>
      </c>
      <c r="AU54" s="114">
        <f>'D.1.4.1 - Silnoproudá ele...'!P84</f>
        <v>0</v>
      </c>
      <c r="AV54" s="113">
        <f>'D.1.4.1 - Silnoproudá ele...'!J32</f>
        <v>0</v>
      </c>
      <c r="AW54" s="113">
        <f>'D.1.4.1 - Silnoproudá ele...'!J33</f>
        <v>0</v>
      </c>
      <c r="AX54" s="113">
        <f>'D.1.4.1 - Silnoproudá ele...'!J34</f>
        <v>0</v>
      </c>
      <c r="AY54" s="113">
        <f>'D.1.4.1 - Silnoproudá ele...'!J35</f>
        <v>0</v>
      </c>
      <c r="AZ54" s="113">
        <f>'D.1.4.1 - Silnoproudá ele...'!F32</f>
        <v>0</v>
      </c>
      <c r="BA54" s="113">
        <f>'D.1.4.1 - Silnoproudá ele...'!F33</f>
        <v>0</v>
      </c>
      <c r="BB54" s="113">
        <f>'D.1.4.1 - Silnoproudá ele...'!F34</f>
        <v>0</v>
      </c>
      <c r="BC54" s="113">
        <f>'D.1.4.1 - Silnoproudá ele...'!F35</f>
        <v>0</v>
      </c>
      <c r="BD54" s="115">
        <f>'D.1.4.1 - Silnoproudá ele...'!F36</f>
        <v>0</v>
      </c>
      <c r="BT54" s="116" t="s">
        <v>89</v>
      </c>
      <c r="BV54" s="116" t="s">
        <v>82</v>
      </c>
      <c r="BW54" s="116" t="s">
        <v>97</v>
      </c>
      <c r="BX54" s="116" t="s">
        <v>87</v>
      </c>
      <c r="CL54" s="116" t="s">
        <v>88</v>
      </c>
    </row>
    <row r="55" spans="1:91" s="5" customFormat="1" ht="22.5" customHeight="1">
      <c r="B55" s="97"/>
      <c r="C55" s="98"/>
      <c r="D55" s="378" t="s">
        <v>98</v>
      </c>
      <c r="E55" s="378"/>
      <c r="F55" s="378"/>
      <c r="G55" s="378"/>
      <c r="H55" s="378"/>
      <c r="I55" s="99"/>
      <c r="J55" s="378" t="s">
        <v>99</v>
      </c>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7">
        <f>ROUND(AG56,2)</f>
        <v>0</v>
      </c>
      <c r="AH55" s="376"/>
      <c r="AI55" s="376"/>
      <c r="AJ55" s="376"/>
      <c r="AK55" s="376"/>
      <c r="AL55" s="376"/>
      <c r="AM55" s="376"/>
      <c r="AN55" s="375">
        <f t="shared" si="0"/>
        <v>0</v>
      </c>
      <c r="AO55" s="376"/>
      <c r="AP55" s="376"/>
      <c r="AQ55" s="100" t="s">
        <v>98</v>
      </c>
      <c r="AR55" s="101"/>
      <c r="AS55" s="102">
        <f>ROUND(AS56,2)</f>
        <v>0</v>
      </c>
      <c r="AT55" s="103">
        <f t="shared" si="1"/>
        <v>0</v>
      </c>
      <c r="AU55" s="104">
        <f>ROUND(AU56,5)</f>
        <v>0</v>
      </c>
      <c r="AV55" s="103">
        <f>ROUND(AZ55*L26,2)</f>
        <v>0</v>
      </c>
      <c r="AW55" s="103">
        <f>ROUND(BA55*L27,2)</f>
        <v>0</v>
      </c>
      <c r="AX55" s="103">
        <f>ROUND(BB55*L26,2)</f>
        <v>0</v>
      </c>
      <c r="AY55" s="103">
        <f>ROUND(BC55*L27,2)</f>
        <v>0</v>
      </c>
      <c r="AZ55" s="103">
        <f>ROUND(AZ56,2)</f>
        <v>0</v>
      </c>
      <c r="BA55" s="103">
        <f>ROUND(BA56,2)</f>
        <v>0</v>
      </c>
      <c r="BB55" s="103">
        <f>ROUND(BB56,2)</f>
        <v>0</v>
      </c>
      <c r="BC55" s="103">
        <f>ROUND(BC56,2)</f>
        <v>0</v>
      </c>
      <c r="BD55" s="105">
        <f>ROUND(BD56,2)</f>
        <v>0</v>
      </c>
      <c r="BS55" s="106" t="s">
        <v>79</v>
      </c>
      <c r="BT55" s="106" t="s">
        <v>24</v>
      </c>
      <c r="BU55" s="106" t="s">
        <v>81</v>
      </c>
      <c r="BV55" s="106" t="s">
        <v>82</v>
      </c>
      <c r="BW55" s="106" t="s">
        <v>100</v>
      </c>
      <c r="BX55" s="106" t="s">
        <v>7</v>
      </c>
      <c r="CL55" s="106" t="s">
        <v>22</v>
      </c>
      <c r="CM55" s="106" t="s">
        <v>89</v>
      </c>
    </row>
    <row r="56" spans="1:91" s="6" customFormat="1" ht="22.5" customHeight="1">
      <c r="A56" s="107" t="s">
        <v>90</v>
      </c>
      <c r="B56" s="108"/>
      <c r="C56" s="109"/>
      <c r="D56" s="109"/>
      <c r="E56" s="372" t="s">
        <v>101</v>
      </c>
      <c r="F56" s="372"/>
      <c r="G56" s="372"/>
      <c r="H56" s="372"/>
      <c r="I56" s="372"/>
      <c r="J56" s="109"/>
      <c r="K56" s="372" t="s">
        <v>99</v>
      </c>
      <c r="L56" s="372"/>
      <c r="M56" s="372"/>
      <c r="N56" s="372"/>
      <c r="O56" s="372"/>
      <c r="P56" s="372"/>
      <c r="Q56" s="372"/>
      <c r="R56" s="372"/>
      <c r="S56" s="372"/>
      <c r="T56" s="372"/>
      <c r="U56" s="372"/>
      <c r="V56" s="372"/>
      <c r="W56" s="372"/>
      <c r="X56" s="372"/>
      <c r="Y56" s="372"/>
      <c r="Z56" s="372"/>
      <c r="AA56" s="372"/>
      <c r="AB56" s="372"/>
      <c r="AC56" s="372"/>
      <c r="AD56" s="372"/>
      <c r="AE56" s="372"/>
      <c r="AF56" s="372"/>
      <c r="AG56" s="370">
        <f>'VON.OV - Vedlejší a ostat...'!J29</f>
        <v>0</v>
      </c>
      <c r="AH56" s="371"/>
      <c r="AI56" s="371"/>
      <c r="AJ56" s="371"/>
      <c r="AK56" s="371"/>
      <c r="AL56" s="371"/>
      <c r="AM56" s="371"/>
      <c r="AN56" s="370">
        <f t="shared" si="0"/>
        <v>0</v>
      </c>
      <c r="AO56" s="371"/>
      <c r="AP56" s="371"/>
      <c r="AQ56" s="110" t="s">
        <v>93</v>
      </c>
      <c r="AR56" s="111"/>
      <c r="AS56" s="117">
        <v>0</v>
      </c>
      <c r="AT56" s="118">
        <f t="shared" si="1"/>
        <v>0</v>
      </c>
      <c r="AU56" s="119">
        <f>'VON.OV - Vedlejší a ostat...'!P85</f>
        <v>0</v>
      </c>
      <c r="AV56" s="118">
        <f>'VON.OV - Vedlejší a ostat...'!J32</f>
        <v>0</v>
      </c>
      <c r="AW56" s="118">
        <f>'VON.OV - Vedlejší a ostat...'!J33</f>
        <v>0</v>
      </c>
      <c r="AX56" s="118">
        <f>'VON.OV - Vedlejší a ostat...'!J34</f>
        <v>0</v>
      </c>
      <c r="AY56" s="118">
        <f>'VON.OV - Vedlejší a ostat...'!J35</f>
        <v>0</v>
      </c>
      <c r="AZ56" s="118">
        <f>'VON.OV - Vedlejší a ostat...'!F32</f>
        <v>0</v>
      </c>
      <c r="BA56" s="118">
        <f>'VON.OV - Vedlejší a ostat...'!F33</f>
        <v>0</v>
      </c>
      <c r="BB56" s="118">
        <f>'VON.OV - Vedlejší a ostat...'!F34</f>
        <v>0</v>
      </c>
      <c r="BC56" s="118">
        <f>'VON.OV - Vedlejší a ostat...'!F35</f>
        <v>0</v>
      </c>
      <c r="BD56" s="120">
        <f>'VON.OV - Vedlejší a ostat...'!F36</f>
        <v>0</v>
      </c>
      <c r="BT56" s="116" t="s">
        <v>89</v>
      </c>
      <c r="BV56" s="116" t="s">
        <v>82</v>
      </c>
      <c r="BW56" s="116" t="s">
        <v>102</v>
      </c>
      <c r="BX56" s="116" t="s">
        <v>100</v>
      </c>
      <c r="CL56" s="116" t="s">
        <v>22</v>
      </c>
    </row>
    <row r="57" spans="1:91" s="1" customFormat="1" ht="30" customHeight="1">
      <c r="B57" s="42"/>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2"/>
    </row>
    <row r="58" spans="1:91" s="1" customFormat="1" ht="6.9" customHeight="1">
      <c r="B58" s="57"/>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62"/>
    </row>
  </sheetData>
  <sheetProtection password="CC35" sheet="1" objects="1" scenarios="1" formatCells="0" formatColumns="0" formatRows="0" sort="0" autoFilter="0"/>
  <mergeCells count="57">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L42:AO42"/>
    <mergeCell ref="AM44:AN44"/>
    <mergeCell ref="AM46:AP46"/>
    <mergeCell ref="AS46:AT48"/>
    <mergeCell ref="C49:G49"/>
    <mergeCell ref="I49:AF49"/>
    <mergeCell ref="AG49:AM49"/>
    <mergeCell ref="AN49:AP49"/>
    <mergeCell ref="AG52:AM52"/>
    <mergeCell ref="D52:H52"/>
    <mergeCell ref="J52:AF52"/>
    <mergeCell ref="AN53:AP53"/>
    <mergeCell ref="AG53:AM53"/>
    <mergeCell ref="E53:I53"/>
    <mergeCell ref="K53:AF53"/>
    <mergeCell ref="AR2:BE2"/>
    <mergeCell ref="AN56:AP56"/>
    <mergeCell ref="AG56:AM56"/>
    <mergeCell ref="E56:I56"/>
    <mergeCell ref="K56:AF56"/>
    <mergeCell ref="AG51:AM51"/>
    <mergeCell ref="AN51:AP51"/>
    <mergeCell ref="AN54:AP54"/>
    <mergeCell ref="AG54:AM54"/>
    <mergeCell ref="E54:I54"/>
    <mergeCell ref="K54:AF54"/>
    <mergeCell ref="AN55:AP55"/>
    <mergeCell ref="AG55:AM55"/>
    <mergeCell ref="D55:H55"/>
    <mergeCell ref="J55:AF55"/>
    <mergeCell ref="AN52:AP52"/>
  </mergeCells>
  <hyperlinks>
    <hyperlink ref="K1:S1" location="C2" display="1) Rekapitulace stavby" xr:uid="{00000000-0004-0000-0000-000000000000}"/>
    <hyperlink ref="W1:AI1" location="C51" display="2) Rekapitulace objektů stavby a soupisů prací" xr:uid="{00000000-0004-0000-0000-000001000000}"/>
    <hyperlink ref="A53" location="'D.1.1 - Architektonicko s...'!C2" display="/" xr:uid="{00000000-0004-0000-0000-000002000000}"/>
    <hyperlink ref="A54" location="'D.1.4.1 - Silnoproudá ele...'!C2" display="/" xr:uid="{00000000-0004-0000-0000-000003000000}"/>
    <hyperlink ref="A56" location="'VON.OV - Vedlejší a ostat...'!C2" display="/" xr:uid="{00000000-0004-0000-0000-000004000000}"/>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R1049"/>
  <sheetViews>
    <sheetView showGridLines="0" workbookViewId="0">
      <pane ySplit="1" topLeftCell="A2" activePane="bottomLeft" state="frozen"/>
      <selection pane="bottomLeft"/>
    </sheetView>
  </sheetViews>
  <sheetFormatPr defaultRowHeight="12"/>
  <cols>
    <col min="1" max="1" width="8.28515625" customWidth="1"/>
    <col min="2" max="2" width="1.7109375" customWidth="1"/>
    <col min="3" max="3" width="4.140625" customWidth="1"/>
    <col min="4" max="4" width="4.28515625" customWidth="1"/>
    <col min="5" max="5" width="17.140625" customWidth="1"/>
    <col min="6" max="6" width="75" customWidth="1"/>
    <col min="7" max="7" width="8.7109375" customWidth="1"/>
    <col min="8" max="8" width="11.140625" customWidth="1"/>
    <col min="9" max="9" width="12.7109375" style="121" customWidth="1"/>
    <col min="10" max="10" width="23.42578125" customWidth="1"/>
    <col min="11" max="11" width="15.42578125" customWidth="1"/>
    <col min="13" max="18" width="9.28515625" hidden="1"/>
    <col min="19" max="19" width="8.140625" hidden="1" customWidth="1"/>
    <col min="20" max="20" width="29.710937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70" ht="21.75" customHeight="1">
      <c r="A1" s="22"/>
      <c r="B1" s="122"/>
      <c r="C1" s="122"/>
      <c r="D1" s="123" t="s">
        <v>1</v>
      </c>
      <c r="E1" s="122"/>
      <c r="F1" s="124" t="s">
        <v>103</v>
      </c>
      <c r="G1" s="411" t="s">
        <v>104</v>
      </c>
      <c r="H1" s="411"/>
      <c r="I1" s="125"/>
      <c r="J1" s="124" t="s">
        <v>105</v>
      </c>
      <c r="K1" s="123" t="s">
        <v>106</v>
      </c>
      <c r="L1" s="124" t="s">
        <v>107</v>
      </c>
      <c r="M1" s="124"/>
      <c r="N1" s="124"/>
      <c r="O1" s="124"/>
      <c r="P1" s="124"/>
      <c r="Q1" s="124"/>
      <c r="R1" s="124"/>
      <c r="S1" s="124"/>
      <c r="T1" s="124"/>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 customHeight="1">
      <c r="L2" s="369"/>
      <c r="M2" s="369"/>
      <c r="N2" s="369"/>
      <c r="O2" s="369"/>
      <c r="P2" s="369"/>
      <c r="Q2" s="369"/>
      <c r="R2" s="369"/>
      <c r="S2" s="369"/>
      <c r="T2" s="369"/>
      <c r="U2" s="369"/>
      <c r="V2" s="369"/>
      <c r="AT2" s="25" t="s">
        <v>94</v>
      </c>
    </row>
    <row r="3" spans="1:70" ht="6.9" customHeight="1">
      <c r="B3" s="26"/>
      <c r="C3" s="27"/>
      <c r="D3" s="27"/>
      <c r="E3" s="27"/>
      <c r="F3" s="27"/>
      <c r="G3" s="27"/>
      <c r="H3" s="27"/>
      <c r="I3" s="126"/>
      <c r="J3" s="27"/>
      <c r="K3" s="28"/>
      <c r="AT3" s="25" t="s">
        <v>89</v>
      </c>
    </row>
    <row r="4" spans="1:70" ht="36.9" customHeight="1">
      <c r="B4" s="29"/>
      <c r="C4" s="30"/>
      <c r="D4" s="31" t="s">
        <v>108</v>
      </c>
      <c r="E4" s="30"/>
      <c r="F4" s="30"/>
      <c r="G4" s="30"/>
      <c r="H4" s="30"/>
      <c r="I4" s="127"/>
      <c r="J4" s="30"/>
      <c r="K4" s="32"/>
      <c r="M4" s="33" t="s">
        <v>12</v>
      </c>
      <c r="AT4" s="25" t="s">
        <v>6</v>
      </c>
    </row>
    <row r="5" spans="1:70" ht="6.9" customHeight="1">
      <c r="B5" s="29"/>
      <c r="C5" s="30"/>
      <c r="D5" s="30"/>
      <c r="E5" s="30"/>
      <c r="F5" s="30"/>
      <c r="G5" s="30"/>
      <c r="H5" s="30"/>
      <c r="I5" s="127"/>
      <c r="J5" s="30"/>
      <c r="K5" s="32"/>
    </row>
    <row r="6" spans="1:70" ht="13.2">
      <c r="B6" s="29"/>
      <c r="C6" s="30"/>
      <c r="D6" s="38" t="s">
        <v>18</v>
      </c>
      <c r="E6" s="30"/>
      <c r="F6" s="30"/>
      <c r="G6" s="30"/>
      <c r="H6" s="30"/>
      <c r="I6" s="127"/>
      <c r="J6" s="30"/>
      <c r="K6" s="32"/>
    </row>
    <row r="7" spans="1:70" ht="22.5" customHeight="1">
      <c r="B7" s="29"/>
      <c r="C7" s="30"/>
      <c r="D7" s="30"/>
      <c r="E7" s="412" t="str">
        <f>'Rekapitulace stavby'!K6</f>
        <v>Snížení energetické náročnosti MZe v Pardubicích</v>
      </c>
      <c r="F7" s="418"/>
      <c r="G7" s="418"/>
      <c r="H7" s="418"/>
      <c r="I7" s="127"/>
      <c r="J7" s="30"/>
      <c r="K7" s="32"/>
    </row>
    <row r="8" spans="1:70" ht="13.2">
      <c r="B8" s="29"/>
      <c r="C8" s="30"/>
      <c r="D8" s="38" t="s">
        <v>109</v>
      </c>
      <c r="E8" s="30"/>
      <c r="F8" s="30"/>
      <c r="G8" s="30"/>
      <c r="H8" s="30"/>
      <c r="I8" s="127"/>
      <c r="J8" s="30"/>
      <c r="K8" s="32"/>
    </row>
    <row r="9" spans="1:70" s="1" customFormat="1" ht="22.5" customHeight="1">
      <c r="B9" s="42"/>
      <c r="C9" s="43"/>
      <c r="D9" s="43"/>
      <c r="E9" s="412" t="s">
        <v>110</v>
      </c>
      <c r="F9" s="413"/>
      <c r="G9" s="413"/>
      <c r="H9" s="413"/>
      <c r="I9" s="128"/>
      <c r="J9" s="43"/>
      <c r="K9" s="46"/>
    </row>
    <row r="10" spans="1:70" s="1" customFormat="1" ht="13.2">
      <c r="B10" s="42"/>
      <c r="C10" s="43"/>
      <c r="D10" s="38" t="s">
        <v>111</v>
      </c>
      <c r="E10" s="43"/>
      <c r="F10" s="43"/>
      <c r="G10" s="43"/>
      <c r="H10" s="43"/>
      <c r="I10" s="128"/>
      <c r="J10" s="43"/>
      <c r="K10" s="46"/>
    </row>
    <row r="11" spans="1:70" s="1" customFormat="1" ht="36.9" customHeight="1">
      <c r="B11" s="42"/>
      <c r="C11" s="43"/>
      <c r="D11" s="43"/>
      <c r="E11" s="414" t="s">
        <v>112</v>
      </c>
      <c r="F11" s="413"/>
      <c r="G11" s="413"/>
      <c r="H11" s="413"/>
      <c r="I11" s="128"/>
      <c r="J11" s="43"/>
      <c r="K11" s="46"/>
    </row>
    <row r="12" spans="1:70" s="1" customFormat="1">
      <c r="B12" s="42"/>
      <c r="C12" s="43"/>
      <c r="D12" s="43"/>
      <c r="E12" s="43"/>
      <c r="F12" s="43"/>
      <c r="G12" s="43"/>
      <c r="H12" s="43"/>
      <c r="I12" s="128"/>
      <c r="J12" s="43"/>
      <c r="K12" s="46"/>
    </row>
    <row r="13" spans="1:70" s="1" customFormat="1" ht="14.4" customHeight="1">
      <c r="B13" s="42"/>
      <c r="C13" s="43"/>
      <c r="D13" s="38" t="s">
        <v>21</v>
      </c>
      <c r="E13" s="43"/>
      <c r="F13" s="36" t="s">
        <v>88</v>
      </c>
      <c r="G13" s="43"/>
      <c r="H13" s="43"/>
      <c r="I13" s="129" t="s">
        <v>23</v>
      </c>
      <c r="J13" s="36" t="s">
        <v>22</v>
      </c>
      <c r="K13" s="46"/>
    </row>
    <row r="14" spans="1:70" s="1" customFormat="1" ht="14.4" customHeight="1">
      <c r="B14" s="42"/>
      <c r="C14" s="43"/>
      <c r="D14" s="38" t="s">
        <v>25</v>
      </c>
      <c r="E14" s="43"/>
      <c r="F14" s="36" t="s">
        <v>26</v>
      </c>
      <c r="G14" s="43"/>
      <c r="H14" s="43"/>
      <c r="I14" s="129" t="s">
        <v>27</v>
      </c>
      <c r="J14" s="130" t="str">
        <f>'Rekapitulace stavby'!AN8</f>
        <v>24. 10. 2016</v>
      </c>
      <c r="K14" s="46"/>
    </row>
    <row r="15" spans="1:70" s="1" customFormat="1" ht="10.95" customHeight="1">
      <c r="B15" s="42"/>
      <c r="C15" s="43"/>
      <c r="D15" s="43"/>
      <c r="E15" s="43"/>
      <c r="F15" s="43"/>
      <c r="G15" s="43"/>
      <c r="H15" s="43"/>
      <c r="I15" s="128"/>
      <c r="J15" s="43"/>
      <c r="K15" s="46"/>
    </row>
    <row r="16" spans="1:70" s="1" customFormat="1" ht="14.4" customHeight="1">
      <c r="B16" s="42"/>
      <c r="C16" s="43"/>
      <c r="D16" s="38" t="s">
        <v>31</v>
      </c>
      <c r="E16" s="43"/>
      <c r="F16" s="43"/>
      <c r="G16" s="43"/>
      <c r="H16" s="43"/>
      <c r="I16" s="129" t="s">
        <v>32</v>
      </c>
      <c r="J16" s="36" t="s">
        <v>33</v>
      </c>
      <c r="K16" s="46"/>
    </row>
    <row r="17" spans="2:11" s="1" customFormat="1" ht="18" customHeight="1">
      <c r="B17" s="42"/>
      <c r="C17" s="43"/>
      <c r="D17" s="43"/>
      <c r="E17" s="36" t="s">
        <v>34</v>
      </c>
      <c r="F17" s="43"/>
      <c r="G17" s="43"/>
      <c r="H17" s="43"/>
      <c r="I17" s="129" t="s">
        <v>35</v>
      </c>
      <c r="J17" s="36" t="s">
        <v>36</v>
      </c>
      <c r="K17" s="46"/>
    </row>
    <row r="18" spans="2:11" s="1" customFormat="1" ht="6.9" customHeight="1">
      <c r="B18" s="42"/>
      <c r="C18" s="43"/>
      <c r="D18" s="43"/>
      <c r="E18" s="43"/>
      <c r="F18" s="43"/>
      <c r="G18" s="43"/>
      <c r="H18" s="43"/>
      <c r="I18" s="128"/>
      <c r="J18" s="43"/>
      <c r="K18" s="46"/>
    </row>
    <row r="19" spans="2:11" s="1" customFormat="1" ht="14.4" customHeight="1">
      <c r="B19" s="42"/>
      <c r="C19" s="43"/>
      <c r="D19" s="38" t="s">
        <v>37</v>
      </c>
      <c r="E19" s="43"/>
      <c r="F19" s="43"/>
      <c r="G19" s="43"/>
      <c r="H19" s="43"/>
      <c r="I19" s="129" t="s">
        <v>32</v>
      </c>
      <c r="J19" s="36" t="str">
        <f>IF('Rekapitulace stavby'!AN13="Vyplň údaj","",IF('Rekapitulace stavby'!AN13="","",'Rekapitulace stavby'!AN13))</f>
        <v/>
      </c>
      <c r="K19" s="46"/>
    </row>
    <row r="20" spans="2:11" s="1" customFormat="1" ht="18" customHeight="1">
      <c r="B20" s="42"/>
      <c r="C20" s="43"/>
      <c r="D20" s="43"/>
      <c r="E20" s="36" t="str">
        <f>IF('Rekapitulace stavby'!E14="Vyplň údaj","",IF('Rekapitulace stavby'!E14="","",'Rekapitulace stavby'!E14))</f>
        <v/>
      </c>
      <c r="F20" s="43"/>
      <c r="G20" s="43"/>
      <c r="H20" s="43"/>
      <c r="I20" s="129" t="s">
        <v>35</v>
      </c>
      <c r="J20" s="36" t="str">
        <f>IF('Rekapitulace stavby'!AN14="Vyplň údaj","",IF('Rekapitulace stavby'!AN14="","",'Rekapitulace stavby'!AN14))</f>
        <v/>
      </c>
      <c r="K20" s="46"/>
    </row>
    <row r="21" spans="2:11" s="1" customFormat="1" ht="6.9" customHeight="1">
      <c r="B21" s="42"/>
      <c r="C21" s="43"/>
      <c r="D21" s="43"/>
      <c r="E21" s="43"/>
      <c r="F21" s="43"/>
      <c r="G21" s="43"/>
      <c r="H21" s="43"/>
      <c r="I21" s="128"/>
      <c r="J21" s="43"/>
      <c r="K21" s="46"/>
    </row>
    <row r="22" spans="2:11" s="1" customFormat="1" ht="14.4" customHeight="1">
      <c r="B22" s="42"/>
      <c r="C22" s="43"/>
      <c r="D22" s="38" t="s">
        <v>39</v>
      </c>
      <c r="E22" s="43"/>
      <c r="F22" s="43"/>
      <c r="G22" s="43"/>
      <c r="H22" s="43"/>
      <c r="I22" s="129" t="s">
        <v>32</v>
      </c>
      <c r="J22" s="36" t="s">
        <v>40</v>
      </c>
      <c r="K22" s="46"/>
    </row>
    <row r="23" spans="2:11" s="1" customFormat="1" ht="18" customHeight="1">
      <c r="B23" s="42"/>
      <c r="C23" s="43"/>
      <c r="D23" s="43"/>
      <c r="E23" s="36" t="s">
        <v>41</v>
      </c>
      <c r="F23" s="43"/>
      <c r="G23" s="43"/>
      <c r="H23" s="43"/>
      <c r="I23" s="129" t="s">
        <v>35</v>
      </c>
      <c r="J23" s="36" t="s">
        <v>42</v>
      </c>
      <c r="K23" s="46"/>
    </row>
    <row r="24" spans="2:11" s="1" customFormat="1" ht="6.9" customHeight="1">
      <c r="B24" s="42"/>
      <c r="C24" s="43"/>
      <c r="D24" s="43"/>
      <c r="E24" s="43"/>
      <c r="F24" s="43"/>
      <c r="G24" s="43"/>
      <c r="H24" s="43"/>
      <c r="I24" s="128"/>
      <c r="J24" s="43"/>
      <c r="K24" s="46"/>
    </row>
    <row r="25" spans="2:11" s="1" customFormat="1" ht="14.4" customHeight="1">
      <c r="B25" s="42"/>
      <c r="C25" s="43"/>
      <c r="D25" s="38" t="s">
        <v>44</v>
      </c>
      <c r="E25" s="43"/>
      <c r="F25" s="43"/>
      <c r="G25" s="43"/>
      <c r="H25" s="43"/>
      <c r="I25" s="128"/>
      <c r="J25" s="43"/>
      <c r="K25" s="46"/>
    </row>
    <row r="26" spans="2:11" s="7" customFormat="1" ht="22.5" customHeight="1">
      <c r="B26" s="131"/>
      <c r="C26" s="132"/>
      <c r="D26" s="132"/>
      <c r="E26" s="407" t="s">
        <v>22</v>
      </c>
      <c r="F26" s="407"/>
      <c r="G26" s="407"/>
      <c r="H26" s="407"/>
      <c r="I26" s="133"/>
      <c r="J26" s="132"/>
      <c r="K26" s="134"/>
    </row>
    <row r="27" spans="2:11" s="1" customFormat="1" ht="6.9" customHeight="1">
      <c r="B27" s="42"/>
      <c r="C27" s="43"/>
      <c r="D27" s="43"/>
      <c r="E27" s="43"/>
      <c r="F27" s="43"/>
      <c r="G27" s="43"/>
      <c r="H27" s="43"/>
      <c r="I27" s="128"/>
      <c r="J27" s="43"/>
      <c r="K27" s="46"/>
    </row>
    <row r="28" spans="2:11" s="1" customFormat="1" ht="6.9" customHeight="1">
      <c r="B28" s="42"/>
      <c r="C28" s="43"/>
      <c r="D28" s="86"/>
      <c r="E28" s="86"/>
      <c r="F28" s="86"/>
      <c r="G28" s="86"/>
      <c r="H28" s="86"/>
      <c r="I28" s="135"/>
      <c r="J28" s="86"/>
      <c r="K28" s="136"/>
    </row>
    <row r="29" spans="2:11" s="1" customFormat="1" ht="25.35" customHeight="1">
      <c r="B29" s="42"/>
      <c r="C29" s="43"/>
      <c r="D29" s="137" t="s">
        <v>46</v>
      </c>
      <c r="E29" s="43"/>
      <c r="F29" s="43"/>
      <c r="G29" s="43"/>
      <c r="H29" s="43"/>
      <c r="I29" s="128"/>
      <c r="J29" s="138">
        <f>ROUND(J105,2)</f>
        <v>0</v>
      </c>
      <c r="K29" s="46"/>
    </row>
    <row r="30" spans="2:11" s="1" customFormat="1" ht="6.9" customHeight="1">
      <c r="B30" s="42"/>
      <c r="C30" s="43"/>
      <c r="D30" s="86"/>
      <c r="E30" s="86"/>
      <c r="F30" s="86"/>
      <c r="G30" s="86"/>
      <c r="H30" s="86"/>
      <c r="I30" s="135"/>
      <c r="J30" s="86"/>
      <c r="K30" s="136"/>
    </row>
    <row r="31" spans="2:11" s="1" customFormat="1" ht="14.4" customHeight="1">
      <c r="B31" s="42"/>
      <c r="C31" s="43"/>
      <c r="D31" s="43"/>
      <c r="E31" s="43"/>
      <c r="F31" s="47" t="s">
        <v>48</v>
      </c>
      <c r="G31" s="43"/>
      <c r="H31" s="43"/>
      <c r="I31" s="139" t="s">
        <v>47</v>
      </c>
      <c r="J31" s="47" t="s">
        <v>49</v>
      </c>
      <c r="K31" s="46"/>
    </row>
    <row r="32" spans="2:11" s="1" customFormat="1" ht="14.4" customHeight="1">
      <c r="B32" s="42"/>
      <c r="C32" s="43"/>
      <c r="D32" s="50" t="s">
        <v>50</v>
      </c>
      <c r="E32" s="50" t="s">
        <v>51</v>
      </c>
      <c r="F32" s="140">
        <f>ROUND(SUM(BE105:BE1048), 2)</f>
        <v>0</v>
      </c>
      <c r="G32" s="43"/>
      <c r="H32" s="43"/>
      <c r="I32" s="141">
        <v>0.21</v>
      </c>
      <c r="J32" s="140">
        <f>ROUND(ROUND((SUM(BE105:BE1048)), 2)*I32, 2)</f>
        <v>0</v>
      </c>
      <c r="K32" s="46"/>
    </row>
    <row r="33" spans="2:11" s="1" customFormat="1" ht="14.4" customHeight="1">
      <c r="B33" s="42"/>
      <c r="C33" s="43"/>
      <c r="D33" s="43"/>
      <c r="E33" s="50" t="s">
        <v>52</v>
      </c>
      <c r="F33" s="140">
        <f>ROUND(SUM(BF105:BF1048), 2)</f>
        <v>0</v>
      </c>
      <c r="G33" s="43"/>
      <c r="H33" s="43"/>
      <c r="I33" s="141">
        <v>0.15</v>
      </c>
      <c r="J33" s="140">
        <f>ROUND(ROUND((SUM(BF105:BF1048)), 2)*I33, 2)</f>
        <v>0</v>
      </c>
      <c r="K33" s="46"/>
    </row>
    <row r="34" spans="2:11" s="1" customFormat="1" ht="14.4" hidden="1" customHeight="1">
      <c r="B34" s="42"/>
      <c r="C34" s="43"/>
      <c r="D34" s="43"/>
      <c r="E34" s="50" t="s">
        <v>53</v>
      </c>
      <c r="F34" s="140">
        <f>ROUND(SUM(BG105:BG1048), 2)</f>
        <v>0</v>
      </c>
      <c r="G34" s="43"/>
      <c r="H34" s="43"/>
      <c r="I34" s="141">
        <v>0.21</v>
      </c>
      <c r="J34" s="140">
        <v>0</v>
      </c>
      <c r="K34" s="46"/>
    </row>
    <row r="35" spans="2:11" s="1" customFormat="1" ht="14.4" hidden="1" customHeight="1">
      <c r="B35" s="42"/>
      <c r="C35" s="43"/>
      <c r="D35" s="43"/>
      <c r="E35" s="50" t="s">
        <v>54</v>
      </c>
      <c r="F35" s="140">
        <f>ROUND(SUM(BH105:BH1048), 2)</f>
        <v>0</v>
      </c>
      <c r="G35" s="43"/>
      <c r="H35" s="43"/>
      <c r="I35" s="141">
        <v>0.15</v>
      </c>
      <c r="J35" s="140">
        <v>0</v>
      </c>
      <c r="K35" s="46"/>
    </row>
    <row r="36" spans="2:11" s="1" customFormat="1" ht="14.4" hidden="1" customHeight="1">
      <c r="B36" s="42"/>
      <c r="C36" s="43"/>
      <c r="D36" s="43"/>
      <c r="E36" s="50" t="s">
        <v>55</v>
      </c>
      <c r="F36" s="140">
        <f>ROUND(SUM(BI105:BI1048), 2)</f>
        <v>0</v>
      </c>
      <c r="G36" s="43"/>
      <c r="H36" s="43"/>
      <c r="I36" s="141">
        <v>0</v>
      </c>
      <c r="J36" s="140">
        <v>0</v>
      </c>
      <c r="K36" s="46"/>
    </row>
    <row r="37" spans="2:11" s="1" customFormat="1" ht="6.9" customHeight="1">
      <c r="B37" s="42"/>
      <c r="C37" s="43"/>
      <c r="D37" s="43"/>
      <c r="E37" s="43"/>
      <c r="F37" s="43"/>
      <c r="G37" s="43"/>
      <c r="H37" s="43"/>
      <c r="I37" s="128"/>
      <c r="J37" s="43"/>
      <c r="K37" s="46"/>
    </row>
    <row r="38" spans="2:11" s="1" customFormat="1" ht="25.35" customHeight="1">
      <c r="B38" s="42"/>
      <c r="C38" s="142"/>
      <c r="D38" s="143" t="s">
        <v>56</v>
      </c>
      <c r="E38" s="80"/>
      <c r="F38" s="80"/>
      <c r="G38" s="144" t="s">
        <v>57</v>
      </c>
      <c r="H38" s="145" t="s">
        <v>58</v>
      </c>
      <c r="I38" s="146"/>
      <c r="J38" s="147">
        <f>SUM(J29:J36)</f>
        <v>0</v>
      </c>
      <c r="K38" s="148"/>
    </row>
    <row r="39" spans="2:11" s="1" customFormat="1" ht="14.4" customHeight="1">
      <c r="B39" s="57"/>
      <c r="C39" s="58"/>
      <c r="D39" s="58"/>
      <c r="E39" s="58"/>
      <c r="F39" s="58"/>
      <c r="G39" s="58"/>
      <c r="H39" s="58"/>
      <c r="I39" s="149"/>
      <c r="J39" s="58"/>
      <c r="K39" s="59"/>
    </row>
    <row r="43" spans="2:11" s="1" customFormat="1" ht="6.9" customHeight="1">
      <c r="B43" s="150"/>
      <c r="C43" s="151"/>
      <c r="D43" s="151"/>
      <c r="E43" s="151"/>
      <c r="F43" s="151"/>
      <c r="G43" s="151"/>
      <c r="H43" s="151"/>
      <c r="I43" s="152"/>
      <c r="J43" s="151"/>
      <c r="K43" s="153"/>
    </row>
    <row r="44" spans="2:11" s="1" customFormat="1" ht="36.9" customHeight="1">
      <c r="B44" s="42"/>
      <c r="C44" s="31" t="s">
        <v>113</v>
      </c>
      <c r="D44" s="43"/>
      <c r="E44" s="43"/>
      <c r="F44" s="43"/>
      <c r="G44" s="43"/>
      <c r="H44" s="43"/>
      <c r="I44" s="128"/>
      <c r="J44" s="43"/>
      <c r="K44" s="46"/>
    </row>
    <row r="45" spans="2:11" s="1" customFormat="1" ht="6.9" customHeight="1">
      <c r="B45" s="42"/>
      <c r="C45" s="43"/>
      <c r="D45" s="43"/>
      <c r="E45" s="43"/>
      <c r="F45" s="43"/>
      <c r="G45" s="43"/>
      <c r="H45" s="43"/>
      <c r="I45" s="128"/>
      <c r="J45" s="43"/>
      <c r="K45" s="46"/>
    </row>
    <row r="46" spans="2:11" s="1" customFormat="1" ht="14.4" customHeight="1">
      <c r="B46" s="42"/>
      <c r="C46" s="38" t="s">
        <v>18</v>
      </c>
      <c r="D46" s="43"/>
      <c r="E46" s="43"/>
      <c r="F46" s="43"/>
      <c r="G46" s="43"/>
      <c r="H46" s="43"/>
      <c r="I46" s="128"/>
      <c r="J46" s="43"/>
      <c r="K46" s="46"/>
    </row>
    <row r="47" spans="2:11" s="1" customFormat="1" ht="22.5" customHeight="1">
      <c r="B47" s="42"/>
      <c r="C47" s="43"/>
      <c r="D47" s="43"/>
      <c r="E47" s="412" t="str">
        <f>E7</f>
        <v>Snížení energetické náročnosti MZe v Pardubicích</v>
      </c>
      <c r="F47" s="418"/>
      <c r="G47" s="418"/>
      <c r="H47" s="418"/>
      <c r="I47" s="128"/>
      <c r="J47" s="43"/>
      <c r="K47" s="46"/>
    </row>
    <row r="48" spans="2:11" ht="13.2">
      <c r="B48" s="29"/>
      <c r="C48" s="38" t="s">
        <v>109</v>
      </c>
      <c r="D48" s="30"/>
      <c r="E48" s="30"/>
      <c r="F48" s="30"/>
      <c r="G48" s="30"/>
      <c r="H48" s="30"/>
      <c r="I48" s="127"/>
      <c r="J48" s="30"/>
      <c r="K48" s="32"/>
    </row>
    <row r="49" spans="2:47" s="1" customFormat="1" ht="22.5" customHeight="1">
      <c r="B49" s="42"/>
      <c r="C49" s="43"/>
      <c r="D49" s="43"/>
      <c r="E49" s="412" t="s">
        <v>110</v>
      </c>
      <c r="F49" s="413"/>
      <c r="G49" s="413"/>
      <c r="H49" s="413"/>
      <c r="I49" s="128"/>
      <c r="J49" s="43"/>
      <c r="K49" s="46"/>
    </row>
    <row r="50" spans="2:47" s="1" customFormat="1" ht="14.4" customHeight="1">
      <c r="B50" s="42"/>
      <c r="C50" s="38" t="s">
        <v>111</v>
      </c>
      <c r="D50" s="43"/>
      <c r="E50" s="43"/>
      <c r="F50" s="43"/>
      <c r="G50" s="43"/>
      <c r="H50" s="43"/>
      <c r="I50" s="128"/>
      <c r="J50" s="43"/>
      <c r="K50" s="46"/>
    </row>
    <row r="51" spans="2:47" s="1" customFormat="1" ht="23.25" customHeight="1">
      <c r="B51" s="42"/>
      <c r="C51" s="43"/>
      <c r="D51" s="43"/>
      <c r="E51" s="414" t="str">
        <f>E11</f>
        <v>D.1.1 - Architektonicko stavební řešení</v>
      </c>
      <c r="F51" s="413"/>
      <c r="G51" s="413"/>
      <c r="H51" s="413"/>
      <c r="I51" s="128"/>
      <c r="J51" s="43"/>
      <c r="K51" s="46"/>
    </row>
    <row r="52" spans="2:47" s="1" customFormat="1" ht="6.9" customHeight="1">
      <c r="B52" s="42"/>
      <c r="C52" s="43"/>
      <c r="D52" s="43"/>
      <c r="E52" s="43"/>
      <c r="F52" s="43"/>
      <c r="G52" s="43"/>
      <c r="H52" s="43"/>
      <c r="I52" s="128"/>
      <c r="J52" s="43"/>
      <c r="K52" s="46"/>
    </row>
    <row r="53" spans="2:47" s="1" customFormat="1" ht="18" customHeight="1">
      <c r="B53" s="42"/>
      <c r="C53" s="38" t="s">
        <v>25</v>
      </c>
      <c r="D53" s="43"/>
      <c r="E53" s="43"/>
      <c r="F53" s="36" t="str">
        <f>F14</f>
        <v>B.Němcové 231,533 02 Pardubice p.č.6930/2;6930/4</v>
      </c>
      <c r="G53" s="43"/>
      <c r="H53" s="43"/>
      <c r="I53" s="129" t="s">
        <v>27</v>
      </c>
      <c r="J53" s="130" t="str">
        <f>IF(J14="","",J14)</f>
        <v>24. 10. 2016</v>
      </c>
      <c r="K53" s="46"/>
    </row>
    <row r="54" spans="2:47" s="1" customFormat="1" ht="6.9" customHeight="1">
      <c r="B54" s="42"/>
      <c r="C54" s="43"/>
      <c r="D54" s="43"/>
      <c r="E54" s="43"/>
      <c r="F54" s="43"/>
      <c r="G54" s="43"/>
      <c r="H54" s="43"/>
      <c r="I54" s="128"/>
      <c r="J54" s="43"/>
      <c r="K54" s="46"/>
    </row>
    <row r="55" spans="2:47" s="1" customFormat="1" ht="13.2">
      <c r="B55" s="42"/>
      <c r="C55" s="38" t="s">
        <v>31</v>
      </c>
      <c r="D55" s="43"/>
      <c r="E55" s="43"/>
      <c r="F55" s="36" t="str">
        <f>E17</f>
        <v>Ministerstvo zemědělství,Těšnov 65/17,110 00Praha1</v>
      </c>
      <c r="G55" s="43"/>
      <c r="H55" s="43"/>
      <c r="I55" s="129" t="s">
        <v>39</v>
      </c>
      <c r="J55" s="36" t="str">
        <f>E23</f>
        <v>BKN,spol.s r.o.Vladislavova 29/I,566 01Vysoké Mýto</v>
      </c>
      <c r="K55" s="46"/>
    </row>
    <row r="56" spans="2:47" s="1" customFormat="1" ht="14.4" customHeight="1">
      <c r="B56" s="42"/>
      <c r="C56" s="38" t="s">
        <v>37</v>
      </c>
      <c r="D56" s="43"/>
      <c r="E56" s="43"/>
      <c r="F56" s="36" t="str">
        <f>IF(E20="","",E20)</f>
        <v/>
      </c>
      <c r="G56" s="43"/>
      <c r="H56" s="43"/>
      <c r="I56" s="128"/>
      <c r="J56" s="43"/>
      <c r="K56" s="46"/>
    </row>
    <row r="57" spans="2:47" s="1" customFormat="1" ht="10.35" customHeight="1">
      <c r="B57" s="42"/>
      <c r="C57" s="43"/>
      <c r="D57" s="43"/>
      <c r="E57" s="43"/>
      <c r="F57" s="43"/>
      <c r="G57" s="43"/>
      <c r="H57" s="43"/>
      <c r="I57" s="128"/>
      <c r="J57" s="43"/>
      <c r="K57" s="46"/>
    </row>
    <row r="58" spans="2:47" s="1" customFormat="1" ht="29.25" customHeight="1">
      <c r="B58" s="42"/>
      <c r="C58" s="154" t="s">
        <v>114</v>
      </c>
      <c r="D58" s="142"/>
      <c r="E58" s="142"/>
      <c r="F58" s="142"/>
      <c r="G58" s="142"/>
      <c r="H58" s="142"/>
      <c r="I58" s="155"/>
      <c r="J58" s="156" t="s">
        <v>115</v>
      </c>
      <c r="K58" s="157"/>
    </row>
    <row r="59" spans="2:47" s="1" customFormat="1" ht="10.35" customHeight="1">
      <c r="B59" s="42"/>
      <c r="C59" s="43"/>
      <c r="D59" s="43"/>
      <c r="E59" s="43"/>
      <c r="F59" s="43"/>
      <c r="G59" s="43"/>
      <c r="H59" s="43"/>
      <c r="I59" s="128"/>
      <c r="J59" s="43"/>
      <c r="K59" s="46"/>
    </row>
    <row r="60" spans="2:47" s="1" customFormat="1" ht="29.25" customHeight="1">
      <c r="B60" s="42"/>
      <c r="C60" s="158" t="s">
        <v>116</v>
      </c>
      <c r="D60" s="43"/>
      <c r="E60" s="43"/>
      <c r="F60" s="43"/>
      <c r="G60" s="43"/>
      <c r="H60" s="43"/>
      <c r="I60" s="128"/>
      <c r="J60" s="138">
        <f>J105</f>
        <v>0</v>
      </c>
      <c r="K60" s="46"/>
      <c r="AU60" s="25" t="s">
        <v>117</v>
      </c>
    </row>
    <row r="61" spans="2:47" s="8" customFormat="1" ht="24.9" customHeight="1">
      <c r="B61" s="159"/>
      <c r="C61" s="160"/>
      <c r="D61" s="161" t="s">
        <v>118</v>
      </c>
      <c r="E61" s="162"/>
      <c r="F61" s="162"/>
      <c r="G61" s="162"/>
      <c r="H61" s="162"/>
      <c r="I61" s="163"/>
      <c r="J61" s="164">
        <f>J106</f>
        <v>0</v>
      </c>
      <c r="K61" s="165"/>
    </row>
    <row r="62" spans="2:47" s="9" customFormat="1" ht="19.95" customHeight="1">
      <c r="B62" s="166"/>
      <c r="C62" s="167"/>
      <c r="D62" s="168" t="s">
        <v>119</v>
      </c>
      <c r="E62" s="169"/>
      <c r="F62" s="169"/>
      <c r="G62" s="169"/>
      <c r="H62" s="169"/>
      <c r="I62" s="170"/>
      <c r="J62" s="171">
        <f>J107</f>
        <v>0</v>
      </c>
      <c r="K62" s="172"/>
    </row>
    <row r="63" spans="2:47" s="9" customFormat="1" ht="19.95" customHeight="1">
      <c r="B63" s="166"/>
      <c r="C63" s="167"/>
      <c r="D63" s="168" t="s">
        <v>120</v>
      </c>
      <c r="E63" s="169"/>
      <c r="F63" s="169"/>
      <c r="G63" s="169"/>
      <c r="H63" s="169"/>
      <c r="I63" s="170"/>
      <c r="J63" s="171">
        <f>J176</f>
        <v>0</v>
      </c>
      <c r="K63" s="172"/>
    </row>
    <row r="64" spans="2:47" s="9" customFormat="1" ht="19.95" customHeight="1">
      <c r="B64" s="166"/>
      <c r="C64" s="167"/>
      <c r="D64" s="168" t="s">
        <v>121</v>
      </c>
      <c r="E64" s="169"/>
      <c r="F64" s="169"/>
      <c r="G64" s="169"/>
      <c r="H64" s="169"/>
      <c r="I64" s="170"/>
      <c r="J64" s="171">
        <f>J182</f>
        <v>0</v>
      </c>
      <c r="K64" s="172"/>
    </row>
    <row r="65" spans="2:11" s="9" customFormat="1" ht="19.95" customHeight="1">
      <c r="B65" s="166"/>
      <c r="C65" s="167"/>
      <c r="D65" s="168" t="s">
        <v>122</v>
      </c>
      <c r="E65" s="169"/>
      <c r="F65" s="169"/>
      <c r="G65" s="169"/>
      <c r="H65" s="169"/>
      <c r="I65" s="170"/>
      <c r="J65" s="171">
        <f>J480</f>
        <v>0</v>
      </c>
      <c r="K65" s="172"/>
    </row>
    <row r="66" spans="2:11" s="9" customFormat="1" ht="19.95" customHeight="1">
      <c r="B66" s="166"/>
      <c r="C66" s="167"/>
      <c r="D66" s="168" t="s">
        <v>123</v>
      </c>
      <c r="E66" s="169"/>
      <c r="F66" s="169"/>
      <c r="G66" s="169"/>
      <c r="H66" s="169"/>
      <c r="I66" s="170"/>
      <c r="J66" s="171">
        <f>J620</f>
        <v>0</v>
      </c>
      <c r="K66" s="172"/>
    </row>
    <row r="67" spans="2:11" s="9" customFormat="1" ht="19.95" customHeight="1">
      <c r="B67" s="166"/>
      <c r="C67" s="167"/>
      <c r="D67" s="168" t="s">
        <v>124</v>
      </c>
      <c r="E67" s="169"/>
      <c r="F67" s="169"/>
      <c r="G67" s="169"/>
      <c r="H67" s="169"/>
      <c r="I67" s="170"/>
      <c r="J67" s="171">
        <f>J629</f>
        <v>0</v>
      </c>
      <c r="K67" s="172"/>
    </row>
    <row r="68" spans="2:11" s="8" customFormat="1" ht="24.9" customHeight="1">
      <c r="B68" s="159"/>
      <c r="C68" s="160"/>
      <c r="D68" s="161" t="s">
        <v>125</v>
      </c>
      <c r="E68" s="162"/>
      <c r="F68" s="162"/>
      <c r="G68" s="162"/>
      <c r="H68" s="162"/>
      <c r="I68" s="163"/>
      <c r="J68" s="164">
        <f>J632</f>
        <v>0</v>
      </c>
      <c r="K68" s="165"/>
    </row>
    <row r="69" spans="2:11" s="9" customFormat="1" ht="19.95" customHeight="1">
      <c r="B69" s="166"/>
      <c r="C69" s="167"/>
      <c r="D69" s="168" t="s">
        <v>126</v>
      </c>
      <c r="E69" s="169"/>
      <c r="F69" s="169"/>
      <c r="G69" s="169"/>
      <c r="H69" s="169"/>
      <c r="I69" s="170"/>
      <c r="J69" s="171">
        <f>J633</f>
        <v>0</v>
      </c>
      <c r="K69" s="172"/>
    </row>
    <row r="70" spans="2:11" s="9" customFormat="1" ht="19.95" customHeight="1">
      <c r="B70" s="166"/>
      <c r="C70" s="167"/>
      <c r="D70" s="168" t="s">
        <v>127</v>
      </c>
      <c r="E70" s="169"/>
      <c r="F70" s="169"/>
      <c r="G70" s="169"/>
      <c r="H70" s="169"/>
      <c r="I70" s="170"/>
      <c r="J70" s="171">
        <f>J651</f>
        <v>0</v>
      </c>
      <c r="K70" s="172"/>
    </row>
    <row r="71" spans="2:11" s="9" customFormat="1" ht="19.95" customHeight="1">
      <c r="B71" s="166"/>
      <c r="C71" s="167"/>
      <c r="D71" s="168" t="s">
        <v>128</v>
      </c>
      <c r="E71" s="169"/>
      <c r="F71" s="169"/>
      <c r="G71" s="169"/>
      <c r="H71" s="169"/>
      <c r="I71" s="170"/>
      <c r="J71" s="171">
        <f>J746</f>
        <v>0</v>
      </c>
      <c r="K71" s="172"/>
    </row>
    <row r="72" spans="2:11" s="9" customFormat="1" ht="19.95" customHeight="1">
      <c r="B72" s="166"/>
      <c r="C72" s="167"/>
      <c r="D72" s="168" t="s">
        <v>129</v>
      </c>
      <c r="E72" s="169"/>
      <c r="F72" s="169"/>
      <c r="G72" s="169"/>
      <c r="H72" s="169"/>
      <c r="I72" s="170"/>
      <c r="J72" s="171">
        <f>J789</f>
        <v>0</v>
      </c>
      <c r="K72" s="172"/>
    </row>
    <row r="73" spans="2:11" s="9" customFormat="1" ht="19.95" customHeight="1">
      <c r="B73" s="166"/>
      <c r="C73" s="167"/>
      <c r="D73" s="168" t="s">
        <v>130</v>
      </c>
      <c r="E73" s="169"/>
      <c r="F73" s="169"/>
      <c r="G73" s="169"/>
      <c r="H73" s="169"/>
      <c r="I73" s="170"/>
      <c r="J73" s="171">
        <f>J796</f>
        <v>0</v>
      </c>
      <c r="K73" s="172"/>
    </row>
    <row r="74" spans="2:11" s="9" customFormat="1" ht="19.95" customHeight="1">
      <c r="B74" s="166"/>
      <c r="C74" s="167"/>
      <c r="D74" s="168" t="s">
        <v>131</v>
      </c>
      <c r="E74" s="169"/>
      <c r="F74" s="169"/>
      <c r="G74" s="169"/>
      <c r="H74" s="169"/>
      <c r="I74" s="170"/>
      <c r="J74" s="171">
        <f>J800</f>
        <v>0</v>
      </c>
      <c r="K74" s="172"/>
    </row>
    <row r="75" spans="2:11" s="9" customFormat="1" ht="19.95" customHeight="1">
      <c r="B75" s="166"/>
      <c r="C75" s="167"/>
      <c r="D75" s="168" t="s">
        <v>132</v>
      </c>
      <c r="E75" s="169"/>
      <c r="F75" s="169"/>
      <c r="G75" s="169"/>
      <c r="H75" s="169"/>
      <c r="I75" s="170"/>
      <c r="J75" s="171">
        <f>J817</f>
        <v>0</v>
      </c>
      <c r="K75" s="172"/>
    </row>
    <row r="76" spans="2:11" s="9" customFormat="1" ht="19.95" customHeight="1">
      <c r="B76" s="166"/>
      <c r="C76" s="167"/>
      <c r="D76" s="168" t="s">
        <v>133</v>
      </c>
      <c r="E76" s="169"/>
      <c r="F76" s="169"/>
      <c r="G76" s="169"/>
      <c r="H76" s="169"/>
      <c r="I76" s="170"/>
      <c r="J76" s="171">
        <f>J826</f>
        <v>0</v>
      </c>
      <c r="K76" s="172"/>
    </row>
    <row r="77" spans="2:11" s="9" customFormat="1" ht="19.95" customHeight="1">
      <c r="B77" s="166"/>
      <c r="C77" s="167"/>
      <c r="D77" s="168" t="s">
        <v>134</v>
      </c>
      <c r="E77" s="169"/>
      <c r="F77" s="169"/>
      <c r="G77" s="169"/>
      <c r="H77" s="169"/>
      <c r="I77" s="170"/>
      <c r="J77" s="171">
        <f>J870</f>
        <v>0</v>
      </c>
      <c r="K77" s="172"/>
    </row>
    <row r="78" spans="2:11" s="9" customFormat="1" ht="19.95" customHeight="1">
      <c r="B78" s="166"/>
      <c r="C78" s="167"/>
      <c r="D78" s="168" t="s">
        <v>135</v>
      </c>
      <c r="E78" s="169"/>
      <c r="F78" s="169"/>
      <c r="G78" s="169"/>
      <c r="H78" s="169"/>
      <c r="I78" s="170"/>
      <c r="J78" s="171">
        <f>J901</f>
        <v>0</v>
      </c>
      <c r="K78" s="172"/>
    </row>
    <row r="79" spans="2:11" s="9" customFormat="1" ht="19.95" customHeight="1">
      <c r="B79" s="166"/>
      <c r="C79" s="167"/>
      <c r="D79" s="168" t="s">
        <v>136</v>
      </c>
      <c r="E79" s="169"/>
      <c r="F79" s="169"/>
      <c r="G79" s="169"/>
      <c r="H79" s="169"/>
      <c r="I79" s="170"/>
      <c r="J79" s="171">
        <f>J937</f>
        <v>0</v>
      </c>
      <c r="K79" s="172"/>
    </row>
    <row r="80" spans="2:11" s="9" customFormat="1" ht="19.95" customHeight="1">
      <c r="B80" s="166"/>
      <c r="C80" s="167"/>
      <c r="D80" s="168" t="s">
        <v>137</v>
      </c>
      <c r="E80" s="169"/>
      <c r="F80" s="169"/>
      <c r="G80" s="169"/>
      <c r="H80" s="169"/>
      <c r="I80" s="170"/>
      <c r="J80" s="171">
        <f>J962</f>
        <v>0</v>
      </c>
      <c r="K80" s="172"/>
    </row>
    <row r="81" spans="2:12" s="9" customFormat="1" ht="19.95" customHeight="1">
      <c r="B81" s="166"/>
      <c r="C81" s="167"/>
      <c r="D81" s="168" t="s">
        <v>138</v>
      </c>
      <c r="E81" s="169"/>
      <c r="F81" s="169"/>
      <c r="G81" s="169"/>
      <c r="H81" s="169"/>
      <c r="I81" s="170"/>
      <c r="J81" s="171">
        <f>J968</f>
        <v>0</v>
      </c>
      <c r="K81" s="172"/>
    </row>
    <row r="82" spans="2:12" s="9" customFormat="1" ht="19.95" customHeight="1">
      <c r="B82" s="166"/>
      <c r="C82" s="167"/>
      <c r="D82" s="168" t="s">
        <v>139</v>
      </c>
      <c r="E82" s="169"/>
      <c r="F82" s="169"/>
      <c r="G82" s="169"/>
      <c r="H82" s="169"/>
      <c r="I82" s="170"/>
      <c r="J82" s="171">
        <f>J986</f>
        <v>0</v>
      </c>
      <c r="K82" s="172"/>
    </row>
    <row r="83" spans="2:12" s="9" customFormat="1" ht="19.95" customHeight="1">
      <c r="B83" s="166"/>
      <c r="C83" s="167"/>
      <c r="D83" s="168" t="s">
        <v>140</v>
      </c>
      <c r="E83" s="169"/>
      <c r="F83" s="169"/>
      <c r="G83" s="169"/>
      <c r="H83" s="169"/>
      <c r="I83" s="170"/>
      <c r="J83" s="171">
        <f>J1043</f>
        <v>0</v>
      </c>
      <c r="K83" s="172"/>
    </row>
    <row r="84" spans="2:12" s="1" customFormat="1" ht="21.75" customHeight="1">
      <c r="B84" s="42"/>
      <c r="C84" s="43"/>
      <c r="D84" s="43"/>
      <c r="E84" s="43"/>
      <c r="F84" s="43"/>
      <c r="G84" s="43"/>
      <c r="H84" s="43"/>
      <c r="I84" s="128"/>
      <c r="J84" s="43"/>
      <c r="K84" s="46"/>
    </row>
    <row r="85" spans="2:12" s="1" customFormat="1" ht="6.9" customHeight="1">
      <c r="B85" s="57"/>
      <c r="C85" s="58"/>
      <c r="D85" s="58"/>
      <c r="E85" s="58"/>
      <c r="F85" s="58"/>
      <c r="G85" s="58"/>
      <c r="H85" s="58"/>
      <c r="I85" s="149"/>
      <c r="J85" s="58"/>
      <c r="K85" s="59"/>
    </row>
    <row r="89" spans="2:12" s="1" customFormat="1" ht="6.9" customHeight="1">
      <c r="B89" s="60"/>
      <c r="C89" s="61"/>
      <c r="D89" s="61"/>
      <c r="E89" s="61"/>
      <c r="F89" s="61"/>
      <c r="G89" s="61"/>
      <c r="H89" s="61"/>
      <c r="I89" s="152"/>
      <c r="J89" s="61"/>
      <c r="K89" s="61"/>
      <c r="L89" s="62"/>
    </row>
    <row r="90" spans="2:12" s="1" customFormat="1" ht="36.9" customHeight="1">
      <c r="B90" s="42"/>
      <c r="C90" s="63" t="s">
        <v>141</v>
      </c>
      <c r="D90" s="64"/>
      <c r="E90" s="64"/>
      <c r="F90" s="64"/>
      <c r="G90" s="64"/>
      <c r="H90" s="64"/>
      <c r="I90" s="173"/>
      <c r="J90" s="64"/>
      <c r="K90" s="64"/>
      <c r="L90" s="62"/>
    </row>
    <row r="91" spans="2:12" s="1" customFormat="1" ht="6.9" customHeight="1">
      <c r="B91" s="42"/>
      <c r="C91" s="64"/>
      <c r="D91" s="64"/>
      <c r="E91" s="64"/>
      <c r="F91" s="64"/>
      <c r="G91" s="64"/>
      <c r="H91" s="64"/>
      <c r="I91" s="173"/>
      <c r="J91" s="64"/>
      <c r="K91" s="64"/>
      <c r="L91" s="62"/>
    </row>
    <row r="92" spans="2:12" s="1" customFormat="1" ht="14.4" customHeight="1">
      <c r="B92" s="42"/>
      <c r="C92" s="66" t="s">
        <v>18</v>
      </c>
      <c r="D92" s="64"/>
      <c r="E92" s="64"/>
      <c r="F92" s="64"/>
      <c r="G92" s="64"/>
      <c r="H92" s="64"/>
      <c r="I92" s="173"/>
      <c r="J92" s="64"/>
      <c r="K92" s="64"/>
      <c r="L92" s="62"/>
    </row>
    <row r="93" spans="2:12" s="1" customFormat="1" ht="22.5" customHeight="1">
      <c r="B93" s="42"/>
      <c r="C93" s="64"/>
      <c r="D93" s="64"/>
      <c r="E93" s="415" t="str">
        <f>E7</f>
        <v>Snížení energetické náročnosti MZe v Pardubicích</v>
      </c>
      <c r="F93" s="416"/>
      <c r="G93" s="416"/>
      <c r="H93" s="416"/>
      <c r="I93" s="173"/>
      <c r="J93" s="64"/>
      <c r="K93" s="64"/>
      <c r="L93" s="62"/>
    </row>
    <row r="94" spans="2:12" ht="13.2">
      <c r="B94" s="29"/>
      <c r="C94" s="66" t="s">
        <v>109</v>
      </c>
      <c r="D94" s="174"/>
      <c r="E94" s="174"/>
      <c r="F94" s="174"/>
      <c r="G94" s="174"/>
      <c r="H94" s="174"/>
      <c r="J94" s="174"/>
      <c r="K94" s="174"/>
      <c r="L94" s="175"/>
    </row>
    <row r="95" spans="2:12" s="1" customFormat="1" ht="22.5" customHeight="1">
      <c r="B95" s="42"/>
      <c r="C95" s="64"/>
      <c r="D95" s="64"/>
      <c r="E95" s="415" t="s">
        <v>110</v>
      </c>
      <c r="F95" s="417"/>
      <c r="G95" s="417"/>
      <c r="H95" s="417"/>
      <c r="I95" s="173"/>
      <c r="J95" s="64"/>
      <c r="K95" s="64"/>
      <c r="L95" s="62"/>
    </row>
    <row r="96" spans="2:12" s="1" customFormat="1" ht="14.4" customHeight="1">
      <c r="B96" s="42"/>
      <c r="C96" s="66" t="s">
        <v>111</v>
      </c>
      <c r="D96" s="64"/>
      <c r="E96" s="64"/>
      <c r="F96" s="64"/>
      <c r="G96" s="64"/>
      <c r="H96" s="64"/>
      <c r="I96" s="173"/>
      <c r="J96" s="64"/>
      <c r="K96" s="64"/>
      <c r="L96" s="62"/>
    </row>
    <row r="97" spans="2:65" s="1" customFormat="1" ht="23.25" customHeight="1">
      <c r="B97" s="42"/>
      <c r="C97" s="64"/>
      <c r="D97" s="64"/>
      <c r="E97" s="379" t="str">
        <f>E11</f>
        <v>D.1.1 - Architektonicko stavební řešení</v>
      </c>
      <c r="F97" s="417"/>
      <c r="G97" s="417"/>
      <c r="H97" s="417"/>
      <c r="I97" s="173"/>
      <c r="J97" s="64"/>
      <c r="K97" s="64"/>
      <c r="L97" s="62"/>
    </row>
    <row r="98" spans="2:65" s="1" customFormat="1" ht="6.9" customHeight="1">
      <c r="B98" s="42"/>
      <c r="C98" s="64"/>
      <c r="D98" s="64"/>
      <c r="E98" s="64"/>
      <c r="F98" s="64"/>
      <c r="G98" s="64"/>
      <c r="H98" s="64"/>
      <c r="I98" s="173"/>
      <c r="J98" s="64"/>
      <c r="K98" s="64"/>
      <c r="L98" s="62"/>
    </row>
    <row r="99" spans="2:65" s="1" customFormat="1" ht="18" customHeight="1">
      <c r="B99" s="42"/>
      <c r="C99" s="66" t="s">
        <v>25</v>
      </c>
      <c r="D99" s="64"/>
      <c r="E99" s="64"/>
      <c r="F99" s="176" t="str">
        <f>F14</f>
        <v>B.Němcové 231,533 02 Pardubice p.č.6930/2;6930/4</v>
      </c>
      <c r="G99" s="64"/>
      <c r="H99" s="64"/>
      <c r="I99" s="177" t="s">
        <v>27</v>
      </c>
      <c r="J99" s="74" t="str">
        <f>IF(J14="","",J14)</f>
        <v>24. 10. 2016</v>
      </c>
      <c r="K99" s="64"/>
      <c r="L99" s="62"/>
    </row>
    <row r="100" spans="2:65" s="1" customFormat="1" ht="6.9" customHeight="1">
      <c r="B100" s="42"/>
      <c r="C100" s="64"/>
      <c r="D100" s="64"/>
      <c r="E100" s="64"/>
      <c r="F100" s="64"/>
      <c r="G100" s="64"/>
      <c r="H100" s="64"/>
      <c r="I100" s="173"/>
      <c r="J100" s="64"/>
      <c r="K100" s="64"/>
      <c r="L100" s="62"/>
    </row>
    <row r="101" spans="2:65" s="1" customFormat="1" ht="13.2">
      <c r="B101" s="42"/>
      <c r="C101" s="66" t="s">
        <v>31</v>
      </c>
      <c r="D101" s="64"/>
      <c r="E101" s="64"/>
      <c r="F101" s="176" t="str">
        <f>E17</f>
        <v>Ministerstvo zemědělství,Těšnov 65/17,110 00Praha1</v>
      </c>
      <c r="G101" s="64"/>
      <c r="H101" s="64"/>
      <c r="I101" s="177" t="s">
        <v>39</v>
      </c>
      <c r="J101" s="176" t="str">
        <f>E23</f>
        <v>BKN,spol.s r.o.Vladislavova 29/I,566 01Vysoké Mýto</v>
      </c>
      <c r="K101" s="64"/>
      <c r="L101" s="62"/>
    </row>
    <row r="102" spans="2:65" s="1" customFormat="1" ht="14.4" customHeight="1">
      <c r="B102" s="42"/>
      <c r="C102" s="66" t="s">
        <v>37</v>
      </c>
      <c r="D102" s="64"/>
      <c r="E102" s="64"/>
      <c r="F102" s="176" t="str">
        <f>IF(E20="","",E20)</f>
        <v/>
      </c>
      <c r="G102" s="64"/>
      <c r="H102" s="64"/>
      <c r="I102" s="173"/>
      <c r="J102" s="64"/>
      <c r="K102" s="64"/>
      <c r="L102" s="62"/>
    </row>
    <row r="103" spans="2:65" s="1" customFormat="1" ht="10.35" customHeight="1">
      <c r="B103" s="42"/>
      <c r="C103" s="64"/>
      <c r="D103" s="64"/>
      <c r="E103" s="64"/>
      <c r="F103" s="64"/>
      <c r="G103" s="64"/>
      <c r="H103" s="64"/>
      <c r="I103" s="173"/>
      <c r="J103" s="64"/>
      <c r="K103" s="64"/>
      <c r="L103" s="62"/>
    </row>
    <row r="104" spans="2:65" s="10" customFormat="1" ht="29.25" customHeight="1">
      <c r="B104" s="178"/>
      <c r="C104" s="179" t="s">
        <v>142</v>
      </c>
      <c r="D104" s="180" t="s">
        <v>65</v>
      </c>
      <c r="E104" s="180" t="s">
        <v>61</v>
      </c>
      <c r="F104" s="180" t="s">
        <v>143</v>
      </c>
      <c r="G104" s="180" t="s">
        <v>144</v>
      </c>
      <c r="H104" s="180" t="s">
        <v>145</v>
      </c>
      <c r="I104" s="181" t="s">
        <v>146</v>
      </c>
      <c r="J104" s="180" t="s">
        <v>115</v>
      </c>
      <c r="K104" s="182" t="s">
        <v>147</v>
      </c>
      <c r="L104" s="183"/>
      <c r="M104" s="82" t="s">
        <v>148</v>
      </c>
      <c r="N104" s="83" t="s">
        <v>50</v>
      </c>
      <c r="O104" s="83" t="s">
        <v>149</v>
      </c>
      <c r="P104" s="83" t="s">
        <v>150</v>
      </c>
      <c r="Q104" s="83" t="s">
        <v>151</v>
      </c>
      <c r="R104" s="83" t="s">
        <v>152</v>
      </c>
      <c r="S104" s="83" t="s">
        <v>153</v>
      </c>
      <c r="T104" s="84" t="s">
        <v>154</v>
      </c>
    </row>
    <row r="105" spans="2:65" s="1" customFormat="1" ht="29.25" customHeight="1">
      <c r="B105" s="42"/>
      <c r="C105" s="88" t="s">
        <v>116</v>
      </c>
      <c r="D105" s="64"/>
      <c r="E105" s="64"/>
      <c r="F105" s="64"/>
      <c r="G105" s="64"/>
      <c r="H105" s="64"/>
      <c r="I105" s="173"/>
      <c r="J105" s="184">
        <f>BK105</f>
        <v>0</v>
      </c>
      <c r="K105" s="64"/>
      <c r="L105" s="62"/>
      <c r="M105" s="85"/>
      <c r="N105" s="86"/>
      <c r="O105" s="86"/>
      <c r="P105" s="185">
        <f>P106+P632</f>
        <v>0</v>
      </c>
      <c r="Q105" s="86"/>
      <c r="R105" s="185">
        <f>R106+R632</f>
        <v>118.50406155999998</v>
      </c>
      <c r="S105" s="86"/>
      <c r="T105" s="186">
        <f>T106+T632</f>
        <v>39.991422399999998</v>
      </c>
      <c r="AT105" s="25" t="s">
        <v>79</v>
      </c>
      <c r="AU105" s="25" t="s">
        <v>117</v>
      </c>
      <c r="BK105" s="187">
        <f>BK106+BK632</f>
        <v>0</v>
      </c>
    </row>
    <row r="106" spans="2:65" s="11" customFormat="1" ht="37.35" customHeight="1">
      <c r="B106" s="188"/>
      <c r="C106" s="189"/>
      <c r="D106" s="190" t="s">
        <v>79</v>
      </c>
      <c r="E106" s="191" t="s">
        <v>155</v>
      </c>
      <c r="F106" s="191" t="s">
        <v>156</v>
      </c>
      <c r="G106" s="189"/>
      <c r="H106" s="189"/>
      <c r="I106" s="192"/>
      <c r="J106" s="193">
        <f>BK106</f>
        <v>0</v>
      </c>
      <c r="K106" s="189"/>
      <c r="L106" s="194"/>
      <c r="M106" s="195"/>
      <c r="N106" s="196"/>
      <c r="O106" s="196"/>
      <c r="P106" s="197">
        <f>P107+P176+P182+P480+P620+P629</f>
        <v>0</v>
      </c>
      <c r="Q106" s="196"/>
      <c r="R106" s="197">
        <f>R107+R176+R182+R480+R620+R629</f>
        <v>105.96249745999998</v>
      </c>
      <c r="S106" s="196"/>
      <c r="T106" s="198">
        <f>T107+T176+T182+T480+T620+T629</f>
        <v>38.056909999999995</v>
      </c>
      <c r="AR106" s="199" t="s">
        <v>24</v>
      </c>
      <c r="AT106" s="200" t="s">
        <v>79</v>
      </c>
      <c r="AU106" s="200" t="s">
        <v>80</v>
      </c>
      <c r="AY106" s="199" t="s">
        <v>157</v>
      </c>
      <c r="BK106" s="201">
        <f>BK107+BK176+BK182+BK480+BK620+BK629</f>
        <v>0</v>
      </c>
    </row>
    <row r="107" spans="2:65" s="11" customFormat="1" ht="19.95" customHeight="1">
      <c r="B107" s="188"/>
      <c r="C107" s="189"/>
      <c r="D107" s="202" t="s">
        <v>79</v>
      </c>
      <c r="E107" s="203" t="s">
        <v>24</v>
      </c>
      <c r="F107" s="203" t="s">
        <v>158</v>
      </c>
      <c r="G107" s="189"/>
      <c r="H107" s="189"/>
      <c r="I107" s="192"/>
      <c r="J107" s="204">
        <f>BK107</f>
        <v>0</v>
      </c>
      <c r="K107" s="189"/>
      <c r="L107" s="194"/>
      <c r="M107" s="195"/>
      <c r="N107" s="196"/>
      <c r="O107" s="196"/>
      <c r="P107" s="197">
        <f>SUM(P108:P175)</f>
        <v>0</v>
      </c>
      <c r="Q107" s="196"/>
      <c r="R107" s="197">
        <f>SUM(R108:R175)</f>
        <v>10.784630999999999</v>
      </c>
      <c r="S107" s="196"/>
      <c r="T107" s="198">
        <f>SUM(T108:T175)</f>
        <v>0</v>
      </c>
      <c r="AR107" s="199" t="s">
        <v>24</v>
      </c>
      <c r="AT107" s="200" t="s">
        <v>79</v>
      </c>
      <c r="AU107" s="200" t="s">
        <v>24</v>
      </c>
      <c r="AY107" s="199" t="s">
        <v>157</v>
      </c>
      <c r="BK107" s="201">
        <f>SUM(BK108:BK175)</f>
        <v>0</v>
      </c>
    </row>
    <row r="108" spans="2:65" s="1" customFormat="1" ht="31.5" customHeight="1">
      <c r="B108" s="42"/>
      <c r="C108" s="205" t="s">
        <v>24</v>
      </c>
      <c r="D108" s="205" t="s">
        <v>159</v>
      </c>
      <c r="E108" s="206" t="s">
        <v>160</v>
      </c>
      <c r="F108" s="207" t="s">
        <v>161</v>
      </c>
      <c r="G108" s="208" t="s">
        <v>162</v>
      </c>
      <c r="H108" s="209">
        <v>9.3049999999999997</v>
      </c>
      <c r="I108" s="210"/>
      <c r="J108" s="211">
        <f>ROUND(I108*H108,2)</f>
        <v>0</v>
      </c>
      <c r="K108" s="207" t="s">
        <v>163</v>
      </c>
      <c r="L108" s="62"/>
      <c r="M108" s="212" t="s">
        <v>22</v>
      </c>
      <c r="N108" s="213" t="s">
        <v>51</v>
      </c>
      <c r="O108" s="43"/>
      <c r="P108" s="214">
        <f>O108*H108</f>
        <v>0</v>
      </c>
      <c r="Q108" s="214">
        <v>0</v>
      </c>
      <c r="R108" s="214">
        <f>Q108*H108</f>
        <v>0</v>
      </c>
      <c r="S108" s="214">
        <v>0</v>
      </c>
      <c r="T108" s="215">
        <f>S108*H108</f>
        <v>0</v>
      </c>
      <c r="AR108" s="25" t="s">
        <v>164</v>
      </c>
      <c r="AT108" s="25" t="s">
        <v>159</v>
      </c>
      <c r="AU108" s="25" t="s">
        <v>89</v>
      </c>
      <c r="AY108" s="25" t="s">
        <v>157</v>
      </c>
      <c r="BE108" s="216">
        <f>IF(N108="základní",J108,0)</f>
        <v>0</v>
      </c>
      <c r="BF108" s="216">
        <f>IF(N108="snížená",J108,0)</f>
        <v>0</v>
      </c>
      <c r="BG108" s="216">
        <f>IF(N108="zákl. přenesená",J108,0)</f>
        <v>0</v>
      </c>
      <c r="BH108" s="216">
        <f>IF(N108="sníž. přenesená",J108,0)</f>
        <v>0</v>
      </c>
      <c r="BI108" s="216">
        <f>IF(N108="nulová",J108,0)</f>
        <v>0</v>
      </c>
      <c r="BJ108" s="25" t="s">
        <v>24</v>
      </c>
      <c r="BK108" s="216">
        <f>ROUND(I108*H108,2)</f>
        <v>0</v>
      </c>
      <c r="BL108" s="25" t="s">
        <v>164</v>
      </c>
      <c r="BM108" s="25" t="s">
        <v>165</v>
      </c>
    </row>
    <row r="109" spans="2:65" s="1" customFormat="1" ht="84">
      <c r="B109" s="42"/>
      <c r="C109" s="64"/>
      <c r="D109" s="217" t="s">
        <v>166</v>
      </c>
      <c r="E109" s="64"/>
      <c r="F109" s="218" t="s">
        <v>167</v>
      </c>
      <c r="G109" s="64"/>
      <c r="H109" s="64"/>
      <c r="I109" s="173"/>
      <c r="J109" s="64"/>
      <c r="K109" s="64"/>
      <c r="L109" s="62"/>
      <c r="M109" s="219"/>
      <c r="N109" s="43"/>
      <c r="O109" s="43"/>
      <c r="P109" s="43"/>
      <c r="Q109" s="43"/>
      <c r="R109" s="43"/>
      <c r="S109" s="43"/>
      <c r="T109" s="79"/>
      <c r="AT109" s="25" t="s">
        <v>166</v>
      </c>
      <c r="AU109" s="25" t="s">
        <v>89</v>
      </c>
    </row>
    <row r="110" spans="2:65" s="12" customFormat="1">
      <c r="B110" s="220"/>
      <c r="C110" s="221"/>
      <c r="D110" s="217" t="s">
        <v>168</v>
      </c>
      <c r="E110" s="222" t="s">
        <v>22</v>
      </c>
      <c r="F110" s="223" t="s">
        <v>169</v>
      </c>
      <c r="G110" s="221"/>
      <c r="H110" s="224">
        <v>17.696000000000002</v>
      </c>
      <c r="I110" s="225"/>
      <c r="J110" s="221"/>
      <c r="K110" s="221"/>
      <c r="L110" s="226"/>
      <c r="M110" s="227"/>
      <c r="N110" s="228"/>
      <c r="O110" s="228"/>
      <c r="P110" s="228"/>
      <c r="Q110" s="228"/>
      <c r="R110" s="228"/>
      <c r="S110" s="228"/>
      <c r="T110" s="229"/>
      <c r="AT110" s="230" t="s">
        <v>168</v>
      </c>
      <c r="AU110" s="230" t="s">
        <v>89</v>
      </c>
      <c r="AV110" s="12" t="s">
        <v>89</v>
      </c>
      <c r="AW110" s="12" t="s">
        <v>43</v>
      </c>
      <c r="AX110" s="12" t="s">
        <v>80</v>
      </c>
      <c r="AY110" s="230" t="s">
        <v>157</v>
      </c>
    </row>
    <row r="111" spans="2:65" s="12" customFormat="1">
      <c r="B111" s="220"/>
      <c r="C111" s="221"/>
      <c r="D111" s="217" t="s">
        <v>168</v>
      </c>
      <c r="E111" s="222" t="s">
        <v>22</v>
      </c>
      <c r="F111" s="223" t="s">
        <v>170</v>
      </c>
      <c r="G111" s="221"/>
      <c r="H111" s="224">
        <v>-6.0650000000000004</v>
      </c>
      <c r="I111" s="225"/>
      <c r="J111" s="221"/>
      <c r="K111" s="221"/>
      <c r="L111" s="226"/>
      <c r="M111" s="227"/>
      <c r="N111" s="228"/>
      <c r="O111" s="228"/>
      <c r="P111" s="228"/>
      <c r="Q111" s="228"/>
      <c r="R111" s="228"/>
      <c r="S111" s="228"/>
      <c r="T111" s="229"/>
      <c r="AT111" s="230" t="s">
        <v>168</v>
      </c>
      <c r="AU111" s="230" t="s">
        <v>89</v>
      </c>
      <c r="AV111" s="12" t="s">
        <v>89</v>
      </c>
      <c r="AW111" s="12" t="s">
        <v>43</v>
      </c>
      <c r="AX111" s="12" t="s">
        <v>80</v>
      </c>
      <c r="AY111" s="230" t="s">
        <v>157</v>
      </c>
    </row>
    <row r="112" spans="2:65" s="13" customFormat="1">
      <c r="B112" s="231"/>
      <c r="C112" s="232"/>
      <c r="D112" s="217" t="s">
        <v>168</v>
      </c>
      <c r="E112" s="233" t="s">
        <v>22</v>
      </c>
      <c r="F112" s="234" t="s">
        <v>171</v>
      </c>
      <c r="G112" s="232"/>
      <c r="H112" s="235">
        <v>11.631</v>
      </c>
      <c r="I112" s="236"/>
      <c r="J112" s="232"/>
      <c r="K112" s="232"/>
      <c r="L112" s="237"/>
      <c r="M112" s="238"/>
      <c r="N112" s="239"/>
      <c r="O112" s="239"/>
      <c r="P112" s="239"/>
      <c r="Q112" s="239"/>
      <c r="R112" s="239"/>
      <c r="S112" s="239"/>
      <c r="T112" s="240"/>
      <c r="AT112" s="241" t="s">
        <v>168</v>
      </c>
      <c r="AU112" s="241" t="s">
        <v>89</v>
      </c>
      <c r="AV112" s="13" t="s">
        <v>172</v>
      </c>
      <c r="AW112" s="13" t="s">
        <v>43</v>
      </c>
      <c r="AX112" s="13" t="s">
        <v>80</v>
      </c>
      <c r="AY112" s="241" t="s">
        <v>157</v>
      </c>
    </row>
    <row r="113" spans="2:65" s="12" customFormat="1">
      <c r="B113" s="220"/>
      <c r="C113" s="221"/>
      <c r="D113" s="217" t="s">
        <v>168</v>
      </c>
      <c r="E113" s="222" t="s">
        <v>22</v>
      </c>
      <c r="F113" s="223" t="s">
        <v>173</v>
      </c>
      <c r="G113" s="221"/>
      <c r="H113" s="224">
        <v>9.3049999999999997</v>
      </c>
      <c r="I113" s="225"/>
      <c r="J113" s="221"/>
      <c r="K113" s="221"/>
      <c r="L113" s="226"/>
      <c r="M113" s="227"/>
      <c r="N113" s="228"/>
      <c r="O113" s="228"/>
      <c r="P113" s="228"/>
      <c r="Q113" s="228"/>
      <c r="R113" s="228"/>
      <c r="S113" s="228"/>
      <c r="T113" s="229"/>
      <c r="AT113" s="230" t="s">
        <v>168</v>
      </c>
      <c r="AU113" s="230" t="s">
        <v>89</v>
      </c>
      <c r="AV113" s="12" t="s">
        <v>89</v>
      </c>
      <c r="AW113" s="12" t="s">
        <v>43</v>
      </c>
      <c r="AX113" s="12" t="s">
        <v>24</v>
      </c>
      <c r="AY113" s="230" t="s">
        <v>157</v>
      </c>
    </row>
    <row r="114" spans="2:65" s="14" customFormat="1">
      <c r="B114" s="242"/>
      <c r="C114" s="243"/>
      <c r="D114" s="244" t="s">
        <v>168</v>
      </c>
      <c r="E114" s="245" t="s">
        <v>22</v>
      </c>
      <c r="F114" s="246" t="s">
        <v>174</v>
      </c>
      <c r="G114" s="243"/>
      <c r="H114" s="247" t="s">
        <v>22</v>
      </c>
      <c r="I114" s="248"/>
      <c r="J114" s="243"/>
      <c r="K114" s="243"/>
      <c r="L114" s="249"/>
      <c r="M114" s="250"/>
      <c r="N114" s="251"/>
      <c r="O114" s="251"/>
      <c r="P114" s="251"/>
      <c r="Q114" s="251"/>
      <c r="R114" s="251"/>
      <c r="S114" s="251"/>
      <c r="T114" s="252"/>
      <c r="AT114" s="253" t="s">
        <v>168</v>
      </c>
      <c r="AU114" s="253" t="s">
        <v>89</v>
      </c>
      <c r="AV114" s="14" t="s">
        <v>24</v>
      </c>
      <c r="AW114" s="14" t="s">
        <v>43</v>
      </c>
      <c r="AX114" s="14" t="s">
        <v>80</v>
      </c>
      <c r="AY114" s="253" t="s">
        <v>157</v>
      </c>
    </row>
    <row r="115" spans="2:65" s="1" customFormat="1" ht="31.5" customHeight="1">
      <c r="B115" s="42"/>
      <c r="C115" s="205" t="s">
        <v>89</v>
      </c>
      <c r="D115" s="205" t="s">
        <v>159</v>
      </c>
      <c r="E115" s="206" t="s">
        <v>175</v>
      </c>
      <c r="F115" s="207" t="s">
        <v>176</v>
      </c>
      <c r="G115" s="208" t="s">
        <v>162</v>
      </c>
      <c r="H115" s="209">
        <v>9.3049999999999997</v>
      </c>
      <c r="I115" s="210"/>
      <c r="J115" s="211">
        <f>ROUND(I115*H115,2)</f>
        <v>0</v>
      </c>
      <c r="K115" s="207" t="s">
        <v>163</v>
      </c>
      <c r="L115" s="62"/>
      <c r="M115" s="212" t="s">
        <v>22</v>
      </c>
      <c r="N115" s="213" t="s">
        <v>51</v>
      </c>
      <c r="O115" s="43"/>
      <c r="P115" s="214">
        <f>O115*H115</f>
        <v>0</v>
      </c>
      <c r="Q115" s="214">
        <v>0</v>
      </c>
      <c r="R115" s="214">
        <f>Q115*H115</f>
        <v>0</v>
      </c>
      <c r="S115" s="214">
        <v>0</v>
      </c>
      <c r="T115" s="215">
        <f>S115*H115</f>
        <v>0</v>
      </c>
      <c r="AR115" s="25" t="s">
        <v>164</v>
      </c>
      <c r="AT115" s="25" t="s">
        <v>159</v>
      </c>
      <c r="AU115" s="25" t="s">
        <v>89</v>
      </c>
      <c r="AY115" s="25" t="s">
        <v>157</v>
      </c>
      <c r="BE115" s="216">
        <f>IF(N115="základní",J115,0)</f>
        <v>0</v>
      </c>
      <c r="BF115" s="216">
        <f>IF(N115="snížená",J115,0)</f>
        <v>0</v>
      </c>
      <c r="BG115" s="216">
        <f>IF(N115="zákl. přenesená",J115,0)</f>
        <v>0</v>
      </c>
      <c r="BH115" s="216">
        <f>IF(N115="sníž. přenesená",J115,0)</f>
        <v>0</v>
      </c>
      <c r="BI115" s="216">
        <f>IF(N115="nulová",J115,0)</f>
        <v>0</v>
      </c>
      <c r="BJ115" s="25" t="s">
        <v>24</v>
      </c>
      <c r="BK115" s="216">
        <f>ROUND(I115*H115,2)</f>
        <v>0</v>
      </c>
      <c r="BL115" s="25" t="s">
        <v>164</v>
      </c>
      <c r="BM115" s="25" t="s">
        <v>177</v>
      </c>
    </row>
    <row r="116" spans="2:65" s="1" customFormat="1" ht="84">
      <c r="B116" s="42"/>
      <c r="C116" s="64"/>
      <c r="D116" s="244" t="s">
        <v>166</v>
      </c>
      <c r="E116" s="64"/>
      <c r="F116" s="254" t="s">
        <v>167</v>
      </c>
      <c r="G116" s="64"/>
      <c r="H116" s="64"/>
      <c r="I116" s="173"/>
      <c r="J116" s="64"/>
      <c r="K116" s="64"/>
      <c r="L116" s="62"/>
      <c r="M116" s="219"/>
      <c r="N116" s="43"/>
      <c r="O116" s="43"/>
      <c r="P116" s="43"/>
      <c r="Q116" s="43"/>
      <c r="R116" s="43"/>
      <c r="S116" s="43"/>
      <c r="T116" s="79"/>
      <c r="AT116" s="25" t="s">
        <v>166</v>
      </c>
      <c r="AU116" s="25" t="s">
        <v>89</v>
      </c>
    </row>
    <row r="117" spans="2:65" s="1" customFormat="1" ht="31.5" customHeight="1">
      <c r="B117" s="42"/>
      <c r="C117" s="205" t="s">
        <v>172</v>
      </c>
      <c r="D117" s="205" t="s">
        <v>159</v>
      </c>
      <c r="E117" s="206" t="s">
        <v>178</v>
      </c>
      <c r="F117" s="207" t="s">
        <v>179</v>
      </c>
      <c r="G117" s="208" t="s">
        <v>162</v>
      </c>
      <c r="H117" s="209">
        <v>2.3260000000000001</v>
      </c>
      <c r="I117" s="210"/>
      <c r="J117" s="211">
        <f>ROUND(I117*H117,2)</f>
        <v>0</v>
      </c>
      <c r="K117" s="207" t="s">
        <v>163</v>
      </c>
      <c r="L117" s="62"/>
      <c r="M117" s="212" t="s">
        <v>22</v>
      </c>
      <c r="N117" s="213" t="s">
        <v>51</v>
      </c>
      <c r="O117" s="43"/>
      <c r="P117" s="214">
        <f>O117*H117</f>
        <v>0</v>
      </c>
      <c r="Q117" s="214">
        <v>0</v>
      </c>
      <c r="R117" s="214">
        <f>Q117*H117</f>
        <v>0</v>
      </c>
      <c r="S117" s="214">
        <v>0</v>
      </c>
      <c r="T117" s="215">
        <f>S117*H117</f>
        <v>0</v>
      </c>
      <c r="AR117" s="25" t="s">
        <v>164</v>
      </c>
      <c r="AT117" s="25" t="s">
        <v>159</v>
      </c>
      <c r="AU117" s="25" t="s">
        <v>89</v>
      </c>
      <c r="AY117" s="25" t="s">
        <v>157</v>
      </c>
      <c r="BE117" s="216">
        <f>IF(N117="základní",J117,0)</f>
        <v>0</v>
      </c>
      <c r="BF117" s="216">
        <f>IF(N117="snížená",J117,0)</f>
        <v>0</v>
      </c>
      <c r="BG117" s="216">
        <f>IF(N117="zákl. přenesená",J117,0)</f>
        <v>0</v>
      </c>
      <c r="BH117" s="216">
        <f>IF(N117="sníž. přenesená",J117,0)</f>
        <v>0</v>
      </c>
      <c r="BI117" s="216">
        <f>IF(N117="nulová",J117,0)</f>
        <v>0</v>
      </c>
      <c r="BJ117" s="25" t="s">
        <v>24</v>
      </c>
      <c r="BK117" s="216">
        <f>ROUND(I117*H117,2)</f>
        <v>0</v>
      </c>
      <c r="BL117" s="25" t="s">
        <v>164</v>
      </c>
      <c r="BM117" s="25" t="s">
        <v>180</v>
      </c>
    </row>
    <row r="118" spans="2:65" s="1" customFormat="1" ht="60">
      <c r="B118" s="42"/>
      <c r="C118" s="64"/>
      <c r="D118" s="217" t="s">
        <v>166</v>
      </c>
      <c r="E118" s="64"/>
      <c r="F118" s="218" t="s">
        <v>181</v>
      </c>
      <c r="G118" s="64"/>
      <c r="H118" s="64"/>
      <c r="I118" s="173"/>
      <c r="J118" s="64"/>
      <c r="K118" s="64"/>
      <c r="L118" s="62"/>
      <c r="M118" s="219"/>
      <c r="N118" s="43"/>
      <c r="O118" s="43"/>
      <c r="P118" s="43"/>
      <c r="Q118" s="43"/>
      <c r="R118" s="43"/>
      <c r="S118" s="43"/>
      <c r="T118" s="79"/>
      <c r="AT118" s="25" t="s">
        <v>166</v>
      </c>
      <c r="AU118" s="25" t="s">
        <v>89</v>
      </c>
    </row>
    <row r="119" spans="2:65" s="12" customFormat="1">
      <c r="B119" s="220"/>
      <c r="C119" s="221"/>
      <c r="D119" s="217" t="s">
        <v>168</v>
      </c>
      <c r="E119" s="222" t="s">
        <v>22</v>
      </c>
      <c r="F119" s="223" t="s">
        <v>169</v>
      </c>
      <c r="G119" s="221"/>
      <c r="H119" s="224">
        <v>17.696000000000002</v>
      </c>
      <c r="I119" s="225"/>
      <c r="J119" s="221"/>
      <c r="K119" s="221"/>
      <c r="L119" s="226"/>
      <c r="M119" s="227"/>
      <c r="N119" s="228"/>
      <c r="O119" s="228"/>
      <c r="P119" s="228"/>
      <c r="Q119" s="228"/>
      <c r="R119" s="228"/>
      <c r="S119" s="228"/>
      <c r="T119" s="229"/>
      <c r="AT119" s="230" t="s">
        <v>168</v>
      </c>
      <c r="AU119" s="230" t="s">
        <v>89</v>
      </c>
      <c r="AV119" s="12" t="s">
        <v>89</v>
      </c>
      <c r="AW119" s="12" t="s">
        <v>43</v>
      </c>
      <c r="AX119" s="12" t="s">
        <v>80</v>
      </c>
      <c r="AY119" s="230" t="s">
        <v>157</v>
      </c>
    </row>
    <row r="120" spans="2:65" s="12" customFormat="1">
      <c r="B120" s="220"/>
      <c r="C120" s="221"/>
      <c r="D120" s="217" t="s">
        <v>168</v>
      </c>
      <c r="E120" s="222" t="s">
        <v>22</v>
      </c>
      <c r="F120" s="223" t="s">
        <v>170</v>
      </c>
      <c r="G120" s="221"/>
      <c r="H120" s="224">
        <v>-6.0650000000000004</v>
      </c>
      <c r="I120" s="225"/>
      <c r="J120" s="221"/>
      <c r="K120" s="221"/>
      <c r="L120" s="226"/>
      <c r="M120" s="227"/>
      <c r="N120" s="228"/>
      <c r="O120" s="228"/>
      <c r="P120" s="228"/>
      <c r="Q120" s="228"/>
      <c r="R120" s="228"/>
      <c r="S120" s="228"/>
      <c r="T120" s="229"/>
      <c r="AT120" s="230" t="s">
        <v>168</v>
      </c>
      <c r="AU120" s="230" t="s">
        <v>89</v>
      </c>
      <c r="AV120" s="12" t="s">
        <v>89</v>
      </c>
      <c r="AW120" s="12" t="s">
        <v>43</v>
      </c>
      <c r="AX120" s="12" t="s">
        <v>80</v>
      </c>
      <c r="AY120" s="230" t="s">
        <v>157</v>
      </c>
    </row>
    <row r="121" spans="2:65" s="13" customFormat="1">
      <c r="B121" s="231"/>
      <c r="C121" s="232"/>
      <c r="D121" s="217" t="s">
        <v>168</v>
      </c>
      <c r="E121" s="233" t="s">
        <v>22</v>
      </c>
      <c r="F121" s="234" t="s">
        <v>171</v>
      </c>
      <c r="G121" s="232"/>
      <c r="H121" s="235">
        <v>11.631</v>
      </c>
      <c r="I121" s="236"/>
      <c r="J121" s="232"/>
      <c r="K121" s="232"/>
      <c r="L121" s="237"/>
      <c r="M121" s="238"/>
      <c r="N121" s="239"/>
      <c r="O121" s="239"/>
      <c r="P121" s="239"/>
      <c r="Q121" s="239"/>
      <c r="R121" s="239"/>
      <c r="S121" s="239"/>
      <c r="T121" s="240"/>
      <c r="AT121" s="241" t="s">
        <v>168</v>
      </c>
      <c r="AU121" s="241" t="s">
        <v>89</v>
      </c>
      <c r="AV121" s="13" t="s">
        <v>172</v>
      </c>
      <c r="AW121" s="13" t="s">
        <v>43</v>
      </c>
      <c r="AX121" s="13" t="s">
        <v>80</v>
      </c>
      <c r="AY121" s="241" t="s">
        <v>157</v>
      </c>
    </row>
    <row r="122" spans="2:65" s="12" customFormat="1">
      <c r="B122" s="220"/>
      <c r="C122" s="221"/>
      <c r="D122" s="217" t="s">
        <v>168</v>
      </c>
      <c r="E122" s="222" t="s">
        <v>22</v>
      </c>
      <c r="F122" s="223" t="s">
        <v>182</v>
      </c>
      <c r="G122" s="221"/>
      <c r="H122" s="224">
        <v>2.3260000000000001</v>
      </c>
      <c r="I122" s="225"/>
      <c r="J122" s="221"/>
      <c r="K122" s="221"/>
      <c r="L122" s="226"/>
      <c r="M122" s="227"/>
      <c r="N122" s="228"/>
      <c r="O122" s="228"/>
      <c r="P122" s="228"/>
      <c r="Q122" s="228"/>
      <c r="R122" s="228"/>
      <c r="S122" s="228"/>
      <c r="T122" s="229"/>
      <c r="AT122" s="230" t="s">
        <v>168</v>
      </c>
      <c r="AU122" s="230" t="s">
        <v>89</v>
      </c>
      <c r="AV122" s="12" t="s">
        <v>89</v>
      </c>
      <c r="AW122" s="12" t="s">
        <v>43</v>
      </c>
      <c r="AX122" s="12" t="s">
        <v>24</v>
      </c>
      <c r="AY122" s="230" t="s">
        <v>157</v>
      </c>
    </row>
    <row r="123" spans="2:65" s="14" customFormat="1">
      <c r="B123" s="242"/>
      <c r="C123" s="243"/>
      <c r="D123" s="244" t="s">
        <v>168</v>
      </c>
      <c r="E123" s="245" t="s">
        <v>22</v>
      </c>
      <c r="F123" s="246" t="s">
        <v>174</v>
      </c>
      <c r="G123" s="243"/>
      <c r="H123" s="247" t="s">
        <v>22</v>
      </c>
      <c r="I123" s="248"/>
      <c r="J123" s="243"/>
      <c r="K123" s="243"/>
      <c r="L123" s="249"/>
      <c r="M123" s="250"/>
      <c r="N123" s="251"/>
      <c r="O123" s="251"/>
      <c r="P123" s="251"/>
      <c r="Q123" s="251"/>
      <c r="R123" s="251"/>
      <c r="S123" s="251"/>
      <c r="T123" s="252"/>
      <c r="AT123" s="253" t="s">
        <v>168</v>
      </c>
      <c r="AU123" s="253" t="s">
        <v>89</v>
      </c>
      <c r="AV123" s="14" t="s">
        <v>24</v>
      </c>
      <c r="AW123" s="14" t="s">
        <v>43</v>
      </c>
      <c r="AX123" s="14" t="s">
        <v>80</v>
      </c>
      <c r="AY123" s="253" t="s">
        <v>157</v>
      </c>
    </row>
    <row r="124" spans="2:65" s="1" customFormat="1" ht="44.25" customHeight="1">
      <c r="B124" s="42"/>
      <c r="C124" s="205" t="s">
        <v>164</v>
      </c>
      <c r="D124" s="205" t="s">
        <v>159</v>
      </c>
      <c r="E124" s="206" t="s">
        <v>183</v>
      </c>
      <c r="F124" s="207" t="s">
        <v>184</v>
      </c>
      <c r="G124" s="208" t="s">
        <v>162</v>
      </c>
      <c r="H124" s="209">
        <v>2.3260000000000001</v>
      </c>
      <c r="I124" s="210"/>
      <c r="J124" s="211">
        <f>ROUND(I124*H124,2)</f>
        <v>0</v>
      </c>
      <c r="K124" s="207" t="s">
        <v>163</v>
      </c>
      <c r="L124" s="62"/>
      <c r="M124" s="212" t="s">
        <v>22</v>
      </c>
      <c r="N124" s="213" t="s">
        <v>51</v>
      </c>
      <c r="O124" s="43"/>
      <c r="P124" s="214">
        <f>O124*H124</f>
        <v>0</v>
      </c>
      <c r="Q124" s="214">
        <v>0</v>
      </c>
      <c r="R124" s="214">
        <f>Q124*H124</f>
        <v>0</v>
      </c>
      <c r="S124" s="214">
        <v>0</v>
      </c>
      <c r="T124" s="215">
        <f>S124*H124</f>
        <v>0</v>
      </c>
      <c r="AR124" s="25" t="s">
        <v>164</v>
      </c>
      <c r="AT124" s="25" t="s">
        <v>159</v>
      </c>
      <c r="AU124" s="25" t="s">
        <v>89</v>
      </c>
      <c r="AY124" s="25" t="s">
        <v>157</v>
      </c>
      <c r="BE124" s="216">
        <f>IF(N124="základní",J124,0)</f>
        <v>0</v>
      </c>
      <c r="BF124" s="216">
        <f>IF(N124="snížená",J124,0)</f>
        <v>0</v>
      </c>
      <c r="BG124" s="216">
        <f>IF(N124="zákl. přenesená",J124,0)</f>
        <v>0</v>
      </c>
      <c r="BH124" s="216">
        <f>IF(N124="sníž. přenesená",J124,0)</f>
        <v>0</v>
      </c>
      <c r="BI124" s="216">
        <f>IF(N124="nulová",J124,0)</f>
        <v>0</v>
      </c>
      <c r="BJ124" s="25" t="s">
        <v>24</v>
      </c>
      <c r="BK124" s="216">
        <f>ROUND(I124*H124,2)</f>
        <v>0</v>
      </c>
      <c r="BL124" s="25" t="s">
        <v>164</v>
      </c>
      <c r="BM124" s="25" t="s">
        <v>185</v>
      </c>
    </row>
    <row r="125" spans="2:65" s="1" customFormat="1" ht="60">
      <c r="B125" s="42"/>
      <c r="C125" s="64"/>
      <c r="D125" s="244" t="s">
        <v>166</v>
      </c>
      <c r="E125" s="64"/>
      <c r="F125" s="254" t="s">
        <v>181</v>
      </c>
      <c r="G125" s="64"/>
      <c r="H125" s="64"/>
      <c r="I125" s="173"/>
      <c r="J125" s="64"/>
      <c r="K125" s="64"/>
      <c r="L125" s="62"/>
      <c r="M125" s="219"/>
      <c r="N125" s="43"/>
      <c r="O125" s="43"/>
      <c r="P125" s="43"/>
      <c r="Q125" s="43"/>
      <c r="R125" s="43"/>
      <c r="S125" s="43"/>
      <c r="T125" s="79"/>
      <c r="AT125" s="25" t="s">
        <v>166</v>
      </c>
      <c r="AU125" s="25" t="s">
        <v>89</v>
      </c>
    </row>
    <row r="126" spans="2:65" s="1" customFormat="1" ht="44.25" customHeight="1">
      <c r="B126" s="42"/>
      <c r="C126" s="205" t="s">
        <v>186</v>
      </c>
      <c r="D126" s="205" t="s">
        <v>159</v>
      </c>
      <c r="E126" s="206" t="s">
        <v>187</v>
      </c>
      <c r="F126" s="207" t="s">
        <v>188</v>
      </c>
      <c r="G126" s="208" t="s">
        <v>162</v>
      </c>
      <c r="H126" s="209">
        <v>10.055</v>
      </c>
      <c r="I126" s="210"/>
      <c r="J126" s="211">
        <f>ROUND(I126*H126,2)</f>
        <v>0</v>
      </c>
      <c r="K126" s="207" t="s">
        <v>163</v>
      </c>
      <c r="L126" s="62"/>
      <c r="M126" s="212" t="s">
        <v>22</v>
      </c>
      <c r="N126" s="213" t="s">
        <v>51</v>
      </c>
      <c r="O126" s="43"/>
      <c r="P126" s="214">
        <f>O126*H126</f>
        <v>0</v>
      </c>
      <c r="Q126" s="214">
        <v>0</v>
      </c>
      <c r="R126" s="214">
        <f>Q126*H126</f>
        <v>0</v>
      </c>
      <c r="S126" s="214">
        <v>0</v>
      </c>
      <c r="T126" s="215">
        <f>S126*H126</f>
        <v>0</v>
      </c>
      <c r="AR126" s="25" t="s">
        <v>164</v>
      </c>
      <c r="AT126" s="25" t="s">
        <v>159</v>
      </c>
      <c r="AU126" s="25" t="s">
        <v>89</v>
      </c>
      <c r="AY126" s="25" t="s">
        <v>157</v>
      </c>
      <c r="BE126" s="216">
        <f>IF(N126="základní",J126,0)</f>
        <v>0</v>
      </c>
      <c r="BF126" s="216">
        <f>IF(N126="snížená",J126,0)</f>
        <v>0</v>
      </c>
      <c r="BG126" s="216">
        <f>IF(N126="zákl. přenesená",J126,0)</f>
        <v>0</v>
      </c>
      <c r="BH126" s="216">
        <f>IF(N126="sníž. přenesená",J126,0)</f>
        <v>0</v>
      </c>
      <c r="BI126" s="216">
        <f>IF(N126="nulová",J126,0)</f>
        <v>0</v>
      </c>
      <c r="BJ126" s="25" t="s">
        <v>24</v>
      </c>
      <c r="BK126" s="216">
        <f>ROUND(I126*H126,2)</f>
        <v>0</v>
      </c>
      <c r="BL126" s="25" t="s">
        <v>164</v>
      </c>
      <c r="BM126" s="25" t="s">
        <v>189</v>
      </c>
    </row>
    <row r="127" spans="2:65" s="1" customFormat="1" ht="192">
      <c r="B127" s="42"/>
      <c r="C127" s="64"/>
      <c r="D127" s="217" t="s">
        <v>166</v>
      </c>
      <c r="E127" s="64"/>
      <c r="F127" s="218" t="s">
        <v>190</v>
      </c>
      <c r="G127" s="64"/>
      <c r="H127" s="64"/>
      <c r="I127" s="173"/>
      <c r="J127" s="64"/>
      <c r="K127" s="64"/>
      <c r="L127" s="62"/>
      <c r="M127" s="219"/>
      <c r="N127" s="43"/>
      <c r="O127" s="43"/>
      <c r="P127" s="43"/>
      <c r="Q127" s="43"/>
      <c r="R127" s="43"/>
      <c r="S127" s="43"/>
      <c r="T127" s="79"/>
      <c r="AT127" s="25" t="s">
        <v>166</v>
      </c>
      <c r="AU127" s="25" t="s">
        <v>89</v>
      </c>
    </row>
    <row r="128" spans="2:65" s="12" customFormat="1">
      <c r="B128" s="220"/>
      <c r="C128" s="221"/>
      <c r="D128" s="217" t="s">
        <v>168</v>
      </c>
      <c r="E128" s="222" t="s">
        <v>22</v>
      </c>
      <c r="F128" s="223" t="s">
        <v>191</v>
      </c>
      <c r="G128" s="221"/>
      <c r="H128" s="224">
        <v>11.631</v>
      </c>
      <c r="I128" s="225"/>
      <c r="J128" s="221"/>
      <c r="K128" s="221"/>
      <c r="L128" s="226"/>
      <c r="M128" s="227"/>
      <c r="N128" s="228"/>
      <c r="O128" s="228"/>
      <c r="P128" s="228"/>
      <c r="Q128" s="228"/>
      <c r="R128" s="228"/>
      <c r="S128" s="228"/>
      <c r="T128" s="229"/>
      <c r="AT128" s="230" t="s">
        <v>168</v>
      </c>
      <c r="AU128" s="230" t="s">
        <v>89</v>
      </c>
      <c r="AV128" s="12" t="s">
        <v>89</v>
      </c>
      <c r="AW128" s="12" t="s">
        <v>43</v>
      </c>
      <c r="AX128" s="12" t="s">
        <v>80</v>
      </c>
      <c r="AY128" s="230" t="s">
        <v>157</v>
      </c>
    </row>
    <row r="129" spans="2:65" s="12" customFormat="1" ht="24">
      <c r="B129" s="220"/>
      <c r="C129" s="221"/>
      <c r="D129" s="217" t="s">
        <v>168</v>
      </c>
      <c r="E129" s="222" t="s">
        <v>22</v>
      </c>
      <c r="F129" s="223" t="s">
        <v>192</v>
      </c>
      <c r="G129" s="221"/>
      <c r="H129" s="224">
        <v>-1.5760000000000001</v>
      </c>
      <c r="I129" s="225"/>
      <c r="J129" s="221"/>
      <c r="K129" s="221"/>
      <c r="L129" s="226"/>
      <c r="M129" s="227"/>
      <c r="N129" s="228"/>
      <c r="O129" s="228"/>
      <c r="P129" s="228"/>
      <c r="Q129" s="228"/>
      <c r="R129" s="228"/>
      <c r="S129" s="228"/>
      <c r="T129" s="229"/>
      <c r="AT129" s="230" t="s">
        <v>168</v>
      </c>
      <c r="AU129" s="230" t="s">
        <v>89</v>
      </c>
      <c r="AV129" s="12" t="s">
        <v>89</v>
      </c>
      <c r="AW129" s="12" t="s">
        <v>43</v>
      </c>
      <c r="AX129" s="12" t="s">
        <v>80</v>
      </c>
      <c r="AY129" s="230" t="s">
        <v>157</v>
      </c>
    </row>
    <row r="130" spans="2:65" s="15" customFormat="1">
      <c r="B130" s="255"/>
      <c r="C130" s="256"/>
      <c r="D130" s="217" t="s">
        <v>168</v>
      </c>
      <c r="E130" s="257" t="s">
        <v>22</v>
      </c>
      <c r="F130" s="258" t="s">
        <v>193</v>
      </c>
      <c r="G130" s="256"/>
      <c r="H130" s="259">
        <v>10.055</v>
      </c>
      <c r="I130" s="260"/>
      <c r="J130" s="256"/>
      <c r="K130" s="256"/>
      <c r="L130" s="261"/>
      <c r="M130" s="262"/>
      <c r="N130" s="263"/>
      <c r="O130" s="263"/>
      <c r="P130" s="263"/>
      <c r="Q130" s="263"/>
      <c r="R130" s="263"/>
      <c r="S130" s="263"/>
      <c r="T130" s="264"/>
      <c r="AT130" s="265" t="s">
        <v>168</v>
      </c>
      <c r="AU130" s="265" t="s">
        <v>89</v>
      </c>
      <c r="AV130" s="15" t="s">
        <v>164</v>
      </c>
      <c r="AW130" s="15" t="s">
        <v>43</v>
      </c>
      <c r="AX130" s="15" t="s">
        <v>24</v>
      </c>
      <c r="AY130" s="265" t="s">
        <v>157</v>
      </c>
    </row>
    <row r="131" spans="2:65" s="14" customFormat="1">
      <c r="B131" s="242"/>
      <c r="C131" s="243"/>
      <c r="D131" s="244" t="s">
        <v>168</v>
      </c>
      <c r="E131" s="245" t="s">
        <v>22</v>
      </c>
      <c r="F131" s="246" t="s">
        <v>194</v>
      </c>
      <c r="G131" s="243"/>
      <c r="H131" s="247" t="s">
        <v>22</v>
      </c>
      <c r="I131" s="248"/>
      <c r="J131" s="243"/>
      <c r="K131" s="243"/>
      <c r="L131" s="249"/>
      <c r="M131" s="250"/>
      <c r="N131" s="251"/>
      <c r="O131" s="251"/>
      <c r="P131" s="251"/>
      <c r="Q131" s="251"/>
      <c r="R131" s="251"/>
      <c r="S131" s="251"/>
      <c r="T131" s="252"/>
      <c r="AT131" s="253" t="s">
        <v>168</v>
      </c>
      <c r="AU131" s="253" t="s">
        <v>89</v>
      </c>
      <c r="AV131" s="14" t="s">
        <v>24</v>
      </c>
      <c r="AW131" s="14" t="s">
        <v>43</v>
      </c>
      <c r="AX131" s="14" t="s">
        <v>80</v>
      </c>
      <c r="AY131" s="253" t="s">
        <v>157</v>
      </c>
    </row>
    <row r="132" spans="2:65" s="1" customFormat="1" ht="31.5" customHeight="1">
      <c r="B132" s="42"/>
      <c r="C132" s="205" t="s">
        <v>195</v>
      </c>
      <c r="D132" s="205" t="s">
        <v>159</v>
      </c>
      <c r="E132" s="206" t="s">
        <v>196</v>
      </c>
      <c r="F132" s="207" t="s">
        <v>197</v>
      </c>
      <c r="G132" s="208" t="s">
        <v>162</v>
      </c>
      <c r="H132" s="209">
        <v>10.055</v>
      </c>
      <c r="I132" s="210"/>
      <c r="J132" s="211">
        <f>ROUND(I132*H132,2)</f>
        <v>0</v>
      </c>
      <c r="K132" s="207" t="s">
        <v>163</v>
      </c>
      <c r="L132" s="62"/>
      <c r="M132" s="212" t="s">
        <v>22</v>
      </c>
      <c r="N132" s="213" t="s">
        <v>51</v>
      </c>
      <c r="O132" s="43"/>
      <c r="P132" s="214">
        <f>O132*H132</f>
        <v>0</v>
      </c>
      <c r="Q132" s="214">
        <v>0</v>
      </c>
      <c r="R132" s="214">
        <f>Q132*H132</f>
        <v>0</v>
      </c>
      <c r="S132" s="214">
        <v>0</v>
      </c>
      <c r="T132" s="215">
        <f>S132*H132</f>
        <v>0</v>
      </c>
      <c r="AR132" s="25" t="s">
        <v>164</v>
      </c>
      <c r="AT132" s="25" t="s">
        <v>159</v>
      </c>
      <c r="AU132" s="25" t="s">
        <v>89</v>
      </c>
      <c r="AY132" s="25" t="s">
        <v>157</v>
      </c>
      <c r="BE132" s="216">
        <f>IF(N132="základní",J132,0)</f>
        <v>0</v>
      </c>
      <c r="BF132" s="216">
        <f>IF(N132="snížená",J132,0)</f>
        <v>0</v>
      </c>
      <c r="BG132" s="216">
        <f>IF(N132="zákl. přenesená",J132,0)</f>
        <v>0</v>
      </c>
      <c r="BH132" s="216">
        <f>IF(N132="sníž. přenesená",J132,0)</f>
        <v>0</v>
      </c>
      <c r="BI132" s="216">
        <f>IF(N132="nulová",J132,0)</f>
        <v>0</v>
      </c>
      <c r="BJ132" s="25" t="s">
        <v>24</v>
      </c>
      <c r="BK132" s="216">
        <f>ROUND(I132*H132,2)</f>
        <v>0</v>
      </c>
      <c r="BL132" s="25" t="s">
        <v>164</v>
      </c>
      <c r="BM132" s="25" t="s">
        <v>198</v>
      </c>
    </row>
    <row r="133" spans="2:65" s="1" customFormat="1" ht="144">
      <c r="B133" s="42"/>
      <c r="C133" s="64"/>
      <c r="D133" s="244" t="s">
        <v>166</v>
      </c>
      <c r="E133" s="64"/>
      <c r="F133" s="254" t="s">
        <v>199</v>
      </c>
      <c r="G133" s="64"/>
      <c r="H133" s="64"/>
      <c r="I133" s="173"/>
      <c r="J133" s="64"/>
      <c r="K133" s="64"/>
      <c r="L133" s="62"/>
      <c r="M133" s="219"/>
      <c r="N133" s="43"/>
      <c r="O133" s="43"/>
      <c r="P133" s="43"/>
      <c r="Q133" s="43"/>
      <c r="R133" s="43"/>
      <c r="S133" s="43"/>
      <c r="T133" s="79"/>
      <c r="AT133" s="25" t="s">
        <v>166</v>
      </c>
      <c r="AU133" s="25" t="s">
        <v>89</v>
      </c>
    </row>
    <row r="134" spans="2:65" s="1" customFormat="1" ht="22.5" customHeight="1">
      <c r="B134" s="42"/>
      <c r="C134" s="205" t="s">
        <v>200</v>
      </c>
      <c r="D134" s="205" t="s">
        <v>159</v>
      </c>
      <c r="E134" s="206" t="s">
        <v>201</v>
      </c>
      <c r="F134" s="207" t="s">
        <v>202</v>
      </c>
      <c r="G134" s="208" t="s">
        <v>162</v>
      </c>
      <c r="H134" s="209">
        <v>11.631</v>
      </c>
      <c r="I134" s="210"/>
      <c r="J134" s="211">
        <f>ROUND(I134*H134,2)</f>
        <v>0</v>
      </c>
      <c r="K134" s="207" t="s">
        <v>163</v>
      </c>
      <c r="L134" s="62"/>
      <c r="M134" s="212" t="s">
        <v>22</v>
      </c>
      <c r="N134" s="213" t="s">
        <v>51</v>
      </c>
      <c r="O134" s="43"/>
      <c r="P134" s="214">
        <f>O134*H134</f>
        <v>0</v>
      </c>
      <c r="Q134" s="214">
        <v>0</v>
      </c>
      <c r="R134" s="214">
        <f>Q134*H134</f>
        <v>0</v>
      </c>
      <c r="S134" s="214">
        <v>0</v>
      </c>
      <c r="T134" s="215">
        <f>S134*H134</f>
        <v>0</v>
      </c>
      <c r="AR134" s="25" t="s">
        <v>164</v>
      </c>
      <c r="AT134" s="25" t="s">
        <v>159</v>
      </c>
      <c r="AU134" s="25" t="s">
        <v>89</v>
      </c>
      <c r="AY134" s="25" t="s">
        <v>157</v>
      </c>
      <c r="BE134" s="216">
        <f>IF(N134="základní",J134,0)</f>
        <v>0</v>
      </c>
      <c r="BF134" s="216">
        <f>IF(N134="snížená",J134,0)</f>
        <v>0</v>
      </c>
      <c r="BG134" s="216">
        <f>IF(N134="zákl. přenesená",J134,0)</f>
        <v>0</v>
      </c>
      <c r="BH134" s="216">
        <f>IF(N134="sníž. přenesená",J134,0)</f>
        <v>0</v>
      </c>
      <c r="BI134" s="216">
        <f>IF(N134="nulová",J134,0)</f>
        <v>0</v>
      </c>
      <c r="BJ134" s="25" t="s">
        <v>24</v>
      </c>
      <c r="BK134" s="216">
        <f>ROUND(I134*H134,2)</f>
        <v>0</v>
      </c>
      <c r="BL134" s="25" t="s">
        <v>164</v>
      </c>
      <c r="BM134" s="25" t="s">
        <v>203</v>
      </c>
    </row>
    <row r="135" spans="2:65" s="1" customFormat="1" ht="276">
      <c r="B135" s="42"/>
      <c r="C135" s="64"/>
      <c r="D135" s="217" t="s">
        <v>166</v>
      </c>
      <c r="E135" s="64"/>
      <c r="F135" s="218" t="s">
        <v>204</v>
      </c>
      <c r="G135" s="64"/>
      <c r="H135" s="64"/>
      <c r="I135" s="173"/>
      <c r="J135" s="64"/>
      <c r="K135" s="64"/>
      <c r="L135" s="62"/>
      <c r="M135" s="219"/>
      <c r="N135" s="43"/>
      <c r="O135" s="43"/>
      <c r="P135" s="43"/>
      <c r="Q135" s="43"/>
      <c r="R135" s="43"/>
      <c r="S135" s="43"/>
      <c r="T135" s="79"/>
      <c r="AT135" s="25" t="s">
        <v>166</v>
      </c>
      <c r="AU135" s="25" t="s">
        <v>89</v>
      </c>
    </row>
    <row r="136" spans="2:65" s="12" customFormat="1">
      <c r="B136" s="220"/>
      <c r="C136" s="221"/>
      <c r="D136" s="244" t="s">
        <v>168</v>
      </c>
      <c r="E136" s="266" t="s">
        <v>22</v>
      </c>
      <c r="F136" s="267" t="s">
        <v>191</v>
      </c>
      <c r="G136" s="221"/>
      <c r="H136" s="268">
        <v>11.631</v>
      </c>
      <c r="I136" s="225"/>
      <c r="J136" s="221"/>
      <c r="K136" s="221"/>
      <c r="L136" s="226"/>
      <c r="M136" s="227"/>
      <c r="N136" s="228"/>
      <c r="O136" s="228"/>
      <c r="P136" s="228"/>
      <c r="Q136" s="228"/>
      <c r="R136" s="228"/>
      <c r="S136" s="228"/>
      <c r="T136" s="229"/>
      <c r="AT136" s="230" t="s">
        <v>168</v>
      </c>
      <c r="AU136" s="230" t="s">
        <v>89</v>
      </c>
      <c r="AV136" s="12" t="s">
        <v>89</v>
      </c>
      <c r="AW136" s="12" t="s">
        <v>43</v>
      </c>
      <c r="AX136" s="12" t="s">
        <v>24</v>
      </c>
      <c r="AY136" s="230" t="s">
        <v>157</v>
      </c>
    </row>
    <row r="137" spans="2:65" s="1" customFormat="1" ht="22.5" customHeight="1">
      <c r="B137" s="42"/>
      <c r="C137" s="205" t="s">
        <v>205</v>
      </c>
      <c r="D137" s="205" t="s">
        <v>159</v>
      </c>
      <c r="E137" s="206" t="s">
        <v>206</v>
      </c>
      <c r="F137" s="207" t="s">
        <v>207</v>
      </c>
      <c r="G137" s="208" t="s">
        <v>208</v>
      </c>
      <c r="H137" s="209">
        <v>19.105</v>
      </c>
      <c r="I137" s="210"/>
      <c r="J137" s="211">
        <f>ROUND(I137*H137,2)</f>
        <v>0</v>
      </c>
      <c r="K137" s="207" t="s">
        <v>163</v>
      </c>
      <c r="L137" s="62"/>
      <c r="M137" s="212" t="s">
        <v>22</v>
      </c>
      <c r="N137" s="213" t="s">
        <v>51</v>
      </c>
      <c r="O137" s="43"/>
      <c r="P137" s="214">
        <f>O137*H137</f>
        <v>0</v>
      </c>
      <c r="Q137" s="214">
        <v>0</v>
      </c>
      <c r="R137" s="214">
        <f>Q137*H137</f>
        <v>0</v>
      </c>
      <c r="S137" s="214">
        <v>0</v>
      </c>
      <c r="T137" s="215">
        <f>S137*H137</f>
        <v>0</v>
      </c>
      <c r="AR137" s="25" t="s">
        <v>164</v>
      </c>
      <c r="AT137" s="25" t="s">
        <v>159</v>
      </c>
      <c r="AU137" s="25" t="s">
        <v>89</v>
      </c>
      <c r="AY137" s="25" t="s">
        <v>157</v>
      </c>
      <c r="BE137" s="216">
        <f>IF(N137="základní",J137,0)</f>
        <v>0</v>
      </c>
      <c r="BF137" s="216">
        <f>IF(N137="snížená",J137,0)</f>
        <v>0</v>
      </c>
      <c r="BG137" s="216">
        <f>IF(N137="zákl. přenesená",J137,0)</f>
        <v>0</v>
      </c>
      <c r="BH137" s="216">
        <f>IF(N137="sníž. přenesená",J137,0)</f>
        <v>0</v>
      </c>
      <c r="BI137" s="216">
        <f>IF(N137="nulová",J137,0)</f>
        <v>0</v>
      </c>
      <c r="BJ137" s="25" t="s">
        <v>24</v>
      </c>
      <c r="BK137" s="216">
        <f>ROUND(I137*H137,2)</f>
        <v>0</v>
      </c>
      <c r="BL137" s="25" t="s">
        <v>164</v>
      </c>
      <c r="BM137" s="25" t="s">
        <v>209</v>
      </c>
    </row>
    <row r="138" spans="2:65" s="1" customFormat="1" ht="276">
      <c r="B138" s="42"/>
      <c r="C138" s="64"/>
      <c r="D138" s="217" t="s">
        <v>166</v>
      </c>
      <c r="E138" s="64"/>
      <c r="F138" s="218" t="s">
        <v>204</v>
      </c>
      <c r="G138" s="64"/>
      <c r="H138" s="64"/>
      <c r="I138" s="173"/>
      <c r="J138" s="64"/>
      <c r="K138" s="64"/>
      <c r="L138" s="62"/>
      <c r="M138" s="219"/>
      <c r="N138" s="43"/>
      <c r="O138" s="43"/>
      <c r="P138" s="43"/>
      <c r="Q138" s="43"/>
      <c r="R138" s="43"/>
      <c r="S138" s="43"/>
      <c r="T138" s="79"/>
      <c r="AT138" s="25" t="s">
        <v>166</v>
      </c>
      <c r="AU138" s="25" t="s">
        <v>89</v>
      </c>
    </row>
    <row r="139" spans="2:65" s="12" customFormat="1">
      <c r="B139" s="220"/>
      <c r="C139" s="221"/>
      <c r="D139" s="244" t="s">
        <v>168</v>
      </c>
      <c r="E139" s="266" t="s">
        <v>22</v>
      </c>
      <c r="F139" s="267" t="s">
        <v>210</v>
      </c>
      <c r="G139" s="221"/>
      <c r="H139" s="268">
        <v>19.105</v>
      </c>
      <c r="I139" s="225"/>
      <c r="J139" s="221"/>
      <c r="K139" s="221"/>
      <c r="L139" s="226"/>
      <c r="M139" s="227"/>
      <c r="N139" s="228"/>
      <c r="O139" s="228"/>
      <c r="P139" s="228"/>
      <c r="Q139" s="228"/>
      <c r="R139" s="228"/>
      <c r="S139" s="228"/>
      <c r="T139" s="229"/>
      <c r="AT139" s="230" t="s">
        <v>168</v>
      </c>
      <c r="AU139" s="230" t="s">
        <v>89</v>
      </c>
      <c r="AV139" s="12" t="s">
        <v>89</v>
      </c>
      <c r="AW139" s="12" t="s">
        <v>43</v>
      </c>
      <c r="AX139" s="12" t="s">
        <v>24</v>
      </c>
      <c r="AY139" s="230" t="s">
        <v>157</v>
      </c>
    </row>
    <row r="140" spans="2:65" s="1" customFormat="1" ht="31.5" customHeight="1">
      <c r="B140" s="42"/>
      <c r="C140" s="205" t="s">
        <v>211</v>
      </c>
      <c r="D140" s="205" t="s">
        <v>159</v>
      </c>
      <c r="E140" s="206" t="s">
        <v>212</v>
      </c>
      <c r="F140" s="207" t="s">
        <v>213</v>
      </c>
      <c r="G140" s="208" t="s">
        <v>162</v>
      </c>
      <c r="H140" s="209">
        <v>7.5039999999999996</v>
      </c>
      <c r="I140" s="210"/>
      <c r="J140" s="211">
        <f>ROUND(I140*H140,2)</f>
        <v>0</v>
      </c>
      <c r="K140" s="207" t="s">
        <v>163</v>
      </c>
      <c r="L140" s="62"/>
      <c r="M140" s="212" t="s">
        <v>22</v>
      </c>
      <c r="N140" s="213" t="s">
        <v>51</v>
      </c>
      <c r="O140" s="43"/>
      <c r="P140" s="214">
        <f>O140*H140</f>
        <v>0</v>
      </c>
      <c r="Q140" s="214">
        <v>0</v>
      </c>
      <c r="R140" s="214">
        <f>Q140*H140</f>
        <v>0</v>
      </c>
      <c r="S140" s="214">
        <v>0</v>
      </c>
      <c r="T140" s="215">
        <f>S140*H140</f>
        <v>0</v>
      </c>
      <c r="AR140" s="25" t="s">
        <v>164</v>
      </c>
      <c r="AT140" s="25" t="s">
        <v>159</v>
      </c>
      <c r="AU140" s="25" t="s">
        <v>89</v>
      </c>
      <c r="AY140" s="25" t="s">
        <v>157</v>
      </c>
      <c r="BE140" s="216">
        <f>IF(N140="základní",J140,0)</f>
        <v>0</v>
      </c>
      <c r="BF140" s="216">
        <f>IF(N140="snížená",J140,0)</f>
        <v>0</v>
      </c>
      <c r="BG140" s="216">
        <f>IF(N140="zákl. přenesená",J140,0)</f>
        <v>0</v>
      </c>
      <c r="BH140" s="216">
        <f>IF(N140="sníž. přenesená",J140,0)</f>
        <v>0</v>
      </c>
      <c r="BI140" s="216">
        <f>IF(N140="nulová",J140,0)</f>
        <v>0</v>
      </c>
      <c r="BJ140" s="25" t="s">
        <v>24</v>
      </c>
      <c r="BK140" s="216">
        <f>ROUND(I140*H140,2)</f>
        <v>0</v>
      </c>
      <c r="BL140" s="25" t="s">
        <v>164</v>
      </c>
      <c r="BM140" s="25" t="s">
        <v>214</v>
      </c>
    </row>
    <row r="141" spans="2:65" s="1" customFormat="1" ht="409.6">
      <c r="B141" s="42"/>
      <c r="C141" s="64"/>
      <c r="D141" s="217" t="s">
        <v>166</v>
      </c>
      <c r="E141" s="64"/>
      <c r="F141" s="218" t="s">
        <v>215</v>
      </c>
      <c r="G141" s="64"/>
      <c r="H141" s="64"/>
      <c r="I141" s="173"/>
      <c r="J141" s="64"/>
      <c r="K141" s="64"/>
      <c r="L141" s="62"/>
      <c r="M141" s="219"/>
      <c r="N141" s="43"/>
      <c r="O141" s="43"/>
      <c r="P141" s="43"/>
      <c r="Q141" s="43"/>
      <c r="R141" s="43"/>
      <c r="S141" s="43"/>
      <c r="T141" s="79"/>
      <c r="AT141" s="25" t="s">
        <v>166</v>
      </c>
      <c r="AU141" s="25" t="s">
        <v>89</v>
      </c>
    </row>
    <row r="142" spans="2:65" s="12" customFormat="1">
      <c r="B142" s="220"/>
      <c r="C142" s="221"/>
      <c r="D142" s="217" t="s">
        <v>168</v>
      </c>
      <c r="E142" s="222" t="s">
        <v>22</v>
      </c>
      <c r="F142" s="223" t="s">
        <v>216</v>
      </c>
      <c r="G142" s="221"/>
      <c r="H142" s="224">
        <v>14.82</v>
      </c>
      <c r="I142" s="225"/>
      <c r="J142" s="221"/>
      <c r="K142" s="221"/>
      <c r="L142" s="226"/>
      <c r="M142" s="227"/>
      <c r="N142" s="228"/>
      <c r="O142" s="228"/>
      <c r="P142" s="228"/>
      <c r="Q142" s="228"/>
      <c r="R142" s="228"/>
      <c r="S142" s="228"/>
      <c r="T142" s="229"/>
      <c r="AT142" s="230" t="s">
        <v>168</v>
      </c>
      <c r="AU142" s="230" t="s">
        <v>89</v>
      </c>
      <c r="AV142" s="12" t="s">
        <v>89</v>
      </c>
      <c r="AW142" s="12" t="s">
        <v>43</v>
      </c>
      <c r="AX142" s="12" t="s">
        <v>80</v>
      </c>
      <c r="AY142" s="230" t="s">
        <v>157</v>
      </c>
    </row>
    <row r="143" spans="2:65" s="12" customFormat="1">
      <c r="B143" s="220"/>
      <c r="C143" s="221"/>
      <c r="D143" s="217" t="s">
        <v>168</v>
      </c>
      <c r="E143" s="222" t="s">
        <v>22</v>
      </c>
      <c r="F143" s="223" t="s">
        <v>217</v>
      </c>
      <c r="G143" s="221"/>
      <c r="H143" s="224">
        <v>-7.3159999999999998</v>
      </c>
      <c r="I143" s="225"/>
      <c r="J143" s="221"/>
      <c r="K143" s="221"/>
      <c r="L143" s="226"/>
      <c r="M143" s="227"/>
      <c r="N143" s="228"/>
      <c r="O143" s="228"/>
      <c r="P143" s="228"/>
      <c r="Q143" s="228"/>
      <c r="R143" s="228"/>
      <c r="S143" s="228"/>
      <c r="T143" s="229"/>
      <c r="AT143" s="230" t="s">
        <v>168</v>
      </c>
      <c r="AU143" s="230" t="s">
        <v>89</v>
      </c>
      <c r="AV143" s="12" t="s">
        <v>89</v>
      </c>
      <c r="AW143" s="12" t="s">
        <v>43</v>
      </c>
      <c r="AX143" s="12" t="s">
        <v>80</v>
      </c>
      <c r="AY143" s="230" t="s">
        <v>157</v>
      </c>
    </row>
    <row r="144" spans="2:65" s="15" customFormat="1">
      <c r="B144" s="255"/>
      <c r="C144" s="256"/>
      <c r="D144" s="217" t="s">
        <v>168</v>
      </c>
      <c r="E144" s="257" t="s">
        <v>22</v>
      </c>
      <c r="F144" s="258" t="s">
        <v>193</v>
      </c>
      <c r="G144" s="256"/>
      <c r="H144" s="259">
        <v>7.5039999999999996</v>
      </c>
      <c r="I144" s="260"/>
      <c r="J144" s="256"/>
      <c r="K144" s="256"/>
      <c r="L144" s="261"/>
      <c r="M144" s="262"/>
      <c r="N144" s="263"/>
      <c r="O144" s="263"/>
      <c r="P144" s="263"/>
      <c r="Q144" s="263"/>
      <c r="R144" s="263"/>
      <c r="S144" s="263"/>
      <c r="T144" s="264"/>
      <c r="AT144" s="265" t="s">
        <v>168</v>
      </c>
      <c r="AU144" s="265" t="s">
        <v>89</v>
      </c>
      <c r="AV144" s="15" t="s">
        <v>164</v>
      </c>
      <c r="AW144" s="15" t="s">
        <v>43</v>
      </c>
      <c r="AX144" s="15" t="s">
        <v>24</v>
      </c>
      <c r="AY144" s="265" t="s">
        <v>157</v>
      </c>
    </row>
    <row r="145" spans="2:65" s="14" customFormat="1">
      <c r="B145" s="242"/>
      <c r="C145" s="243"/>
      <c r="D145" s="244" t="s">
        <v>168</v>
      </c>
      <c r="E145" s="245" t="s">
        <v>22</v>
      </c>
      <c r="F145" s="246" t="s">
        <v>194</v>
      </c>
      <c r="G145" s="243"/>
      <c r="H145" s="247" t="s">
        <v>22</v>
      </c>
      <c r="I145" s="248"/>
      <c r="J145" s="243"/>
      <c r="K145" s="243"/>
      <c r="L145" s="249"/>
      <c r="M145" s="250"/>
      <c r="N145" s="251"/>
      <c r="O145" s="251"/>
      <c r="P145" s="251"/>
      <c r="Q145" s="251"/>
      <c r="R145" s="251"/>
      <c r="S145" s="251"/>
      <c r="T145" s="252"/>
      <c r="AT145" s="253" t="s">
        <v>168</v>
      </c>
      <c r="AU145" s="253" t="s">
        <v>89</v>
      </c>
      <c r="AV145" s="14" t="s">
        <v>24</v>
      </c>
      <c r="AW145" s="14" t="s">
        <v>43</v>
      </c>
      <c r="AX145" s="14" t="s">
        <v>80</v>
      </c>
      <c r="AY145" s="253" t="s">
        <v>157</v>
      </c>
    </row>
    <row r="146" spans="2:65" s="1" customFormat="1" ht="22.5" customHeight="1">
      <c r="B146" s="42"/>
      <c r="C146" s="269" t="s">
        <v>29</v>
      </c>
      <c r="D146" s="269" t="s">
        <v>218</v>
      </c>
      <c r="E146" s="270" t="s">
        <v>219</v>
      </c>
      <c r="F146" s="271" t="s">
        <v>220</v>
      </c>
      <c r="G146" s="272" t="s">
        <v>208</v>
      </c>
      <c r="H146" s="273">
        <v>10.776999999999999</v>
      </c>
      <c r="I146" s="274"/>
      <c r="J146" s="275">
        <f>ROUND(I146*H146,2)</f>
        <v>0</v>
      </c>
      <c r="K146" s="271" t="s">
        <v>22</v>
      </c>
      <c r="L146" s="276"/>
      <c r="M146" s="277" t="s">
        <v>22</v>
      </c>
      <c r="N146" s="278" t="s">
        <v>51</v>
      </c>
      <c r="O146" s="43"/>
      <c r="P146" s="214">
        <f>O146*H146</f>
        <v>0</v>
      </c>
      <c r="Q146" s="214">
        <v>1</v>
      </c>
      <c r="R146" s="214">
        <f>Q146*H146</f>
        <v>10.776999999999999</v>
      </c>
      <c r="S146" s="214">
        <v>0</v>
      </c>
      <c r="T146" s="215">
        <f>S146*H146</f>
        <v>0</v>
      </c>
      <c r="AR146" s="25" t="s">
        <v>205</v>
      </c>
      <c r="AT146" s="25" t="s">
        <v>218</v>
      </c>
      <c r="AU146" s="25" t="s">
        <v>89</v>
      </c>
      <c r="AY146" s="25" t="s">
        <v>157</v>
      </c>
      <c r="BE146" s="216">
        <f>IF(N146="základní",J146,0)</f>
        <v>0</v>
      </c>
      <c r="BF146" s="216">
        <f>IF(N146="snížená",J146,0)</f>
        <v>0</v>
      </c>
      <c r="BG146" s="216">
        <f>IF(N146="zákl. přenesená",J146,0)</f>
        <v>0</v>
      </c>
      <c r="BH146" s="216">
        <f>IF(N146="sníž. přenesená",J146,0)</f>
        <v>0</v>
      </c>
      <c r="BI146" s="216">
        <f>IF(N146="nulová",J146,0)</f>
        <v>0</v>
      </c>
      <c r="BJ146" s="25" t="s">
        <v>24</v>
      </c>
      <c r="BK146" s="216">
        <f>ROUND(I146*H146,2)</f>
        <v>0</v>
      </c>
      <c r="BL146" s="25" t="s">
        <v>164</v>
      </c>
      <c r="BM146" s="25" t="s">
        <v>221</v>
      </c>
    </row>
    <row r="147" spans="2:65" s="12" customFormat="1" ht="24">
      <c r="B147" s="220"/>
      <c r="C147" s="221"/>
      <c r="D147" s="217" t="s">
        <v>168</v>
      </c>
      <c r="E147" s="222" t="s">
        <v>22</v>
      </c>
      <c r="F147" s="223" t="s">
        <v>222</v>
      </c>
      <c r="G147" s="221"/>
      <c r="H147" s="224">
        <v>10.776999999999999</v>
      </c>
      <c r="I147" s="225"/>
      <c r="J147" s="221"/>
      <c r="K147" s="221"/>
      <c r="L147" s="226"/>
      <c r="M147" s="227"/>
      <c r="N147" s="228"/>
      <c r="O147" s="228"/>
      <c r="P147" s="228"/>
      <c r="Q147" s="228"/>
      <c r="R147" s="228"/>
      <c r="S147" s="228"/>
      <c r="T147" s="229"/>
      <c r="AT147" s="230" t="s">
        <v>168</v>
      </c>
      <c r="AU147" s="230" t="s">
        <v>89</v>
      </c>
      <c r="AV147" s="12" t="s">
        <v>89</v>
      </c>
      <c r="AW147" s="12" t="s">
        <v>43</v>
      </c>
      <c r="AX147" s="12" t="s">
        <v>24</v>
      </c>
      <c r="AY147" s="230" t="s">
        <v>157</v>
      </c>
    </row>
    <row r="148" spans="2:65" s="14" customFormat="1">
      <c r="B148" s="242"/>
      <c r="C148" s="243"/>
      <c r="D148" s="244" t="s">
        <v>168</v>
      </c>
      <c r="E148" s="245" t="s">
        <v>22</v>
      </c>
      <c r="F148" s="246" t="s">
        <v>194</v>
      </c>
      <c r="G148" s="243"/>
      <c r="H148" s="247" t="s">
        <v>22</v>
      </c>
      <c r="I148" s="248"/>
      <c r="J148" s="243"/>
      <c r="K148" s="243"/>
      <c r="L148" s="249"/>
      <c r="M148" s="250"/>
      <c r="N148" s="251"/>
      <c r="O148" s="251"/>
      <c r="P148" s="251"/>
      <c r="Q148" s="251"/>
      <c r="R148" s="251"/>
      <c r="S148" s="251"/>
      <c r="T148" s="252"/>
      <c r="AT148" s="253" t="s">
        <v>168</v>
      </c>
      <c r="AU148" s="253" t="s">
        <v>89</v>
      </c>
      <c r="AV148" s="14" t="s">
        <v>24</v>
      </c>
      <c r="AW148" s="14" t="s">
        <v>43</v>
      </c>
      <c r="AX148" s="14" t="s">
        <v>80</v>
      </c>
      <c r="AY148" s="253" t="s">
        <v>157</v>
      </c>
    </row>
    <row r="149" spans="2:65" s="1" customFormat="1" ht="44.25" customHeight="1">
      <c r="B149" s="42"/>
      <c r="C149" s="205" t="s">
        <v>223</v>
      </c>
      <c r="D149" s="205" t="s">
        <v>159</v>
      </c>
      <c r="E149" s="206" t="s">
        <v>224</v>
      </c>
      <c r="F149" s="207" t="s">
        <v>225</v>
      </c>
      <c r="G149" s="208" t="s">
        <v>226</v>
      </c>
      <c r="H149" s="209">
        <v>45.246000000000002</v>
      </c>
      <c r="I149" s="210"/>
      <c r="J149" s="211">
        <f>ROUND(I149*H149,2)</f>
        <v>0</v>
      </c>
      <c r="K149" s="207" t="s">
        <v>163</v>
      </c>
      <c r="L149" s="62"/>
      <c r="M149" s="212" t="s">
        <v>22</v>
      </c>
      <c r="N149" s="213" t="s">
        <v>51</v>
      </c>
      <c r="O149" s="43"/>
      <c r="P149" s="214">
        <f>O149*H149</f>
        <v>0</v>
      </c>
      <c r="Q149" s="214">
        <v>0</v>
      </c>
      <c r="R149" s="214">
        <f>Q149*H149</f>
        <v>0</v>
      </c>
      <c r="S149" s="214">
        <v>0</v>
      </c>
      <c r="T149" s="215">
        <f>S149*H149</f>
        <v>0</v>
      </c>
      <c r="AR149" s="25" t="s">
        <v>164</v>
      </c>
      <c r="AT149" s="25" t="s">
        <v>159</v>
      </c>
      <c r="AU149" s="25" t="s">
        <v>89</v>
      </c>
      <c r="AY149" s="25" t="s">
        <v>157</v>
      </c>
      <c r="BE149" s="216">
        <f>IF(N149="základní",J149,0)</f>
        <v>0</v>
      </c>
      <c r="BF149" s="216">
        <f>IF(N149="snížená",J149,0)</f>
        <v>0</v>
      </c>
      <c r="BG149" s="216">
        <f>IF(N149="zákl. přenesená",J149,0)</f>
        <v>0</v>
      </c>
      <c r="BH149" s="216">
        <f>IF(N149="sníž. přenesená",J149,0)</f>
        <v>0</v>
      </c>
      <c r="BI149" s="216">
        <f>IF(N149="nulová",J149,0)</f>
        <v>0</v>
      </c>
      <c r="BJ149" s="25" t="s">
        <v>24</v>
      </c>
      <c r="BK149" s="216">
        <f>ROUND(I149*H149,2)</f>
        <v>0</v>
      </c>
      <c r="BL149" s="25" t="s">
        <v>164</v>
      </c>
      <c r="BM149" s="25" t="s">
        <v>227</v>
      </c>
    </row>
    <row r="150" spans="2:65" s="1" customFormat="1" ht="96">
      <c r="B150" s="42"/>
      <c r="C150" s="64"/>
      <c r="D150" s="217" t="s">
        <v>166</v>
      </c>
      <c r="E150" s="64"/>
      <c r="F150" s="218" t="s">
        <v>228</v>
      </c>
      <c r="G150" s="64"/>
      <c r="H150" s="64"/>
      <c r="I150" s="173"/>
      <c r="J150" s="64"/>
      <c r="K150" s="64"/>
      <c r="L150" s="62"/>
      <c r="M150" s="219"/>
      <c r="N150" s="43"/>
      <c r="O150" s="43"/>
      <c r="P150" s="43"/>
      <c r="Q150" s="43"/>
      <c r="R150" s="43"/>
      <c r="S150" s="43"/>
      <c r="T150" s="79"/>
      <c r="AT150" s="25" t="s">
        <v>166</v>
      </c>
      <c r="AU150" s="25" t="s">
        <v>89</v>
      </c>
    </row>
    <row r="151" spans="2:65" s="12" customFormat="1">
      <c r="B151" s="220"/>
      <c r="C151" s="221"/>
      <c r="D151" s="217" t="s">
        <v>168</v>
      </c>
      <c r="E151" s="222" t="s">
        <v>22</v>
      </c>
      <c r="F151" s="223" t="s">
        <v>229</v>
      </c>
      <c r="G151" s="221"/>
      <c r="H151" s="224">
        <v>45.246000000000002</v>
      </c>
      <c r="I151" s="225"/>
      <c r="J151" s="221"/>
      <c r="K151" s="221"/>
      <c r="L151" s="226"/>
      <c r="M151" s="227"/>
      <c r="N151" s="228"/>
      <c r="O151" s="228"/>
      <c r="P151" s="228"/>
      <c r="Q151" s="228"/>
      <c r="R151" s="228"/>
      <c r="S151" s="228"/>
      <c r="T151" s="229"/>
      <c r="AT151" s="230" t="s">
        <v>168</v>
      </c>
      <c r="AU151" s="230" t="s">
        <v>89</v>
      </c>
      <c r="AV151" s="12" t="s">
        <v>89</v>
      </c>
      <c r="AW151" s="12" t="s">
        <v>43</v>
      </c>
      <c r="AX151" s="12" t="s">
        <v>24</v>
      </c>
      <c r="AY151" s="230" t="s">
        <v>157</v>
      </c>
    </row>
    <row r="152" spans="2:65" s="14" customFormat="1">
      <c r="B152" s="242"/>
      <c r="C152" s="243"/>
      <c r="D152" s="244" t="s">
        <v>168</v>
      </c>
      <c r="E152" s="245" t="s">
        <v>22</v>
      </c>
      <c r="F152" s="246" t="s">
        <v>230</v>
      </c>
      <c r="G152" s="243"/>
      <c r="H152" s="247" t="s">
        <v>22</v>
      </c>
      <c r="I152" s="248"/>
      <c r="J152" s="243"/>
      <c r="K152" s="243"/>
      <c r="L152" s="249"/>
      <c r="M152" s="250"/>
      <c r="N152" s="251"/>
      <c r="O152" s="251"/>
      <c r="P152" s="251"/>
      <c r="Q152" s="251"/>
      <c r="R152" s="251"/>
      <c r="S152" s="251"/>
      <c r="T152" s="252"/>
      <c r="AT152" s="253" t="s">
        <v>168</v>
      </c>
      <c r="AU152" s="253" t="s">
        <v>89</v>
      </c>
      <c r="AV152" s="14" t="s">
        <v>24</v>
      </c>
      <c r="AW152" s="14" t="s">
        <v>43</v>
      </c>
      <c r="AX152" s="14" t="s">
        <v>80</v>
      </c>
      <c r="AY152" s="253" t="s">
        <v>157</v>
      </c>
    </row>
    <row r="153" spans="2:65" s="1" customFormat="1" ht="31.5" customHeight="1">
      <c r="B153" s="42"/>
      <c r="C153" s="205" t="s">
        <v>231</v>
      </c>
      <c r="D153" s="205" t="s">
        <v>159</v>
      </c>
      <c r="E153" s="206" t="s">
        <v>232</v>
      </c>
      <c r="F153" s="207" t="s">
        <v>233</v>
      </c>
      <c r="G153" s="208" t="s">
        <v>226</v>
      </c>
      <c r="H153" s="209">
        <v>45.246000000000002</v>
      </c>
      <c r="I153" s="210"/>
      <c r="J153" s="211">
        <f>ROUND(I153*H153,2)</f>
        <v>0</v>
      </c>
      <c r="K153" s="207" t="s">
        <v>163</v>
      </c>
      <c r="L153" s="62"/>
      <c r="M153" s="212" t="s">
        <v>22</v>
      </c>
      <c r="N153" s="213" t="s">
        <v>51</v>
      </c>
      <c r="O153" s="43"/>
      <c r="P153" s="214">
        <f>O153*H153</f>
        <v>0</v>
      </c>
      <c r="Q153" s="214">
        <v>0</v>
      </c>
      <c r="R153" s="214">
        <f>Q153*H153</f>
        <v>0</v>
      </c>
      <c r="S153" s="214">
        <v>0</v>
      </c>
      <c r="T153" s="215">
        <f>S153*H153</f>
        <v>0</v>
      </c>
      <c r="AR153" s="25" t="s">
        <v>164</v>
      </c>
      <c r="AT153" s="25" t="s">
        <v>159</v>
      </c>
      <c r="AU153" s="25" t="s">
        <v>89</v>
      </c>
      <c r="AY153" s="25" t="s">
        <v>157</v>
      </c>
      <c r="BE153" s="216">
        <f>IF(N153="základní",J153,0)</f>
        <v>0</v>
      </c>
      <c r="BF153" s="216">
        <f>IF(N153="snížená",J153,0)</f>
        <v>0</v>
      </c>
      <c r="BG153" s="216">
        <f>IF(N153="zákl. přenesená",J153,0)</f>
        <v>0</v>
      </c>
      <c r="BH153" s="216">
        <f>IF(N153="sníž. přenesená",J153,0)</f>
        <v>0</v>
      </c>
      <c r="BI153" s="216">
        <f>IF(N153="nulová",J153,0)</f>
        <v>0</v>
      </c>
      <c r="BJ153" s="25" t="s">
        <v>24</v>
      </c>
      <c r="BK153" s="216">
        <f>ROUND(I153*H153,2)</f>
        <v>0</v>
      </c>
      <c r="BL153" s="25" t="s">
        <v>164</v>
      </c>
      <c r="BM153" s="25" t="s">
        <v>234</v>
      </c>
    </row>
    <row r="154" spans="2:65" s="1" customFormat="1" ht="108">
      <c r="B154" s="42"/>
      <c r="C154" s="64"/>
      <c r="D154" s="217" t="s">
        <v>166</v>
      </c>
      <c r="E154" s="64"/>
      <c r="F154" s="218" t="s">
        <v>235</v>
      </c>
      <c r="G154" s="64"/>
      <c r="H154" s="64"/>
      <c r="I154" s="173"/>
      <c r="J154" s="64"/>
      <c r="K154" s="64"/>
      <c r="L154" s="62"/>
      <c r="M154" s="219"/>
      <c r="N154" s="43"/>
      <c r="O154" s="43"/>
      <c r="P154" s="43"/>
      <c r="Q154" s="43"/>
      <c r="R154" s="43"/>
      <c r="S154" s="43"/>
      <c r="T154" s="79"/>
      <c r="AT154" s="25" t="s">
        <v>166</v>
      </c>
      <c r="AU154" s="25" t="s">
        <v>89</v>
      </c>
    </row>
    <row r="155" spans="2:65" s="12" customFormat="1">
      <c r="B155" s="220"/>
      <c r="C155" s="221"/>
      <c r="D155" s="217" t="s">
        <v>168</v>
      </c>
      <c r="E155" s="222" t="s">
        <v>22</v>
      </c>
      <c r="F155" s="223" t="s">
        <v>229</v>
      </c>
      <c r="G155" s="221"/>
      <c r="H155" s="224">
        <v>45.246000000000002</v>
      </c>
      <c r="I155" s="225"/>
      <c r="J155" s="221"/>
      <c r="K155" s="221"/>
      <c r="L155" s="226"/>
      <c r="M155" s="227"/>
      <c r="N155" s="228"/>
      <c r="O155" s="228"/>
      <c r="P155" s="228"/>
      <c r="Q155" s="228"/>
      <c r="R155" s="228"/>
      <c r="S155" s="228"/>
      <c r="T155" s="229"/>
      <c r="AT155" s="230" t="s">
        <v>168</v>
      </c>
      <c r="AU155" s="230" t="s">
        <v>89</v>
      </c>
      <c r="AV155" s="12" t="s">
        <v>89</v>
      </c>
      <c r="AW155" s="12" t="s">
        <v>43</v>
      </c>
      <c r="AX155" s="12" t="s">
        <v>24</v>
      </c>
      <c r="AY155" s="230" t="s">
        <v>157</v>
      </c>
    </row>
    <row r="156" spans="2:65" s="14" customFormat="1">
      <c r="B156" s="242"/>
      <c r="C156" s="243"/>
      <c r="D156" s="244" t="s">
        <v>168</v>
      </c>
      <c r="E156" s="245" t="s">
        <v>22</v>
      </c>
      <c r="F156" s="246" t="s">
        <v>236</v>
      </c>
      <c r="G156" s="243"/>
      <c r="H156" s="247" t="s">
        <v>22</v>
      </c>
      <c r="I156" s="248"/>
      <c r="J156" s="243"/>
      <c r="K156" s="243"/>
      <c r="L156" s="249"/>
      <c r="M156" s="250"/>
      <c r="N156" s="251"/>
      <c r="O156" s="251"/>
      <c r="P156" s="251"/>
      <c r="Q156" s="251"/>
      <c r="R156" s="251"/>
      <c r="S156" s="251"/>
      <c r="T156" s="252"/>
      <c r="AT156" s="253" t="s">
        <v>168</v>
      </c>
      <c r="AU156" s="253" t="s">
        <v>89</v>
      </c>
      <c r="AV156" s="14" t="s">
        <v>24</v>
      </c>
      <c r="AW156" s="14" t="s">
        <v>43</v>
      </c>
      <c r="AX156" s="14" t="s">
        <v>80</v>
      </c>
      <c r="AY156" s="253" t="s">
        <v>157</v>
      </c>
    </row>
    <row r="157" spans="2:65" s="1" customFormat="1" ht="22.5" customHeight="1">
      <c r="B157" s="42"/>
      <c r="C157" s="269" t="s">
        <v>237</v>
      </c>
      <c r="D157" s="269" t="s">
        <v>218</v>
      </c>
      <c r="E157" s="270" t="s">
        <v>238</v>
      </c>
      <c r="F157" s="271" t="s">
        <v>239</v>
      </c>
      <c r="G157" s="272" t="s">
        <v>240</v>
      </c>
      <c r="H157" s="273">
        <v>1.631</v>
      </c>
      <c r="I157" s="274"/>
      <c r="J157" s="275">
        <f>ROUND(I157*H157,2)</f>
        <v>0</v>
      </c>
      <c r="K157" s="271" t="s">
        <v>163</v>
      </c>
      <c r="L157" s="276"/>
      <c r="M157" s="277" t="s">
        <v>22</v>
      </c>
      <c r="N157" s="278" t="s">
        <v>51</v>
      </c>
      <c r="O157" s="43"/>
      <c r="P157" s="214">
        <f>O157*H157</f>
        <v>0</v>
      </c>
      <c r="Q157" s="214">
        <v>1E-3</v>
      </c>
      <c r="R157" s="214">
        <f>Q157*H157</f>
        <v>1.6310000000000001E-3</v>
      </c>
      <c r="S157" s="214">
        <v>0</v>
      </c>
      <c r="T157" s="215">
        <f>S157*H157</f>
        <v>0</v>
      </c>
      <c r="AR157" s="25" t="s">
        <v>205</v>
      </c>
      <c r="AT157" s="25" t="s">
        <v>218</v>
      </c>
      <c r="AU157" s="25" t="s">
        <v>89</v>
      </c>
      <c r="AY157" s="25" t="s">
        <v>157</v>
      </c>
      <c r="BE157" s="216">
        <f>IF(N157="základní",J157,0)</f>
        <v>0</v>
      </c>
      <c r="BF157" s="216">
        <f>IF(N157="snížená",J157,0)</f>
        <v>0</v>
      </c>
      <c r="BG157" s="216">
        <f>IF(N157="zákl. přenesená",J157,0)</f>
        <v>0</v>
      </c>
      <c r="BH157" s="216">
        <f>IF(N157="sníž. přenesená",J157,0)</f>
        <v>0</v>
      </c>
      <c r="BI157" s="216">
        <f>IF(N157="nulová",J157,0)</f>
        <v>0</v>
      </c>
      <c r="BJ157" s="25" t="s">
        <v>24</v>
      </c>
      <c r="BK157" s="216">
        <f>ROUND(I157*H157,2)</f>
        <v>0</v>
      </c>
      <c r="BL157" s="25" t="s">
        <v>164</v>
      </c>
      <c r="BM157" s="25" t="s">
        <v>241</v>
      </c>
    </row>
    <row r="158" spans="2:65" s="12" customFormat="1">
      <c r="B158" s="220"/>
      <c r="C158" s="221"/>
      <c r="D158" s="244" t="s">
        <v>168</v>
      </c>
      <c r="E158" s="266" t="s">
        <v>22</v>
      </c>
      <c r="F158" s="267" t="s">
        <v>242</v>
      </c>
      <c r="G158" s="221"/>
      <c r="H158" s="268">
        <v>1.631</v>
      </c>
      <c r="I158" s="225"/>
      <c r="J158" s="221"/>
      <c r="K158" s="221"/>
      <c r="L158" s="226"/>
      <c r="M158" s="227"/>
      <c r="N158" s="228"/>
      <c r="O158" s="228"/>
      <c r="P158" s="228"/>
      <c r="Q158" s="228"/>
      <c r="R158" s="228"/>
      <c r="S158" s="228"/>
      <c r="T158" s="229"/>
      <c r="AT158" s="230" t="s">
        <v>168</v>
      </c>
      <c r="AU158" s="230" t="s">
        <v>89</v>
      </c>
      <c r="AV158" s="12" t="s">
        <v>89</v>
      </c>
      <c r="AW158" s="12" t="s">
        <v>43</v>
      </c>
      <c r="AX158" s="12" t="s">
        <v>24</v>
      </c>
      <c r="AY158" s="230" t="s">
        <v>157</v>
      </c>
    </row>
    <row r="159" spans="2:65" s="1" customFormat="1" ht="22.5" customHeight="1">
      <c r="B159" s="42"/>
      <c r="C159" s="205" t="s">
        <v>243</v>
      </c>
      <c r="D159" s="205" t="s">
        <v>159</v>
      </c>
      <c r="E159" s="206" t="s">
        <v>244</v>
      </c>
      <c r="F159" s="207" t="s">
        <v>245</v>
      </c>
      <c r="G159" s="208" t="s">
        <v>226</v>
      </c>
      <c r="H159" s="209">
        <v>45.246000000000002</v>
      </c>
      <c r="I159" s="210"/>
      <c r="J159" s="211">
        <f>ROUND(I159*H159,2)</f>
        <v>0</v>
      </c>
      <c r="K159" s="207" t="s">
        <v>163</v>
      </c>
      <c r="L159" s="62"/>
      <c r="M159" s="212" t="s">
        <v>22</v>
      </c>
      <c r="N159" s="213" t="s">
        <v>51</v>
      </c>
      <c r="O159" s="43"/>
      <c r="P159" s="214">
        <f>O159*H159</f>
        <v>0</v>
      </c>
      <c r="Q159" s="214">
        <v>0</v>
      </c>
      <c r="R159" s="214">
        <f>Q159*H159</f>
        <v>0</v>
      </c>
      <c r="S159" s="214">
        <v>0</v>
      </c>
      <c r="T159" s="215">
        <f>S159*H159</f>
        <v>0</v>
      </c>
      <c r="AR159" s="25" t="s">
        <v>164</v>
      </c>
      <c r="AT159" s="25" t="s">
        <v>159</v>
      </c>
      <c r="AU159" s="25" t="s">
        <v>89</v>
      </c>
      <c r="AY159" s="25" t="s">
        <v>157</v>
      </c>
      <c r="BE159" s="216">
        <f>IF(N159="základní",J159,0)</f>
        <v>0</v>
      </c>
      <c r="BF159" s="216">
        <f>IF(N159="snížená",J159,0)</f>
        <v>0</v>
      </c>
      <c r="BG159" s="216">
        <f>IF(N159="zákl. přenesená",J159,0)</f>
        <v>0</v>
      </c>
      <c r="BH159" s="216">
        <f>IF(N159="sníž. přenesená",J159,0)</f>
        <v>0</v>
      </c>
      <c r="BI159" s="216">
        <f>IF(N159="nulová",J159,0)</f>
        <v>0</v>
      </c>
      <c r="BJ159" s="25" t="s">
        <v>24</v>
      </c>
      <c r="BK159" s="216">
        <f>ROUND(I159*H159,2)</f>
        <v>0</v>
      </c>
      <c r="BL159" s="25" t="s">
        <v>164</v>
      </c>
      <c r="BM159" s="25" t="s">
        <v>246</v>
      </c>
    </row>
    <row r="160" spans="2:65" s="1" customFormat="1" ht="156">
      <c r="B160" s="42"/>
      <c r="C160" s="64"/>
      <c r="D160" s="244" t="s">
        <v>166</v>
      </c>
      <c r="E160" s="64"/>
      <c r="F160" s="254" t="s">
        <v>247</v>
      </c>
      <c r="G160" s="64"/>
      <c r="H160" s="64"/>
      <c r="I160" s="173"/>
      <c r="J160" s="64"/>
      <c r="K160" s="64"/>
      <c r="L160" s="62"/>
      <c r="M160" s="219"/>
      <c r="N160" s="43"/>
      <c r="O160" s="43"/>
      <c r="P160" s="43"/>
      <c r="Q160" s="43"/>
      <c r="R160" s="43"/>
      <c r="S160" s="43"/>
      <c r="T160" s="79"/>
      <c r="AT160" s="25" t="s">
        <v>166</v>
      </c>
      <c r="AU160" s="25" t="s">
        <v>89</v>
      </c>
    </row>
    <row r="161" spans="2:65" s="1" customFormat="1" ht="22.5" customHeight="1">
      <c r="B161" s="42"/>
      <c r="C161" s="205" t="s">
        <v>10</v>
      </c>
      <c r="D161" s="205" t="s">
        <v>159</v>
      </c>
      <c r="E161" s="206" t="s">
        <v>248</v>
      </c>
      <c r="F161" s="207" t="s">
        <v>249</v>
      </c>
      <c r="G161" s="208" t="s">
        <v>226</v>
      </c>
      <c r="H161" s="209">
        <v>45.246000000000002</v>
      </c>
      <c r="I161" s="210"/>
      <c r="J161" s="211">
        <f>ROUND(I161*H161,2)</f>
        <v>0</v>
      </c>
      <c r="K161" s="207" t="s">
        <v>163</v>
      </c>
      <c r="L161" s="62"/>
      <c r="M161" s="212" t="s">
        <v>22</v>
      </c>
      <c r="N161" s="213" t="s">
        <v>51</v>
      </c>
      <c r="O161" s="43"/>
      <c r="P161" s="214">
        <f>O161*H161</f>
        <v>0</v>
      </c>
      <c r="Q161" s="214">
        <v>0</v>
      </c>
      <c r="R161" s="214">
        <f>Q161*H161</f>
        <v>0</v>
      </c>
      <c r="S161" s="214">
        <v>0</v>
      </c>
      <c r="T161" s="215">
        <f>S161*H161</f>
        <v>0</v>
      </c>
      <c r="AR161" s="25" t="s">
        <v>164</v>
      </c>
      <c r="AT161" s="25" t="s">
        <v>159</v>
      </c>
      <c r="AU161" s="25" t="s">
        <v>89</v>
      </c>
      <c r="AY161" s="25" t="s">
        <v>157</v>
      </c>
      <c r="BE161" s="216">
        <f>IF(N161="základní",J161,0)</f>
        <v>0</v>
      </c>
      <c r="BF161" s="216">
        <f>IF(N161="snížená",J161,0)</f>
        <v>0</v>
      </c>
      <c r="BG161" s="216">
        <f>IF(N161="zákl. přenesená",J161,0)</f>
        <v>0</v>
      </c>
      <c r="BH161" s="216">
        <f>IF(N161="sníž. přenesená",J161,0)</f>
        <v>0</v>
      </c>
      <c r="BI161" s="216">
        <f>IF(N161="nulová",J161,0)</f>
        <v>0</v>
      </c>
      <c r="BJ161" s="25" t="s">
        <v>24</v>
      </c>
      <c r="BK161" s="216">
        <f>ROUND(I161*H161,2)</f>
        <v>0</v>
      </c>
      <c r="BL161" s="25" t="s">
        <v>164</v>
      </c>
      <c r="BM161" s="25" t="s">
        <v>250</v>
      </c>
    </row>
    <row r="162" spans="2:65" s="1" customFormat="1" ht="36">
      <c r="B162" s="42"/>
      <c r="C162" s="64"/>
      <c r="D162" s="244" t="s">
        <v>166</v>
      </c>
      <c r="E162" s="64"/>
      <c r="F162" s="254" t="s">
        <v>251</v>
      </c>
      <c r="G162" s="64"/>
      <c r="H162" s="64"/>
      <c r="I162" s="173"/>
      <c r="J162" s="64"/>
      <c r="K162" s="64"/>
      <c r="L162" s="62"/>
      <c r="M162" s="219"/>
      <c r="N162" s="43"/>
      <c r="O162" s="43"/>
      <c r="P162" s="43"/>
      <c r="Q162" s="43"/>
      <c r="R162" s="43"/>
      <c r="S162" s="43"/>
      <c r="T162" s="79"/>
      <c r="AT162" s="25" t="s">
        <v>166</v>
      </c>
      <c r="AU162" s="25" t="s">
        <v>89</v>
      </c>
    </row>
    <row r="163" spans="2:65" s="1" customFormat="1" ht="22.5" customHeight="1">
      <c r="B163" s="42"/>
      <c r="C163" s="205" t="s">
        <v>252</v>
      </c>
      <c r="D163" s="205" t="s">
        <v>159</v>
      </c>
      <c r="E163" s="206" t="s">
        <v>253</v>
      </c>
      <c r="F163" s="207" t="s">
        <v>254</v>
      </c>
      <c r="G163" s="208" t="s">
        <v>226</v>
      </c>
      <c r="H163" s="209">
        <v>45.246000000000002</v>
      </c>
      <c r="I163" s="210"/>
      <c r="J163" s="211">
        <f>ROUND(I163*H163,2)</f>
        <v>0</v>
      </c>
      <c r="K163" s="207" t="s">
        <v>163</v>
      </c>
      <c r="L163" s="62"/>
      <c r="M163" s="212" t="s">
        <v>22</v>
      </c>
      <c r="N163" s="213" t="s">
        <v>51</v>
      </c>
      <c r="O163" s="43"/>
      <c r="P163" s="214">
        <f>O163*H163</f>
        <v>0</v>
      </c>
      <c r="Q163" s="214">
        <v>0</v>
      </c>
      <c r="R163" s="214">
        <f>Q163*H163</f>
        <v>0</v>
      </c>
      <c r="S163" s="214">
        <v>0</v>
      </c>
      <c r="T163" s="215">
        <f>S163*H163</f>
        <v>0</v>
      </c>
      <c r="AR163" s="25" t="s">
        <v>164</v>
      </c>
      <c r="AT163" s="25" t="s">
        <v>159</v>
      </c>
      <c r="AU163" s="25" t="s">
        <v>89</v>
      </c>
      <c r="AY163" s="25" t="s">
        <v>157</v>
      </c>
      <c r="BE163" s="216">
        <f>IF(N163="základní",J163,0)</f>
        <v>0</v>
      </c>
      <c r="BF163" s="216">
        <f>IF(N163="snížená",J163,0)</f>
        <v>0</v>
      </c>
      <c r="BG163" s="216">
        <f>IF(N163="zákl. přenesená",J163,0)</f>
        <v>0</v>
      </c>
      <c r="BH163" s="216">
        <f>IF(N163="sníž. přenesená",J163,0)</f>
        <v>0</v>
      </c>
      <c r="BI163" s="216">
        <f>IF(N163="nulová",J163,0)</f>
        <v>0</v>
      </c>
      <c r="BJ163" s="25" t="s">
        <v>24</v>
      </c>
      <c r="BK163" s="216">
        <f>ROUND(I163*H163,2)</f>
        <v>0</v>
      </c>
      <c r="BL163" s="25" t="s">
        <v>164</v>
      </c>
      <c r="BM163" s="25" t="s">
        <v>255</v>
      </c>
    </row>
    <row r="164" spans="2:65" s="1" customFormat="1" ht="36">
      <c r="B164" s="42"/>
      <c r="C164" s="64"/>
      <c r="D164" s="244" t="s">
        <v>166</v>
      </c>
      <c r="E164" s="64"/>
      <c r="F164" s="254" t="s">
        <v>251</v>
      </c>
      <c r="G164" s="64"/>
      <c r="H164" s="64"/>
      <c r="I164" s="173"/>
      <c r="J164" s="64"/>
      <c r="K164" s="64"/>
      <c r="L164" s="62"/>
      <c r="M164" s="219"/>
      <c r="N164" s="43"/>
      <c r="O164" s="43"/>
      <c r="P164" s="43"/>
      <c r="Q164" s="43"/>
      <c r="R164" s="43"/>
      <c r="S164" s="43"/>
      <c r="T164" s="79"/>
      <c r="AT164" s="25" t="s">
        <v>166</v>
      </c>
      <c r="AU164" s="25" t="s">
        <v>89</v>
      </c>
    </row>
    <row r="165" spans="2:65" s="1" customFormat="1" ht="22.5" customHeight="1">
      <c r="B165" s="42"/>
      <c r="C165" s="205" t="s">
        <v>256</v>
      </c>
      <c r="D165" s="205" t="s">
        <v>159</v>
      </c>
      <c r="E165" s="206" t="s">
        <v>257</v>
      </c>
      <c r="F165" s="207" t="s">
        <v>258</v>
      </c>
      <c r="G165" s="208" t="s">
        <v>226</v>
      </c>
      <c r="H165" s="209">
        <v>84.492000000000004</v>
      </c>
      <c r="I165" s="210"/>
      <c r="J165" s="211">
        <f>ROUND(I165*H165,2)</f>
        <v>0</v>
      </c>
      <c r="K165" s="207" t="s">
        <v>163</v>
      </c>
      <c r="L165" s="62"/>
      <c r="M165" s="212" t="s">
        <v>22</v>
      </c>
      <c r="N165" s="213" t="s">
        <v>51</v>
      </c>
      <c r="O165" s="43"/>
      <c r="P165" s="214">
        <f>O165*H165</f>
        <v>0</v>
      </c>
      <c r="Q165" s="214">
        <v>0</v>
      </c>
      <c r="R165" s="214">
        <f>Q165*H165</f>
        <v>0</v>
      </c>
      <c r="S165" s="214">
        <v>0</v>
      </c>
      <c r="T165" s="215">
        <f>S165*H165</f>
        <v>0</v>
      </c>
      <c r="AR165" s="25" t="s">
        <v>164</v>
      </c>
      <c r="AT165" s="25" t="s">
        <v>159</v>
      </c>
      <c r="AU165" s="25" t="s">
        <v>89</v>
      </c>
      <c r="AY165" s="25" t="s">
        <v>157</v>
      </c>
      <c r="BE165" s="216">
        <f>IF(N165="základní",J165,0)</f>
        <v>0</v>
      </c>
      <c r="BF165" s="216">
        <f>IF(N165="snížená",J165,0)</f>
        <v>0</v>
      </c>
      <c r="BG165" s="216">
        <f>IF(N165="zákl. přenesená",J165,0)</f>
        <v>0</v>
      </c>
      <c r="BH165" s="216">
        <f>IF(N165="sníž. přenesená",J165,0)</f>
        <v>0</v>
      </c>
      <c r="BI165" s="216">
        <f>IF(N165="nulová",J165,0)</f>
        <v>0</v>
      </c>
      <c r="BJ165" s="25" t="s">
        <v>24</v>
      </c>
      <c r="BK165" s="216">
        <f>ROUND(I165*H165,2)</f>
        <v>0</v>
      </c>
      <c r="BL165" s="25" t="s">
        <v>164</v>
      </c>
      <c r="BM165" s="25" t="s">
        <v>259</v>
      </c>
    </row>
    <row r="166" spans="2:65" s="1" customFormat="1" ht="36">
      <c r="B166" s="42"/>
      <c r="C166" s="64"/>
      <c r="D166" s="217" t="s">
        <v>166</v>
      </c>
      <c r="E166" s="64"/>
      <c r="F166" s="218" t="s">
        <v>251</v>
      </c>
      <c r="G166" s="64"/>
      <c r="H166" s="64"/>
      <c r="I166" s="173"/>
      <c r="J166" s="64"/>
      <c r="K166" s="64"/>
      <c r="L166" s="62"/>
      <c r="M166" s="219"/>
      <c r="N166" s="43"/>
      <c r="O166" s="43"/>
      <c r="P166" s="43"/>
      <c r="Q166" s="43"/>
      <c r="R166" s="43"/>
      <c r="S166" s="43"/>
      <c r="T166" s="79"/>
      <c r="AT166" s="25" t="s">
        <v>166</v>
      </c>
      <c r="AU166" s="25" t="s">
        <v>89</v>
      </c>
    </row>
    <row r="167" spans="2:65" s="12" customFormat="1">
      <c r="B167" s="220"/>
      <c r="C167" s="221"/>
      <c r="D167" s="244" t="s">
        <v>168</v>
      </c>
      <c r="E167" s="266" t="s">
        <v>22</v>
      </c>
      <c r="F167" s="267" t="s">
        <v>260</v>
      </c>
      <c r="G167" s="221"/>
      <c r="H167" s="268">
        <v>84.492000000000004</v>
      </c>
      <c r="I167" s="225"/>
      <c r="J167" s="221"/>
      <c r="K167" s="221"/>
      <c r="L167" s="226"/>
      <c r="M167" s="227"/>
      <c r="N167" s="228"/>
      <c r="O167" s="228"/>
      <c r="P167" s="228"/>
      <c r="Q167" s="228"/>
      <c r="R167" s="228"/>
      <c r="S167" s="228"/>
      <c r="T167" s="229"/>
      <c r="AT167" s="230" t="s">
        <v>168</v>
      </c>
      <c r="AU167" s="230" t="s">
        <v>89</v>
      </c>
      <c r="AV167" s="12" t="s">
        <v>89</v>
      </c>
      <c r="AW167" s="12" t="s">
        <v>43</v>
      </c>
      <c r="AX167" s="12" t="s">
        <v>24</v>
      </c>
      <c r="AY167" s="230" t="s">
        <v>157</v>
      </c>
    </row>
    <row r="168" spans="2:65" s="1" customFormat="1" ht="22.5" customHeight="1">
      <c r="B168" s="42"/>
      <c r="C168" s="205" t="s">
        <v>261</v>
      </c>
      <c r="D168" s="205" t="s">
        <v>159</v>
      </c>
      <c r="E168" s="206" t="s">
        <v>262</v>
      </c>
      <c r="F168" s="207" t="s">
        <v>263</v>
      </c>
      <c r="G168" s="208" t="s">
        <v>226</v>
      </c>
      <c r="H168" s="209">
        <v>45.246000000000002</v>
      </c>
      <c r="I168" s="210"/>
      <c r="J168" s="211">
        <f>ROUND(I168*H168,2)</f>
        <v>0</v>
      </c>
      <c r="K168" s="207" t="s">
        <v>163</v>
      </c>
      <c r="L168" s="62"/>
      <c r="M168" s="212" t="s">
        <v>22</v>
      </c>
      <c r="N168" s="213" t="s">
        <v>51</v>
      </c>
      <c r="O168" s="43"/>
      <c r="P168" s="214">
        <f>O168*H168</f>
        <v>0</v>
      </c>
      <c r="Q168" s="214">
        <v>0</v>
      </c>
      <c r="R168" s="214">
        <f>Q168*H168</f>
        <v>0</v>
      </c>
      <c r="S168" s="214">
        <v>0</v>
      </c>
      <c r="T168" s="215">
        <f>S168*H168</f>
        <v>0</v>
      </c>
      <c r="AR168" s="25" t="s">
        <v>164</v>
      </c>
      <c r="AT168" s="25" t="s">
        <v>159</v>
      </c>
      <c r="AU168" s="25" t="s">
        <v>89</v>
      </c>
      <c r="AY168" s="25" t="s">
        <v>157</v>
      </c>
      <c r="BE168" s="216">
        <f>IF(N168="základní",J168,0)</f>
        <v>0</v>
      </c>
      <c r="BF168" s="216">
        <f>IF(N168="snížená",J168,0)</f>
        <v>0</v>
      </c>
      <c r="BG168" s="216">
        <f>IF(N168="zákl. přenesená",J168,0)</f>
        <v>0</v>
      </c>
      <c r="BH168" s="216">
        <f>IF(N168="sníž. přenesená",J168,0)</f>
        <v>0</v>
      </c>
      <c r="BI168" s="216">
        <f>IF(N168="nulová",J168,0)</f>
        <v>0</v>
      </c>
      <c r="BJ168" s="25" t="s">
        <v>24</v>
      </c>
      <c r="BK168" s="216">
        <f>ROUND(I168*H168,2)</f>
        <v>0</v>
      </c>
      <c r="BL168" s="25" t="s">
        <v>164</v>
      </c>
      <c r="BM168" s="25" t="s">
        <v>264</v>
      </c>
    </row>
    <row r="169" spans="2:65" s="1" customFormat="1" ht="36">
      <c r="B169" s="42"/>
      <c r="C169" s="64"/>
      <c r="D169" s="244" t="s">
        <v>166</v>
      </c>
      <c r="E169" s="64"/>
      <c r="F169" s="254" t="s">
        <v>251</v>
      </c>
      <c r="G169" s="64"/>
      <c r="H169" s="64"/>
      <c r="I169" s="173"/>
      <c r="J169" s="64"/>
      <c r="K169" s="64"/>
      <c r="L169" s="62"/>
      <c r="M169" s="219"/>
      <c r="N169" s="43"/>
      <c r="O169" s="43"/>
      <c r="P169" s="43"/>
      <c r="Q169" s="43"/>
      <c r="R169" s="43"/>
      <c r="S169" s="43"/>
      <c r="T169" s="79"/>
      <c r="AT169" s="25" t="s">
        <v>166</v>
      </c>
      <c r="AU169" s="25" t="s">
        <v>89</v>
      </c>
    </row>
    <row r="170" spans="2:65" s="1" customFormat="1" ht="31.5" customHeight="1">
      <c r="B170" s="42"/>
      <c r="C170" s="205" t="s">
        <v>265</v>
      </c>
      <c r="D170" s="205" t="s">
        <v>159</v>
      </c>
      <c r="E170" s="206" t="s">
        <v>266</v>
      </c>
      <c r="F170" s="207" t="s">
        <v>267</v>
      </c>
      <c r="G170" s="208" t="s">
        <v>226</v>
      </c>
      <c r="H170" s="209">
        <v>45.246000000000002</v>
      </c>
      <c r="I170" s="210"/>
      <c r="J170" s="211">
        <f>ROUND(I170*H170,2)</f>
        <v>0</v>
      </c>
      <c r="K170" s="207" t="s">
        <v>163</v>
      </c>
      <c r="L170" s="62"/>
      <c r="M170" s="212" t="s">
        <v>22</v>
      </c>
      <c r="N170" s="213" t="s">
        <v>51</v>
      </c>
      <c r="O170" s="43"/>
      <c r="P170" s="214">
        <f>O170*H170</f>
        <v>0</v>
      </c>
      <c r="Q170" s="214">
        <v>0</v>
      </c>
      <c r="R170" s="214">
        <f>Q170*H170</f>
        <v>0</v>
      </c>
      <c r="S170" s="214">
        <v>0</v>
      </c>
      <c r="T170" s="215">
        <f>S170*H170</f>
        <v>0</v>
      </c>
      <c r="AR170" s="25" t="s">
        <v>164</v>
      </c>
      <c r="AT170" s="25" t="s">
        <v>159</v>
      </c>
      <c r="AU170" s="25" t="s">
        <v>89</v>
      </c>
      <c r="AY170" s="25" t="s">
        <v>157</v>
      </c>
      <c r="BE170" s="216">
        <f>IF(N170="základní",J170,0)</f>
        <v>0</v>
      </c>
      <c r="BF170" s="216">
        <f>IF(N170="snížená",J170,0)</f>
        <v>0</v>
      </c>
      <c r="BG170" s="216">
        <f>IF(N170="zákl. přenesená",J170,0)</f>
        <v>0</v>
      </c>
      <c r="BH170" s="216">
        <f>IF(N170="sníž. přenesená",J170,0)</f>
        <v>0</v>
      </c>
      <c r="BI170" s="216">
        <f>IF(N170="nulová",J170,0)</f>
        <v>0</v>
      </c>
      <c r="BJ170" s="25" t="s">
        <v>24</v>
      </c>
      <c r="BK170" s="216">
        <f>ROUND(I170*H170,2)</f>
        <v>0</v>
      </c>
      <c r="BL170" s="25" t="s">
        <v>164</v>
      </c>
      <c r="BM170" s="25" t="s">
        <v>268</v>
      </c>
    </row>
    <row r="171" spans="2:65" s="1" customFormat="1" ht="144">
      <c r="B171" s="42"/>
      <c r="C171" s="64"/>
      <c r="D171" s="244" t="s">
        <v>166</v>
      </c>
      <c r="E171" s="64"/>
      <c r="F171" s="254" t="s">
        <v>269</v>
      </c>
      <c r="G171" s="64"/>
      <c r="H171" s="64"/>
      <c r="I171" s="173"/>
      <c r="J171" s="64"/>
      <c r="K171" s="64"/>
      <c r="L171" s="62"/>
      <c r="M171" s="219"/>
      <c r="N171" s="43"/>
      <c r="O171" s="43"/>
      <c r="P171" s="43"/>
      <c r="Q171" s="43"/>
      <c r="R171" s="43"/>
      <c r="S171" s="43"/>
      <c r="T171" s="79"/>
      <c r="AT171" s="25" t="s">
        <v>166</v>
      </c>
      <c r="AU171" s="25" t="s">
        <v>89</v>
      </c>
    </row>
    <row r="172" spans="2:65" s="1" customFormat="1" ht="22.5" customHeight="1">
      <c r="B172" s="42"/>
      <c r="C172" s="269" t="s">
        <v>270</v>
      </c>
      <c r="D172" s="269" t="s">
        <v>218</v>
      </c>
      <c r="E172" s="270" t="s">
        <v>271</v>
      </c>
      <c r="F172" s="271" t="s">
        <v>272</v>
      </c>
      <c r="G172" s="272" t="s">
        <v>273</v>
      </c>
      <c r="H172" s="273">
        <v>1</v>
      </c>
      <c r="I172" s="274"/>
      <c r="J172" s="275">
        <f>ROUND(I172*H172,2)</f>
        <v>0</v>
      </c>
      <c r="K172" s="271" t="s">
        <v>163</v>
      </c>
      <c r="L172" s="276"/>
      <c r="M172" s="277" t="s">
        <v>22</v>
      </c>
      <c r="N172" s="278" t="s">
        <v>51</v>
      </c>
      <c r="O172" s="43"/>
      <c r="P172" s="214">
        <f>O172*H172</f>
        <v>0</v>
      </c>
      <c r="Q172" s="214">
        <v>1E-3</v>
      </c>
      <c r="R172" s="214">
        <f>Q172*H172</f>
        <v>1E-3</v>
      </c>
      <c r="S172" s="214">
        <v>0</v>
      </c>
      <c r="T172" s="215">
        <f>S172*H172</f>
        <v>0</v>
      </c>
      <c r="AR172" s="25" t="s">
        <v>205</v>
      </c>
      <c r="AT172" s="25" t="s">
        <v>218</v>
      </c>
      <c r="AU172" s="25" t="s">
        <v>89</v>
      </c>
      <c r="AY172" s="25" t="s">
        <v>157</v>
      </c>
      <c r="BE172" s="216">
        <f>IF(N172="základní",J172,0)</f>
        <v>0</v>
      </c>
      <c r="BF172" s="216">
        <f>IF(N172="snížená",J172,0)</f>
        <v>0</v>
      </c>
      <c r="BG172" s="216">
        <f>IF(N172="zákl. přenesená",J172,0)</f>
        <v>0</v>
      </c>
      <c r="BH172" s="216">
        <f>IF(N172="sníž. přenesená",J172,0)</f>
        <v>0</v>
      </c>
      <c r="BI172" s="216">
        <f>IF(N172="nulová",J172,0)</f>
        <v>0</v>
      </c>
      <c r="BJ172" s="25" t="s">
        <v>24</v>
      </c>
      <c r="BK172" s="216">
        <f>ROUND(I172*H172,2)</f>
        <v>0</v>
      </c>
      <c r="BL172" s="25" t="s">
        <v>164</v>
      </c>
      <c r="BM172" s="25" t="s">
        <v>274</v>
      </c>
    </row>
    <row r="173" spans="2:65" s="1" customFormat="1" ht="22.5" customHeight="1">
      <c r="B173" s="42"/>
      <c r="C173" s="205" t="s">
        <v>9</v>
      </c>
      <c r="D173" s="205" t="s">
        <v>159</v>
      </c>
      <c r="E173" s="206" t="s">
        <v>275</v>
      </c>
      <c r="F173" s="207" t="s">
        <v>276</v>
      </c>
      <c r="G173" s="208" t="s">
        <v>208</v>
      </c>
      <c r="H173" s="209">
        <v>5.0000000000000001E-3</v>
      </c>
      <c r="I173" s="210"/>
      <c r="J173" s="211">
        <f>ROUND(I173*H173,2)</f>
        <v>0</v>
      </c>
      <c r="K173" s="207" t="s">
        <v>163</v>
      </c>
      <c r="L173" s="62"/>
      <c r="M173" s="212" t="s">
        <v>22</v>
      </c>
      <c r="N173" s="213" t="s">
        <v>51</v>
      </c>
      <c r="O173" s="43"/>
      <c r="P173" s="214">
        <f>O173*H173</f>
        <v>0</v>
      </c>
      <c r="Q173" s="214">
        <v>0</v>
      </c>
      <c r="R173" s="214">
        <f>Q173*H173</f>
        <v>0</v>
      </c>
      <c r="S173" s="214">
        <v>0</v>
      </c>
      <c r="T173" s="215">
        <f>S173*H173</f>
        <v>0</v>
      </c>
      <c r="AR173" s="25" t="s">
        <v>164</v>
      </c>
      <c r="AT173" s="25" t="s">
        <v>159</v>
      </c>
      <c r="AU173" s="25" t="s">
        <v>89</v>
      </c>
      <c r="AY173" s="25" t="s">
        <v>157</v>
      </c>
      <c r="BE173" s="216">
        <f>IF(N173="základní",J173,0)</f>
        <v>0</v>
      </c>
      <c r="BF173" s="216">
        <f>IF(N173="snížená",J173,0)</f>
        <v>0</v>
      </c>
      <c r="BG173" s="216">
        <f>IF(N173="zákl. přenesená",J173,0)</f>
        <v>0</v>
      </c>
      <c r="BH173" s="216">
        <f>IF(N173="sníž. přenesená",J173,0)</f>
        <v>0</v>
      </c>
      <c r="BI173" s="216">
        <f>IF(N173="nulová",J173,0)</f>
        <v>0</v>
      </c>
      <c r="BJ173" s="25" t="s">
        <v>24</v>
      </c>
      <c r="BK173" s="216">
        <f>ROUND(I173*H173,2)</f>
        <v>0</v>
      </c>
      <c r="BL173" s="25" t="s">
        <v>164</v>
      </c>
      <c r="BM173" s="25" t="s">
        <v>277</v>
      </c>
    </row>
    <row r="174" spans="2:65" s="1" customFormat="1" ht="60">
      <c r="B174" s="42"/>
      <c r="C174" s="64"/>
      <c r="D174" s="244" t="s">
        <v>166</v>
      </c>
      <c r="E174" s="64"/>
      <c r="F174" s="254" t="s">
        <v>278</v>
      </c>
      <c r="G174" s="64"/>
      <c r="H174" s="64"/>
      <c r="I174" s="173"/>
      <c r="J174" s="64"/>
      <c r="K174" s="64"/>
      <c r="L174" s="62"/>
      <c r="M174" s="219"/>
      <c r="N174" s="43"/>
      <c r="O174" s="43"/>
      <c r="P174" s="43"/>
      <c r="Q174" s="43"/>
      <c r="R174" s="43"/>
      <c r="S174" s="43"/>
      <c r="T174" s="79"/>
      <c r="AT174" s="25" t="s">
        <v>166</v>
      </c>
      <c r="AU174" s="25" t="s">
        <v>89</v>
      </c>
    </row>
    <row r="175" spans="2:65" s="1" customFormat="1" ht="22.5" customHeight="1">
      <c r="B175" s="42"/>
      <c r="C175" s="269" t="s">
        <v>279</v>
      </c>
      <c r="D175" s="269" t="s">
        <v>218</v>
      </c>
      <c r="E175" s="270" t="s">
        <v>280</v>
      </c>
      <c r="F175" s="271" t="s">
        <v>281</v>
      </c>
      <c r="G175" s="272" t="s">
        <v>240</v>
      </c>
      <c r="H175" s="273">
        <v>5</v>
      </c>
      <c r="I175" s="274"/>
      <c r="J175" s="275">
        <f>ROUND(I175*H175,2)</f>
        <v>0</v>
      </c>
      <c r="K175" s="271" t="s">
        <v>163</v>
      </c>
      <c r="L175" s="276"/>
      <c r="M175" s="277" t="s">
        <v>22</v>
      </c>
      <c r="N175" s="278" t="s">
        <v>51</v>
      </c>
      <c r="O175" s="43"/>
      <c r="P175" s="214">
        <f>O175*H175</f>
        <v>0</v>
      </c>
      <c r="Q175" s="214">
        <v>1E-3</v>
      </c>
      <c r="R175" s="214">
        <f>Q175*H175</f>
        <v>5.0000000000000001E-3</v>
      </c>
      <c r="S175" s="214">
        <v>0</v>
      </c>
      <c r="T175" s="215">
        <f>S175*H175</f>
        <v>0</v>
      </c>
      <c r="AR175" s="25" t="s">
        <v>205</v>
      </c>
      <c r="AT175" s="25" t="s">
        <v>218</v>
      </c>
      <c r="AU175" s="25" t="s">
        <v>89</v>
      </c>
      <c r="AY175" s="25" t="s">
        <v>157</v>
      </c>
      <c r="BE175" s="216">
        <f>IF(N175="základní",J175,0)</f>
        <v>0</v>
      </c>
      <c r="BF175" s="216">
        <f>IF(N175="snížená",J175,0)</f>
        <v>0</v>
      </c>
      <c r="BG175" s="216">
        <f>IF(N175="zákl. přenesená",J175,0)</f>
        <v>0</v>
      </c>
      <c r="BH175" s="216">
        <f>IF(N175="sníž. přenesená",J175,0)</f>
        <v>0</v>
      </c>
      <c r="BI175" s="216">
        <f>IF(N175="nulová",J175,0)</f>
        <v>0</v>
      </c>
      <c r="BJ175" s="25" t="s">
        <v>24</v>
      </c>
      <c r="BK175" s="216">
        <f>ROUND(I175*H175,2)</f>
        <v>0</v>
      </c>
      <c r="BL175" s="25" t="s">
        <v>164</v>
      </c>
      <c r="BM175" s="25" t="s">
        <v>282</v>
      </c>
    </row>
    <row r="176" spans="2:65" s="11" customFormat="1" ht="29.85" customHeight="1">
      <c r="B176" s="188"/>
      <c r="C176" s="189"/>
      <c r="D176" s="202" t="s">
        <v>79</v>
      </c>
      <c r="E176" s="203" t="s">
        <v>186</v>
      </c>
      <c r="F176" s="203" t="s">
        <v>283</v>
      </c>
      <c r="G176" s="189"/>
      <c r="H176" s="189"/>
      <c r="I176" s="192"/>
      <c r="J176" s="204">
        <f>BK176</f>
        <v>0</v>
      </c>
      <c r="K176" s="189"/>
      <c r="L176" s="194"/>
      <c r="M176" s="195"/>
      <c r="N176" s="196"/>
      <c r="O176" s="196"/>
      <c r="P176" s="197">
        <f>SUM(P177:P181)</f>
        <v>0</v>
      </c>
      <c r="Q176" s="196"/>
      <c r="R176" s="197">
        <f>SUM(R177:R181)</f>
        <v>1.3574999999999999</v>
      </c>
      <c r="S176" s="196"/>
      <c r="T176" s="198">
        <f>SUM(T177:T181)</f>
        <v>0</v>
      </c>
      <c r="AR176" s="199" t="s">
        <v>24</v>
      </c>
      <c r="AT176" s="200" t="s">
        <v>79</v>
      </c>
      <c r="AU176" s="200" t="s">
        <v>24</v>
      </c>
      <c r="AY176" s="199" t="s">
        <v>157</v>
      </c>
      <c r="BK176" s="201">
        <f>SUM(BK177:BK181)</f>
        <v>0</v>
      </c>
    </row>
    <row r="177" spans="2:65" s="1" customFormat="1" ht="44.25" customHeight="1">
      <c r="B177" s="42"/>
      <c r="C177" s="205" t="s">
        <v>284</v>
      </c>
      <c r="D177" s="205" t="s">
        <v>159</v>
      </c>
      <c r="E177" s="206" t="s">
        <v>285</v>
      </c>
      <c r="F177" s="207" t="s">
        <v>286</v>
      </c>
      <c r="G177" s="208" t="s">
        <v>226</v>
      </c>
      <c r="H177" s="209">
        <v>6.3959999999999999</v>
      </c>
      <c r="I177" s="210"/>
      <c r="J177" s="211">
        <f>ROUND(I177*H177,2)</f>
        <v>0</v>
      </c>
      <c r="K177" s="207" t="s">
        <v>163</v>
      </c>
      <c r="L177" s="62"/>
      <c r="M177" s="212" t="s">
        <v>22</v>
      </c>
      <c r="N177" s="213" t="s">
        <v>51</v>
      </c>
      <c r="O177" s="43"/>
      <c r="P177" s="214">
        <f>O177*H177</f>
        <v>0</v>
      </c>
      <c r="Q177" s="214">
        <v>0.10100000000000001</v>
      </c>
      <c r="R177" s="214">
        <f>Q177*H177</f>
        <v>0.64599600000000001</v>
      </c>
      <c r="S177" s="214">
        <v>0</v>
      </c>
      <c r="T177" s="215">
        <f>S177*H177</f>
        <v>0</v>
      </c>
      <c r="AR177" s="25" t="s">
        <v>164</v>
      </c>
      <c r="AT177" s="25" t="s">
        <v>159</v>
      </c>
      <c r="AU177" s="25" t="s">
        <v>89</v>
      </c>
      <c r="AY177" s="25" t="s">
        <v>157</v>
      </c>
      <c r="BE177" s="216">
        <f>IF(N177="základní",J177,0)</f>
        <v>0</v>
      </c>
      <c r="BF177" s="216">
        <f>IF(N177="snížená",J177,0)</f>
        <v>0</v>
      </c>
      <c r="BG177" s="216">
        <f>IF(N177="zákl. přenesená",J177,0)</f>
        <v>0</v>
      </c>
      <c r="BH177" s="216">
        <f>IF(N177="sníž. přenesená",J177,0)</f>
        <v>0</v>
      </c>
      <c r="BI177" s="216">
        <f>IF(N177="nulová",J177,0)</f>
        <v>0</v>
      </c>
      <c r="BJ177" s="25" t="s">
        <v>24</v>
      </c>
      <c r="BK177" s="216">
        <f>ROUND(I177*H177,2)</f>
        <v>0</v>
      </c>
      <c r="BL177" s="25" t="s">
        <v>164</v>
      </c>
      <c r="BM177" s="25" t="s">
        <v>287</v>
      </c>
    </row>
    <row r="178" spans="2:65" s="1" customFormat="1" ht="84">
      <c r="B178" s="42"/>
      <c r="C178" s="64"/>
      <c r="D178" s="217" t="s">
        <v>166</v>
      </c>
      <c r="E178" s="64"/>
      <c r="F178" s="218" t="s">
        <v>288</v>
      </c>
      <c r="G178" s="64"/>
      <c r="H178" s="64"/>
      <c r="I178" s="173"/>
      <c r="J178" s="64"/>
      <c r="K178" s="64"/>
      <c r="L178" s="62"/>
      <c r="M178" s="219"/>
      <c r="N178" s="43"/>
      <c r="O178" s="43"/>
      <c r="P178" s="43"/>
      <c r="Q178" s="43"/>
      <c r="R178" s="43"/>
      <c r="S178" s="43"/>
      <c r="T178" s="79"/>
      <c r="AT178" s="25" t="s">
        <v>166</v>
      </c>
      <c r="AU178" s="25" t="s">
        <v>89</v>
      </c>
    </row>
    <row r="179" spans="2:65" s="12" customFormat="1">
      <c r="B179" s="220"/>
      <c r="C179" s="221"/>
      <c r="D179" s="244" t="s">
        <v>168</v>
      </c>
      <c r="E179" s="266" t="s">
        <v>22</v>
      </c>
      <c r="F179" s="267" t="s">
        <v>289</v>
      </c>
      <c r="G179" s="221"/>
      <c r="H179" s="268">
        <v>6.3959999999999999</v>
      </c>
      <c r="I179" s="225"/>
      <c r="J179" s="221"/>
      <c r="K179" s="221"/>
      <c r="L179" s="226"/>
      <c r="M179" s="227"/>
      <c r="N179" s="228"/>
      <c r="O179" s="228"/>
      <c r="P179" s="228"/>
      <c r="Q179" s="228"/>
      <c r="R179" s="228"/>
      <c r="S179" s="228"/>
      <c r="T179" s="229"/>
      <c r="AT179" s="230" t="s">
        <v>168</v>
      </c>
      <c r="AU179" s="230" t="s">
        <v>89</v>
      </c>
      <c r="AV179" s="12" t="s">
        <v>89</v>
      </c>
      <c r="AW179" s="12" t="s">
        <v>43</v>
      </c>
      <c r="AX179" s="12" t="s">
        <v>24</v>
      </c>
      <c r="AY179" s="230" t="s">
        <v>157</v>
      </c>
    </row>
    <row r="180" spans="2:65" s="1" customFormat="1" ht="22.5" customHeight="1">
      <c r="B180" s="42"/>
      <c r="C180" s="269" t="s">
        <v>290</v>
      </c>
      <c r="D180" s="269" t="s">
        <v>218</v>
      </c>
      <c r="E180" s="270" t="s">
        <v>291</v>
      </c>
      <c r="F180" s="271" t="s">
        <v>292</v>
      </c>
      <c r="G180" s="272" t="s">
        <v>226</v>
      </c>
      <c r="H180" s="273">
        <v>6.5880000000000001</v>
      </c>
      <c r="I180" s="274"/>
      <c r="J180" s="275">
        <f>ROUND(I180*H180,2)</f>
        <v>0</v>
      </c>
      <c r="K180" s="271" t="s">
        <v>163</v>
      </c>
      <c r="L180" s="276"/>
      <c r="M180" s="277" t="s">
        <v>22</v>
      </c>
      <c r="N180" s="278" t="s">
        <v>51</v>
      </c>
      <c r="O180" s="43"/>
      <c r="P180" s="214">
        <f>O180*H180</f>
        <v>0</v>
      </c>
      <c r="Q180" s="214">
        <v>0.108</v>
      </c>
      <c r="R180" s="214">
        <f>Q180*H180</f>
        <v>0.71150400000000003</v>
      </c>
      <c r="S180" s="214">
        <v>0</v>
      </c>
      <c r="T180" s="215">
        <f>S180*H180</f>
        <v>0</v>
      </c>
      <c r="AR180" s="25" t="s">
        <v>205</v>
      </c>
      <c r="AT180" s="25" t="s">
        <v>218</v>
      </c>
      <c r="AU180" s="25" t="s">
        <v>89</v>
      </c>
      <c r="AY180" s="25" t="s">
        <v>157</v>
      </c>
      <c r="BE180" s="216">
        <f>IF(N180="základní",J180,0)</f>
        <v>0</v>
      </c>
      <c r="BF180" s="216">
        <f>IF(N180="snížená",J180,0)</f>
        <v>0</v>
      </c>
      <c r="BG180" s="216">
        <f>IF(N180="zákl. přenesená",J180,0)</f>
        <v>0</v>
      </c>
      <c r="BH180" s="216">
        <f>IF(N180="sníž. přenesená",J180,0)</f>
        <v>0</v>
      </c>
      <c r="BI180" s="216">
        <f>IF(N180="nulová",J180,0)</f>
        <v>0</v>
      </c>
      <c r="BJ180" s="25" t="s">
        <v>24</v>
      </c>
      <c r="BK180" s="216">
        <f>ROUND(I180*H180,2)</f>
        <v>0</v>
      </c>
      <c r="BL180" s="25" t="s">
        <v>164</v>
      </c>
      <c r="BM180" s="25" t="s">
        <v>293</v>
      </c>
    </row>
    <row r="181" spans="2:65" s="12" customFormat="1">
      <c r="B181" s="220"/>
      <c r="C181" s="221"/>
      <c r="D181" s="217" t="s">
        <v>168</v>
      </c>
      <c r="E181" s="222" t="s">
        <v>22</v>
      </c>
      <c r="F181" s="223" t="s">
        <v>294</v>
      </c>
      <c r="G181" s="221"/>
      <c r="H181" s="224">
        <v>6.5880000000000001</v>
      </c>
      <c r="I181" s="225"/>
      <c r="J181" s="221"/>
      <c r="K181" s="221"/>
      <c r="L181" s="226"/>
      <c r="M181" s="227"/>
      <c r="N181" s="228"/>
      <c r="O181" s="228"/>
      <c r="P181" s="228"/>
      <c r="Q181" s="228"/>
      <c r="R181" s="228"/>
      <c r="S181" s="228"/>
      <c r="T181" s="229"/>
      <c r="AT181" s="230" t="s">
        <v>168</v>
      </c>
      <c r="AU181" s="230" t="s">
        <v>89</v>
      </c>
      <c r="AV181" s="12" t="s">
        <v>89</v>
      </c>
      <c r="AW181" s="12" t="s">
        <v>43</v>
      </c>
      <c r="AX181" s="12" t="s">
        <v>24</v>
      </c>
      <c r="AY181" s="230" t="s">
        <v>157</v>
      </c>
    </row>
    <row r="182" spans="2:65" s="11" customFormat="1" ht="29.85" customHeight="1">
      <c r="B182" s="188"/>
      <c r="C182" s="189"/>
      <c r="D182" s="202" t="s">
        <v>79</v>
      </c>
      <c r="E182" s="203" t="s">
        <v>195</v>
      </c>
      <c r="F182" s="203" t="s">
        <v>295</v>
      </c>
      <c r="G182" s="189"/>
      <c r="H182" s="189"/>
      <c r="I182" s="192"/>
      <c r="J182" s="204">
        <f>BK182</f>
        <v>0</v>
      </c>
      <c r="K182" s="189"/>
      <c r="L182" s="194"/>
      <c r="M182" s="195"/>
      <c r="N182" s="196"/>
      <c r="O182" s="196"/>
      <c r="P182" s="197">
        <f>SUM(P183:P479)</f>
        <v>0</v>
      </c>
      <c r="Q182" s="196"/>
      <c r="R182" s="197">
        <f>SUM(R183:R479)</f>
        <v>84.974258939999984</v>
      </c>
      <c r="S182" s="196"/>
      <c r="T182" s="198">
        <f>SUM(T183:T479)</f>
        <v>0</v>
      </c>
      <c r="AR182" s="199" t="s">
        <v>24</v>
      </c>
      <c r="AT182" s="200" t="s">
        <v>79</v>
      </c>
      <c r="AU182" s="200" t="s">
        <v>24</v>
      </c>
      <c r="AY182" s="199" t="s">
        <v>157</v>
      </c>
      <c r="BK182" s="201">
        <f>SUM(BK183:BK479)</f>
        <v>0</v>
      </c>
    </row>
    <row r="183" spans="2:65" s="1" customFormat="1" ht="22.5" customHeight="1">
      <c r="B183" s="42"/>
      <c r="C183" s="205" t="s">
        <v>296</v>
      </c>
      <c r="D183" s="205" t="s">
        <v>159</v>
      </c>
      <c r="E183" s="206" t="s">
        <v>297</v>
      </c>
      <c r="F183" s="207" t="s">
        <v>298</v>
      </c>
      <c r="G183" s="208" t="s">
        <v>226</v>
      </c>
      <c r="H183" s="209">
        <v>15.138</v>
      </c>
      <c r="I183" s="210"/>
      <c r="J183" s="211">
        <f>ROUND(I183*H183,2)</f>
        <v>0</v>
      </c>
      <c r="K183" s="207" t="s">
        <v>163</v>
      </c>
      <c r="L183" s="62"/>
      <c r="M183" s="212" t="s">
        <v>22</v>
      </c>
      <c r="N183" s="213" t="s">
        <v>51</v>
      </c>
      <c r="O183" s="43"/>
      <c r="P183" s="214">
        <f>O183*H183</f>
        <v>0</v>
      </c>
      <c r="Q183" s="214">
        <v>3.3579999999999999E-2</v>
      </c>
      <c r="R183" s="214">
        <f>Q183*H183</f>
        <v>0.50833403999999993</v>
      </c>
      <c r="S183" s="214">
        <v>0</v>
      </c>
      <c r="T183" s="215">
        <f>S183*H183</f>
        <v>0</v>
      </c>
      <c r="AR183" s="25" t="s">
        <v>164</v>
      </c>
      <c r="AT183" s="25" t="s">
        <v>159</v>
      </c>
      <c r="AU183" s="25" t="s">
        <v>89</v>
      </c>
      <c r="AY183" s="25" t="s">
        <v>157</v>
      </c>
      <c r="BE183" s="216">
        <f>IF(N183="základní",J183,0)</f>
        <v>0</v>
      </c>
      <c r="BF183" s="216">
        <f>IF(N183="snížená",J183,0)</f>
        <v>0</v>
      </c>
      <c r="BG183" s="216">
        <f>IF(N183="zákl. přenesená",J183,0)</f>
        <v>0</v>
      </c>
      <c r="BH183" s="216">
        <f>IF(N183="sníž. přenesená",J183,0)</f>
        <v>0</v>
      </c>
      <c r="BI183" s="216">
        <f>IF(N183="nulová",J183,0)</f>
        <v>0</v>
      </c>
      <c r="BJ183" s="25" t="s">
        <v>24</v>
      </c>
      <c r="BK183" s="216">
        <f>ROUND(I183*H183,2)</f>
        <v>0</v>
      </c>
      <c r="BL183" s="25" t="s">
        <v>164</v>
      </c>
      <c r="BM183" s="25" t="s">
        <v>299</v>
      </c>
    </row>
    <row r="184" spans="2:65" s="1" customFormat="1" ht="36">
      <c r="B184" s="42"/>
      <c r="C184" s="64"/>
      <c r="D184" s="217" t="s">
        <v>166</v>
      </c>
      <c r="E184" s="64"/>
      <c r="F184" s="218" t="s">
        <v>300</v>
      </c>
      <c r="G184" s="64"/>
      <c r="H184" s="64"/>
      <c r="I184" s="173"/>
      <c r="J184" s="64"/>
      <c r="K184" s="64"/>
      <c r="L184" s="62"/>
      <c r="M184" s="219"/>
      <c r="N184" s="43"/>
      <c r="O184" s="43"/>
      <c r="P184" s="43"/>
      <c r="Q184" s="43"/>
      <c r="R184" s="43"/>
      <c r="S184" s="43"/>
      <c r="T184" s="79"/>
      <c r="AT184" s="25" t="s">
        <v>166</v>
      </c>
      <c r="AU184" s="25" t="s">
        <v>89</v>
      </c>
    </row>
    <row r="185" spans="2:65" s="12" customFormat="1">
      <c r="B185" s="220"/>
      <c r="C185" s="221"/>
      <c r="D185" s="217" t="s">
        <v>168</v>
      </c>
      <c r="E185" s="222" t="s">
        <v>22</v>
      </c>
      <c r="F185" s="223" t="s">
        <v>301</v>
      </c>
      <c r="G185" s="221"/>
      <c r="H185" s="224">
        <v>3.16</v>
      </c>
      <c r="I185" s="225"/>
      <c r="J185" s="221"/>
      <c r="K185" s="221"/>
      <c r="L185" s="226"/>
      <c r="M185" s="227"/>
      <c r="N185" s="228"/>
      <c r="O185" s="228"/>
      <c r="P185" s="228"/>
      <c r="Q185" s="228"/>
      <c r="R185" s="228"/>
      <c r="S185" s="228"/>
      <c r="T185" s="229"/>
      <c r="AT185" s="230" t="s">
        <v>168</v>
      </c>
      <c r="AU185" s="230" t="s">
        <v>89</v>
      </c>
      <c r="AV185" s="12" t="s">
        <v>89</v>
      </c>
      <c r="AW185" s="12" t="s">
        <v>43</v>
      </c>
      <c r="AX185" s="12" t="s">
        <v>80</v>
      </c>
      <c r="AY185" s="230" t="s">
        <v>157</v>
      </c>
    </row>
    <row r="186" spans="2:65" s="12" customFormat="1">
      <c r="B186" s="220"/>
      <c r="C186" s="221"/>
      <c r="D186" s="217" t="s">
        <v>168</v>
      </c>
      <c r="E186" s="222" t="s">
        <v>22</v>
      </c>
      <c r="F186" s="223" t="s">
        <v>302</v>
      </c>
      <c r="G186" s="221"/>
      <c r="H186" s="224">
        <v>3.13</v>
      </c>
      <c r="I186" s="225"/>
      <c r="J186" s="221"/>
      <c r="K186" s="221"/>
      <c r="L186" s="226"/>
      <c r="M186" s="227"/>
      <c r="N186" s="228"/>
      <c r="O186" s="228"/>
      <c r="P186" s="228"/>
      <c r="Q186" s="228"/>
      <c r="R186" s="228"/>
      <c r="S186" s="228"/>
      <c r="T186" s="229"/>
      <c r="AT186" s="230" t="s">
        <v>168</v>
      </c>
      <c r="AU186" s="230" t="s">
        <v>89</v>
      </c>
      <c r="AV186" s="12" t="s">
        <v>89</v>
      </c>
      <c r="AW186" s="12" t="s">
        <v>43</v>
      </c>
      <c r="AX186" s="12" t="s">
        <v>80</v>
      </c>
      <c r="AY186" s="230" t="s">
        <v>157</v>
      </c>
    </row>
    <row r="187" spans="2:65" s="12" customFormat="1">
      <c r="B187" s="220"/>
      <c r="C187" s="221"/>
      <c r="D187" s="217" t="s">
        <v>168</v>
      </c>
      <c r="E187" s="222" t="s">
        <v>22</v>
      </c>
      <c r="F187" s="223" t="s">
        <v>303</v>
      </c>
      <c r="G187" s="221"/>
      <c r="H187" s="224">
        <v>3.0840000000000001</v>
      </c>
      <c r="I187" s="225"/>
      <c r="J187" s="221"/>
      <c r="K187" s="221"/>
      <c r="L187" s="226"/>
      <c r="M187" s="227"/>
      <c r="N187" s="228"/>
      <c r="O187" s="228"/>
      <c r="P187" s="228"/>
      <c r="Q187" s="228"/>
      <c r="R187" s="228"/>
      <c r="S187" s="228"/>
      <c r="T187" s="229"/>
      <c r="AT187" s="230" t="s">
        <v>168</v>
      </c>
      <c r="AU187" s="230" t="s">
        <v>89</v>
      </c>
      <c r="AV187" s="12" t="s">
        <v>89</v>
      </c>
      <c r="AW187" s="12" t="s">
        <v>43</v>
      </c>
      <c r="AX187" s="12" t="s">
        <v>80</v>
      </c>
      <c r="AY187" s="230" t="s">
        <v>157</v>
      </c>
    </row>
    <row r="188" spans="2:65" s="12" customFormat="1">
      <c r="B188" s="220"/>
      <c r="C188" s="221"/>
      <c r="D188" s="217" t="s">
        <v>168</v>
      </c>
      <c r="E188" s="222" t="s">
        <v>22</v>
      </c>
      <c r="F188" s="223" t="s">
        <v>304</v>
      </c>
      <c r="G188" s="221"/>
      <c r="H188" s="224">
        <v>2.56</v>
      </c>
      <c r="I188" s="225"/>
      <c r="J188" s="221"/>
      <c r="K188" s="221"/>
      <c r="L188" s="226"/>
      <c r="M188" s="227"/>
      <c r="N188" s="228"/>
      <c r="O188" s="228"/>
      <c r="P188" s="228"/>
      <c r="Q188" s="228"/>
      <c r="R188" s="228"/>
      <c r="S188" s="228"/>
      <c r="T188" s="229"/>
      <c r="AT188" s="230" t="s">
        <v>168</v>
      </c>
      <c r="AU188" s="230" t="s">
        <v>89</v>
      </c>
      <c r="AV188" s="12" t="s">
        <v>89</v>
      </c>
      <c r="AW188" s="12" t="s">
        <v>43</v>
      </c>
      <c r="AX188" s="12" t="s">
        <v>80</v>
      </c>
      <c r="AY188" s="230" t="s">
        <v>157</v>
      </c>
    </row>
    <row r="189" spans="2:65" s="12" customFormat="1">
      <c r="B189" s="220"/>
      <c r="C189" s="221"/>
      <c r="D189" s="217" t="s">
        <v>168</v>
      </c>
      <c r="E189" s="222" t="s">
        <v>22</v>
      </c>
      <c r="F189" s="223" t="s">
        <v>305</v>
      </c>
      <c r="G189" s="221"/>
      <c r="H189" s="224">
        <v>3.2040000000000002</v>
      </c>
      <c r="I189" s="225"/>
      <c r="J189" s="221"/>
      <c r="K189" s="221"/>
      <c r="L189" s="226"/>
      <c r="M189" s="227"/>
      <c r="N189" s="228"/>
      <c r="O189" s="228"/>
      <c r="P189" s="228"/>
      <c r="Q189" s="228"/>
      <c r="R189" s="228"/>
      <c r="S189" s="228"/>
      <c r="T189" s="229"/>
      <c r="AT189" s="230" t="s">
        <v>168</v>
      </c>
      <c r="AU189" s="230" t="s">
        <v>89</v>
      </c>
      <c r="AV189" s="12" t="s">
        <v>89</v>
      </c>
      <c r="AW189" s="12" t="s">
        <v>43</v>
      </c>
      <c r="AX189" s="12" t="s">
        <v>80</v>
      </c>
      <c r="AY189" s="230" t="s">
        <v>157</v>
      </c>
    </row>
    <row r="190" spans="2:65" s="15" customFormat="1">
      <c r="B190" s="255"/>
      <c r="C190" s="256"/>
      <c r="D190" s="217" t="s">
        <v>168</v>
      </c>
      <c r="E190" s="257" t="s">
        <v>22</v>
      </c>
      <c r="F190" s="258" t="s">
        <v>193</v>
      </c>
      <c r="G190" s="256"/>
      <c r="H190" s="259">
        <v>15.138</v>
      </c>
      <c r="I190" s="260"/>
      <c r="J190" s="256"/>
      <c r="K190" s="256"/>
      <c r="L190" s="261"/>
      <c r="M190" s="262"/>
      <c r="N190" s="263"/>
      <c r="O190" s="263"/>
      <c r="P190" s="263"/>
      <c r="Q190" s="263"/>
      <c r="R190" s="263"/>
      <c r="S190" s="263"/>
      <c r="T190" s="264"/>
      <c r="AT190" s="265" t="s">
        <v>168</v>
      </c>
      <c r="AU190" s="265" t="s">
        <v>89</v>
      </c>
      <c r="AV190" s="15" t="s">
        <v>164</v>
      </c>
      <c r="AW190" s="15" t="s">
        <v>43</v>
      </c>
      <c r="AX190" s="15" t="s">
        <v>24</v>
      </c>
      <c r="AY190" s="265" t="s">
        <v>157</v>
      </c>
    </row>
    <row r="191" spans="2:65" s="14" customFormat="1">
      <c r="B191" s="242"/>
      <c r="C191" s="243"/>
      <c r="D191" s="244" t="s">
        <v>168</v>
      </c>
      <c r="E191" s="245" t="s">
        <v>22</v>
      </c>
      <c r="F191" s="246" t="s">
        <v>306</v>
      </c>
      <c r="G191" s="243"/>
      <c r="H191" s="247" t="s">
        <v>22</v>
      </c>
      <c r="I191" s="248"/>
      <c r="J191" s="243"/>
      <c r="K191" s="243"/>
      <c r="L191" s="249"/>
      <c r="M191" s="250"/>
      <c r="N191" s="251"/>
      <c r="O191" s="251"/>
      <c r="P191" s="251"/>
      <c r="Q191" s="251"/>
      <c r="R191" s="251"/>
      <c r="S191" s="251"/>
      <c r="T191" s="252"/>
      <c r="AT191" s="253" t="s">
        <v>168</v>
      </c>
      <c r="AU191" s="253" t="s">
        <v>89</v>
      </c>
      <c r="AV191" s="14" t="s">
        <v>24</v>
      </c>
      <c r="AW191" s="14" t="s">
        <v>43</v>
      </c>
      <c r="AX191" s="14" t="s">
        <v>80</v>
      </c>
      <c r="AY191" s="253" t="s">
        <v>157</v>
      </c>
    </row>
    <row r="192" spans="2:65" s="1" customFormat="1" ht="31.5" customHeight="1">
      <c r="B192" s="42"/>
      <c r="C192" s="205" t="s">
        <v>307</v>
      </c>
      <c r="D192" s="205" t="s">
        <v>159</v>
      </c>
      <c r="E192" s="206" t="s">
        <v>308</v>
      </c>
      <c r="F192" s="207" t="s">
        <v>309</v>
      </c>
      <c r="G192" s="208" t="s">
        <v>226</v>
      </c>
      <c r="H192" s="209">
        <v>15.683</v>
      </c>
      <c r="I192" s="210"/>
      <c r="J192" s="211">
        <f>ROUND(I192*H192,2)</f>
        <v>0</v>
      </c>
      <c r="K192" s="207" t="s">
        <v>22</v>
      </c>
      <c r="L192" s="62"/>
      <c r="M192" s="212" t="s">
        <v>22</v>
      </c>
      <c r="N192" s="213" t="s">
        <v>51</v>
      </c>
      <c r="O192" s="43"/>
      <c r="P192" s="214">
        <f>O192*H192</f>
        <v>0</v>
      </c>
      <c r="Q192" s="214">
        <v>2.5999999999999998E-4</v>
      </c>
      <c r="R192" s="214">
        <f>Q192*H192</f>
        <v>4.0775799999999999E-3</v>
      </c>
      <c r="S192" s="214">
        <v>0</v>
      </c>
      <c r="T192" s="215">
        <f>S192*H192</f>
        <v>0</v>
      </c>
      <c r="AR192" s="25" t="s">
        <v>164</v>
      </c>
      <c r="AT192" s="25" t="s">
        <v>159</v>
      </c>
      <c r="AU192" s="25" t="s">
        <v>89</v>
      </c>
      <c r="AY192" s="25" t="s">
        <v>157</v>
      </c>
      <c r="BE192" s="216">
        <f>IF(N192="základní",J192,0)</f>
        <v>0</v>
      </c>
      <c r="BF192" s="216">
        <f>IF(N192="snížená",J192,0)</f>
        <v>0</v>
      </c>
      <c r="BG192" s="216">
        <f>IF(N192="zákl. přenesená",J192,0)</f>
        <v>0</v>
      </c>
      <c r="BH192" s="216">
        <f>IF(N192="sníž. přenesená",J192,0)</f>
        <v>0</v>
      </c>
      <c r="BI192" s="216">
        <f>IF(N192="nulová",J192,0)</f>
        <v>0</v>
      </c>
      <c r="BJ192" s="25" t="s">
        <v>24</v>
      </c>
      <c r="BK192" s="216">
        <f>ROUND(I192*H192,2)</f>
        <v>0</v>
      </c>
      <c r="BL192" s="25" t="s">
        <v>164</v>
      </c>
      <c r="BM192" s="25" t="s">
        <v>310</v>
      </c>
    </row>
    <row r="193" spans="2:65" s="14" customFormat="1">
      <c r="B193" s="242"/>
      <c r="C193" s="243"/>
      <c r="D193" s="217" t="s">
        <v>168</v>
      </c>
      <c r="E193" s="279" t="s">
        <v>22</v>
      </c>
      <c r="F193" s="280" t="s">
        <v>311</v>
      </c>
      <c r="G193" s="243"/>
      <c r="H193" s="281" t="s">
        <v>22</v>
      </c>
      <c r="I193" s="248"/>
      <c r="J193" s="243"/>
      <c r="K193" s="243"/>
      <c r="L193" s="249"/>
      <c r="M193" s="250"/>
      <c r="N193" s="251"/>
      <c r="O193" s="251"/>
      <c r="P193" s="251"/>
      <c r="Q193" s="251"/>
      <c r="R193" s="251"/>
      <c r="S193" s="251"/>
      <c r="T193" s="252"/>
      <c r="AT193" s="253" t="s">
        <v>168</v>
      </c>
      <c r="AU193" s="253" t="s">
        <v>89</v>
      </c>
      <c r="AV193" s="14" t="s">
        <v>24</v>
      </c>
      <c r="AW193" s="14" t="s">
        <v>43</v>
      </c>
      <c r="AX193" s="14" t="s">
        <v>80</v>
      </c>
      <c r="AY193" s="253" t="s">
        <v>157</v>
      </c>
    </row>
    <row r="194" spans="2:65" s="12" customFormat="1">
      <c r="B194" s="220"/>
      <c r="C194" s="221"/>
      <c r="D194" s="217" t="s">
        <v>168</v>
      </c>
      <c r="E194" s="222" t="s">
        <v>22</v>
      </c>
      <c r="F194" s="223" t="s">
        <v>312</v>
      </c>
      <c r="G194" s="221"/>
      <c r="H194" s="224">
        <v>15.683</v>
      </c>
      <c r="I194" s="225"/>
      <c r="J194" s="221"/>
      <c r="K194" s="221"/>
      <c r="L194" s="226"/>
      <c r="M194" s="227"/>
      <c r="N194" s="228"/>
      <c r="O194" s="228"/>
      <c r="P194" s="228"/>
      <c r="Q194" s="228"/>
      <c r="R194" s="228"/>
      <c r="S194" s="228"/>
      <c r="T194" s="229"/>
      <c r="AT194" s="230" t="s">
        <v>168</v>
      </c>
      <c r="AU194" s="230" t="s">
        <v>89</v>
      </c>
      <c r="AV194" s="12" t="s">
        <v>89</v>
      </c>
      <c r="AW194" s="12" t="s">
        <v>43</v>
      </c>
      <c r="AX194" s="12" t="s">
        <v>24</v>
      </c>
      <c r="AY194" s="230" t="s">
        <v>157</v>
      </c>
    </row>
    <row r="195" spans="2:65" s="14" customFormat="1">
      <c r="B195" s="242"/>
      <c r="C195" s="243"/>
      <c r="D195" s="244" t="s">
        <v>168</v>
      </c>
      <c r="E195" s="245" t="s">
        <v>22</v>
      </c>
      <c r="F195" s="246" t="s">
        <v>313</v>
      </c>
      <c r="G195" s="243"/>
      <c r="H195" s="247" t="s">
        <v>22</v>
      </c>
      <c r="I195" s="248"/>
      <c r="J195" s="243"/>
      <c r="K195" s="243"/>
      <c r="L195" s="249"/>
      <c r="M195" s="250"/>
      <c r="N195" s="251"/>
      <c r="O195" s="251"/>
      <c r="P195" s="251"/>
      <c r="Q195" s="251"/>
      <c r="R195" s="251"/>
      <c r="S195" s="251"/>
      <c r="T195" s="252"/>
      <c r="AT195" s="253" t="s">
        <v>168</v>
      </c>
      <c r="AU195" s="253" t="s">
        <v>89</v>
      </c>
      <c r="AV195" s="14" t="s">
        <v>24</v>
      </c>
      <c r="AW195" s="14" t="s">
        <v>43</v>
      </c>
      <c r="AX195" s="14" t="s">
        <v>80</v>
      </c>
      <c r="AY195" s="253" t="s">
        <v>157</v>
      </c>
    </row>
    <row r="196" spans="2:65" s="1" customFormat="1" ht="44.25" customHeight="1">
      <c r="B196" s="42"/>
      <c r="C196" s="205" t="s">
        <v>314</v>
      </c>
      <c r="D196" s="205" t="s">
        <v>159</v>
      </c>
      <c r="E196" s="206" t="s">
        <v>315</v>
      </c>
      <c r="F196" s="207" t="s">
        <v>316</v>
      </c>
      <c r="G196" s="208" t="s">
        <v>226</v>
      </c>
      <c r="H196" s="209">
        <v>10.182</v>
      </c>
      <c r="I196" s="210"/>
      <c r="J196" s="211">
        <f>ROUND(I196*H196,2)</f>
        <v>0</v>
      </c>
      <c r="K196" s="207" t="s">
        <v>22</v>
      </c>
      <c r="L196" s="62"/>
      <c r="M196" s="212" t="s">
        <v>22</v>
      </c>
      <c r="N196" s="213" t="s">
        <v>51</v>
      </c>
      <c r="O196" s="43"/>
      <c r="P196" s="214">
        <f>O196*H196</f>
        <v>0</v>
      </c>
      <c r="Q196" s="214">
        <v>8.2799999999999992E-3</v>
      </c>
      <c r="R196" s="214">
        <f>Q196*H196</f>
        <v>8.430696E-2</v>
      </c>
      <c r="S196" s="214">
        <v>0</v>
      </c>
      <c r="T196" s="215">
        <f>S196*H196</f>
        <v>0</v>
      </c>
      <c r="AR196" s="25" t="s">
        <v>164</v>
      </c>
      <c r="AT196" s="25" t="s">
        <v>159</v>
      </c>
      <c r="AU196" s="25" t="s">
        <v>89</v>
      </c>
      <c r="AY196" s="25" t="s">
        <v>157</v>
      </c>
      <c r="BE196" s="216">
        <f>IF(N196="základní",J196,0)</f>
        <v>0</v>
      </c>
      <c r="BF196" s="216">
        <f>IF(N196="snížená",J196,0)</f>
        <v>0</v>
      </c>
      <c r="BG196" s="216">
        <f>IF(N196="zákl. přenesená",J196,0)</f>
        <v>0</v>
      </c>
      <c r="BH196" s="216">
        <f>IF(N196="sníž. přenesená",J196,0)</f>
        <v>0</v>
      </c>
      <c r="BI196" s="216">
        <f>IF(N196="nulová",J196,0)</f>
        <v>0</v>
      </c>
      <c r="BJ196" s="25" t="s">
        <v>24</v>
      </c>
      <c r="BK196" s="216">
        <f>ROUND(I196*H196,2)</f>
        <v>0</v>
      </c>
      <c r="BL196" s="25" t="s">
        <v>164</v>
      </c>
      <c r="BM196" s="25" t="s">
        <v>317</v>
      </c>
    </row>
    <row r="197" spans="2:65" s="1" customFormat="1" ht="252">
      <c r="B197" s="42"/>
      <c r="C197" s="64"/>
      <c r="D197" s="217" t="s">
        <v>318</v>
      </c>
      <c r="E197" s="64"/>
      <c r="F197" s="218" t="s">
        <v>319</v>
      </c>
      <c r="G197" s="64"/>
      <c r="H197" s="64"/>
      <c r="I197" s="173"/>
      <c r="J197" s="64"/>
      <c r="K197" s="64"/>
      <c r="L197" s="62"/>
      <c r="M197" s="219"/>
      <c r="N197" s="43"/>
      <c r="O197" s="43"/>
      <c r="P197" s="43"/>
      <c r="Q197" s="43"/>
      <c r="R197" s="43"/>
      <c r="S197" s="43"/>
      <c r="T197" s="79"/>
      <c r="AT197" s="25" t="s">
        <v>318</v>
      </c>
      <c r="AU197" s="25" t="s">
        <v>89</v>
      </c>
    </row>
    <row r="198" spans="2:65" s="14" customFormat="1">
      <c r="B198" s="242"/>
      <c r="C198" s="243"/>
      <c r="D198" s="217" t="s">
        <v>168</v>
      </c>
      <c r="E198" s="279" t="s">
        <v>22</v>
      </c>
      <c r="F198" s="280" t="s">
        <v>311</v>
      </c>
      <c r="G198" s="243"/>
      <c r="H198" s="281" t="s">
        <v>22</v>
      </c>
      <c r="I198" s="248"/>
      <c r="J198" s="243"/>
      <c r="K198" s="243"/>
      <c r="L198" s="249"/>
      <c r="M198" s="250"/>
      <c r="N198" s="251"/>
      <c r="O198" s="251"/>
      <c r="P198" s="251"/>
      <c r="Q198" s="251"/>
      <c r="R198" s="251"/>
      <c r="S198" s="251"/>
      <c r="T198" s="252"/>
      <c r="AT198" s="253" t="s">
        <v>168</v>
      </c>
      <c r="AU198" s="253" t="s">
        <v>89</v>
      </c>
      <c r="AV198" s="14" t="s">
        <v>24</v>
      </c>
      <c r="AW198" s="14" t="s">
        <v>43</v>
      </c>
      <c r="AX198" s="14" t="s">
        <v>80</v>
      </c>
      <c r="AY198" s="253" t="s">
        <v>157</v>
      </c>
    </row>
    <row r="199" spans="2:65" s="12" customFormat="1">
      <c r="B199" s="220"/>
      <c r="C199" s="221"/>
      <c r="D199" s="217" t="s">
        <v>168</v>
      </c>
      <c r="E199" s="222" t="s">
        <v>22</v>
      </c>
      <c r="F199" s="223" t="s">
        <v>320</v>
      </c>
      <c r="G199" s="221"/>
      <c r="H199" s="224">
        <v>10.182</v>
      </c>
      <c r="I199" s="225"/>
      <c r="J199" s="221"/>
      <c r="K199" s="221"/>
      <c r="L199" s="226"/>
      <c r="M199" s="227"/>
      <c r="N199" s="228"/>
      <c r="O199" s="228"/>
      <c r="P199" s="228"/>
      <c r="Q199" s="228"/>
      <c r="R199" s="228"/>
      <c r="S199" s="228"/>
      <c r="T199" s="229"/>
      <c r="AT199" s="230" t="s">
        <v>168</v>
      </c>
      <c r="AU199" s="230" t="s">
        <v>89</v>
      </c>
      <c r="AV199" s="12" t="s">
        <v>89</v>
      </c>
      <c r="AW199" s="12" t="s">
        <v>43</v>
      </c>
      <c r="AX199" s="12" t="s">
        <v>24</v>
      </c>
      <c r="AY199" s="230" t="s">
        <v>157</v>
      </c>
    </row>
    <row r="200" spans="2:65" s="14" customFormat="1">
      <c r="B200" s="242"/>
      <c r="C200" s="243"/>
      <c r="D200" s="244" t="s">
        <v>168</v>
      </c>
      <c r="E200" s="245" t="s">
        <v>22</v>
      </c>
      <c r="F200" s="246" t="s">
        <v>306</v>
      </c>
      <c r="G200" s="243"/>
      <c r="H200" s="247" t="s">
        <v>22</v>
      </c>
      <c r="I200" s="248"/>
      <c r="J200" s="243"/>
      <c r="K200" s="243"/>
      <c r="L200" s="249"/>
      <c r="M200" s="250"/>
      <c r="N200" s="251"/>
      <c r="O200" s="251"/>
      <c r="P200" s="251"/>
      <c r="Q200" s="251"/>
      <c r="R200" s="251"/>
      <c r="S200" s="251"/>
      <c r="T200" s="252"/>
      <c r="AT200" s="253" t="s">
        <v>168</v>
      </c>
      <c r="AU200" s="253" t="s">
        <v>89</v>
      </c>
      <c r="AV200" s="14" t="s">
        <v>24</v>
      </c>
      <c r="AW200" s="14" t="s">
        <v>43</v>
      </c>
      <c r="AX200" s="14" t="s">
        <v>80</v>
      </c>
      <c r="AY200" s="253" t="s">
        <v>157</v>
      </c>
    </row>
    <row r="201" spans="2:65" s="1" customFormat="1" ht="22.5" customHeight="1">
      <c r="B201" s="42"/>
      <c r="C201" s="269" t="s">
        <v>321</v>
      </c>
      <c r="D201" s="269" t="s">
        <v>218</v>
      </c>
      <c r="E201" s="270" t="s">
        <v>322</v>
      </c>
      <c r="F201" s="271" t="s">
        <v>323</v>
      </c>
      <c r="G201" s="272" t="s">
        <v>226</v>
      </c>
      <c r="H201" s="273">
        <v>10.385999999999999</v>
      </c>
      <c r="I201" s="274"/>
      <c r="J201" s="275">
        <f>ROUND(I201*H201,2)</f>
        <v>0</v>
      </c>
      <c r="K201" s="271" t="s">
        <v>163</v>
      </c>
      <c r="L201" s="276"/>
      <c r="M201" s="277" t="s">
        <v>22</v>
      </c>
      <c r="N201" s="278" t="s">
        <v>51</v>
      </c>
      <c r="O201" s="43"/>
      <c r="P201" s="214">
        <f>O201*H201</f>
        <v>0</v>
      </c>
      <c r="Q201" s="214">
        <v>2.9999999999999997E-4</v>
      </c>
      <c r="R201" s="214">
        <f>Q201*H201</f>
        <v>3.1157999999999993E-3</v>
      </c>
      <c r="S201" s="214">
        <v>0</v>
      </c>
      <c r="T201" s="215">
        <f>S201*H201</f>
        <v>0</v>
      </c>
      <c r="AR201" s="25" t="s">
        <v>205</v>
      </c>
      <c r="AT201" s="25" t="s">
        <v>218</v>
      </c>
      <c r="AU201" s="25" t="s">
        <v>89</v>
      </c>
      <c r="AY201" s="25" t="s">
        <v>157</v>
      </c>
      <c r="BE201" s="216">
        <f>IF(N201="základní",J201,0)</f>
        <v>0</v>
      </c>
      <c r="BF201" s="216">
        <f>IF(N201="snížená",J201,0)</f>
        <v>0</v>
      </c>
      <c r="BG201" s="216">
        <f>IF(N201="zákl. přenesená",J201,0)</f>
        <v>0</v>
      </c>
      <c r="BH201" s="216">
        <f>IF(N201="sníž. přenesená",J201,0)</f>
        <v>0</v>
      </c>
      <c r="BI201" s="216">
        <f>IF(N201="nulová",J201,0)</f>
        <v>0</v>
      </c>
      <c r="BJ201" s="25" t="s">
        <v>24</v>
      </c>
      <c r="BK201" s="216">
        <f>ROUND(I201*H201,2)</f>
        <v>0</v>
      </c>
      <c r="BL201" s="25" t="s">
        <v>164</v>
      </c>
      <c r="BM201" s="25" t="s">
        <v>324</v>
      </c>
    </row>
    <row r="202" spans="2:65" s="12" customFormat="1">
      <c r="B202" s="220"/>
      <c r="C202" s="221"/>
      <c r="D202" s="244" t="s">
        <v>168</v>
      </c>
      <c r="E202" s="266" t="s">
        <v>22</v>
      </c>
      <c r="F202" s="267" t="s">
        <v>325</v>
      </c>
      <c r="G202" s="221"/>
      <c r="H202" s="268">
        <v>10.385999999999999</v>
      </c>
      <c r="I202" s="225"/>
      <c r="J202" s="221"/>
      <c r="K202" s="221"/>
      <c r="L202" s="226"/>
      <c r="M202" s="227"/>
      <c r="N202" s="228"/>
      <c r="O202" s="228"/>
      <c r="P202" s="228"/>
      <c r="Q202" s="228"/>
      <c r="R202" s="228"/>
      <c r="S202" s="228"/>
      <c r="T202" s="229"/>
      <c r="AT202" s="230" t="s">
        <v>168</v>
      </c>
      <c r="AU202" s="230" t="s">
        <v>89</v>
      </c>
      <c r="AV202" s="12" t="s">
        <v>89</v>
      </c>
      <c r="AW202" s="12" t="s">
        <v>43</v>
      </c>
      <c r="AX202" s="12" t="s">
        <v>24</v>
      </c>
      <c r="AY202" s="230" t="s">
        <v>157</v>
      </c>
    </row>
    <row r="203" spans="2:65" s="1" customFormat="1" ht="44.25" customHeight="1">
      <c r="B203" s="42"/>
      <c r="C203" s="205" t="s">
        <v>326</v>
      </c>
      <c r="D203" s="205" t="s">
        <v>159</v>
      </c>
      <c r="E203" s="206" t="s">
        <v>327</v>
      </c>
      <c r="F203" s="207" t="s">
        <v>328</v>
      </c>
      <c r="G203" s="208" t="s">
        <v>226</v>
      </c>
      <c r="H203" s="209">
        <v>28.632000000000001</v>
      </c>
      <c r="I203" s="210"/>
      <c r="J203" s="211">
        <f>ROUND(I203*H203,2)</f>
        <v>0</v>
      </c>
      <c r="K203" s="207" t="s">
        <v>22</v>
      </c>
      <c r="L203" s="62"/>
      <c r="M203" s="212" t="s">
        <v>22</v>
      </c>
      <c r="N203" s="213" t="s">
        <v>51</v>
      </c>
      <c r="O203" s="43"/>
      <c r="P203" s="214">
        <f>O203*H203</f>
        <v>0</v>
      </c>
      <c r="Q203" s="214">
        <v>8.3800000000000003E-3</v>
      </c>
      <c r="R203" s="214">
        <f>Q203*H203</f>
        <v>0.23993616000000001</v>
      </c>
      <c r="S203" s="214">
        <v>0</v>
      </c>
      <c r="T203" s="215">
        <f>S203*H203</f>
        <v>0</v>
      </c>
      <c r="AR203" s="25" t="s">
        <v>164</v>
      </c>
      <c r="AT203" s="25" t="s">
        <v>159</v>
      </c>
      <c r="AU203" s="25" t="s">
        <v>89</v>
      </c>
      <c r="AY203" s="25" t="s">
        <v>157</v>
      </c>
      <c r="BE203" s="216">
        <f>IF(N203="základní",J203,0)</f>
        <v>0</v>
      </c>
      <c r="BF203" s="216">
        <f>IF(N203="snížená",J203,0)</f>
        <v>0</v>
      </c>
      <c r="BG203" s="216">
        <f>IF(N203="zákl. přenesená",J203,0)</f>
        <v>0</v>
      </c>
      <c r="BH203" s="216">
        <f>IF(N203="sníž. přenesená",J203,0)</f>
        <v>0</v>
      </c>
      <c r="BI203" s="216">
        <f>IF(N203="nulová",J203,0)</f>
        <v>0</v>
      </c>
      <c r="BJ203" s="25" t="s">
        <v>24</v>
      </c>
      <c r="BK203" s="216">
        <f>ROUND(I203*H203,2)</f>
        <v>0</v>
      </c>
      <c r="BL203" s="25" t="s">
        <v>164</v>
      </c>
      <c r="BM203" s="25" t="s">
        <v>329</v>
      </c>
    </row>
    <row r="204" spans="2:65" s="1" customFormat="1" ht="252">
      <c r="B204" s="42"/>
      <c r="C204" s="64"/>
      <c r="D204" s="217" t="s">
        <v>318</v>
      </c>
      <c r="E204" s="64"/>
      <c r="F204" s="218" t="s">
        <v>330</v>
      </c>
      <c r="G204" s="64"/>
      <c r="H204" s="64"/>
      <c r="I204" s="173"/>
      <c r="J204" s="64"/>
      <c r="K204" s="64"/>
      <c r="L204" s="62"/>
      <c r="M204" s="219"/>
      <c r="N204" s="43"/>
      <c r="O204" s="43"/>
      <c r="P204" s="43"/>
      <c r="Q204" s="43"/>
      <c r="R204" s="43"/>
      <c r="S204" s="43"/>
      <c r="T204" s="79"/>
      <c r="AT204" s="25" t="s">
        <v>318</v>
      </c>
      <c r="AU204" s="25" t="s">
        <v>89</v>
      </c>
    </row>
    <row r="205" spans="2:65" s="14" customFormat="1">
      <c r="B205" s="242"/>
      <c r="C205" s="243"/>
      <c r="D205" s="217" t="s">
        <v>168</v>
      </c>
      <c r="E205" s="279" t="s">
        <v>22</v>
      </c>
      <c r="F205" s="280" t="s">
        <v>311</v>
      </c>
      <c r="G205" s="243"/>
      <c r="H205" s="281" t="s">
        <v>22</v>
      </c>
      <c r="I205" s="248"/>
      <c r="J205" s="243"/>
      <c r="K205" s="243"/>
      <c r="L205" s="249"/>
      <c r="M205" s="250"/>
      <c r="N205" s="251"/>
      <c r="O205" s="251"/>
      <c r="P205" s="251"/>
      <c r="Q205" s="251"/>
      <c r="R205" s="251"/>
      <c r="S205" s="251"/>
      <c r="T205" s="252"/>
      <c r="AT205" s="253" t="s">
        <v>168</v>
      </c>
      <c r="AU205" s="253" t="s">
        <v>89</v>
      </c>
      <c r="AV205" s="14" t="s">
        <v>24</v>
      </c>
      <c r="AW205" s="14" t="s">
        <v>43</v>
      </c>
      <c r="AX205" s="14" t="s">
        <v>80</v>
      </c>
      <c r="AY205" s="253" t="s">
        <v>157</v>
      </c>
    </row>
    <row r="206" spans="2:65" s="12" customFormat="1">
      <c r="B206" s="220"/>
      <c r="C206" s="221"/>
      <c r="D206" s="217" t="s">
        <v>168</v>
      </c>
      <c r="E206" s="222" t="s">
        <v>22</v>
      </c>
      <c r="F206" s="223" t="s">
        <v>331</v>
      </c>
      <c r="G206" s="221"/>
      <c r="H206" s="224">
        <v>28.632000000000001</v>
      </c>
      <c r="I206" s="225"/>
      <c r="J206" s="221"/>
      <c r="K206" s="221"/>
      <c r="L206" s="226"/>
      <c r="M206" s="227"/>
      <c r="N206" s="228"/>
      <c r="O206" s="228"/>
      <c r="P206" s="228"/>
      <c r="Q206" s="228"/>
      <c r="R206" s="228"/>
      <c r="S206" s="228"/>
      <c r="T206" s="229"/>
      <c r="AT206" s="230" t="s">
        <v>168</v>
      </c>
      <c r="AU206" s="230" t="s">
        <v>89</v>
      </c>
      <c r="AV206" s="12" t="s">
        <v>89</v>
      </c>
      <c r="AW206" s="12" t="s">
        <v>43</v>
      </c>
      <c r="AX206" s="12" t="s">
        <v>24</v>
      </c>
      <c r="AY206" s="230" t="s">
        <v>157</v>
      </c>
    </row>
    <row r="207" spans="2:65" s="14" customFormat="1">
      <c r="B207" s="242"/>
      <c r="C207" s="243"/>
      <c r="D207" s="244" t="s">
        <v>168</v>
      </c>
      <c r="E207" s="245" t="s">
        <v>22</v>
      </c>
      <c r="F207" s="246" t="s">
        <v>306</v>
      </c>
      <c r="G207" s="243"/>
      <c r="H207" s="247" t="s">
        <v>22</v>
      </c>
      <c r="I207" s="248"/>
      <c r="J207" s="243"/>
      <c r="K207" s="243"/>
      <c r="L207" s="249"/>
      <c r="M207" s="250"/>
      <c r="N207" s="251"/>
      <c r="O207" s="251"/>
      <c r="P207" s="251"/>
      <c r="Q207" s="251"/>
      <c r="R207" s="251"/>
      <c r="S207" s="251"/>
      <c r="T207" s="252"/>
      <c r="AT207" s="253" t="s">
        <v>168</v>
      </c>
      <c r="AU207" s="253" t="s">
        <v>89</v>
      </c>
      <c r="AV207" s="14" t="s">
        <v>24</v>
      </c>
      <c r="AW207" s="14" t="s">
        <v>43</v>
      </c>
      <c r="AX207" s="14" t="s">
        <v>80</v>
      </c>
      <c r="AY207" s="253" t="s">
        <v>157</v>
      </c>
    </row>
    <row r="208" spans="2:65" s="1" customFormat="1" ht="22.5" customHeight="1">
      <c r="B208" s="42"/>
      <c r="C208" s="269" t="s">
        <v>332</v>
      </c>
      <c r="D208" s="269" t="s">
        <v>218</v>
      </c>
      <c r="E208" s="270" t="s">
        <v>333</v>
      </c>
      <c r="F208" s="271" t="s">
        <v>334</v>
      </c>
      <c r="G208" s="272" t="s">
        <v>226</v>
      </c>
      <c r="H208" s="273">
        <v>29.204999999999998</v>
      </c>
      <c r="I208" s="274"/>
      <c r="J208" s="275">
        <f>ROUND(I208*H208,2)</f>
        <v>0</v>
      </c>
      <c r="K208" s="271" t="s">
        <v>163</v>
      </c>
      <c r="L208" s="276"/>
      <c r="M208" s="277" t="s">
        <v>22</v>
      </c>
      <c r="N208" s="278" t="s">
        <v>51</v>
      </c>
      <c r="O208" s="43"/>
      <c r="P208" s="214">
        <f>O208*H208</f>
        <v>0</v>
      </c>
      <c r="Q208" s="214">
        <v>1.1999999999999999E-3</v>
      </c>
      <c r="R208" s="214">
        <f>Q208*H208</f>
        <v>3.5045999999999994E-2</v>
      </c>
      <c r="S208" s="214">
        <v>0</v>
      </c>
      <c r="T208" s="215">
        <f>S208*H208</f>
        <v>0</v>
      </c>
      <c r="AR208" s="25" t="s">
        <v>205</v>
      </c>
      <c r="AT208" s="25" t="s">
        <v>218</v>
      </c>
      <c r="AU208" s="25" t="s">
        <v>89</v>
      </c>
      <c r="AY208" s="25" t="s">
        <v>157</v>
      </c>
      <c r="BE208" s="216">
        <f>IF(N208="základní",J208,0)</f>
        <v>0</v>
      </c>
      <c r="BF208" s="216">
        <f>IF(N208="snížená",J208,0)</f>
        <v>0</v>
      </c>
      <c r="BG208" s="216">
        <f>IF(N208="zákl. přenesená",J208,0)</f>
        <v>0</v>
      </c>
      <c r="BH208" s="216">
        <f>IF(N208="sníž. přenesená",J208,0)</f>
        <v>0</v>
      </c>
      <c r="BI208" s="216">
        <f>IF(N208="nulová",J208,0)</f>
        <v>0</v>
      </c>
      <c r="BJ208" s="25" t="s">
        <v>24</v>
      </c>
      <c r="BK208" s="216">
        <f>ROUND(I208*H208,2)</f>
        <v>0</v>
      </c>
      <c r="BL208" s="25" t="s">
        <v>164</v>
      </c>
      <c r="BM208" s="25" t="s">
        <v>335</v>
      </c>
    </row>
    <row r="209" spans="2:65" s="12" customFormat="1">
      <c r="B209" s="220"/>
      <c r="C209" s="221"/>
      <c r="D209" s="244" t="s">
        <v>168</v>
      </c>
      <c r="E209" s="266" t="s">
        <v>22</v>
      </c>
      <c r="F209" s="267" t="s">
        <v>336</v>
      </c>
      <c r="G209" s="221"/>
      <c r="H209" s="268">
        <v>29.204999999999998</v>
      </c>
      <c r="I209" s="225"/>
      <c r="J209" s="221"/>
      <c r="K209" s="221"/>
      <c r="L209" s="226"/>
      <c r="M209" s="227"/>
      <c r="N209" s="228"/>
      <c r="O209" s="228"/>
      <c r="P209" s="228"/>
      <c r="Q209" s="228"/>
      <c r="R209" s="228"/>
      <c r="S209" s="228"/>
      <c r="T209" s="229"/>
      <c r="AT209" s="230" t="s">
        <v>168</v>
      </c>
      <c r="AU209" s="230" t="s">
        <v>89</v>
      </c>
      <c r="AV209" s="12" t="s">
        <v>89</v>
      </c>
      <c r="AW209" s="12" t="s">
        <v>43</v>
      </c>
      <c r="AX209" s="12" t="s">
        <v>24</v>
      </c>
      <c r="AY209" s="230" t="s">
        <v>157</v>
      </c>
    </row>
    <row r="210" spans="2:65" s="1" customFormat="1" ht="31.5" customHeight="1">
      <c r="B210" s="42"/>
      <c r="C210" s="205" t="s">
        <v>337</v>
      </c>
      <c r="D210" s="205" t="s">
        <v>159</v>
      </c>
      <c r="E210" s="206" t="s">
        <v>338</v>
      </c>
      <c r="F210" s="207" t="s">
        <v>339</v>
      </c>
      <c r="G210" s="208" t="s">
        <v>226</v>
      </c>
      <c r="H210" s="209">
        <v>20.420000000000002</v>
      </c>
      <c r="I210" s="210"/>
      <c r="J210" s="211">
        <f>ROUND(I210*H210,2)</f>
        <v>0</v>
      </c>
      <c r="K210" s="207" t="s">
        <v>163</v>
      </c>
      <c r="L210" s="62"/>
      <c r="M210" s="212" t="s">
        <v>22</v>
      </c>
      <c r="N210" s="213" t="s">
        <v>51</v>
      </c>
      <c r="O210" s="43"/>
      <c r="P210" s="214">
        <f>O210*H210</f>
        <v>0</v>
      </c>
      <c r="Q210" s="214">
        <v>4.7800000000000004E-3</v>
      </c>
      <c r="R210" s="214">
        <f>Q210*H210</f>
        <v>9.7607600000000017E-2</v>
      </c>
      <c r="S210" s="214">
        <v>0</v>
      </c>
      <c r="T210" s="215">
        <f>S210*H210</f>
        <v>0</v>
      </c>
      <c r="AR210" s="25" t="s">
        <v>164</v>
      </c>
      <c r="AT210" s="25" t="s">
        <v>159</v>
      </c>
      <c r="AU210" s="25" t="s">
        <v>89</v>
      </c>
      <c r="AY210" s="25" t="s">
        <v>157</v>
      </c>
      <c r="BE210" s="216">
        <f>IF(N210="základní",J210,0)</f>
        <v>0</v>
      </c>
      <c r="BF210" s="216">
        <f>IF(N210="snížená",J210,0)</f>
        <v>0</v>
      </c>
      <c r="BG210" s="216">
        <f>IF(N210="zákl. přenesená",J210,0)</f>
        <v>0</v>
      </c>
      <c r="BH210" s="216">
        <f>IF(N210="sníž. přenesená",J210,0)</f>
        <v>0</v>
      </c>
      <c r="BI210" s="216">
        <f>IF(N210="nulová",J210,0)</f>
        <v>0</v>
      </c>
      <c r="BJ210" s="25" t="s">
        <v>24</v>
      </c>
      <c r="BK210" s="216">
        <f>ROUND(I210*H210,2)</f>
        <v>0</v>
      </c>
      <c r="BL210" s="25" t="s">
        <v>164</v>
      </c>
      <c r="BM210" s="25" t="s">
        <v>340</v>
      </c>
    </row>
    <row r="211" spans="2:65" s="12" customFormat="1">
      <c r="B211" s="220"/>
      <c r="C211" s="221"/>
      <c r="D211" s="217" t="s">
        <v>168</v>
      </c>
      <c r="E211" s="222" t="s">
        <v>22</v>
      </c>
      <c r="F211" s="223" t="s">
        <v>341</v>
      </c>
      <c r="G211" s="221"/>
      <c r="H211" s="224">
        <v>20.420000000000002</v>
      </c>
      <c r="I211" s="225"/>
      <c r="J211" s="221"/>
      <c r="K211" s="221"/>
      <c r="L211" s="226"/>
      <c r="M211" s="227"/>
      <c r="N211" s="228"/>
      <c r="O211" s="228"/>
      <c r="P211" s="228"/>
      <c r="Q211" s="228"/>
      <c r="R211" s="228"/>
      <c r="S211" s="228"/>
      <c r="T211" s="229"/>
      <c r="AT211" s="230" t="s">
        <v>168</v>
      </c>
      <c r="AU211" s="230" t="s">
        <v>89</v>
      </c>
      <c r="AV211" s="12" t="s">
        <v>89</v>
      </c>
      <c r="AW211" s="12" t="s">
        <v>43</v>
      </c>
      <c r="AX211" s="12" t="s">
        <v>24</v>
      </c>
      <c r="AY211" s="230" t="s">
        <v>157</v>
      </c>
    </row>
    <row r="212" spans="2:65" s="14" customFormat="1">
      <c r="B212" s="242"/>
      <c r="C212" s="243"/>
      <c r="D212" s="244" t="s">
        <v>168</v>
      </c>
      <c r="E212" s="245" t="s">
        <v>22</v>
      </c>
      <c r="F212" s="246" t="s">
        <v>313</v>
      </c>
      <c r="G212" s="243"/>
      <c r="H212" s="247" t="s">
        <v>22</v>
      </c>
      <c r="I212" s="248"/>
      <c r="J212" s="243"/>
      <c r="K212" s="243"/>
      <c r="L212" s="249"/>
      <c r="M212" s="250"/>
      <c r="N212" s="251"/>
      <c r="O212" s="251"/>
      <c r="P212" s="251"/>
      <c r="Q212" s="251"/>
      <c r="R212" s="251"/>
      <c r="S212" s="251"/>
      <c r="T212" s="252"/>
      <c r="AT212" s="253" t="s">
        <v>168</v>
      </c>
      <c r="AU212" s="253" t="s">
        <v>89</v>
      </c>
      <c r="AV212" s="14" t="s">
        <v>24</v>
      </c>
      <c r="AW212" s="14" t="s">
        <v>43</v>
      </c>
      <c r="AX212" s="14" t="s">
        <v>80</v>
      </c>
      <c r="AY212" s="253" t="s">
        <v>157</v>
      </c>
    </row>
    <row r="213" spans="2:65" s="1" customFormat="1" ht="31.5" customHeight="1">
      <c r="B213" s="42"/>
      <c r="C213" s="205" t="s">
        <v>342</v>
      </c>
      <c r="D213" s="205" t="s">
        <v>159</v>
      </c>
      <c r="E213" s="206" t="s">
        <v>343</v>
      </c>
      <c r="F213" s="207" t="s">
        <v>344</v>
      </c>
      <c r="G213" s="208" t="s">
        <v>345</v>
      </c>
      <c r="H213" s="209">
        <v>831.08</v>
      </c>
      <c r="I213" s="210"/>
      <c r="J213" s="211">
        <f>ROUND(I213*H213,2)</f>
        <v>0</v>
      </c>
      <c r="K213" s="207" t="s">
        <v>163</v>
      </c>
      <c r="L213" s="62"/>
      <c r="M213" s="212" t="s">
        <v>22</v>
      </c>
      <c r="N213" s="213" t="s">
        <v>51</v>
      </c>
      <c r="O213" s="43"/>
      <c r="P213" s="214">
        <f>O213*H213</f>
        <v>0</v>
      </c>
      <c r="Q213" s="214">
        <v>0</v>
      </c>
      <c r="R213" s="214">
        <f>Q213*H213</f>
        <v>0</v>
      </c>
      <c r="S213" s="214">
        <v>0</v>
      </c>
      <c r="T213" s="215">
        <f>S213*H213</f>
        <v>0</v>
      </c>
      <c r="AR213" s="25" t="s">
        <v>164</v>
      </c>
      <c r="AT213" s="25" t="s">
        <v>159</v>
      </c>
      <c r="AU213" s="25" t="s">
        <v>89</v>
      </c>
      <c r="AY213" s="25" t="s">
        <v>157</v>
      </c>
      <c r="BE213" s="216">
        <f>IF(N213="základní",J213,0)</f>
        <v>0</v>
      </c>
      <c r="BF213" s="216">
        <f>IF(N213="snížená",J213,0)</f>
        <v>0</v>
      </c>
      <c r="BG213" s="216">
        <f>IF(N213="zákl. přenesená",J213,0)</f>
        <v>0</v>
      </c>
      <c r="BH213" s="216">
        <f>IF(N213="sníž. přenesená",J213,0)</f>
        <v>0</v>
      </c>
      <c r="BI213" s="216">
        <f>IF(N213="nulová",J213,0)</f>
        <v>0</v>
      </c>
      <c r="BJ213" s="25" t="s">
        <v>24</v>
      </c>
      <c r="BK213" s="216">
        <f>ROUND(I213*H213,2)</f>
        <v>0</v>
      </c>
      <c r="BL213" s="25" t="s">
        <v>164</v>
      </c>
      <c r="BM213" s="25" t="s">
        <v>346</v>
      </c>
    </row>
    <row r="214" spans="2:65" s="1" customFormat="1" ht="60">
      <c r="B214" s="42"/>
      <c r="C214" s="64"/>
      <c r="D214" s="217" t="s">
        <v>166</v>
      </c>
      <c r="E214" s="64"/>
      <c r="F214" s="218" t="s">
        <v>347</v>
      </c>
      <c r="G214" s="64"/>
      <c r="H214" s="64"/>
      <c r="I214" s="173"/>
      <c r="J214" s="64"/>
      <c r="K214" s="64"/>
      <c r="L214" s="62"/>
      <c r="M214" s="219"/>
      <c r="N214" s="43"/>
      <c r="O214" s="43"/>
      <c r="P214" s="43"/>
      <c r="Q214" s="43"/>
      <c r="R214" s="43"/>
      <c r="S214" s="43"/>
      <c r="T214" s="79"/>
      <c r="AT214" s="25" t="s">
        <v>166</v>
      </c>
      <c r="AU214" s="25" t="s">
        <v>89</v>
      </c>
    </row>
    <row r="215" spans="2:65" s="12" customFormat="1">
      <c r="B215" s="220"/>
      <c r="C215" s="221"/>
      <c r="D215" s="217" t="s">
        <v>168</v>
      </c>
      <c r="E215" s="222" t="s">
        <v>22</v>
      </c>
      <c r="F215" s="223" t="s">
        <v>348</v>
      </c>
      <c r="G215" s="221"/>
      <c r="H215" s="224">
        <v>4.7</v>
      </c>
      <c r="I215" s="225"/>
      <c r="J215" s="221"/>
      <c r="K215" s="221"/>
      <c r="L215" s="226"/>
      <c r="M215" s="227"/>
      <c r="N215" s="228"/>
      <c r="O215" s="228"/>
      <c r="P215" s="228"/>
      <c r="Q215" s="228"/>
      <c r="R215" s="228"/>
      <c r="S215" s="228"/>
      <c r="T215" s="229"/>
      <c r="AT215" s="230" t="s">
        <v>168</v>
      </c>
      <c r="AU215" s="230" t="s">
        <v>89</v>
      </c>
      <c r="AV215" s="12" t="s">
        <v>89</v>
      </c>
      <c r="AW215" s="12" t="s">
        <v>43</v>
      </c>
      <c r="AX215" s="12" t="s">
        <v>80</v>
      </c>
      <c r="AY215" s="230" t="s">
        <v>157</v>
      </c>
    </row>
    <row r="216" spans="2:65" s="12" customFormat="1">
      <c r="B216" s="220"/>
      <c r="C216" s="221"/>
      <c r="D216" s="217" t="s">
        <v>168</v>
      </c>
      <c r="E216" s="222" t="s">
        <v>22</v>
      </c>
      <c r="F216" s="223" t="s">
        <v>349</v>
      </c>
      <c r="G216" s="221"/>
      <c r="H216" s="224">
        <v>5.9</v>
      </c>
      <c r="I216" s="225"/>
      <c r="J216" s="221"/>
      <c r="K216" s="221"/>
      <c r="L216" s="226"/>
      <c r="M216" s="227"/>
      <c r="N216" s="228"/>
      <c r="O216" s="228"/>
      <c r="P216" s="228"/>
      <c r="Q216" s="228"/>
      <c r="R216" s="228"/>
      <c r="S216" s="228"/>
      <c r="T216" s="229"/>
      <c r="AT216" s="230" t="s">
        <v>168</v>
      </c>
      <c r="AU216" s="230" t="s">
        <v>89</v>
      </c>
      <c r="AV216" s="12" t="s">
        <v>89</v>
      </c>
      <c r="AW216" s="12" t="s">
        <v>43</v>
      </c>
      <c r="AX216" s="12" t="s">
        <v>80</v>
      </c>
      <c r="AY216" s="230" t="s">
        <v>157</v>
      </c>
    </row>
    <row r="217" spans="2:65" s="12" customFormat="1">
      <c r="B217" s="220"/>
      <c r="C217" s="221"/>
      <c r="D217" s="217" t="s">
        <v>168</v>
      </c>
      <c r="E217" s="222" t="s">
        <v>22</v>
      </c>
      <c r="F217" s="223" t="s">
        <v>350</v>
      </c>
      <c r="G217" s="221"/>
      <c r="H217" s="224">
        <v>4.84</v>
      </c>
      <c r="I217" s="225"/>
      <c r="J217" s="221"/>
      <c r="K217" s="221"/>
      <c r="L217" s="226"/>
      <c r="M217" s="227"/>
      <c r="N217" s="228"/>
      <c r="O217" s="228"/>
      <c r="P217" s="228"/>
      <c r="Q217" s="228"/>
      <c r="R217" s="228"/>
      <c r="S217" s="228"/>
      <c r="T217" s="229"/>
      <c r="AT217" s="230" t="s">
        <v>168</v>
      </c>
      <c r="AU217" s="230" t="s">
        <v>89</v>
      </c>
      <c r="AV217" s="12" t="s">
        <v>89</v>
      </c>
      <c r="AW217" s="12" t="s">
        <v>43</v>
      </c>
      <c r="AX217" s="12" t="s">
        <v>80</v>
      </c>
      <c r="AY217" s="230" t="s">
        <v>157</v>
      </c>
    </row>
    <row r="218" spans="2:65" s="12" customFormat="1">
      <c r="B218" s="220"/>
      <c r="C218" s="221"/>
      <c r="D218" s="217" t="s">
        <v>168</v>
      </c>
      <c r="E218" s="222" t="s">
        <v>22</v>
      </c>
      <c r="F218" s="223" t="s">
        <v>351</v>
      </c>
      <c r="G218" s="221"/>
      <c r="H218" s="224">
        <v>6.4</v>
      </c>
      <c r="I218" s="225"/>
      <c r="J218" s="221"/>
      <c r="K218" s="221"/>
      <c r="L218" s="226"/>
      <c r="M218" s="227"/>
      <c r="N218" s="228"/>
      <c r="O218" s="228"/>
      <c r="P218" s="228"/>
      <c r="Q218" s="228"/>
      <c r="R218" s="228"/>
      <c r="S218" s="228"/>
      <c r="T218" s="229"/>
      <c r="AT218" s="230" t="s">
        <v>168</v>
      </c>
      <c r="AU218" s="230" t="s">
        <v>89</v>
      </c>
      <c r="AV218" s="12" t="s">
        <v>89</v>
      </c>
      <c r="AW218" s="12" t="s">
        <v>43</v>
      </c>
      <c r="AX218" s="12" t="s">
        <v>80</v>
      </c>
      <c r="AY218" s="230" t="s">
        <v>157</v>
      </c>
    </row>
    <row r="219" spans="2:65" s="12" customFormat="1">
      <c r="B219" s="220"/>
      <c r="C219" s="221"/>
      <c r="D219" s="217" t="s">
        <v>168</v>
      </c>
      <c r="E219" s="222" t="s">
        <v>22</v>
      </c>
      <c r="F219" s="223" t="s">
        <v>352</v>
      </c>
      <c r="G219" s="221"/>
      <c r="H219" s="224">
        <v>10.68</v>
      </c>
      <c r="I219" s="225"/>
      <c r="J219" s="221"/>
      <c r="K219" s="221"/>
      <c r="L219" s="226"/>
      <c r="M219" s="227"/>
      <c r="N219" s="228"/>
      <c r="O219" s="228"/>
      <c r="P219" s="228"/>
      <c r="Q219" s="228"/>
      <c r="R219" s="228"/>
      <c r="S219" s="228"/>
      <c r="T219" s="229"/>
      <c r="AT219" s="230" t="s">
        <v>168</v>
      </c>
      <c r="AU219" s="230" t="s">
        <v>89</v>
      </c>
      <c r="AV219" s="12" t="s">
        <v>89</v>
      </c>
      <c r="AW219" s="12" t="s">
        <v>43</v>
      </c>
      <c r="AX219" s="12" t="s">
        <v>80</v>
      </c>
      <c r="AY219" s="230" t="s">
        <v>157</v>
      </c>
    </row>
    <row r="220" spans="2:65" s="14" customFormat="1">
      <c r="B220" s="242"/>
      <c r="C220" s="243"/>
      <c r="D220" s="217" t="s">
        <v>168</v>
      </c>
      <c r="E220" s="279" t="s">
        <v>22</v>
      </c>
      <c r="F220" s="280" t="s">
        <v>353</v>
      </c>
      <c r="G220" s="243"/>
      <c r="H220" s="281" t="s">
        <v>22</v>
      </c>
      <c r="I220" s="248"/>
      <c r="J220" s="243"/>
      <c r="K220" s="243"/>
      <c r="L220" s="249"/>
      <c r="M220" s="250"/>
      <c r="N220" s="251"/>
      <c r="O220" s="251"/>
      <c r="P220" s="251"/>
      <c r="Q220" s="251"/>
      <c r="R220" s="251"/>
      <c r="S220" s="251"/>
      <c r="T220" s="252"/>
      <c r="AT220" s="253" t="s">
        <v>168</v>
      </c>
      <c r="AU220" s="253" t="s">
        <v>89</v>
      </c>
      <c r="AV220" s="14" t="s">
        <v>24</v>
      </c>
      <c r="AW220" s="14" t="s">
        <v>43</v>
      </c>
      <c r="AX220" s="14" t="s">
        <v>80</v>
      </c>
      <c r="AY220" s="253" t="s">
        <v>157</v>
      </c>
    </row>
    <row r="221" spans="2:65" s="12" customFormat="1">
      <c r="B221" s="220"/>
      <c r="C221" s="221"/>
      <c r="D221" s="217" t="s">
        <v>168</v>
      </c>
      <c r="E221" s="222" t="s">
        <v>22</v>
      </c>
      <c r="F221" s="223" t="s">
        <v>354</v>
      </c>
      <c r="G221" s="221"/>
      <c r="H221" s="224">
        <v>74.94</v>
      </c>
      <c r="I221" s="225"/>
      <c r="J221" s="221"/>
      <c r="K221" s="221"/>
      <c r="L221" s="226"/>
      <c r="M221" s="227"/>
      <c r="N221" s="228"/>
      <c r="O221" s="228"/>
      <c r="P221" s="228"/>
      <c r="Q221" s="228"/>
      <c r="R221" s="228"/>
      <c r="S221" s="228"/>
      <c r="T221" s="229"/>
      <c r="AT221" s="230" t="s">
        <v>168</v>
      </c>
      <c r="AU221" s="230" t="s">
        <v>89</v>
      </c>
      <c r="AV221" s="12" t="s">
        <v>89</v>
      </c>
      <c r="AW221" s="12" t="s">
        <v>43</v>
      </c>
      <c r="AX221" s="12" t="s">
        <v>80</v>
      </c>
      <c r="AY221" s="230" t="s">
        <v>157</v>
      </c>
    </row>
    <row r="222" spans="2:65" s="12" customFormat="1">
      <c r="B222" s="220"/>
      <c r="C222" s="221"/>
      <c r="D222" s="217" t="s">
        <v>168</v>
      </c>
      <c r="E222" s="222" t="s">
        <v>22</v>
      </c>
      <c r="F222" s="223" t="s">
        <v>355</v>
      </c>
      <c r="G222" s="221"/>
      <c r="H222" s="224">
        <v>325.44</v>
      </c>
      <c r="I222" s="225"/>
      <c r="J222" s="221"/>
      <c r="K222" s="221"/>
      <c r="L222" s="226"/>
      <c r="M222" s="227"/>
      <c r="N222" s="228"/>
      <c r="O222" s="228"/>
      <c r="P222" s="228"/>
      <c r="Q222" s="228"/>
      <c r="R222" s="228"/>
      <c r="S222" s="228"/>
      <c r="T222" s="229"/>
      <c r="AT222" s="230" t="s">
        <v>168</v>
      </c>
      <c r="AU222" s="230" t="s">
        <v>89</v>
      </c>
      <c r="AV222" s="12" t="s">
        <v>89</v>
      </c>
      <c r="AW222" s="12" t="s">
        <v>43</v>
      </c>
      <c r="AX222" s="12" t="s">
        <v>80</v>
      </c>
      <c r="AY222" s="230" t="s">
        <v>157</v>
      </c>
    </row>
    <row r="223" spans="2:65" s="12" customFormat="1">
      <c r="B223" s="220"/>
      <c r="C223" s="221"/>
      <c r="D223" s="217" t="s">
        <v>168</v>
      </c>
      <c r="E223" s="222" t="s">
        <v>22</v>
      </c>
      <c r="F223" s="223" t="s">
        <v>356</v>
      </c>
      <c r="G223" s="221"/>
      <c r="H223" s="224">
        <v>65.28</v>
      </c>
      <c r="I223" s="225"/>
      <c r="J223" s="221"/>
      <c r="K223" s="221"/>
      <c r="L223" s="226"/>
      <c r="M223" s="227"/>
      <c r="N223" s="228"/>
      <c r="O223" s="228"/>
      <c r="P223" s="228"/>
      <c r="Q223" s="228"/>
      <c r="R223" s="228"/>
      <c r="S223" s="228"/>
      <c r="T223" s="229"/>
      <c r="AT223" s="230" t="s">
        <v>168</v>
      </c>
      <c r="AU223" s="230" t="s">
        <v>89</v>
      </c>
      <c r="AV223" s="12" t="s">
        <v>89</v>
      </c>
      <c r="AW223" s="12" t="s">
        <v>43</v>
      </c>
      <c r="AX223" s="12" t="s">
        <v>80</v>
      </c>
      <c r="AY223" s="230" t="s">
        <v>157</v>
      </c>
    </row>
    <row r="224" spans="2:65" s="14" customFormat="1">
      <c r="B224" s="242"/>
      <c r="C224" s="243"/>
      <c r="D224" s="217" t="s">
        <v>168</v>
      </c>
      <c r="E224" s="279" t="s">
        <v>22</v>
      </c>
      <c r="F224" s="280" t="s">
        <v>311</v>
      </c>
      <c r="G224" s="243"/>
      <c r="H224" s="281" t="s">
        <v>22</v>
      </c>
      <c r="I224" s="248"/>
      <c r="J224" s="243"/>
      <c r="K224" s="243"/>
      <c r="L224" s="249"/>
      <c r="M224" s="250"/>
      <c r="N224" s="251"/>
      <c r="O224" s="251"/>
      <c r="P224" s="251"/>
      <c r="Q224" s="251"/>
      <c r="R224" s="251"/>
      <c r="S224" s="251"/>
      <c r="T224" s="252"/>
      <c r="AT224" s="253" t="s">
        <v>168</v>
      </c>
      <c r="AU224" s="253" t="s">
        <v>89</v>
      </c>
      <c r="AV224" s="14" t="s">
        <v>24</v>
      </c>
      <c r="AW224" s="14" t="s">
        <v>43</v>
      </c>
      <c r="AX224" s="14" t="s">
        <v>80</v>
      </c>
      <c r="AY224" s="253" t="s">
        <v>157</v>
      </c>
    </row>
    <row r="225" spans="2:65" s="12" customFormat="1">
      <c r="B225" s="220"/>
      <c r="C225" s="221"/>
      <c r="D225" s="217" t="s">
        <v>168</v>
      </c>
      <c r="E225" s="222" t="s">
        <v>22</v>
      </c>
      <c r="F225" s="223" t="s">
        <v>357</v>
      </c>
      <c r="G225" s="221"/>
      <c r="H225" s="224">
        <v>310.2</v>
      </c>
      <c r="I225" s="225"/>
      <c r="J225" s="221"/>
      <c r="K225" s="221"/>
      <c r="L225" s="226"/>
      <c r="M225" s="227"/>
      <c r="N225" s="228"/>
      <c r="O225" s="228"/>
      <c r="P225" s="228"/>
      <c r="Q225" s="228"/>
      <c r="R225" s="228"/>
      <c r="S225" s="228"/>
      <c r="T225" s="229"/>
      <c r="AT225" s="230" t="s">
        <v>168</v>
      </c>
      <c r="AU225" s="230" t="s">
        <v>89</v>
      </c>
      <c r="AV225" s="12" t="s">
        <v>89</v>
      </c>
      <c r="AW225" s="12" t="s">
        <v>43</v>
      </c>
      <c r="AX225" s="12" t="s">
        <v>80</v>
      </c>
      <c r="AY225" s="230" t="s">
        <v>157</v>
      </c>
    </row>
    <row r="226" spans="2:65" s="14" customFormat="1">
      <c r="B226" s="242"/>
      <c r="C226" s="243"/>
      <c r="D226" s="217" t="s">
        <v>168</v>
      </c>
      <c r="E226" s="279" t="s">
        <v>22</v>
      </c>
      <c r="F226" s="280" t="s">
        <v>358</v>
      </c>
      <c r="G226" s="243"/>
      <c r="H226" s="281" t="s">
        <v>22</v>
      </c>
      <c r="I226" s="248"/>
      <c r="J226" s="243"/>
      <c r="K226" s="243"/>
      <c r="L226" s="249"/>
      <c r="M226" s="250"/>
      <c r="N226" s="251"/>
      <c r="O226" s="251"/>
      <c r="P226" s="251"/>
      <c r="Q226" s="251"/>
      <c r="R226" s="251"/>
      <c r="S226" s="251"/>
      <c r="T226" s="252"/>
      <c r="AT226" s="253" t="s">
        <v>168</v>
      </c>
      <c r="AU226" s="253" t="s">
        <v>89</v>
      </c>
      <c r="AV226" s="14" t="s">
        <v>24</v>
      </c>
      <c r="AW226" s="14" t="s">
        <v>43</v>
      </c>
      <c r="AX226" s="14" t="s">
        <v>80</v>
      </c>
      <c r="AY226" s="253" t="s">
        <v>157</v>
      </c>
    </row>
    <row r="227" spans="2:65" s="12" customFormat="1">
      <c r="B227" s="220"/>
      <c r="C227" s="221"/>
      <c r="D227" s="217" t="s">
        <v>168</v>
      </c>
      <c r="E227" s="222" t="s">
        <v>22</v>
      </c>
      <c r="F227" s="223" t="s">
        <v>359</v>
      </c>
      <c r="G227" s="221"/>
      <c r="H227" s="224">
        <v>22.7</v>
      </c>
      <c r="I227" s="225"/>
      <c r="J227" s="221"/>
      <c r="K227" s="221"/>
      <c r="L227" s="226"/>
      <c r="M227" s="227"/>
      <c r="N227" s="228"/>
      <c r="O227" s="228"/>
      <c r="P227" s="228"/>
      <c r="Q227" s="228"/>
      <c r="R227" s="228"/>
      <c r="S227" s="228"/>
      <c r="T227" s="229"/>
      <c r="AT227" s="230" t="s">
        <v>168</v>
      </c>
      <c r="AU227" s="230" t="s">
        <v>89</v>
      </c>
      <c r="AV227" s="12" t="s">
        <v>89</v>
      </c>
      <c r="AW227" s="12" t="s">
        <v>43</v>
      </c>
      <c r="AX227" s="12" t="s">
        <v>80</v>
      </c>
      <c r="AY227" s="230" t="s">
        <v>157</v>
      </c>
    </row>
    <row r="228" spans="2:65" s="15" customFormat="1">
      <c r="B228" s="255"/>
      <c r="C228" s="256"/>
      <c r="D228" s="217" t="s">
        <v>168</v>
      </c>
      <c r="E228" s="257" t="s">
        <v>22</v>
      </c>
      <c r="F228" s="258" t="s">
        <v>193</v>
      </c>
      <c r="G228" s="256"/>
      <c r="H228" s="259">
        <v>831.08</v>
      </c>
      <c r="I228" s="260"/>
      <c r="J228" s="256"/>
      <c r="K228" s="256"/>
      <c r="L228" s="261"/>
      <c r="M228" s="262"/>
      <c r="N228" s="263"/>
      <c r="O228" s="263"/>
      <c r="P228" s="263"/>
      <c r="Q228" s="263"/>
      <c r="R228" s="263"/>
      <c r="S228" s="263"/>
      <c r="T228" s="264"/>
      <c r="AT228" s="265" t="s">
        <v>168</v>
      </c>
      <c r="AU228" s="265" t="s">
        <v>89</v>
      </c>
      <c r="AV228" s="15" t="s">
        <v>164</v>
      </c>
      <c r="AW228" s="15" t="s">
        <v>43</v>
      </c>
      <c r="AX228" s="15" t="s">
        <v>24</v>
      </c>
      <c r="AY228" s="265" t="s">
        <v>157</v>
      </c>
    </row>
    <row r="229" spans="2:65" s="14" customFormat="1">
      <c r="B229" s="242"/>
      <c r="C229" s="243"/>
      <c r="D229" s="244" t="s">
        <v>168</v>
      </c>
      <c r="E229" s="245" t="s">
        <v>22</v>
      </c>
      <c r="F229" s="246" t="s">
        <v>313</v>
      </c>
      <c r="G229" s="243"/>
      <c r="H229" s="247" t="s">
        <v>22</v>
      </c>
      <c r="I229" s="248"/>
      <c r="J229" s="243"/>
      <c r="K229" s="243"/>
      <c r="L229" s="249"/>
      <c r="M229" s="250"/>
      <c r="N229" s="251"/>
      <c r="O229" s="251"/>
      <c r="P229" s="251"/>
      <c r="Q229" s="251"/>
      <c r="R229" s="251"/>
      <c r="S229" s="251"/>
      <c r="T229" s="252"/>
      <c r="AT229" s="253" t="s">
        <v>168</v>
      </c>
      <c r="AU229" s="253" t="s">
        <v>89</v>
      </c>
      <c r="AV229" s="14" t="s">
        <v>24</v>
      </c>
      <c r="AW229" s="14" t="s">
        <v>43</v>
      </c>
      <c r="AX229" s="14" t="s">
        <v>80</v>
      </c>
      <c r="AY229" s="253" t="s">
        <v>157</v>
      </c>
    </row>
    <row r="230" spans="2:65" s="1" customFormat="1" ht="22.5" customHeight="1">
      <c r="B230" s="42"/>
      <c r="C230" s="269" t="s">
        <v>360</v>
      </c>
      <c r="D230" s="269" t="s">
        <v>218</v>
      </c>
      <c r="E230" s="270" t="s">
        <v>361</v>
      </c>
      <c r="F230" s="271" t="s">
        <v>362</v>
      </c>
      <c r="G230" s="272" t="s">
        <v>345</v>
      </c>
      <c r="H230" s="273">
        <v>872.63400000000001</v>
      </c>
      <c r="I230" s="274"/>
      <c r="J230" s="275">
        <f>ROUND(I230*H230,2)</f>
        <v>0</v>
      </c>
      <c r="K230" s="271" t="s">
        <v>163</v>
      </c>
      <c r="L230" s="276"/>
      <c r="M230" s="277" t="s">
        <v>22</v>
      </c>
      <c r="N230" s="278" t="s">
        <v>51</v>
      </c>
      <c r="O230" s="43"/>
      <c r="P230" s="214">
        <f>O230*H230</f>
        <v>0</v>
      </c>
      <c r="Q230" s="214">
        <v>4.0000000000000003E-5</v>
      </c>
      <c r="R230" s="214">
        <f>Q230*H230</f>
        <v>3.4905360000000003E-2</v>
      </c>
      <c r="S230" s="214">
        <v>0</v>
      </c>
      <c r="T230" s="215">
        <f>S230*H230</f>
        <v>0</v>
      </c>
      <c r="AR230" s="25" t="s">
        <v>205</v>
      </c>
      <c r="AT230" s="25" t="s">
        <v>218</v>
      </c>
      <c r="AU230" s="25" t="s">
        <v>89</v>
      </c>
      <c r="AY230" s="25" t="s">
        <v>157</v>
      </c>
      <c r="BE230" s="216">
        <f>IF(N230="základní",J230,0)</f>
        <v>0</v>
      </c>
      <c r="BF230" s="216">
        <f>IF(N230="snížená",J230,0)</f>
        <v>0</v>
      </c>
      <c r="BG230" s="216">
        <f>IF(N230="zákl. přenesená",J230,0)</f>
        <v>0</v>
      </c>
      <c r="BH230" s="216">
        <f>IF(N230="sníž. přenesená",J230,0)</f>
        <v>0</v>
      </c>
      <c r="BI230" s="216">
        <f>IF(N230="nulová",J230,0)</f>
        <v>0</v>
      </c>
      <c r="BJ230" s="25" t="s">
        <v>24</v>
      </c>
      <c r="BK230" s="216">
        <f>ROUND(I230*H230,2)</f>
        <v>0</v>
      </c>
      <c r="BL230" s="25" t="s">
        <v>164</v>
      </c>
      <c r="BM230" s="25" t="s">
        <v>363</v>
      </c>
    </row>
    <row r="231" spans="2:65" s="12" customFormat="1">
      <c r="B231" s="220"/>
      <c r="C231" s="221"/>
      <c r="D231" s="244" t="s">
        <v>168</v>
      </c>
      <c r="E231" s="266" t="s">
        <v>22</v>
      </c>
      <c r="F231" s="267" t="s">
        <v>364</v>
      </c>
      <c r="G231" s="221"/>
      <c r="H231" s="268">
        <v>872.63400000000001</v>
      </c>
      <c r="I231" s="225"/>
      <c r="J231" s="221"/>
      <c r="K231" s="221"/>
      <c r="L231" s="226"/>
      <c r="M231" s="227"/>
      <c r="N231" s="228"/>
      <c r="O231" s="228"/>
      <c r="P231" s="228"/>
      <c r="Q231" s="228"/>
      <c r="R231" s="228"/>
      <c r="S231" s="228"/>
      <c r="T231" s="229"/>
      <c r="AT231" s="230" t="s">
        <v>168</v>
      </c>
      <c r="AU231" s="230" t="s">
        <v>89</v>
      </c>
      <c r="AV231" s="12" t="s">
        <v>89</v>
      </c>
      <c r="AW231" s="12" t="s">
        <v>43</v>
      </c>
      <c r="AX231" s="12" t="s">
        <v>24</v>
      </c>
      <c r="AY231" s="230" t="s">
        <v>157</v>
      </c>
    </row>
    <row r="232" spans="2:65" s="1" customFormat="1" ht="31.5" customHeight="1">
      <c r="B232" s="42"/>
      <c r="C232" s="205" t="s">
        <v>365</v>
      </c>
      <c r="D232" s="205" t="s">
        <v>159</v>
      </c>
      <c r="E232" s="206" t="s">
        <v>366</v>
      </c>
      <c r="F232" s="207" t="s">
        <v>367</v>
      </c>
      <c r="G232" s="208" t="s">
        <v>226</v>
      </c>
      <c r="H232" s="209">
        <v>1453.509</v>
      </c>
      <c r="I232" s="210"/>
      <c r="J232" s="211">
        <f>ROUND(I232*H232,2)</f>
        <v>0</v>
      </c>
      <c r="K232" s="207" t="s">
        <v>22</v>
      </c>
      <c r="L232" s="62"/>
      <c r="M232" s="212" t="s">
        <v>22</v>
      </c>
      <c r="N232" s="213" t="s">
        <v>51</v>
      </c>
      <c r="O232" s="43"/>
      <c r="P232" s="214">
        <f>O232*H232</f>
        <v>0</v>
      </c>
      <c r="Q232" s="214">
        <v>2.5999999999999998E-4</v>
      </c>
      <c r="R232" s="214">
        <f>Q232*H232</f>
        <v>0.37791233999999996</v>
      </c>
      <c r="S232" s="214">
        <v>0</v>
      </c>
      <c r="T232" s="215">
        <f>S232*H232</f>
        <v>0</v>
      </c>
      <c r="AR232" s="25" t="s">
        <v>164</v>
      </c>
      <c r="AT232" s="25" t="s">
        <v>159</v>
      </c>
      <c r="AU232" s="25" t="s">
        <v>89</v>
      </c>
      <c r="AY232" s="25" t="s">
        <v>157</v>
      </c>
      <c r="BE232" s="216">
        <f>IF(N232="základní",J232,0)</f>
        <v>0</v>
      </c>
      <c r="BF232" s="216">
        <f>IF(N232="snížená",J232,0)</f>
        <v>0</v>
      </c>
      <c r="BG232" s="216">
        <f>IF(N232="zákl. přenesená",J232,0)</f>
        <v>0</v>
      </c>
      <c r="BH232" s="216">
        <f>IF(N232="sníž. přenesená",J232,0)</f>
        <v>0</v>
      </c>
      <c r="BI232" s="216">
        <f>IF(N232="nulová",J232,0)</f>
        <v>0</v>
      </c>
      <c r="BJ232" s="25" t="s">
        <v>24</v>
      </c>
      <c r="BK232" s="216">
        <f>ROUND(I232*H232,2)</f>
        <v>0</v>
      </c>
      <c r="BL232" s="25" t="s">
        <v>164</v>
      </c>
      <c r="BM232" s="25" t="s">
        <v>368</v>
      </c>
    </row>
    <row r="233" spans="2:65" s="12" customFormat="1">
      <c r="B233" s="220"/>
      <c r="C233" s="221"/>
      <c r="D233" s="217" t="s">
        <v>168</v>
      </c>
      <c r="E233" s="222" t="s">
        <v>22</v>
      </c>
      <c r="F233" s="223" t="s">
        <v>369</v>
      </c>
      <c r="G233" s="221"/>
      <c r="H233" s="224">
        <v>2.2799999999999998</v>
      </c>
      <c r="I233" s="225"/>
      <c r="J233" s="221"/>
      <c r="K233" s="221"/>
      <c r="L233" s="226"/>
      <c r="M233" s="227"/>
      <c r="N233" s="228"/>
      <c r="O233" s="228"/>
      <c r="P233" s="228"/>
      <c r="Q233" s="228"/>
      <c r="R233" s="228"/>
      <c r="S233" s="228"/>
      <c r="T233" s="229"/>
      <c r="AT233" s="230" t="s">
        <v>168</v>
      </c>
      <c r="AU233" s="230" t="s">
        <v>89</v>
      </c>
      <c r="AV233" s="12" t="s">
        <v>89</v>
      </c>
      <c r="AW233" s="12" t="s">
        <v>43</v>
      </c>
      <c r="AX233" s="12" t="s">
        <v>80</v>
      </c>
      <c r="AY233" s="230" t="s">
        <v>157</v>
      </c>
    </row>
    <row r="234" spans="2:65" s="12" customFormat="1">
      <c r="B234" s="220"/>
      <c r="C234" s="221"/>
      <c r="D234" s="217" t="s">
        <v>168</v>
      </c>
      <c r="E234" s="222" t="s">
        <v>22</v>
      </c>
      <c r="F234" s="223" t="s">
        <v>370</v>
      </c>
      <c r="G234" s="221"/>
      <c r="H234" s="224">
        <v>843.57100000000003</v>
      </c>
      <c r="I234" s="225"/>
      <c r="J234" s="221"/>
      <c r="K234" s="221"/>
      <c r="L234" s="226"/>
      <c r="M234" s="227"/>
      <c r="N234" s="228"/>
      <c r="O234" s="228"/>
      <c r="P234" s="228"/>
      <c r="Q234" s="228"/>
      <c r="R234" s="228"/>
      <c r="S234" s="228"/>
      <c r="T234" s="229"/>
      <c r="AT234" s="230" t="s">
        <v>168</v>
      </c>
      <c r="AU234" s="230" t="s">
        <v>89</v>
      </c>
      <c r="AV234" s="12" t="s">
        <v>89</v>
      </c>
      <c r="AW234" s="12" t="s">
        <v>43</v>
      </c>
      <c r="AX234" s="12" t="s">
        <v>80</v>
      </c>
      <c r="AY234" s="230" t="s">
        <v>157</v>
      </c>
    </row>
    <row r="235" spans="2:65" s="12" customFormat="1">
      <c r="B235" s="220"/>
      <c r="C235" s="221"/>
      <c r="D235" s="217" t="s">
        <v>168</v>
      </c>
      <c r="E235" s="222" t="s">
        <v>22</v>
      </c>
      <c r="F235" s="223" t="s">
        <v>371</v>
      </c>
      <c r="G235" s="221"/>
      <c r="H235" s="224">
        <v>588.66999999999996</v>
      </c>
      <c r="I235" s="225"/>
      <c r="J235" s="221"/>
      <c r="K235" s="221"/>
      <c r="L235" s="226"/>
      <c r="M235" s="227"/>
      <c r="N235" s="228"/>
      <c r="O235" s="228"/>
      <c r="P235" s="228"/>
      <c r="Q235" s="228"/>
      <c r="R235" s="228"/>
      <c r="S235" s="228"/>
      <c r="T235" s="229"/>
      <c r="AT235" s="230" t="s">
        <v>168</v>
      </c>
      <c r="AU235" s="230" t="s">
        <v>89</v>
      </c>
      <c r="AV235" s="12" t="s">
        <v>89</v>
      </c>
      <c r="AW235" s="12" t="s">
        <v>43</v>
      </c>
      <c r="AX235" s="12" t="s">
        <v>80</v>
      </c>
      <c r="AY235" s="230" t="s">
        <v>157</v>
      </c>
    </row>
    <row r="236" spans="2:65" s="12" customFormat="1">
      <c r="B236" s="220"/>
      <c r="C236" s="221"/>
      <c r="D236" s="217" t="s">
        <v>168</v>
      </c>
      <c r="E236" s="222" t="s">
        <v>22</v>
      </c>
      <c r="F236" s="223" t="s">
        <v>372</v>
      </c>
      <c r="G236" s="221"/>
      <c r="H236" s="224">
        <v>14.364000000000001</v>
      </c>
      <c r="I236" s="225"/>
      <c r="J236" s="221"/>
      <c r="K236" s="221"/>
      <c r="L236" s="226"/>
      <c r="M236" s="227"/>
      <c r="N236" s="228"/>
      <c r="O236" s="228"/>
      <c r="P236" s="228"/>
      <c r="Q236" s="228"/>
      <c r="R236" s="228"/>
      <c r="S236" s="228"/>
      <c r="T236" s="229"/>
      <c r="AT236" s="230" t="s">
        <v>168</v>
      </c>
      <c r="AU236" s="230" t="s">
        <v>89</v>
      </c>
      <c r="AV236" s="12" t="s">
        <v>89</v>
      </c>
      <c r="AW236" s="12" t="s">
        <v>43</v>
      </c>
      <c r="AX236" s="12" t="s">
        <v>80</v>
      </c>
      <c r="AY236" s="230" t="s">
        <v>157</v>
      </c>
    </row>
    <row r="237" spans="2:65" s="12" customFormat="1">
      <c r="B237" s="220"/>
      <c r="C237" s="221"/>
      <c r="D237" s="217" t="s">
        <v>168</v>
      </c>
      <c r="E237" s="222" t="s">
        <v>22</v>
      </c>
      <c r="F237" s="223" t="s">
        <v>373</v>
      </c>
      <c r="G237" s="221"/>
      <c r="H237" s="224">
        <v>4.6239999999999997</v>
      </c>
      <c r="I237" s="225"/>
      <c r="J237" s="221"/>
      <c r="K237" s="221"/>
      <c r="L237" s="226"/>
      <c r="M237" s="227"/>
      <c r="N237" s="228"/>
      <c r="O237" s="228"/>
      <c r="P237" s="228"/>
      <c r="Q237" s="228"/>
      <c r="R237" s="228"/>
      <c r="S237" s="228"/>
      <c r="T237" s="229"/>
      <c r="AT237" s="230" t="s">
        <v>168</v>
      </c>
      <c r="AU237" s="230" t="s">
        <v>89</v>
      </c>
      <c r="AV237" s="12" t="s">
        <v>89</v>
      </c>
      <c r="AW237" s="12" t="s">
        <v>43</v>
      </c>
      <c r="AX237" s="12" t="s">
        <v>80</v>
      </c>
      <c r="AY237" s="230" t="s">
        <v>157</v>
      </c>
    </row>
    <row r="238" spans="2:65" s="15" customFormat="1">
      <c r="B238" s="255"/>
      <c r="C238" s="256"/>
      <c r="D238" s="244" t="s">
        <v>168</v>
      </c>
      <c r="E238" s="282" t="s">
        <v>22</v>
      </c>
      <c r="F238" s="283" t="s">
        <v>193</v>
      </c>
      <c r="G238" s="256"/>
      <c r="H238" s="284">
        <v>1453.509</v>
      </c>
      <c r="I238" s="260"/>
      <c r="J238" s="256"/>
      <c r="K238" s="256"/>
      <c r="L238" s="261"/>
      <c r="M238" s="262"/>
      <c r="N238" s="263"/>
      <c r="O238" s="263"/>
      <c r="P238" s="263"/>
      <c r="Q238" s="263"/>
      <c r="R238" s="263"/>
      <c r="S238" s="263"/>
      <c r="T238" s="264"/>
      <c r="AT238" s="265" t="s">
        <v>168</v>
      </c>
      <c r="AU238" s="265" t="s">
        <v>89</v>
      </c>
      <c r="AV238" s="15" t="s">
        <v>164</v>
      </c>
      <c r="AW238" s="15" t="s">
        <v>43</v>
      </c>
      <c r="AX238" s="15" t="s">
        <v>24</v>
      </c>
      <c r="AY238" s="265" t="s">
        <v>157</v>
      </c>
    </row>
    <row r="239" spans="2:65" s="1" customFormat="1" ht="44.25" customHeight="1">
      <c r="B239" s="42"/>
      <c r="C239" s="205" t="s">
        <v>374</v>
      </c>
      <c r="D239" s="205" t="s">
        <v>159</v>
      </c>
      <c r="E239" s="206" t="s">
        <v>375</v>
      </c>
      <c r="F239" s="207" t="s">
        <v>376</v>
      </c>
      <c r="G239" s="208" t="s">
        <v>226</v>
      </c>
      <c r="H239" s="209">
        <v>33.155000000000001</v>
      </c>
      <c r="I239" s="210"/>
      <c r="J239" s="211">
        <f>ROUND(I239*H239,2)</f>
        <v>0</v>
      </c>
      <c r="K239" s="207" t="s">
        <v>22</v>
      </c>
      <c r="L239" s="62"/>
      <c r="M239" s="212" t="s">
        <v>22</v>
      </c>
      <c r="N239" s="213" t="s">
        <v>51</v>
      </c>
      <c r="O239" s="43"/>
      <c r="P239" s="214">
        <f>O239*H239</f>
        <v>0</v>
      </c>
      <c r="Q239" s="214">
        <v>8.2500000000000004E-3</v>
      </c>
      <c r="R239" s="214">
        <f>Q239*H239</f>
        <v>0.27352875000000004</v>
      </c>
      <c r="S239" s="214">
        <v>0</v>
      </c>
      <c r="T239" s="215">
        <f>S239*H239</f>
        <v>0</v>
      </c>
      <c r="AR239" s="25" t="s">
        <v>164</v>
      </c>
      <c r="AT239" s="25" t="s">
        <v>159</v>
      </c>
      <c r="AU239" s="25" t="s">
        <v>89</v>
      </c>
      <c r="AY239" s="25" t="s">
        <v>157</v>
      </c>
      <c r="BE239" s="216">
        <f>IF(N239="základní",J239,0)</f>
        <v>0</v>
      </c>
      <c r="BF239" s="216">
        <f>IF(N239="snížená",J239,0)</f>
        <v>0</v>
      </c>
      <c r="BG239" s="216">
        <f>IF(N239="zákl. přenesená",J239,0)</f>
        <v>0</v>
      </c>
      <c r="BH239" s="216">
        <f>IF(N239="sníž. přenesená",J239,0)</f>
        <v>0</v>
      </c>
      <c r="BI239" s="216">
        <f>IF(N239="nulová",J239,0)</f>
        <v>0</v>
      </c>
      <c r="BJ239" s="25" t="s">
        <v>24</v>
      </c>
      <c r="BK239" s="216">
        <f>ROUND(I239*H239,2)</f>
        <v>0</v>
      </c>
      <c r="BL239" s="25" t="s">
        <v>164</v>
      </c>
      <c r="BM239" s="25" t="s">
        <v>377</v>
      </c>
    </row>
    <row r="240" spans="2:65" s="1" customFormat="1" ht="252">
      <c r="B240" s="42"/>
      <c r="C240" s="64"/>
      <c r="D240" s="217" t="s">
        <v>318</v>
      </c>
      <c r="E240" s="64"/>
      <c r="F240" s="218" t="s">
        <v>330</v>
      </c>
      <c r="G240" s="64"/>
      <c r="H240" s="64"/>
      <c r="I240" s="173"/>
      <c r="J240" s="64"/>
      <c r="K240" s="64"/>
      <c r="L240" s="62"/>
      <c r="M240" s="219"/>
      <c r="N240" s="43"/>
      <c r="O240" s="43"/>
      <c r="P240" s="43"/>
      <c r="Q240" s="43"/>
      <c r="R240" s="43"/>
      <c r="S240" s="43"/>
      <c r="T240" s="79"/>
      <c r="AT240" s="25" t="s">
        <v>318</v>
      </c>
      <c r="AU240" s="25" t="s">
        <v>89</v>
      </c>
    </row>
    <row r="241" spans="2:65" s="14" customFormat="1">
      <c r="B241" s="242"/>
      <c r="C241" s="243"/>
      <c r="D241" s="217" t="s">
        <v>168</v>
      </c>
      <c r="E241" s="279" t="s">
        <v>22</v>
      </c>
      <c r="F241" s="280" t="s">
        <v>378</v>
      </c>
      <c r="G241" s="243"/>
      <c r="H241" s="281" t="s">
        <v>22</v>
      </c>
      <c r="I241" s="248"/>
      <c r="J241" s="243"/>
      <c r="K241" s="243"/>
      <c r="L241" s="249"/>
      <c r="M241" s="250"/>
      <c r="N241" s="251"/>
      <c r="O241" s="251"/>
      <c r="P241" s="251"/>
      <c r="Q241" s="251"/>
      <c r="R241" s="251"/>
      <c r="S241" s="251"/>
      <c r="T241" s="252"/>
      <c r="AT241" s="253" t="s">
        <v>168</v>
      </c>
      <c r="AU241" s="253" t="s">
        <v>89</v>
      </c>
      <c r="AV241" s="14" t="s">
        <v>24</v>
      </c>
      <c r="AW241" s="14" t="s">
        <v>43</v>
      </c>
      <c r="AX241" s="14" t="s">
        <v>80</v>
      </c>
      <c r="AY241" s="253" t="s">
        <v>157</v>
      </c>
    </row>
    <row r="242" spans="2:65" s="14" customFormat="1">
      <c r="B242" s="242"/>
      <c r="C242" s="243"/>
      <c r="D242" s="217" t="s">
        <v>168</v>
      </c>
      <c r="E242" s="279" t="s">
        <v>22</v>
      </c>
      <c r="F242" s="280" t="s">
        <v>311</v>
      </c>
      <c r="G242" s="243"/>
      <c r="H242" s="281" t="s">
        <v>22</v>
      </c>
      <c r="I242" s="248"/>
      <c r="J242" s="243"/>
      <c r="K242" s="243"/>
      <c r="L242" s="249"/>
      <c r="M242" s="250"/>
      <c r="N242" s="251"/>
      <c r="O242" s="251"/>
      <c r="P242" s="251"/>
      <c r="Q242" s="251"/>
      <c r="R242" s="251"/>
      <c r="S242" s="251"/>
      <c r="T242" s="252"/>
      <c r="AT242" s="253" t="s">
        <v>168</v>
      </c>
      <c r="AU242" s="253" t="s">
        <v>89</v>
      </c>
      <c r="AV242" s="14" t="s">
        <v>24</v>
      </c>
      <c r="AW242" s="14" t="s">
        <v>43</v>
      </c>
      <c r="AX242" s="14" t="s">
        <v>80</v>
      </c>
      <c r="AY242" s="253" t="s">
        <v>157</v>
      </c>
    </row>
    <row r="243" spans="2:65" s="12" customFormat="1">
      <c r="B243" s="220"/>
      <c r="C243" s="221"/>
      <c r="D243" s="217" t="s">
        <v>168</v>
      </c>
      <c r="E243" s="222" t="s">
        <v>22</v>
      </c>
      <c r="F243" s="223" t="s">
        <v>379</v>
      </c>
      <c r="G243" s="221"/>
      <c r="H243" s="224">
        <v>30.875</v>
      </c>
      <c r="I243" s="225"/>
      <c r="J243" s="221"/>
      <c r="K243" s="221"/>
      <c r="L243" s="226"/>
      <c r="M243" s="227"/>
      <c r="N243" s="228"/>
      <c r="O243" s="228"/>
      <c r="P243" s="228"/>
      <c r="Q243" s="228"/>
      <c r="R243" s="228"/>
      <c r="S243" s="228"/>
      <c r="T243" s="229"/>
      <c r="AT243" s="230" t="s">
        <v>168</v>
      </c>
      <c r="AU243" s="230" t="s">
        <v>89</v>
      </c>
      <c r="AV243" s="12" t="s">
        <v>89</v>
      </c>
      <c r="AW243" s="12" t="s">
        <v>43</v>
      </c>
      <c r="AX243" s="12" t="s">
        <v>80</v>
      </c>
      <c r="AY243" s="230" t="s">
        <v>157</v>
      </c>
    </row>
    <row r="244" spans="2:65" s="14" customFormat="1">
      <c r="B244" s="242"/>
      <c r="C244" s="243"/>
      <c r="D244" s="217" t="s">
        <v>168</v>
      </c>
      <c r="E244" s="279" t="s">
        <v>22</v>
      </c>
      <c r="F244" s="280" t="s">
        <v>380</v>
      </c>
      <c r="G244" s="243"/>
      <c r="H244" s="281" t="s">
        <v>22</v>
      </c>
      <c r="I244" s="248"/>
      <c r="J244" s="243"/>
      <c r="K244" s="243"/>
      <c r="L244" s="249"/>
      <c r="M244" s="250"/>
      <c r="N244" s="251"/>
      <c r="O244" s="251"/>
      <c r="P244" s="251"/>
      <c r="Q244" s="251"/>
      <c r="R244" s="251"/>
      <c r="S244" s="251"/>
      <c r="T244" s="252"/>
      <c r="AT244" s="253" t="s">
        <v>168</v>
      </c>
      <c r="AU244" s="253" t="s">
        <v>89</v>
      </c>
      <c r="AV244" s="14" t="s">
        <v>24</v>
      </c>
      <c r="AW244" s="14" t="s">
        <v>43</v>
      </c>
      <c r="AX244" s="14" t="s">
        <v>80</v>
      </c>
      <c r="AY244" s="253" t="s">
        <v>157</v>
      </c>
    </row>
    <row r="245" spans="2:65" s="14" customFormat="1">
      <c r="B245" s="242"/>
      <c r="C245" s="243"/>
      <c r="D245" s="217" t="s">
        <v>168</v>
      </c>
      <c r="E245" s="279" t="s">
        <v>22</v>
      </c>
      <c r="F245" s="280" t="s">
        <v>311</v>
      </c>
      <c r="G245" s="243"/>
      <c r="H245" s="281" t="s">
        <v>22</v>
      </c>
      <c r="I245" s="248"/>
      <c r="J245" s="243"/>
      <c r="K245" s="243"/>
      <c r="L245" s="249"/>
      <c r="M245" s="250"/>
      <c r="N245" s="251"/>
      <c r="O245" s="251"/>
      <c r="P245" s="251"/>
      <c r="Q245" s="251"/>
      <c r="R245" s="251"/>
      <c r="S245" s="251"/>
      <c r="T245" s="252"/>
      <c r="AT245" s="253" t="s">
        <v>168</v>
      </c>
      <c r="AU245" s="253" t="s">
        <v>89</v>
      </c>
      <c r="AV245" s="14" t="s">
        <v>24</v>
      </c>
      <c r="AW245" s="14" t="s">
        <v>43</v>
      </c>
      <c r="AX245" s="14" t="s">
        <v>80</v>
      </c>
      <c r="AY245" s="253" t="s">
        <v>157</v>
      </c>
    </row>
    <row r="246" spans="2:65" s="12" customFormat="1">
      <c r="B246" s="220"/>
      <c r="C246" s="221"/>
      <c r="D246" s="217" t="s">
        <v>168</v>
      </c>
      <c r="E246" s="222" t="s">
        <v>22</v>
      </c>
      <c r="F246" s="223" t="s">
        <v>381</v>
      </c>
      <c r="G246" s="221"/>
      <c r="H246" s="224">
        <v>2.2799999999999998</v>
      </c>
      <c r="I246" s="225"/>
      <c r="J246" s="221"/>
      <c r="K246" s="221"/>
      <c r="L246" s="226"/>
      <c r="M246" s="227"/>
      <c r="N246" s="228"/>
      <c r="O246" s="228"/>
      <c r="P246" s="228"/>
      <c r="Q246" s="228"/>
      <c r="R246" s="228"/>
      <c r="S246" s="228"/>
      <c r="T246" s="229"/>
      <c r="AT246" s="230" t="s">
        <v>168</v>
      </c>
      <c r="AU246" s="230" t="s">
        <v>89</v>
      </c>
      <c r="AV246" s="12" t="s">
        <v>89</v>
      </c>
      <c r="AW246" s="12" t="s">
        <v>43</v>
      </c>
      <c r="AX246" s="12" t="s">
        <v>80</v>
      </c>
      <c r="AY246" s="230" t="s">
        <v>157</v>
      </c>
    </row>
    <row r="247" spans="2:65" s="15" customFormat="1">
      <c r="B247" s="255"/>
      <c r="C247" s="256"/>
      <c r="D247" s="217" t="s">
        <v>168</v>
      </c>
      <c r="E247" s="257" t="s">
        <v>22</v>
      </c>
      <c r="F247" s="258" t="s">
        <v>193</v>
      </c>
      <c r="G247" s="256"/>
      <c r="H247" s="259">
        <v>33.155000000000001</v>
      </c>
      <c r="I247" s="260"/>
      <c r="J247" s="256"/>
      <c r="K247" s="256"/>
      <c r="L247" s="261"/>
      <c r="M247" s="262"/>
      <c r="N247" s="263"/>
      <c r="O247" s="263"/>
      <c r="P247" s="263"/>
      <c r="Q247" s="263"/>
      <c r="R247" s="263"/>
      <c r="S247" s="263"/>
      <c r="T247" s="264"/>
      <c r="AT247" s="265" t="s">
        <v>168</v>
      </c>
      <c r="AU247" s="265" t="s">
        <v>89</v>
      </c>
      <c r="AV247" s="15" t="s">
        <v>164</v>
      </c>
      <c r="AW247" s="15" t="s">
        <v>43</v>
      </c>
      <c r="AX247" s="15" t="s">
        <v>24</v>
      </c>
      <c r="AY247" s="265" t="s">
        <v>157</v>
      </c>
    </row>
    <row r="248" spans="2:65" s="14" customFormat="1">
      <c r="B248" s="242"/>
      <c r="C248" s="243"/>
      <c r="D248" s="244" t="s">
        <v>168</v>
      </c>
      <c r="E248" s="245" t="s">
        <v>22</v>
      </c>
      <c r="F248" s="246" t="s">
        <v>306</v>
      </c>
      <c r="G248" s="243"/>
      <c r="H248" s="247" t="s">
        <v>22</v>
      </c>
      <c r="I248" s="248"/>
      <c r="J248" s="243"/>
      <c r="K248" s="243"/>
      <c r="L248" s="249"/>
      <c r="M248" s="250"/>
      <c r="N248" s="251"/>
      <c r="O248" s="251"/>
      <c r="P248" s="251"/>
      <c r="Q248" s="251"/>
      <c r="R248" s="251"/>
      <c r="S248" s="251"/>
      <c r="T248" s="252"/>
      <c r="AT248" s="253" t="s">
        <v>168</v>
      </c>
      <c r="AU248" s="253" t="s">
        <v>89</v>
      </c>
      <c r="AV248" s="14" t="s">
        <v>24</v>
      </c>
      <c r="AW248" s="14" t="s">
        <v>43</v>
      </c>
      <c r="AX248" s="14" t="s">
        <v>80</v>
      </c>
      <c r="AY248" s="253" t="s">
        <v>157</v>
      </c>
    </row>
    <row r="249" spans="2:65" s="1" customFormat="1" ht="31.5" customHeight="1">
      <c r="B249" s="42"/>
      <c r="C249" s="269" t="s">
        <v>382</v>
      </c>
      <c r="D249" s="269" t="s">
        <v>218</v>
      </c>
      <c r="E249" s="270" t="s">
        <v>383</v>
      </c>
      <c r="F249" s="271" t="s">
        <v>384</v>
      </c>
      <c r="G249" s="272" t="s">
        <v>226</v>
      </c>
      <c r="H249" s="273">
        <v>2.3260000000000001</v>
      </c>
      <c r="I249" s="274"/>
      <c r="J249" s="275">
        <f>ROUND(I249*H249,2)</f>
        <v>0</v>
      </c>
      <c r="K249" s="271" t="s">
        <v>163</v>
      </c>
      <c r="L249" s="276"/>
      <c r="M249" s="277" t="s">
        <v>22</v>
      </c>
      <c r="N249" s="278" t="s">
        <v>51</v>
      </c>
      <c r="O249" s="43"/>
      <c r="P249" s="214">
        <f>O249*H249</f>
        <v>0</v>
      </c>
      <c r="Q249" s="214">
        <v>1.4E-3</v>
      </c>
      <c r="R249" s="214">
        <f>Q249*H249</f>
        <v>3.2564E-3</v>
      </c>
      <c r="S249" s="214">
        <v>0</v>
      </c>
      <c r="T249" s="215">
        <f>S249*H249</f>
        <v>0</v>
      </c>
      <c r="AR249" s="25" t="s">
        <v>205</v>
      </c>
      <c r="AT249" s="25" t="s">
        <v>218</v>
      </c>
      <c r="AU249" s="25" t="s">
        <v>89</v>
      </c>
      <c r="AY249" s="25" t="s">
        <v>157</v>
      </c>
      <c r="BE249" s="216">
        <f>IF(N249="základní",J249,0)</f>
        <v>0</v>
      </c>
      <c r="BF249" s="216">
        <f>IF(N249="snížená",J249,0)</f>
        <v>0</v>
      </c>
      <c r="BG249" s="216">
        <f>IF(N249="zákl. přenesená",J249,0)</f>
        <v>0</v>
      </c>
      <c r="BH249" s="216">
        <f>IF(N249="sníž. přenesená",J249,0)</f>
        <v>0</v>
      </c>
      <c r="BI249" s="216">
        <f>IF(N249="nulová",J249,0)</f>
        <v>0</v>
      </c>
      <c r="BJ249" s="25" t="s">
        <v>24</v>
      </c>
      <c r="BK249" s="216">
        <f>ROUND(I249*H249,2)</f>
        <v>0</v>
      </c>
      <c r="BL249" s="25" t="s">
        <v>164</v>
      </c>
      <c r="BM249" s="25" t="s">
        <v>385</v>
      </c>
    </row>
    <row r="250" spans="2:65" s="12" customFormat="1">
      <c r="B250" s="220"/>
      <c r="C250" s="221"/>
      <c r="D250" s="244" t="s">
        <v>168</v>
      </c>
      <c r="E250" s="266" t="s">
        <v>22</v>
      </c>
      <c r="F250" s="267" t="s">
        <v>386</v>
      </c>
      <c r="G250" s="221"/>
      <c r="H250" s="268">
        <v>2.3260000000000001</v>
      </c>
      <c r="I250" s="225"/>
      <c r="J250" s="221"/>
      <c r="K250" s="221"/>
      <c r="L250" s="226"/>
      <c r="M250" s="227"/>
      <c r="N250" s="228"/>
      <c r="O250" s="228"/>
      <c r="P250" s="228"/>
      <c r="Q250" s="228"/>
      <c r="R250" s="228"/>
      <c r="S250" s="228"/>
      <c r="T250" s="229"/>
      <c r="AT250" s="230" t="s">
        <v>168</v>
      </c>
      <c r="AU250" s="230" t="s">
        <v>89</v>
      </c>
      <c r="AV250" s="12" t="s">
        <v>89</v>
      </c>
      <c r="AW250" s="12" t="s">
        <v>43</v>
      </c>
      <c r="AX250" s="12" t="s">
        <v>24</v>
      </c>
      <c r="AY250" s="230" t="s">
        <v>157</v>
      </c>
    </row>
    <row r="251" spans="2:65" s="1" customFormat="1" ht="44.25" customHeight="1">
      <c r="B251" s="42"/>
      <c r="C251" s="205" t="s">
        <v>387</v>
      </c>
      <c r="D251" s="205" t="s">
        <v>159</v>
      </c>
      <c r="E251" s="206" t="s">
        <v>388</v>
      </c>
      <c r="F251" s="207" t="s">
        <v>389</v>
      </c>
      <c r="G251" s="208" t="s">
        <v>226</v>
      </c>
      <c r="H251" s="209">
        <v>843.57100000000003</v>
      </c>
      <c r="I251" s="210"/>
      <c r="J251" s="211">
        <f>ROUND(I251*H251,2)</f>
        <v>0</v>
      </c>
      <c r="K251" s="207" t="s">
        <v>22</v>
      </c>
      <c r="L251" s="62"/>
      <c r="M251" s="212" t="s">
        <v>22</v>
      </c>
      <c r="N251" s="213" t="s">
        <v>51</v>
      </c>
      <c r="O251" s="43"/>
      <c r="P251" s="214">
        <f>O251*H251</f>
        <v>0</v>
      </c>
      <c r="Q251" s="214">
        <v>8.3199999999999993E-3</v>
      </c>
      <c r="R251" s="214">
        <f>Q251*H251</f>
        <v>7.0185107199999992</v>
      </c>
      <c r="S251" s="214">
        <v>0</v>
      </c>
      <c r="T251" s="215">
        <f>S251*H251</f>
        <v>0</v>
      </c>
      <c r="AR251" s="25" t="s">
        <v>164</v>
      </c>
      <c r="AT251" s="25" t="s">
        <v>159</v>
      </c>
      <c r="AU251" s="25" t="s">
        <v>89</v>
      </c>
      <c r="AY251" s="25" t="s">
        <v>157</v>
      </c>
      <c r="BE251" s="216">
        <f>IF(N251="základní",J251,0)</f>
        <v>0</v>
      </c>
      <c r="BF251" s="216">
        <f>IF(N251="snížená",J251,0)</f>
        <v>0</v>
      </c>
      <c r="BG251" s="216">
        <f>IF(N251="zákl. přenesená",J251,0)</f>
        <v>0</v>
      </c>
      <c r="BH251" s="216">
        <f>IF(N251="sníž. přenesená",J251,0)</f>
        <v>0</v>
      </c>
      <c r="BI251" s="216">
        <f>IF(N251="nulová",J251,0)</f>
        <v>0</v>
      </c>
      <c r="BJ251" s="25" t="s">
        <v>24</v>
      </c>
      <c r="BK251" s="216">
        <f>ROUND(I251*H251,2)</f>
        <v>0</v>
      </c>
      <c r="BL251" s="25" t="s">
        <v>164</v>
      </c>
      <c r="BM251" s="25" t="s">
        <v>390</v>
      </c>
    </row>
    <row r="252" spans="2:65" s="1" customFormat="1" ht="252">
      <c r="B252" s="42"/>
      <c r="C252" s="64"/>
      <c r="D252" s="217" t="s">
        <v>318</v>
      </c>
      <c r="E252" s="64"/>
      <c r="F252" s="218" t="s">
        <v>330</v>
      </c>
      <c r="G252" s="64"/>
      <c r="H252" s="64"/>
      <c r="I252" s="173"/>
      <c r="J252" s="64"/>
      <c r="K252" s="64"/>
      <c r="L252" s="62"/>
      <c r="M252" s="219"/>
      <c r="N252" s="43"/>
      <c r="O252" s="43"/>
      <c r="P252" s="43"/>
      <c r="Q252" s="43"/>
      <c r="R252" s="43"/>
      <c r="S252" s="43"/>
      <c r="T252" s="79"/>
      <c r="AT252" s="25" t="s">
        <v>318</v>
      </c>
      <c r="AU252" s="25" t="s">
        <v>89</v>
      </c>
    </row>
    <row r="253" spans="2:65" s="14" customFormat="1">
      <c r="B253" s="242"/>
      <c r="C253" s="243"/>
      <c r="D253" s="217" t="s">
        <v>168</v>
      </c>
      <c r="E253" s="279" t="s">
        <v>22</v>
      </c>
      <c r="F253" s="280" t="s">
        <v>391</v>
      </c>
      <c r="G253" s="243"/>
      <c r="H253" s="281" t="s">
        <v>22</v>
      </c>
      <c r="I253" s="248"/>
      <c r="J253" s="243"/>
      <c r="K253" s="243"/>
      <c r="L253" s="249"/>
      <c r="M253" s="250"/>
      <c r="N253" s="251"/>
      <c r="O253" s="251"/>
      <c r="P253" s="251"/>
      <c r="Q253" s="251"/>
      <c r="R253" s="251"/>
      <c r="S253" s="251"/>
      <c r="T253" s="252"/>
      <c r="AT253" s="253" t="s">
        <v>168</v>
      </c>
      <c r="AU253" s="253" t="s">
        <v>89</v>
      </c>
      <c r="AV253" s="14" t="s">
        <v>24</v>
      </c>
      <c r="AW253" s="14" t="s">
        <v>43</v>
      </c>
      <c r="AX253" s="14" t="s">
        <v>80</v>
      </c>
      <c r="AY253" s="253" t="s">
        <v>157</v>
      </c>
    </row>
    <row r="254" spans="2:65" s="14" customFormat="1">
      <c r="B254" s="242"/>
      <c r="C254" s="243"/>
      <c r="D254" s="217" t="s">
        <v>168</v>
      </c>
      <c r="E254" s="279" t="s">
        <v>22</v>
      </c>
      <c r="F254" s="280" t="s">
        <v>353</v>
      </c>
      <c r="G254" s="243"/>
      <c r="H254" s="281" t="s">
        <v>22</v>
      </c>
      <c r="I254" s="248"/>
      <c r="J254" s="243"/>
      <c r="K254" s="243"/>
      <c r="L254" s="249"/>
      <c r="M254" s="250"/>
      <c r="N254" s="251"/>
      <c r="O254" s="251"/>
      <c r="P254" s="251"/>
      <c r="Q254" s="251"/>
      <c r="R254" s="251"/>
      <c r="S254" s="251"/>
      <c r="T254" s="252"/>
      <c r="AT254" s="253" t="s">
        <v>168</v>
      </c>
      <c r="AU254" s="253" t="s">
        <v>89</v>
      </c>
      <c r="AV254" s="14" t="s">
        <v>24</v>
      </c>
      <c r="AW254" s="14" t="s">
        <v>43</v>
      </c>
      <c r="AX254" s="14" t="s">
        <v>80</v>
      </c>
      <c r="AY254" s="253" t="s">
        <v>157</v>
      </c>
    </row>
    <row r="255" spans="2:65" s="12" customFormat="1">
      <c r="B255" s="220"/>
      <c r="C255" s="221"/>
      <c r="D255" s="217" t="s">
        <v>168</v>
      </c>
      <c r="E255" s="222" t="s">
        <v>22</v>
      </c>
      <c r="F255" s="223" t="s">
        <v>392</v>
      </c>
      <c r="G255" s="221"/>
      <c r="H255" s="224">
        <v>565.50699999999995</v>
      </c>
      <c r="I255" s="225"/>
      <c r="J255" s="221"/>
      <c r="K255" s="221"/>
      <c r="L255" s="226"/>
      <c r="M255" s="227"/>
      <c r="N255" s="228"/>
      <c r="O255" s="228"/>
      <c r="P255" s="228"/>
      <c r="Q255" s="228"/>
      <c r="R255" s="228"/>
      <c r="S255" s="228"/>
      <c r="T255" s="229"/>
      <c r="AT255" s="230" t="s">
        <v>168</v>
      </c>
      <c r="AU255" s="230" t="s">
        <v>89</v>
      </c>
      <c r="AV255" s="12" t="s">
        <v>89</v>
      </c>
      <c r="AW255" s="12" t="s">
        <v>43</v>
      </c>
      <c r="AX255" s="12" t="s">
        <v>80</v>
      </c>
      <c r="AY255" s="230" t="s">
        <v>157</v>
      </c>
    </row>
    <row r="256" spans="2:65" s="12" customFormat="1">
      <c r="B256" s="220"/>
      <c r="C256" s="221"/>
      <c r="D256" s="217" t="s">
        <v>168</v>
      </c>
      <c r="E256" s="222" t="s">
        <v>22</v>
      </c>
      <c r="F256" s="223" t="s">
        <v>393</v>
      </c>
      <c r="G256" s="221"/>
      <c r="H256" s="224">
        <v>0.51700000000000002</v>
      </c>
      <c r="I256" s="225"/>
      <c r="J256" s="221"/>
      <c r="K256" s="221"/>
      <c r="L256" s="226"/>
      <c r="M256" s="227"/>
      <c r="N256" s="228"/>
      <c r="O256" s="228"/>
      <c r="P256" s="228"/>
      <c r="Q256" s="228"/>
      <c r="R256" s="228"/>
      <c r="S256" s="228"/>
      <c r="T256" s="229"/>
      <c r="AT256" s="230" t="s">
        <v>168</v>
      </c>
      <c r="AU256" s="230" t="s">
        <v>89</v>
      </c>
      <c r="AV256" s="12" t="s">
        <v>89</v>
      </c>
      <c r="AW256" s="12" t="s">
        <v>43</v>
      </c>
      <c r="AX256" s="12" t="s">
        <v>80</v>
      </c>
      <c r="AY256" s="230" t="s">
        <v>157</v>
      </c>
    </row>
    <row r="257" spans="2:51" s="12" customFormat="1">
      <c r="B257" s="220"/>
      <c r="C257" s="221"/>
      <c r="D257" s="217" t="s">
        <v>168</v>
      </c>
      <c r="E257" s="222" t="s">
        <v>22</v>
      </c>
      <c r="F257" s="223" t="s">
        <v>394</v>
      </c>
      <c r="G257" s="221"/>
      <c r="H257" s="224">
        <v>-80.763000000000005</v>
      </c>
      <c r="I257" s="225"/>
      <c r="J257" s="221"/>
      <c r="K257" s="221"/>
      <c r="L257" s="226"/>
      <c r="M257" s="227"/>
      <c r="N257" s="228"/>
      <c r="O257" s="228"/>
      <c r="P257" s="228"/>
      <c r="Q257" s="228"/>
      <c r="R257" s="228"/>
      <c r="S257" s="228"/>
      <c r="T257" s="229"/>
      <c r="AT257" s="230" t="s">
        <v>168</v>
      </c>
      <c r="AU257" s="230" t="s">
        <v>89</v>
      </c>
      <c r="AV257" s="12" t="s">
        <v>89</v>
      </c>
      <c r="AW257" s="12" t="s">
        <v>43</v>
      </c>
      <c r="AX257" s="12" t="s">
        <v>80</v>
      </c>
      <c r="AY257" s="230" t="s">
        <v>157</v>
      </c>
    </row>
    <row r="258" spans="2:51" s="12" customFormat="1">
      <c r="B258" s="220"/>
      <c r="C258" s="221"/>
      <c r="D258" s="217" t="s">
        <v>168</v>
      </c>
      <c r="E258" s="222" t="s">
        <v>22</v>
      </c>
      <c r="F258" s="223" t="s">
        <v>395</v>
      </c>
      <c r="G258" s="221"/>
      <c r="H258" s="224">
        <v>-86.861000000000004</v>
      </c>
      <c r="I258" s="225"/>
      <c r="J258" s="221"/>
      <c r="K258" s="221"/>
      <c r="L258" s="226"/>
      <c r="M258" s="227"/>
      <c r="N258" s="228"/>
      <c r="O258" s="228"/>
      <c r="P258" s="228"/>
      <c r="Q258" s="228"/>
      <c r="R258" s="228"/>
      <c r="S258" s="228"/>
      <c r="T258" s="229"/>
      <c r="AT258" s="230" t="s">
        <v>168</v>
      </c>
      <c r="AU258" s="230" t="s">
        <v>89</v>
      </c>
      <c r="AV258" s="12" t="s">
        <v>89</v>
      </c>
      <c r="AW258" s="12" t="s">
        <v>43</v>
      </c>
      <c r="AX258" s="12" t="s">
        <v>80</v>
      </c>
      <c r="AY258" s="230" t="s">
        <v>157</v>
      </c>
    </row>
    <row r="259" spans="2:51" s="14" customFormat="1">
      <c r="B259" s="242"/>
      <c r="C259" s="243"/>
      <c r="D259" s="217" t="s">
        <v>168</v>
      </c>
      <c r="E259" s="279" t="s">
        <v>22</v>
      </c>
      <c r="F259" s="280" t="s">
        <v>311</v>
      </c>
      <c r="G259" s="243"/>
      <c r="H259" s="281" t="s">
        <v>22</v>
      </c>
      <c r="I259" s="248"/>
      <c r="J259" s="243"/>
      <c r="K259" s="243"/>
      <c r="L259" s="249"/>
      <c r="M259" s="250"/>
      <c r="N259" s="251"/>
      <c r="O259" s="251"/>
      <c r="P259" s="251"/>
      <c r="Q259" s="251"/>
      <c r="R259" s="251"/>
      <c r="S259" s="251"/>
      <c r="T259" s="252"/>
      <c r="AT259" s="253" t="s">
        <v>168</v>
      </c>
      <c r="AU259" s="253" t="s">
        <v>89</v>
      </c>
      <c r="AV259" s="14" t="s">
        <v>24</v>
      </c>
      <c r="AW259" s="14" t="s">
        <v>43</v>
      </c>
      <c r="AX259" s="14" t="s">
        <v>80</v>
      </c>
      <c r="AY259" s="253" t="s">
        <v>157</v>
      </c>
    </row>
    <row r="260" spans="2:51" s="12" customFormat="1">
      <c r="B260" s="220"/>
      <c r="C260" s="221"/>
      <c r="D260" s="217" t="s">
        <v>168</v>
      </c>
      <c r="E260" s="222" t="s">
        <v>22</v>
      </c>
      <c r="F260" s="223" t="s">
        <v>396</v>
      </c>
      <c r="G260" s="221"/>
      <c r="H260" s="224">
        <v>507.92</v>
      </c>
      <c r="I260" s="225"/>
      <c r="J260" s="221"/>
      <c r="K260" s="221"/>
      <c r="L260" s="226"/>
      <c r="M260" s="227"/>
      <c r="N260" s="228"/>
      <c r="O260" s="228"/>
      <c r="P260" s="228"/>
      <c r="Q260" s="228"/>
      <c r="R260" s="228"/>
      <c r="S260" s="228"/>
      <c r="T260" s="229"/>
      <c r="AT260" s="230" t="s">
        <v>168</v>
      </c>
      <c r="AU260" s="230" t="s">
        <v>89</v>
      </c>
      <c r="AV260" s="12" t="s">
        <v>89</v>
      </c>
      <c r="AW260" s="12" t="s">
        <v>43</v>
      </c>
      <c r="AX260" s="12" t="s">
        <v>80</v>
      </c>
      <c r="AY260" s="230" t="s">
        <v>157</v>
      </c>
    </row>
    <row r="261" spans="2:51" s="12" customFormat="1">
      <c r="B261" s="220"/>
      <c r="C261" s="221"/>
      <c r="D261" s="217" t="s">
        <v>168</v>
      </c>
      <c r="E261" s="222" t="s">
        <v>22</v>
      </c>
      <c r="F261" s="223" t="s">
        <v>397</v>
      </c>
      <c r="G261" s="221"/>
      <c r="H261" s="224">
        <v>78.540000000000006</v>
      </c>
      <c r="I261" s="225"/>
      <c r="J261" s="221"/>
      <c r="K261" s="221"/>
      <c r="L261" s="226"/>
      <c r="M261" s="227"/>
      <c r="N261" s="228"/>
      <c r="O261" s="228"/>
      <c r="P261" s="228"/>
      <c r="Q261" s="228"/>
      <c r="R261" s="228"/>
      <c r="S261" s="228"/>
      <c r="T261" s="229"/>
      <c r="AT261" s="230" t="s">
        <v>168</v>
      </c>
      <c r="AU261" s="230" t="s">
        <v>89</v>
      </c>
      <c r="AV261" s="12" t="s">
        <v>89</v>
      </c>
      <c r="AW261" s="12" t="s">
        <v>43</v>
      </c>
      <c r="AX261" s="12" t="s">
        <v>80</v>
      </c>
      <c r="AY261" s="230" t="s">
        <v>157</v>
      </c>
    </row>
    <row r="262" spans="2:51" s="12" customFormat="1">
      <c r="B262" s="220"/>
      <c r="C262" s="221"/>
      <c r="D262" s="217" t="s">
        <v>168</v>
      </c>
      <c r="E262" s="222" t="s">
        <v>22</v>
      </c>
      <c r="F262" s="223" t="s">
        <v>398</v>
      </c>
      <c r="G262" s="221"/>
      <c r="H262" s="224">
        <v>-204.20500000000001</v>
      </c>
      <c r="I262" s="225"/>
      <c r="J262" s="221"/>
      <c r="K262" s="221"/>
      <c r="L262" s="226"/>
      <c r="M262" s="227"/>
      <c r="N262" s="228"/>
      <c r="O262" s="228"/>
      <c r="P262" s="228"/>
      <c r="Q262" s="228"/>
      <c r="R262" s="228"/>
      <c r="S262" s="228"/>
      <c r="T262" s="229"/>
      <c r="AT262" s="230" t="s">
        <v>168</v>
      </c>
      <c r="AU262" s="230" t="s">
        <v>89</v>
      </c>
      <c r="AV262" s="12" t="s">
        <v>89</v>
      </c>
      <c r="AW262" s="12" t="s">
        <v>43</v>
      </c>
      <c r="AX262" s="12" t="s">
        <v>80</v>
      </c>
      <c r="AY262" s="230" t="s">
        <v>157</v>
      </c>
    </row>
    <row r="263" spans="2:51" s="13" customFormat="1">
      <c r="B263" s="231"/>
      <c r="C263" s="232"/>
      <c r="D263" s="217" t="s">
        <v>168</v>
      </c>
      <c r="E263" s="233" t="s">
        <v>22</v>
      </c>
      <c r="F263" s="234" t="s">
        <v>171</v>
      </c>
      <c r="G263" s="232"/>
      <c r="H263" s="235">
        <v>780.65499999999997</v>
      </c>
      <c r="I263" s="236"/>
      <c r="J263" s="232"/>
      <c r="K263" s="232"/>
      <c r="L263" s="237"/>
      <c r="M263" s="238"/>
      <c r="N263" s="239"/>
      <c r="O263" s="239"/>
      <c r="P263" s="239"/>
      <c r="Q263" s="239"/>
      <c r="R263" s="239"/>
      <c r="S263" s="239"/>
      <c r="T263" s="240"/>
      <c r="AT263" s="241" t="s">
        <v>168</v>
      </c>
      <c r="AU263" s="241" t="s">
        <v>89</v>
      </c>
      <c r="AV263" s="13" t="s">
        <v>172</v>
      </c>
      <c r="AW263" s="13" t="s">
        <v>43</v>
      </c>
      <c r="AX263" s="13" t="s">
        <v>80</v>
      </c>
      <c r="AY263" s="241" t="s">
        <v>157</v>
      </c>
    </row>
    <row r="264" spans="2:51" s="14" customFormat="1">
      <c r="B264" s="242"/>
      <c r="C264" s="243"/>
      <c r="D264" s="217" t="s">
        <v>168</v>
      </c>
      <c r="E264" s="279" t="s">
        <v>22</v>
      </c>
      <c r="F264" s="280" t="s">
        <v>399</v>
      </c>
      <c r="G264" s="243"/>
      <c r="H264" s="281" t="s">
        <v>22</v>
      </c>
      <c r="I264" s="248"/>
      <c r="J264" s="243"/>
      <c r="K264" s="243"/>
      <c r="L264" s="249"/>
      <c r="M264" s="250"/>
      <c r="N264" s="251"/>
      <c r="O264" s="251"/>
      <c r="P264" s="251"/>
      <c r="Q264" s="251"/>
      <c r="R264" s="251"/>
      <c r="S264" s="251"/>
      <c r="T264" s="252"/>
      <c r="AT264" s="253" t="s">
        <v>168</v>
      </c>
      <c r="AU264" s="253" t="s">
        <v>89</v>
      </c>
      <c r="AV264" s="14" t="s">
        <v>24</v>
      </c>
      <c r="AW264" s="14" t="s">
        <v>43</v>
      </c>
      <c r="AX264" s="14" t="s">
        <v>80</v>
      </c>
      <c r="AY264" s="253" t="s">
        <v>157</v>
      </c>
    </row>
    <row r="265" spans="2:51" s="14" customFormat="1">
      <c r="B265" s="242"/>
      <c r="C265" s="243"/>
      <c r="D265" s="217" t="s">
        <v>168</v>
      </c>
      <c r="E265" s="279" t="s">
        <v>22</v>
      </c>
      <c r="F265" s="280" t="s">
        <v>353</v>
      </c>
      <c r="G265" s="243"/>
      <c r="H265" s="281" t="s">
        <v>22</v>
      </c>
      <c r="I265" s="248"/>
      <c r="J265" s="243"/>
      <c r="K265" s="243"/>
      <c r="L265" s="249"/>
      <c r="M265" s="250"/>
      <c r="N265" s="251"/>
      <c r="O265" s="251"/>
      <c r="P265" s="251"/>
      <c r="Q265" s="251"/>
      <c r="R265" s="251"/>
      <c r="S265" s="251"/>
      <c r="T265" s="252"/>
      <c r="AT265" s="253" t="s">
        <v>168</v>
      </c>
      <c r="AU265" s="253" t="s">
        <v>89</v>
      </c>
      <c r="AV265" s="14" t="s">
        <v>24</v>
      </c>
      <c r="AW265" s="14" t="s">
        <v>43</v>
      </c>
      <c r="AX265" s="14" t="s">
        <v>80</v>
      </c>
      <c r="AY265" s="253" t="s">
        <v>157</v>
      </c>
    </row>
    <row r="266" spans="2:51" s="12" customFormat="1">
      <c r="B266" s="220"/>
      <c r="C266" s="221"/>
      <c r="D266" s="217" t="s">
        <v>168</v>
      </c>
      <c r="E266" s="222" t="s">
        <v>22</v>
      </c>
      <c r="F266" s="223" t="s">
        <v>400</v>
      </c>
      <c r="G266" s="221"/>
      <c r="H266" s="224">
        <v>8.7680000000000007</v>
      </c>
      <c r="I266" s="225"/>
      <c r="J266" s="221"/>
      <c r="K266" s="221"/>
      <c r="L266" s="226"/>
      <c r="M266" s="227"/>
      <c r="N266" s="228"/>
      <c r="O266" s="228"/>
      <c r="P266" s="228"/>
      <c r="Q266" s="228"/>
      <c r="R266" s="228"/>
      <c r="S266" s="228"/>
      <c r="T266" s="229"/>
      <c r="AT266" s="230" t="s">
        <v>168</v>
      </c>
      <c r="AU266" s="230" t="s">
        <v>89</v>
      </c>
      <c r="AV266" s="12" t="s">
        <v>89</v>
      </c>
      <c r="AW266" s="12" t="s">
        <v>43</v>
      </c>
      <c r="AX266" s="12" t="s">
        <v>80</v>
      </c>
      <c r="AY266" s="230" t="s">
        <v>157</v>
      </c>
    </row>
    <row r="267" spans="2:51" s="12" customFormat="1">
      <c r="B267" s="220"/>
      <c r="C267" s="221"/>
      <c r="D267" s="217" t="s">
        <v>168</v>
      </c>
      <c r="E267" s="222" t="s">
        <v>22</v>
      </c>
      <c r="F267" s="223" t="s">
        <v>401</v>
      </c>
      <c r="G267" s="221"/>
      <c r="H267" s="224">
        <v>4.1189999999999998</v>
      </c>
      <c r="I267" s="225"/>
      <c r="J267" s="221"/>
      <c r="K267" s="221"/>
      <c r="L267" s="226"/>
      <c r="M267" s="227"/>
      <c r="N267" s="228"/>
      <c r="O267" s="228"/>
      <c r="P267" s="228"/>
      <c r="Q267" s="228"/>
      <c r="R267" s="228"/>
      <c r="S267" s="228"/>
      <c r="T267" s="229"/>
      <c r="AT267" s="230" t="s">
        <v>168</v>
      </c>
      <c r="AU267" s="230" t="s">
        <v>89</v>
      </c>
      <c r="AV267" s="12" t="s">
        <v>89</v>
      </c>
      <c r="AW267" s="12" t="s">
        <v>43</v>
      </c>
      <c r="AX267" s="12" t="s">
        <v>80</v>
      </c>
      <c r="AY267" s="230" t="s">
        <v>157</v>
      </c>
    </row>
    <row r="268" spans="2:51" s="14" customFormat="1">
      <c r="B268" s="242"/>
      <c r="C268" s="243"/>
      <c r="D268" s="217" t="s">
        <v>168</v>
      </c>
      <c r="E268" s="279" t="s">
        <v>22</v>
      </c>
      <c r="F268" s="280" t="s">
        <v>402</v>
      </c>
      <c r="G268" s="243"/>
      <c r="H268" s="281" t="s">
        <v>22</v>
      </c>
      <c r="I268" s="248"/>
      <c r="J268" s="243"/>
      <c r="K268" s="243"/>
      <c r="L268" s="249"/>
      <c r="M268" s="250"/>
      <c r="N268" s="251"/>
      <c r="O268" s="251"/>
      <c r="P268" s="251"/>
      <c r="Q268" s="251"/>
      <c r="R268" s="251"/>
      <c r="S268" s="251"/>
      <c r="T268" s="252"/>
      <c r="AT268" s="253" t="s">
        <v>168</v>
      </c>
      <c r="AU268" s="253" t="s">
        <v>89</v>
      </c>
      <c r="AV268" s="14" t="s">
        <v>24</v>
      </c>
      <c r="AW268" s="14" t="s">
        <v>43</v>
      </c>
      <c r="AX268" s="14" t="s">
        <v>80</v>
      </c>
      <c r="AY268" s="253" t="s">
        <v>157</v>
      </c>
    </row>
    <row r="269" spans="2:51" s="12" customFormat="1">
      <c r="B269" s="220"/>
      <c r="C269" s="221"/>
      <c r="D269" s="217" t="s">
        <v>168</v>
      </c>
      <c r="E269" s="222" t="s">
        <v>22</v>
      </c>
      <c r="F269" s="223" t="s">
        <v>403</v>
      </c>
      <c r="G269" s="221"/>
      <c r="H269" s="224">
        <v>4.8899999999999997</v>
      </c>
      <c r="I269" s="225"/>
      <c r="J269" s="221"/>
      <c r="K269" s="221"/>
      <c r="L269" s="226"/>
      <c r="M269" s="227"/>
      <c r="N269" s="228"/>
      <c r="O269" s="228"/>
      <c r="P269" s="228"/>
      <c r="Q269" s="228"/>
      <c r="R269" s="228"/>
      <c r="S269" s="228"/>
      <c r="T269" s="229"/>
      <c r="AT269" s="230" t="s">
        <v>168</v>
      </c>
      <c r="AU269" s="230" t="s">
        <v>89</v>
      </c>
      <c r="AV269" s="12" t="s">
        <v>89</v>
      </c>
      <c r="AW269" s="12" t="s">
        <v>43</v>
      </c>
      <c r="AX269" s="12" t="s">
        <v>80</v>
      </c>
      <c r="AY269" s="230" t="s">
        <v>157</v>
      </c>
    </row>
    <row r="270" spans="2:51" s="14" customFormat="1">
      <c r="B270" s="242"/>
      <c r="C270" s="243"/>
      <c r="D270" s="217" t="s">
        <v>168</v>
      </c>
      <c r="E270" s="279" t="s">
        <v>22</v>
      </c>
      <c r="F270" s="280" t="s">
        <v>311</v>
      </c>
      <c r="G270" s="243"/>
      <c r="H270" s="281" t="s">
        <v>22</v>
      </c>
      <c r="I270" s="248"/>
      <c r="J270" s="243"/>
      <c r="K270" s="243"/>
      <c r="L270" s="249"/>
      <c r="M270" s="250"/>
      <c r="N270" s="251"/>
      <c r="O270" s="251"/>
      <c r="P270" s="251"/>
      <c r="Q270" s="251"/>
      <c r="R270" s="251"/>
      <c r="S270" s="251"/>
      <c r="T270" s="252"/>
      <c r="AT270" s="253" t="s">
        <v>168</v>
      </c>
      <c r="AU270" s="253" t="s">
        <v>89</v>
      </c>
      <c r="AV270" s="14" t="s">
        <v>24</v>
      </c>
      <c r="AW270" s="14" t="s">
        <v>43</v>
      </c>
      <c r="AX270" s="14" t="s">
        <v>80</v>
      </c>
      <c r="AY270" s="253" t="s">
        <v>157</v>
      </c>
    </row>
    <row r="271" spans="2:51" s="12" customFormat="1">
      <c r="B271" s="220"/>
      <c r="C271" s="221"/>
      <c r="D271" s="217" t="s">
        <v>168</v>
      </c>
      <c r="E271" s="222" t="s">
        <v>22</v>
      </c>
      <c r="F271" s="223" t="s">
        <v>404</v>
      </c>
      <c r="G271" s="221"/>
      <c r="H271" s="224">
        <v>33.076999999999998</v>
      </c>
      <c r="I271" s="225"/>
      <c r="J271" s="221"/>
      <c r="K271" s="221"/>
      <c r="L271" s="226"/>
      <c r="M271" s="227"/>
      <c r="N271" s="228"/>
      <c r="O271" s="228"/>
      <c r="P271" s="228"/>
      <c r="Q271" s="228"/>
      <c r="R271" s="228"/>
      <c r="S271" s="228"/>
      <c r="T271" s="229"/>
      <c r="AT271" s="230" t="s">
        <v>168</v>
      </c>
      <c r="AU271" s="230" t="s">
        <v>89</v>
      </c>
      <c r="AV271" s="12" t="s">
        <v>89</v>
      </c>
      <c r="AW271" s="12" t="s">
        <v>43</v>
      </c>
      <c r="AX271" s="12" t="s">
        <v>80</v>
      </c>
      <c r="AY271" s="230" t="s">
        <v>157</v>
      </c>
    </row>
    <row r="272" spans="2:51" s="14" customFormat="1">
      <c r="B272" s="242"/>
      <c r="C272" s="243"/>
      <c r="D272" s="217" t="s">
        <v>168</v>
      </c>
      <c r="E272" s="279" t="s">
        <v>22</v>
      </c>
      <c r="F272" s="280" t="s">
        <v>358</v>
      </c>
      <c r="G272" s="243"/>
      <c r="H272" s="281" t="s">
        <v>22</v>
      </c>
      <c r="I272" s="248"/>
      <c r="J272" s="243"/>
      <c r="K272" s="243"/>
      <c r="L272" s="249"/>
      <c r="M272" s="250"/>
      <c r="N272" s="251"/>
      <c r="O272" s="251"/>
      <c r="P272" s="251"/>
      <c r="Q272" s="251"/>
      <c r="R272" s="251"/>
      <c r="S272" s="251"/>
      <c r="T272" s="252"/>
      <c r="AT272" s="253" t="s">
        <v>168</v>
      </c>
      <c r="AU272" s="253" t="s">
        <v>89</v>
      </c>
      <c r="AV272" s="14" t="s">
        <v>24</v>
      </c>
      <c r="AW272" s="14" t="s">
        <v>43</v>
      </c>
      <c r="AX272" s="14" t="s">
        <v>80</v>
      </c>
      <c r="AY272" s="253" t="s">
        <v>157</v>
      </c>
    </row>
    <row r="273" spans="2:65" s="12" customFormat="1">
      <c r="B273" s="220"/>
      <c r="C273" s="221"/>
      <c r="D273" s="217" t="s">
        <v>168</v>
      </c>
      <c r="E273" s="222" t="s">
        <v>22</v>
      </c>
      <c r="F273" s="223" t="s">
        <v>405</v>
      </c>
      <c r="G273" s="221"/>
      <c r="H273" s="224">
        <v>12.061999999999999</v>
      </c>
      <c r="I273" s="225"/>
      <c r="J273" s="221"/>
      <c r="K273" s="221"/>
      <c r="L273" s="226"/>
      <c r="M273" s="227"/>
      <c r="N273" s="228"/>
      <c r="O273" s="228"/>
      <c r="P273" s="228"/>
      <c r="Q273" s="228"/>
      <c r="R273" s="228"/>
      <c r="S273" s="228"/>
      <c r="T273" s="229"/>
      <c r="AT273" s="230" t="s">
        <v>168</v>
      </c>
      <c r="AU273" s="230" t="s">
        <v>89</v>
      </c>
      <c r="AV273" s="12" t="s">
        <v>89</v>
      </c>
      <c r="AW273" s="12" t="s">
        <v>43</v>
      </c>
      <c r="AX273" s="12" t="s">
        <v>80</v>
      </c>
      <c r="AY273" s="230" t="s">
        <v>157</v>
      </c>
    </row>
    <row r="274" spans="2:65" s="13" customFormat="1">
      <c r="B274" s="231"/>
      <c r="C274" s="232"/>
      <c r="D274" s="217" t="s">
        <v>168</v>
      </c>
      <c r="E274" s="233" t="s">
        <v>22</v>
      </c>
      <c r="F274" s="234" t="s">
        <v>171</v>
      </c>
      <c r="G274" s="232"/>
      <c r="H274" s="235">
        <v>62.915999999999997</v>
      </c>
      <c r="I274" s="236"/>
      <c r="J274" s="232"/>
      <c r="K274" s="232"/>
      <c r="L274" s="237"/>
      <c r="M274" s="238"/>
      <c r="N274" s="239"/>
      <c r="O274" s="239"/>
      <c r="P274" s="239"/>
      <c r="Q274" s="239"/>
      <c r="R274" s="239"/>
      <c r="S274" s="239"/>
      <c r="T274" s="240"/>
      <c r="AT274" s="241" t="s">
        <v>168</v>
      </c>
      <c r="AU274" s="241" t="s">
        <v>89</v>
      </c>
      <c r="AV274" s="13" t="s">
        <v>172</v>
      </c>
      <c r="AW274" s="13" t="s">
        <v>43</v>
      </c>
      <c r="AX274" s="13" t="s">
        <v>80</v>
      </c>
      <c r="AY274" s="241" t="s">
        <v>157</v>
      </c>
    </row>
    <row r="275" spans="2:65" s="15" customFormat="1">
      <c r="B275" s="255"/>
      <c r="C275" s="256"/>
      <c r="D275" s="217" t="s">
        <v>168</v>
      </c>
      <c r="E275" s="257" t="s">
        <v>22</v>
      </c>
      <c r="F275" s="258" t="s">
        <v>193</v>
      </c>
      <c r="G275" s="256"/>
      <c r="H275" s="259">
        <v>843.57100000000003</v>
      </c>
      <c r="I275" s="260"/>
      <c r="J275" s="256"/>
      <c r="K275" s="256"/>
      <c r="L275" s="261"/>
      <c r="M275" s="262"/>
      <c r="N275" s="263"/>
      <c r="O275" s="263"/>
      <c r="P275" s="263"/>
      <c r="Q275" s="263"/>
      <c r="R275" s="263"/>
      <c r="S275" s="263"/>
      <c r="T275" s="264"/>
      <c r="AT275" s="265" t="s">
        <v>168</v>
      </c>
      <c r="AU275" s="265" t="s">
        <v>89</v>
      </c>
      <c r="AV275" s="15" t="s">
        <v>164</v>
      </c>
      <c r="AW275" s="15" t="s">
        <v>43</v>
      </c>
      <c r="AX275" s="15" t="s">
        <v>24</v>
      </c>
      <c r="AY275" s="265" t="s">
        <v>157</v>
      </c>
    </row>
    <row r="276" spans="2:65" s="14" customFormat="1">
      <c r="B276" s="242"/>
      <c r="C276" s="243"/>
      <c r="D276" s="244" t="s">
        <v>168</v>
      </c>
      <c r="E276" s="245" t="s">
        <v>22</v>
      </c>
      <c r="F276" s="246" t="s">
        <v>306</v>
      </c>
      <c r="G276" s="243"/>
      <c r="H276" s="247" t="s">
        <v>22</v>
      </c>
      <c r="I276" s="248"/>
      <c r="J276" s="243"/>
      <c r="K276" s="243"/>
      <c r="L276" s="249"/>
      <c r="M276" s="250"/>
      <c r="N276" s="251"/>
      <c r="O276" s="251"/>
      <c r="P276" s="251"/>
      <c r="Q276" s="251"/>
      <c r="R276" s="251"/>
      <c r="S276" s="251"/>
      <c r="T276" s="252"/>
      <c r="AT276" s="253" t="s">
        <v>168</v>
      </c>
      <c r="AU276" s="253" t="s">
        <v>89</v>
      </c>
      <c r="AV276" s="14" t="s">
        <v>24</v>
      </c>
      <c r="AW276" s="14" t="s">
        <v>43</v>
      </c>
      <c r="AX276" s="14" t="s">
        <v>80</v>
      </c>
      <c r="AY276" s="253" t="s">
        <v>157</v>
      </c>
    </row>
    <row r="277" spans="2:65" s="1" customFormat="1" ht="22.5" customHeight="1">
      <c r="B277" s="42"/>
      <c r="C277" s="269" t="s">
        <v>406</v>
      </c>
      <c r="D277" s="269" t="s">
        <v>218</v>
      </c>
      <c r="E277" s="270" t="s">
        <v>407</v>
      </c>
      <c r="F277" s="271" t="s">
        <v>408</v>
      </c>
      <c r="G277" s="272" t="s">
        <v>226</v>
      </c>
      <c r="H277" s="273">
        <v>796.26800000000003</v>
      </c>
      <c r="I277" s="274"/>
      <c r="J277" s="275">
        <f>ROUND(I277*H277,2)</f>
        <v>0</v>
      </c>
      <c r="K277" s="271" t="s">
        <v>163</v>
      </c>
      <c r="L277" s="276"/>
      <c r="M277" s="277" t="s">
        <v>22</v>
      </c>
      <c r="N277" s="278" t="s">
        <v>51</v>
      </c>
      <c r="O277" s="43"/>
      <c r="P277" s="214">
        <f>O277*H277</f>
        <v>0</v>
      </c>
      <c r="Q277" s="214">
        <v>1.8E-3</v>
      </c>
      <c r="R277" s="214">
        <f>Q277*H277</f>
        <v>1.4332824</v>
      </c>
      <c r="S277" s="214">
        <v>0</v>
      </c>
      <c r="T277" s="215">
        <f>S277*H277</f>
        <v>0</v>
      </c>
      <c r="AR277" s="25" t="s">
        <v>205</v>
      </c>
      <c r="AT277" s="25" t="s">
        <v>218</v>
      </c>
      <c r="AU277" s="25" t="s">
        <v>89</v>
      </c>
      <c r="AY277" s="25" t="s">
        <v>157</v>
      </c>
      <c r="BE277" s="216">
        <f>IF(N277="základní",J277,0)</f>
        <v>0</v>
      </c>
      <c r="BF277" s="216">
        <f>IF(N277="snížená",J277,0)</f>
        <v>0</v>
      </c>
      <c r="BG277" s="216">
        <f>IF(N277="zákl. přenesená",J277,0)</f>
        <v>0</v>
      </c>
      <c r="BH277" s="216">
        <f>IF(N277="sníž. přenesená",J277,0)</f>
        <v>0</v>
      </c>
      <c r="BI277" s="216">
        <f>IF(N277="nulová",J277,0)</f>
        <v>0</v>
      </c>
      <c r="BJ277" s="25" t="s">
        <v>24</v>
      </c>
      <c r="BK277" s="216">
        <f>ROUND(I277*H277,2)</f>
        <v>0</v>
      </c>
      <c r="BL277" s="25" t="s">
        <v>164</v>
      </c>
      <c r="BM277" s="25" t="s">
        <v>409</v>
      </c>
    </row>
    <row r="278" spans="2:65" s="12" customFormat="1">
      <c r="B278" s="220"/>
      <c r="C278" s="221"/>
      <c r="D278" s="244" t="s">
        <v>168</v>
      </c>
      <c r="E278" s="266" t="s">
        <v>22</v>
      </c>
      <c r="F278" s="267" t="s">
        <v>410</v>
      </c>
      <c r="G278" s="221"/>
      <c r="H278" s="268">
        <v>796.26800000000003</v>
      </c>
      <c r="I278" s="225"/>
      <c r="J278" s="221"/>
      <c r="K278" s="221"/>
      <c r="L278" s="226"/>
      <c r="M278" s="227"/>
      <c r="N278" s="228"/>
      <c r="O278" s="228"/>
      <c r="P278" s="228"/>
      <c r="Q278" s="228"/>
      <c r="R278" s="228"/>
      <c r="S278" s="228"/>
      <c r="T278" s="229"/>
      <c r="AT278" s="230" t="s">
        <v>168</v>
      </c>
      <c r="AU278" s="230" t="s">
        <v>89</v>
      </c>
      <c r="AV278" s="12" t="s">
        <v>89</v>
      </c>
      <c r="AW278" s="12" t="s">
        <v>43</v>
      </c>
      <c r="AX278" s="12" t="s">
        <v>24</v>
      </c>
      <c r="AY278" s="230" t="s">
        <v>157</v>
      </c>
    </row>
    <row r="279" spans="2:65" s="1" customFormat="1" ht="31.5" customHeight="1">
      <c r="B279" s="42"/>
      <c r="C279" s="269" t="s">
        <v>411</v>
      </c>
      <c r="D279" s="269" t="s">
        <v>218</v>
      </c>
      <c r="E279" s="270" t="s">
        <v>412</v>
      </c>
      <c r="F279" s="271" t="s">
        <v>413</v>
      </c>
      <c r="G279" s="272" t="s">
        <v>226</v>
      </c>
      <c r="H279" s="273">
        <v>64.174000000000007</v>
      </c>
      <c r="I279" s="274"/>
      <c r="J279" s="275">
        <f>ROUND(I279*H279,2)</f>
        <v>0</v>
      </c>
      <c r="K279" s="271" t="s">
        <v>163</v>
      </c>
      <c r="L279" s="276"/>
      <c r="M279" s="277" t="s">
        <v>22</v>
      </c>
      <c r="N279" s="278" t="s">
        <v>51</v>
      </c>
      <c r="O279" s="43"/>
      <c r="P279" s="214">
        <f>O279*H279</f>
        <v>0</v>
      </c>
      <c r="Q279" s="214">
        <v>4.1999999999999997E-3</v>
      </c>
      <c r="R279" s="214">
        <f>Q279*H279</f>
        <v>0.26953080000000001</v>
      </c>
      <c r="S279" s="214">
        <v>0</v>
      </c>
      <c r="T279" s="215">
        <f>S279*H279</f>
        <v>0</v>
      </c>
      <c r="AR279" s="25" t="s">
        <v>205</v>
      </c>
      <c r="AT279" s="25" t="s">
        <v>218</v>
      </c>
      <c r="AU279" s="25" t="s">
        <v>89</v>
      </c>
      <c r="AY279" s="25" t="s">
        <v>157</v>
      </c>
      <c r="BE279" s="216">
        <f>IF(N279="základní",J279,0)</f>
        <v>0</v>
      </c>
      <c r="BF279" s="216">
        <f>IF(N279="snížená",J279,0)</f>
        <v>0</v>
      </c>
      <c r="BG279" s="216">
        <f>IF(N279="zákl. přenesená",J279,0)</f>
        <v>0</v>
      </c>
      <c r="BH279" s="216">
        <f>IF(N279="sníž. přenesená",J279,0)</f>
        <v>0</v>
      </c>
      <c r="BI279" s="216">
        <f>IF(N279="nulová",J279,0)</f>
        <v>0</v>
      </c>
      <c r="BJ279" s="25" t="s">
        <v>24</v>
      </c>
      <c r="BK279" s="216">
        <f>ROUND(I279*H279,2)</f>
        <v>0</v>
      </c>
      <c r="BL279" s="25" t="s">
        <v>164</v>
      </c>
      <c r="BM279" s="25" t="s">
        <v>414</v>
      </c>
    </row>
    <row r="280" spans="2:65" s="12" customFormat="1">
      <c r="B280" s="220"/>
      <c r="C280" s="221"/>
      <c r="D280" s="244" t="s">
        <v>168</v>
      </c>
      <c r="E280" s="266" t="s">
        <v>22</v>
      </c>
      <c r="F280" s="267" t="s">
        <v>415</v>
      </c>
      <c r="G280" s="221"/>
      <c r="H280" s="268">
        <v>64.174000000000007</v>
      </c>
      <c r="I280" s="225"/>
      <c r="J280" s="221"/>
      <c r="K280" s="221"/>
      <c r="L280" s="226"/>
      <c r="M280" s="227"/>
      <c r="N280" s="228"/>
      <c r="O280" s="228"/>
      <c r="P280" s="228"/>
      <c r="Q280" s="228"/>
      <c r="R280" s="228"/>
      <c r="S280" s="228"/>
      <c r="T280" s="229"/>
      <c r="AT280" s="230" t="s">
        <v>168</v>
      </c>
      <c r="AU280" s="230" t="s">
        <v>89</v>
      </c>
      <c r="AV280" s="12" t="s">
        <v>89</v>
      </c>
      <c r="AW280" s="12" t="s">
        <v>43</v>
      </c>
      <c r="AX280" s="12" t="s">
        <v>24</v>
      </c>
      <c r="AY280" s="230" t="s">
        <v>157</v>
      </c>
    </row>
    <row r="281" spans="2:65" s="1" customFormat="1" ht="44.25" customHeight="1">
      <c r="B281" s="42"/>
      <c r="C281" s="205" t="s">
        <v>416</v>
      </c>
      <c r="D281" s="205" t="s">
        <v>159</v>
      </c>
      <c r="E281" s="206" t="s">
        <v>417</v>
      </c>
      <c r="F281" s="207" t="s">
        <v>418</v>
      </c>
      <c r="G281" s="208" t="s">
        <v>226</v>
      </c>
      <c r="H281" s="209">
        <v>586.36900000000003</v>
      </c>
      <c r="I281" s="210"/>
      <c r="J281" s="211">
        <f>ROUND(I281*H281,2)</f>
        <v>0</v>
      </c>
      <c r="K281" s="207" t="s">
        <v>22</v>
      </c>
      <c r="L281" s="62"/>
      <c r="M281" s="212" t="s">
        <v>22</v>
      </c>
      <c r="N281" s="213" t="s">
        <v>51</v>
      </c>
      <c r="O281" s="43"/>
      <c r="P281" s="214">
        <f>O281*H281</f>
        <v>0</v>
      </c>
      <c r="Q281" s="214">
        <v>8.5000000000000006E-3</v>
      </c>
      <c r="R281" s="214">
        <f>Q281*H281</f>
        <v>4.9841365000000009</v>
      </c>
      <c r="S281" s="214">
        <v>0</v>
      </c>
      <c r="T281" s="215">
        <f>S281*H281</f>
        <v>0</v>
      </c>
      <c r="AR281" s="25" t="s">
        <v>164</v>
      </c>
      <c r="AT281" s="25" t="s">
        <v>159</v>
      </c>
      <c r="AU281" s="25" t="s">
        <v>89</v>
      </c>
      <c r="AY281" s="25" t="s">
        <v>157</v>
      </c>
      <c r="BE281" s="216">
        <f>IF(N281="základní",J281,0)</f>
        <v>0</v>
      </c>
      <c r="BF281" s="216">
        <f>IF(N281="snížená",J281,0)</f>
        <v>0</v>
      </c>
      <c r="BG281" s="216">
        <f>IF(N281="zákl. přenesená",J281,0)</f>
        <v>0</v>
      </c>
      <c r="BH281" s="216">
        <f>IF(N281="sníž. přenesená",J281,0)</f>
        <v>0</v>
      </c>
      <c r="BI281" s="216">
        <f>IF(N281="nulová",J281,0)</f>
        <v>0</v>
      </c>
      <c r="BJ281" s="25" t="s">
        <v>24</v>
      </c>
      <c r="BK281" s="216">
        <f>ROUND(I281*H281,2)</f>
        <v>0</v>
      </c>
      <c r="BL281" s="25" t="s">
        <v>164</v>
      </c>
      <c r="BM281" s="25" t="s">
        <v>419</v>
      </c>
    </row>
    <row r="282" spans="2:65" s="1" customFormat="1" ht="252">
      <c r="B282" s="42"/>
      <c r="C282" s="64"/>
      <c r="D282" s="217" t="s">
        <v>318</v>
      </c>
      <c r="E282" s="64"/>
      <c r="F282" s="218" t="s">
        <v>420</v>
      </c>
      <c r="G282" s="64"/>
      <c r="H282" s="64"/>
      <c r="I282" s="173"/>
      <c r="J282" s="64"/>
      <c r="K282" s="64"/>
      <c r="L282" s="62"/>
      <c r="M282" s="219"/>
      <c r="N282" s="43"/>
      <c r="O282" s="43"/>
      <c r="P282" s="43"/>
      <c r="Q282" s="43"/>
      <c r="R282" s="43"/>
      <c r="S282" s="43"/>
      <c r="T282" s="79"/>
      <c r="AT282" s="25" t="s">
        <v>318</v>
      </c>
      <c r="AU282" s="25" t="s">
        <v>89</v>
      </c>
    </row>
    <row r="283" spans="2:65" s="14" customFormat="1">
      <c r="B283" s="242"/>
      <c r="C283" s="243"/>
      <c r="D283" s="217" t="s">
        <v>168</v>
      </c>
      <c r="E283" s="279" t="s">
        <v>22</v>
      </c>
      <c r="F283" s="280" t="s">
        <v>353</v>
      </c>
      <c r="G283" s="243"/>
      <c r="H283" s="281" t="s">
        <v>22</v>
      </c>
      <c r="I283" s="248"/>
      <c r="J283" s="243"/>
      <c r="K283" s="243"/>
      <c r="L283" s="249"/>
      <c r="M283" s="250"/>
      <c r="N283" s="251"/>
      <c r="O283" s="251"/>
      <c r="P283" s="251"/>
      <c r="Q283" s="251"/>
      <c r="R283" s="251"/>
      <c r="S283" s="251"/>
      <c r="T283" s="252"/>
      <c r="AT283" s="253" t="s">
        <v>168</v>
      </c>
      <c r="AU283" s="253" t="s">
        <v>89</v>
      </c>
      <c r="AV283" s="14" t="s">
        <v>24</v>
      </c>
      <c r="AW283" s="14" t="s">
        <v>43</v>
      </c>
      <c r="AX283" s="14" t="s">
        <v>80</v>
      </c>
      <c r="AY283" s="253" t="s">
        <v>157</v>
      </c>
    </row>
    <row r="284" spans="2:65" s="12" customFormat="1">
      <c r="B284" s="220"/>
      <c r="C284" s="221"/>
      <c r="D284" s="217" t="s">
        <v>168</v>
      </c>
      <c r="E284" s="222" t="s">
        <v>22</v>
      </c>
      <c r="F284" s="223" t="s">
        <v>421</v>
      </c>
      <c r="G284" s="221"/>
      <c r="H284" s="224">
        <v>65.451999999999998</v>
      </c>
      <c r="I284" s="225"/>
      <c r="J284" s="221"/>
      <c r="K284" s="221"/>
      <c r="L284" s="226"/>
      <c r="M284" s="227"/>
      <c r="N284" s="228"/>
      <c r="O284" s="228"/>
      <c r="P284" s="228"/>
      <c r="Q284" s="228"/>
      <c r="R284" s="228"/>
      <c r="S284" s="228"/>
      <c r="T284" s="229"/>
      <c r="AT284" s="230" t="s">
        <v>168</v>
      </c>
      <c r="AU284" s="230" t="s">
        <v>89</v>
      </c>
      <c r="AV284" s="12" t="s">
        <v>89</v>
      </c>
      <c r="AW284" s="12" t="s">
        <v>43</v>
      </c>
      <c r="AX284" s="12" t="s">
        <v>80</v>
      </c>
      <c r="AY284" s="230" t="s">
        <v>157</v>
      </c>
    </row>
    <row r="285" spans="2:65" s="12" customFormat="1">
      <c r="B285" s="220"/>
      <c r="C285" s="221"/>
      <c r="D285" s="217" t="s">
        <v>168</v>
      </c>
      <c r="E285" s="222" t="s">
        <v>22</v>
      </c>
      <c r="F285" s="223" t="s">
        <v>422</v>
      </c>
      <c r="G285" s="221"/>
      <c r="H285" s="224">
        <v>29.506</v>
      </c>
      <c r="I285" s="225"/>
      <c r="J285" s="221"/>
      <c r="K285" s="221"/>
      <c r="L285" s="226"/>
      <c r="M285" s="227"/>
      <c r="N285" s="228"/>
      <c r="O285" s="228"/>
      <c r="P285" s="228"/>
      <c r="Q285" s="228"/>
      <c r="R285" s="228"/>
      <c r="S285" s="228"/>
      <c r="T285" s="229"/>
      <c r="AT285" s="230" t="s">
        <v>168</v>
      </c>
      <c r="AU285" s="230" t="s">
        <v>89</v>
      </c>
      <c r="AV285" s="12" t="s">
        <v>89</v>
      </c>
      <c r="AW285" s="12" t="s">
        <v>43</v>
      </c>
      <c r="AX285" s="12" t="s">
        <v>80</v>
      </c>
      <c r="AY285" s="230" t="s">
        <v>157</v>
      </c>
    </row>
    <row r="286" spans="2:65" s="14" customFormat="1">
      <c r="B286" s="242"/>
      <c r="C286" s="243"/>
      <c r="D286" s="217" t="s">
        <v>168</v>
      </c>
      <c r="E286" s="279" t="s">
        <v>22</v>
      </c>
      <c r="F286" s="280" t="s">
        <v>402</v>
      </c>
      <c r="G286" s="243"/>
      <c r="H286" s="281" t="s">
        <v>22</v>
      </c>
      <c r="I286" s="248"/>
      <c r="J286" s="243"/>
      <c r="K286" s="243"/>
      <c r="L286" s="249"/>
      <c r="M286" s="250"/>
      <c r="N286" s="251"/>
      <c r="O286" s="251"/>
      <c r="P286" s="251"/>
      <c r="Q286" s="251"/>
      <c r="R286" s="251"/>
      <c r="S286" s="251"/>
      <c r="T286" s="252"/>
      <c r="AT286" s="253" t="s">
        <v>168</v>
      </c>
      <c r="AU286" s="253" t="s">
        <v>89</v>
      </c>
      <c r="AV286" s="14" t="s">
        <v>24</v>
      </c>
      <c r="AW286" s="14" t="s">
        <v>43</v>
      </c>
      <c r="AX286" s="14" t="s">
        <v>80</v>
      </c>
      <c r="AY286" s="253" t="s">
        <v>157</v>
      </c>
    </row>
    <row r="287" spans="2:65" s="12" customFormat="1">
      <c r="B287" s="220"/>
      <c r="C287" s="221"/>
      <c r="D287" s="217" t="s">
        <v>168</v>
      </c>
      <c r="E287" s="222" t="s">
        <v>22</v>
      </c>
      <c r="F287" s="223" t="s">
        <v>423</v>
      </c>
      <c r="G287" s="221"/>
      <c r="H287" s="224">
        <v>201.77500000000001</v>
      </c>
      <c r="I287" s="225"/>
      <c r="J287" s="221"/>
      <c r="K287" s="221"/>
      <c r="L287" s="226"/>
      <c r="M287" s="227"/>
      <c r="N287" s="228"/>
      <c r="O287" s="228"/>
      <c r="P287" s="228"/>
      <c r="Q287" s="228"/>
      <c r="R287" s="228"/>
      <c r="S287" s="228"/>
      <c r="T287" s="229"/>
      <c r="AT287" s="230" t="s">
        <v>168</v>
      </c>
      <c r="AU287" s="230" t="s">
        <v>89</v>
      </c>
      <c r="AV287" s="12" t="s">
        <v>89</v>
      </c>
      <c r="AW287" s="12" t="s">
        <v>43</v>
      </c>
      <c r="AX287" s="12" t="s">
        <v>80</v>
      </c>
      <c r="AY287" s="230" t="s">
        <v>157</v>
      </c>
    </row>
    <row r="288" spans="2:65" s="14" customFormat="1">
      <c r="B288" s="242"/>
      <c r="C288" s="243"/>
      <c r="D288" s="217" t="s">
        <v>168</v>
      </c>
      <c r="E288" s="279" t="s">
        <v>22</v>
      </c>
      <c r="F288" s="280" t="s">
        <v>311</v>
      </c>
      <c r="G288" s="243"/>
      <c r="H288" s="281" t="s">
        <v>22</v>
      </c>
      <c r="I288" s="248"/>
      <c r="J288" s="243"/>
      <c r="K288" s="243"/>
      <c r="L288" s="249"/>
      <c r="M288" s="250"/>
      <c r="N288" s="251"/>
      <c r="O288" s="251"/>
      <c r="P288" s="251"/>
      <c r="Q288" s="251"/>
      <c r="R288" s="251"/>
      <c r="S288" s="251"/>
      <c r="T288" s="252"/>
      <c r="AT288" s="253" t="s">
        <v>168</v>
      </c>
      <c r="AU288" s="253" t="s">
        <v>89</v>
      </c>
      <c r="AV288" s="14" t="s">
        <v>24</v>
      </c>
      <c r="AW288" s="14" t="s">
        <v>43</v>
      </c>
      <c r="AX288" s="14" t="s">
        <v>80</v>
      </c>
      <c r="AY288" s="253" t="s">
        <v>157</v>
      </c>
    </row>
    <row r="289" spans="2:65" s="12" customFormat="1">
      <c r="B289" s="220"/>
      <c r="C289" s="221"/>
      <c r="D289" s="217" t="s">
        <v>168</v>
      </c>
      <c r="E289" s="222" t="s">
        <v>22</v>
      </c>
      <c r="F289" s="223" t="s">
        <v>424</v>
      </c>
      <c r="G289" s="221"/>
      <c r="H289" s="224">
        <v>17.594999999999999</v>
      </c>
      <c r="I289" s="225"/>
      <c r="J289" s="221"/>
      <c r="K289" s="221"/>
      <c r="L289" s="226"/>
      <c r="M289" s="227"/>
      <c r="N289" s="228"/>
      <c r="O289" s="228"/>
      <c r="P289" s="228"/>
      <c r="Q289" s="228"/>
      <c r="R289" s="228"/>
      <c r="S289" s="228"/>
      <c r="T289" s="229"/>
      <c r="AT289" s="230" t="s">
        <v>168</v>
      </c>
      <c r="AU289" s="230" t="s">
        <v>89</v>
      </c>
      <c r="AV289" s="12" t="s">
        <v>89</v>
      </c>
      <c r="AW289" s="12" t="s">
        <v>43</v>
      </c>
      <c r="AX289" s="12" t="s">
        <v>80</v>
      </c>
      <c r="AY289" s="230" t="s">
        <v>157</v>
      </c>
    </row>
    <row r="290" spans="2:65" s="12" customFormat="1">
      <c r="B290" s="220"/>
      <c r="C290" s="221"/>
      <c r="D290" s="217" t="s">
        <v>168</v>
      </c>
      <c r="E290" s="222" t="s">
        <v>22</v>
      </c>
      <c r="F290" s="223" t="s">
        <v>425</v>
      </c>
      <c r="G290" s="221"/>
      <c r="H290" s="224">
        <v>78.388999999999996</v>
      </c>
      <c r="I290" s="225"/>
      <c r="J290" s="221"/>
      <c r="K290" s="221"/>
      <c r="L290" s="226"/>
      <c r="M290" s="227"/>
      <c r="N290" s="228"/>
      <c r="O290" s="228"/>
      <c r="P290" s="228"/>
      <c r="Q290" s="228"/>
      <c r="R290" s="228"/>
      <c r="S290" s="228"/>
      <c r="T290" s="229"/>
      <c r="AT290" s="230" t="s">
        <v>168</v>
      </c>
      <c r="AU290" s="230" t="s">
        <v>89</v>
      </c>
      <c r="AV290" s="12" t="s">
        <v>89</v>
      </c>
      <c r="AW290" s="12" t="s">
        <v>43</v>
      </c>
      <c r="AX290" s="12" t="s">
        <v>80</v>
      </c>
      <c r="AY290" s="230" t="s">
        <v>157</v>
      </c>
    </row>
    <row r="291" spans="2:65" s="14" customFormat="1">
      <c r="B291" s="242"/>
      <c r="C291" s="243"/>
      <c r="D291" s="217" t="s">
        <v>168</v>
      </c>
      <c r="E291" s="279" t="s">
        <v>22</v>
      </c>
      <c r="F291" s="280" t="s">
        <v>358</v>
      </c>
      <c r="G291" s="243"/>
      <c r="H291" s="281" t="s">
        <v>22</v>
      </c>
      <c r="I291" s="248"/>
      <c r="J291" s="243"/>
      <c r="K291" s="243"/>
      <c r="L291" s="249"/>
      <c r="M291" s="250"/>
      <c r="N291" s="251"/>
      <c r="O291" s="251"/>
      <c r="P291" s="251"/>
      <c r="Q291" s="251"/>
      <c r="R291" s="251"/>
      <c r="S291" s="251"/>
      <c r="T291" s="252"/>
      <c r="AT291" s="253" t="s">
        <v>168</v>
      </c>
      <c r="AU291" s="253" t="s">
        <v>89</v>
      </c>
      <c r="AV291" s="14" t="s">
        <v>24</v>
      </c>
      <c r="AW291" s="14" t="s">
        <v>43</v>
      </c>
      <c r="AX291" s="14" t="s">
        <v>80</v>
      </c>
      <c r="AY291" s="253" t="s">
        <v>157</v>
      </c>
    </row>
    <row r="292" spans="2:65" s="12" customFormat="1">
      <c r="B292" s="220"/>
      <c r="C292" s="221"/>
      <c r="D292" s="217" t="s">
        <v>168</v>
      </c>
      <c r="E292" s="222" t="s">
        <v>22</v>
      </c>
      <c r="F292" s="223" t="s">
        <v>426</v>
      </c>
      <c r="G292" s="221"/>
      <c r="H292" s="224">
        <v>193.65199999999999</v>
      </c>
      <c r="I292" s="225"/>
      <c r="J292" s="221"/>
      <c r="K292" s="221"/>
      <c r="L292" s="226"/>
      <c r="M292" s="227"/>
      <c r="N292" s="228"/>
      <c r="O292" s="228"/>
      <c r="P292" s="228"/>
      <c r="Q292" s="228"/>
      <c r="R292" s="228"/>
      <c r="S292" s="228"/>
      <c r="T292" s="229"/>
      <c r="AT292" s="230" t="s">
        <v>168</v>
      </c>
      <c r="AU292" s="230" t="s">
        <v>89</v>
      </c>
      <c r="AV292" s="12" t="s">
        <v>89</v>
      </c>
      <c r="AW292" s="12" t="s">
        <v>43</v>
      </c>
      <c r="AX292" s="12" t="s">
        <v>80</v>
      </c>
      <c r="AY292" s="230" t="s">
        <v>157</v>
      </c>
    </row>
    <row r="293" spans="2:65" s="15" customFormat="1">
      <c r="B293" s="255"/>
      <c r="C293" s="256"/>
      <c r="D293" s="217" t="s">
        <v>168</v>
      </c>
      <c r="E293" s="257" t="s">
        <v>22</v>
      </c>
      <c r="F293" s="258" t="s">
        <v>193</v>
      </c>
      <c r="G293" s="256"/>
      <c r="H293" s="259">
        <v>586.36900000000003</v>
      </c>
      <c r="I293" s="260"/>
      <c r="J293" s="256"/>
      <c r="K293" s="256"/>
      <c r="L293" s="261"/>
      <c r="M293" s="262"/>
      <c r="N293" s="263"/>
      <c r="O293" s="263"/>
      <c r="P293" s="263"/>
      <c r="Q293" s="263"/>
      <c r="R293" s="263"/>
      <c r="S293" s="263"/>
      <c r="T293" s="264"/>
      <c r="AT293" s="265" t="s">
        <v>168</v>
      </c>
      <c r="AU293" s="265" t="s">
        <v>89</v>
      </c>
      <c r="AV293" s="15" t="s">
        <v>164</v>
      </c>
      <c r="AW293" s="15" t="s">
        <v>43</v>
      </c>
      <c r="AX293" s="15" t="s">
        <v>24</v>
      </c>
      <c r="AY293" s="265" t="s">
        <v>157</v>
      </c>
    </row>
    <row r="294" spans="2:65" s="14" customFormat="1">
      <c r="B294" s="242"/>
      <c r="C294" s="243"/>
      <c r="D294" s="244" t="s">
        <v>168</v>
      </c>
      <c r="E294" s="245" t="s">
        <v>22</v>
      </c>
      <c r="F294" s="246" t="s">
        <v>306</v>
      </c>
      <c r="G294" s="243"/>
      <c r="H294" s="247" t="s">
        <v>22</v>
      </c>
      <c r="I294" s="248"/>
      <c r="J294" s="243"/>
      <c r="K294" s="243"/>
      <c r="L294" s="249"/>
      <c r="M294" s="250"/>
      <c r="N294" s="251"/>
      <c r="O294" s="251"/>
      <c r="P294" s="251"/>
      <c r="Q294" s="251"/>
      <c r="R294" s="251"/>
      <c r="S294" s="251"/>
      <c r="T294" s="252"/>
      <c r="AT294" s="253" t="s">
        <v>168</v>
      </c>
      <c r="AU294" s="253" t="s">
        <v>89</v>
      </c>
      <c r="AV294" s="14" t="s">
        <v>24</v>
      </c>
      <c r="AW294" s="14" t="s">
        <v>43</v>
      </c>
      <c r="AX294" s="14" t="s">
        <v>80</v>
      </c>
      <c r="AY294" s="253" t="s">
        <v>157</v>
      </c>
    </row>
    <row r="295" spans="2:65" s="1" customFormat="1" ht="22.5" customHeight="1">
      <c r="B295" s="42"/>
      <c r="C295" s="269" t="s">
        <v>427</v>
      </c>
      <c r="D295" s="269" t="s">
        <v>218</v>
      </c>
      <c r="E295" s="270" t="s">
        <v>428</v>
      </c>
      <c r="F295" s="271" t="s">
        <v>429</v>
      </c>
      <c r="G295" s="272" t="s">
        <v>226</v>
      </c>
      <c r="H295" s="273">
        <v>598.096</v>
      </c>
      <c r="I295" s="274"/>
      <c r="J295" s="275">
        <f>ROUND(I295*H295,2)</f>
        <v>0</v>
      </c>
      <c r="K295" s="271" t="s">
        <v>163</v>
      </c>
      <c r="L295" s="276"/>
      <c r="M295" s="277" t="s">
        <v>22</v>
      </c>
      <c r="N295" s="278" t="s">
        <v>51</v>
      </c>
      <c r="O295" s="43"/>
      <c r="P295" s="214">
        <f>O295*H295</f>
        <v>0</v>
      </c>
      <c r="Q295" s="214">
        <v>2.0999999999999999E-3</v>
      </c>
      <c r="R295" s="214">
        <f>Q295*H295</f>
        <v>1.2560015999999998</v>
      </c>
      <c r="S295" s="214">
        <v>0</v>
      </c>
      <c r="T295" s="215">
        <f>S295*H295</f>
        <v>0</v>
      </c>
      <c r="AR295" s="25" t="s">
        <v>205</v>
      </c>
      <c r="AT295" s="25" t="s">
        <v>218</v>
      </c>
      <c r="AU295" s="25" t="s">
        <v>89</v>
      </c>
      <c r="AY295" s="25" t="s">
        <v>157</v>
      </c>
      <c r="BE295" s="216">
        <f>IF(N295="základní",J295,0)</f>
        <v>0</v>
      </c>
      <c r="BF295" s="216">
        <f>IF(N295="snížená",J295,0)</f>
        <v>0</v>
      </c>
      <c r="BG295" s="216">
        <f>IF(N295="zákl. přenesená",J295,0)</f>
        <v>0</v>
      </c>
      <c r="BH295" s="216">
        <f>IF(N295="sníž. přenesená",J295,0)</f>
        <v>0</v>
      </c>
      <c r="BI295" s="216">
        <f>IF(N295="nulová",J295,0)</f>
        <v>0</v>
      </c>
      <c r="BJ295" s="25" t="s">
        <v>24</v>
      </c>
      <c r="BK295" s="216">
        <f>ROUND(I295*H295,2)</f>
        <v>0</v>
      </c>
      <c r="BL295" s="25" t="s">
        <v>164</v>
      </c>
      <c r="BM295" s="25" t="s">
        <v>430</v>
      </c>
    </row>
    <row r="296" spans="2:65" s="12" customFormat="1">
      <c r="B296" s="220"/>
      <c r="C296" s="221"/>
      <c r="D296" s="244" t="s">
        <v>168</v>
      </c>
      <c r="E296" s="266" t="s">
        <v>22</v>
      </c>
      <c r="F296" s="267" t="s">
        <v>431</v>
      </c>
      <c r="G296" s="221"/>
      <c r="H296" s="268">
        <v>598.096</v>
      </c>
      <c r="I296" s="225"/>
      <c r="J296" s="221"/>
      <c r="K296" s="221"/>
      <c r="L296" s="226"/>
      <c r="M296" s="227"/>
      <c r="N296" s="228"/>
      <c r="O296" s="228"/>
      <c r="P296" s="228"/>
      <c r="Q296" s="228"/>
      <c r="R296" s="228"/>
      <c r="S296" s="228"/>
      <c r="T296" s="229"/>
      <c r="AT296" s="230" t="s">
        <v>168</v>
      </c>
      <c r="AU296" s="230" t="s">
        <v>89</v>
      </c>
      <c r="AV296" s="12" t="s">
        <v>89</v>
      </c>
      <c r="AW296" s="12" t="s">
        <v>43</v>
      </c>
      <c r="AX296" s="12" t="s">
        <v>24</v>
      </c>
      <c r="AY296" s="230" t="s">
        <v>157</v>
      </c>
    </row>
    <row r="297" spans="2:65" s="1" customFormat="1" ht="31.5" customHeight="1">
      <c r="B297" s="42"/>
      <c r="C297" s="205" t="s">
        <v>432</v>
      </c>
      <c r="D297" s="205" t="s">
        <v>159</v>
      </c>
      <c r="E297" s="206" t="s">
        <v>433</v>
      </c>
      <c r="F297" s="207" t="s">
        <v>434</v>
      </c>
      <c r="G297" s="208" t="s">
        <v>345</v>
      </c>
      <c r="H297" s="209">
        <v>317.58</v>
      </c>
      <c r="I297" s="210"/>
      <c r="J297" s="211">
        <f>ROUND(I297*H297,2)</f>
        <v>0</v>
      </c>
      <c r="K297" s="207" t="s">
        <v>163</v>
      </c>
      <c r="L297" s="62"/>
      <c r="M297" s="212" t="s">
        <v>22</v>
      </c>
      <c r="N297" s="213" t="s">
        <v>51</v>
      </c>
      <c r="O297" s="43"/>
      <c r="P297" s="214">
        <f>O297*H297</f>
        <v>0</v>
      </c>
      <c r="Q297" s="214">
        <v>1.6800000000000001E-3</v>
      </c>
      <c r="R297" s="214">
        <f>Q297*H297</f>
        <v>0.53353439999999996</v>
      </c>
      <c r="S297" s="214">
        <v>0</v>
      </c>
      <c r="T297" s="215">
        <f>S297*H297</f>
        <v>0</v>
      </c>
      <c r="AR297" s="25" t="s">
        <v>164</v>
      </c>
      <c r="AT297" s="25" t="s">
        <v>159</v>
      </c>
      <c r="AU297" s="25" t="s">
        <v>89</v>
      </c>
      <c r="AY297" s="25" t="s">
        <v>157</v>
      </c>
      <c r="BE297" s="216">
        <f>IF(N297="základní",J297,0)</f>
        <v>0</v>
      </c>
      <c r="BF297" s="216">
        <f>IF(N297="snížená",J297,0)</f>
        <v>0</v>
      </c>
      <c r="BG297" s="216">
        <f>IF(N297="zákl. přenesená",J297,0)</f>
        <v>0</v>
      </c>
      <c r="BH297" s="216">
        <f>IF(N297="sníž. přenesená",J297,0)</f>
        <v>0</v>
      </c>
      <c r="BI297" s="216">
        <f>IF(N297="nulová",J297,0)</f>
        <v>0</v>
      </c>
      <c r="BJ297" s="25" t="s">
        <v>24</v>
      </c>
      <c r="BK297" s="216">
        <f>ROUND(I297*H297,2)</f>
        <v>0</v>
      </c>
      <c r="BL297" s="25" t="s">
        <v>164</v>
      </c>
      <c r="BM297" s="25" t="s">
        <v>435</v>
      </c>
    </row>
    <row r="298" spans="2:65" s="1" customFormat="1" ht="108">
      <c r="B298" s="42"/>
      <c r="C298" s="64"/>
      <c r="D298" s="217" t="s">
        <v>166</v>
      </c>
      <c r="E298" s="64"/>
      <c r="F298" s="218" t="s">
        <v>436</v>
      </c>
      <c r="G298" s="64"/>
      <c r="H298" s="64"/>
      <c r="I298" s="173"/>
      <c r="J298" s="64"/>
      <c r="K298" s="64"/>
      <c r="L298" s="62"/>
      <c r="M298" s="219"/>
      <c r="N298" s="43"/>
      <c r="O298" s="43"/>
      <c r="P298" s="43"/>
      <c r="Q298" s="43"/>
      <c r="R298" s="43"/>
      <c r="S298" s="43"/>
      <c r="T298" s="79"/>
      <c r="AT298" s="25" t="s">
        <v>166</v>
      </c>
      <c r="AU298" s="25" t="s">
        <v>89</v>
      </c>
    </row>
    <row r="299" spans="2:65" s="12" customFormat="1">
      <c r="B299" s="220"/>
      <c r="C299" s="221"/>
      <c r="D299" s="217" t="s">
        <v>168</v>
      </c>
      <c r="E299" s="222" t="s">
        <v>22</v>
      </c>
      <c r="F299" s="223" t="s">
        <v>437</v>
      </c>
      <c r="G299" s="221"/>
      <c r="H299" s="224">
        <v>1.5</v>
      </c>
      <c r="I299" s="225"/>
      <c r="J299" s="221"/>
      <c r="K299" s="221"/>
      <c r="L299" s="226"/>
      <c r="M299" s="227"/>
      <c r="N299" s="228"/>
      <c r="O299" s="228"/>
      <c r="P299" s="228"/>
      <c r="Q299" s="228"/>
      <c r="R299" s="228"/>
      <c r="S299" s="228"/>
      <c r="T299" s="229"/>
      <c r="AT299" s="230" t="s">
        <v>168</v>
      </c>
      <c r="AU299" s="230" t="s">
        <v>89</v>
      </c>
      <c r="AV299" s="12" t="s">
        <v>89</v>
      </c>
      <c r="AW299" s="12" t="s">
        <v>43</v>
      </c>
      <c r="AX299" s="12" t="s">
        <v>80</v>
      </c>
      <c r="AY299" s="230" t="s">
        <v>157</v>
      </c>
    </row>
    <row r="300" spans="2:65" s="14" customFormat="1">
      <c r="B300" s="242"/>
      <c r="C300" s="243"/>
      <c r="D300" s="217" t="s">
        <v>168</v>
      </c>
      <c r="E300" s="279" t="s">
        <v>22</v>
      </c>
      <c r="F300" s="280" t="s">
        <v>353</v>
      </c>
      <c r="G300" s="243"/>
      <c r="H300" s="281" t="s">
        <v>22</v>
      </c>
      <c r="I300" s="248"/>
      <c r="J300" s="243"/>
      <c r="K300" s="243"/>
      <c r="L300" s="249"/>
      <c r="M300" s="250"/>
      <c r="N300" s="251"/>
      <c r="O300" s="251"/>
      <c r="P300" s="251"/>
      <c r="Q300" s="251"/>
      <c r="R300" s="251"/>
      <c r="S300" s="251"/>
      <c r="T300" s="252"/>
      <c r="AT300" s="253" t="s">
        <v>168</v>
      </c>
      <c r="AU300" s="253" t="s">
        <v>89</v>
      </c>
      <c r="AV300" s="14" t="s">
        <v>24</v>
      </c>
      <c r="AW300" s="14" t="s">
        <v>43</v>
      </c>
      <c r="AX300" s="14" t="s">
        <v>80</v>
      </c>
      <c r="AY300" s="253" t="s">
        <v>157</v>
      </c>
    </row>
    <row r="301" spans="2:65" s="12" customFormat="1">
      <c r="B301" s="220"/>
      <c r="C301" s="221"/>
      <c r="D301" s="217" t="s">
        <v>168</v>
      </c>
      <c r="E301" s="222" t="s">
        <v>22</v>
      </c>
      <c r="F301" s="223" t="s">
        <v>438</v>
      </c>
      <c r="G301" s="221"/>
      <c r="H301" s="224">
        <v>35.04</v>
      </c>
      <c r="I301" s="225"/>
      <c r="J301" s="221"/>
      <c r="K301" s="221"/>
      <c r="L301" s="226"/>
      <c r="M301" s="227"/>
      <c r="N301" s="228"/>
      <c r="O301" s="228"/>
      <c r="P301" s="228"/>
      <c r="Q301" s="228"/>
      <c r="R301" s="228"/>
      <c r="S301" s="228"/>
      <c r="T301" s="229"/>
      <c r="AT301" s="230" t="s">
        <v>168</v>
      </c>
      <c r="AU301" s="230" t="s">
        <v>89</v>
      </c>
      <c r="AV301" s="12" t="s">
        <v>89</v>
      </c>
      <c r="AW301" s="12" t="s">
        <v>43</v>
      </c>
      <c r="AX301" s="12" t="s">
        <v>80</v>
      </c>
      <c r="AY301" s="230" t="s">
        <v>157</v>
      </c>
    </row>
    <row r="302" spans="2:65" s="14" customFormat="1">
      <c r="B302" s="242"/>
      <c r="C302" s="243"/>
      <c r="D302" s="217" t="s">
        <v>168</v>
      </c>
      <c r="E302" s="279" t="s">
        <v>22</v>
      </c>
      <c r="F302" s="280" t="s">
        <v>358</v>
      </c>
      <c r="G302" s="243"/>
      <c r="H302" s="281" t="s">
        <v>22</v>
      </c>
      <c r="I302" s="248"/>
      <c r="J302" s="243"/>
      <c r="K302" s="243"/>
      <c r="L302" s="249"/>
      <c r="M302" s="250"/>
      <c r="N302" s="251"/>
      <c r="O302" s="251"/>
      <c r="P302" s="251"/>
      <c r="Q302" s="251"/>
      <c r="R302" s="251"/>
      <c r="S302" s="251"/>
      <c r="T302" s="252"/>
      <c r="AT302" s="253" t="s">
        <v>168</v>
      </c>
      <c r="AU302" s="253" t="s">
        <v>89</v>
      </c>
      <c r="AV302" s="14" t="s">
        <v>24</v>
      </c>
      <c r="AW302" s="14" t="s">
        <v>43</v>
      </c>
      <c r="AX302" s="14" t="s">
        <v>80</v>
      </c>
      <c r="AY302" s="253" t="s">
        <v>157</v>
      </c>
    </row>
    <row r="303" spans="2:65" s="12" customFormat="1">
      <c r="B303" s="220"/>
      <c r="C303" s="221"/>
      <c r="D303" s="217" t="s">
        <v>168</v>
      </c>
      <c r="E303" s="222" t="s">
        <v>22</v>
      </c>
      <c r="F303" s="223" t="s">
        <v>439</v>
      </c>
      <c r="G303" s="221"/>
      <c r="H303" s="224">
        <v>23.1</v>
      </c>
      <c r="I303" s="225"/>
      <c r="J303" s="221"/>
      <c r="K303" s="221"/>
      <c r="L303" s="226"/>
      <c r="M303" s="227"/>
      <c r="N303" s="228"/>
      <c r="O303" s="228"/>
      <c r="P303" s="228"/>
      <c r="Q303" s="228"/>
      <c r="R303" s="228"/>
      <c r="S303" s="228"/>
      <c r="T303" s="229"/>
      <c r="AT303" s="230" t="s">
        <v>168</v>
      </c>
      <c r="AU303" s="230" t="s">
        <v>89</v>
      </c>
      <c r="AV303" s="12" t="s">
        <v>89</v>
      </c>
      <c r="AW303" s="12" t="s">
        <v>43</v>
      </c>
      <c r="AX303" s="12" t="s">
        <v>80</v>
      </c>
      <c r="AY303" s="230" t="s">
        <v>157</v>
      </c>
    </row>
    <row r="304" spans="2:65" s="14" customFormat="1">
      <c r="B304" s="242"/>
      <c r="C304" s="243"/>
      <c r="D304" s="217" t="s">
        <v>168</v>
      </c>
      <c r="E304" s="279" t="s">
        <v>22</v>
      </c>
      <c r="F304" s="280" t="s">
        <v>311</v>
      </c>
      <c r="G304" s="243"/>
      <c r="H304" s="281" t="s">
        <v>22</v>
      </c>
      <c r="I304" s="248"/>
      <c r="J304" s="243"/>
      <c r="K304" s="243"/>
      <c r="L304" s="249"/>
      <c r="M304" s="250"/>
      <c r="N304" s="251"/>
      <c r="O304" s="251"/>
      <c r="P304" s="251"/>
      <c r="Q304" s="251"/>
      <c r="R304" s="251"/>
      <c r="S304" s="251"/>
      <c r="T304" s="252"/>
      <c r="AT304" s="253" t="s">
        <v>168</v>
      </c>
      <c r="AU304" s="253" t="s">
        <v>89</v>
      </c>
      <c r="AV304" s="14" t="s">
        <v>24</v>
      </c>
      <c r="AW304" s="14" t="s">
        <v>43</v>
      </c>
      <c r="AX304" s="14" t="s">
        <v>80</v>
      </c>
      <c r="AY304" s="253" t="s">
        <v>157</v>
      </c>
    </row>
    <row r="305" spans="2:65" s="12" customFormat="1">
      <c r="B305" s="220"/>
      <c r="C305" s="221"/>
      <c r="D305" s="217" t="s">
        <v>168</v>
      </c>
      <c r="E305" s="222" t="s">
        <v>22</v>
      </c>
      <c r="F305" s="223" t="s">
        <v>440</v>
      </c>
      <c r="G305" s="221"/>
      <c r="H305" s="224">
        <v>18.48</v>
      </c>
      <c r="I305" s="225"/>
      <c r="J305" s="221"/>
      <c r="K305" s="221"/>
      <c r="L305" s="226"/>
      <c r="M305" s="227"/>
      <c r="N305" s="228"/>
      <c r="O305" s="228"/>
      <c r="P305" s="228"/>
      <c r="Q305" s="228"/>
      <c r="R305" s="228"/>
      <c r="S305" s="228"/>
      <c r="T305" s="229"/>
      <c r="AT305" s="230" t="s">
        <v>168</v>
      </c>
      <c r="AU305" s="230" t="s">
        <v>89</v>
      </c>
      <c r="AV305" s="12" t="s">
        <v>89</v>
      </c>
      <c r="AW305" s="12" t="s">
        <v>43</v>
      </c>
      <c r="AX305" s="12" t="s">
        <v>80</v>
      </c>
      <c r="AY305" s="230" t="s">
        <v>157</v>
      </c>
    </row>
    <row r="306" spans="2:65" s="13" customFormat="1">
      <c r="B306" s="231"/>
      <c r="C306" s="232"/>
      <c r="D306" s="217" t="s">
        <v>168</v>
      </c>
      <c r="E306" s="233" t="s">
        <v>22</v>
      </c>
      <c r="F306" s="234" t="s">
        <v>171</v>
      </c>
      <c r="G306" s="232"/>
      <c r="H306" s="235">
        <v>78.12</v>
      </c>
      <c r="I306" s="236"/>
      <c r="J306" s="232"/>
      <c r="K306" s="232"/>
      <c r="L306" s="237"/>
      <c r="M306" s="238"/>
      <c r="N306" s="239"/>
      <c r="O306" s="239"/>
      <c r="P306" s="239"/>
      <c r="Q306" s="239"/>
      <c r="R306" s="239"/>
      <c r="S306" s="239"/>
      <c r="T306" s="240"/>
      <c r="AT306" s="241" t="s">
        <v>168</v>
      </c>
      <c r="AU306" s="241" t="s">
        <v>89</v>
      </c>
      <c r="AV306" s="13" t="s">
        <v>172</v>
      </c>
      <c r="AW306" s="13" t="s">
        <v>43</v>
      </c>
      <c r="AX306" s="13" t="s">
        <v>80</v>
      </c>
      <c r="AY306" s="241" t="s">
        <v>157</v>
      </c>
    </row>
    <row r="307" spans="2:65" s="14" customFormat="1">
      <c r="B307" s="242"/>
      <c r="C307" s="243"/>
      <c r="D307" s="217" t="s">
        <v>168</v>
      </c>
      <c r="E307" s="279" t="s">
        <v>22</v>
      </c>
      <c r="F307" s="280" t="s">
        <v>353</v>
      </c>
      <c r="G307" s="243"/>
      <c r="H307" s="281" t="s">
        <v>22</v>
      </c>
      <c r="I307" s="248"/>
      <c r="J307" s="243"/>
      <c r="K307" s="243"/>
      <c r="L307" s="249"/>
      <c r="M307" s="250"/>
      <c r="N307" s="251"/>
      <c r="O307" s="251"/>
      <c r="P307" s="251"/>
      <c r="Q307" s="251"/>
      <c r="R307" s="251"/>
      <c r="S307" s="251"/>
      <c r="T307" s="252"/>
      <c r="AT307" s="253" t="s">
        <v>168</v>
      </c>
      <c r="AU307" s="253" t="s">
        <v>89</v>
      </c>
      <c r="AV307" s="14" t="s">
        <v>24</v>
      </c>
      <c r="AW307" s="14" t="s">
        <v>43</v>
      </c>
      <c r="AX307" s="14" t="s">
        <v>80</v>
      </c>
      <c r="AY307" s="253" t="s">
        <v>157</v>
      </c>
    </row>
    <row r="308" spans="2:65" s="12" customFormat="1">
      <c r="B308" s="220"/>
      <c r="C308" s="221"/>
      <c r="D308" s="217" t="s">
        <v>168</v>
      </c>
      <c r="E308" s="222" t="s">
        <v>22</v>
      </c>
      <c r="F308" s="223" t="s">
        <v>441</v>
      </c>
      <c r="G308" s="221"/>
      <c r="H308" s="224">
        <v>108.6</v>
      </c>
      <c r="I308" s="225"/>
      <c r="J308" s="221"/>
      <c r="K308" s="221"/>
      <c r="L308" s="226"/>
      <c r="M308" s="227"/>
      <c r="N308" s="228"/>
      <c r="O308" s="228"/>
      <c r="P308" s="228"/>
      <c r="Q308" s="228"/>
      <c r="R308" s="228"/>
      <c r="S308" s="228"/>
      <c r="T308" s="229"/>
      <c r="AT308" s="230" t="s">
        <v>168</v>
      </c>
      <c r="AU308" s="230" t="s">
        <v>89</v>
      </c>
      <c r="AV308" s="12" t="s">
        <v>89</v>
      </c>
      <c r="AW308" s="12" t="s">
        <v>43</v>
      </c>
      <c r="AX308" s="12" t="s">
        <v>80</v>
      </c>
      <c r="AY308" s="230" t="s">
        <v>157</v>
      </c>
    </row>
    <row r="309" spans="2:65" s="14" customFormat="1">
      <c r="B309" s="242"/>
      <c r="C309" s="243"/>
      <c r="D309" s="217" t="s">
        <v>168</v>
      </c>
      <c r="E309" s="279" t="s">
        <v>22</v>
      </c>
      <c r="F309" s="280" t="s">
        <v>311</v>
      </c>
      <c r="G309" s="243"/>
      <c r="H309" s="281" t="s">
        <v>22</v>
      </c>
      <c r="I309" s="248"/>
      <c r="J309" s="243"/>
      <c r="K309" s="243"/>
      <c r="L309" s="249"/>
      <c r="M309" s="250"/>
      <c r="N309" s="251"/>
      <c r="O309" s="251"/>
      <c r="P309" s="251"/>
      <c r="Q309" s="251"/>
      <c r="R309" s="251"/>
      <c r="S309" s="251"/>
      <c r="T309" s="252"/>
      <c r="AT309" s="253" t="s">
        <v>168</v>
      </c>
      <c r="AU309" s="253" t="s">
        <v>89</v>
      </c>
      <c r="AV309" s="14" t="s">
        <v>24</v>
      </c>
      <c r="AW309" s="14" t="s">
        <v>43</v>
      </c>
      <c r="AX309" s="14" t="s">
        <v>80</v>
      </c>
      <c r="AY309" s="253" t="s">
        <v>157</v>
      </c>
    </row>
    <row r="310" spans="2:65" s="12" customFormat="1">
      <c r="B310" s="220"/>
      <c r="C310" s="221"/>
      <c r="D310" s="217" t="s">
        <v>168</v>
      </c>
      <c r="E310" s="222" t="s">
        <v>22</v>
      </c>
      <c r="F310" s="223" t="s">
        <v>442</v>
      </c>
      <c r="G310" s="221"/>
      <c r="H310" s="224">
        <v>130.86000000000001</v>
      </c>
      <c r="I310" s="225"/>
      <c r="J310" s="221"/>
      <c r="K310" s="221"/>
      <c r="L310" s="226"/>
      <c r="M310" s="227"/>
      <c r="N310" s="228"/>
      <c r="O310" s="228"/>
      <c r="P310" s="228"/>
      <c r="Q310" s="228"/>
      <c r="R310" s="228"/>
      <c r="S310" s="228"/>
      <c r="T310" s="229"/>
      <c r="AT310" s="230" t="s">
        <v>168</v>
      </c>
      <c r="AU310" s="230" t="s">
        <v>89</v>
      </c>
      <c r="AV310" s="12" t="s">
        <v>89</v>
      </c>
      <c r="AW310" s="12" t="s">
        <v>43</v>
      </c>
      <c r="AX310" s="12" t="s">
        <v>80</v>
      </c>
      <c r="AY310" s="230" t="s">
        <v>157</v>
      </c>
    </row>
    <row r="311" spans="2:65" s="13" customFormat="1">
      <c r="B311" s="231"/>
      <c r="C311" s="232"/>
      <c r="D311" s="217" t="s">
        <v>168</v>
      </c>
      <c r="E311" s="233" t="s">
        <v>22</v>
      </c>
      <c r="F311" s="234" t="s">
        <v>171</v>
      </c>
      <c r="G311" s="232"/>
      <c r="H311" s="235">
        <v>239.46</v>
      </c>
      <c r="I311" s="236"/>
      <c r="J311" s="232"/>
      <c r="K311" s="232"/>
      <c r="L311" s="237"/>
      <c r="M311" s="238"/>
      <c r="N311" s="239"/>
      <c r="O311" s="239"/>
      <c r="P311" s="239"/>
      <c r="Q311" s="239"/>
      <c r="R311" s="239"/>
      <c r="S311" s="239"/>
      <c r="T311" s="240"/>
      <c r="AT311" s="241" t="s">
        <v>168</v>
      </c>
      <c r="AU311" s="241" t="s">
        <v>89</v>
      </c>
      <c r="AV311" s="13" t="s">
        <v>172</v>
      </c>
      <c r="AW311" s="13" t="s">
        <v>43</v>
      </c>
      <c r="AX311" s="13" t="s">
        <v>80</v>
      </c>
      <c r="AY311" s="241" t="s">
        <v>157</v>
      </c>
    </row>
    <row r="312" spans="2:65" s="15" customFormat="1">
      <c r="B312" s="255"/>
      <c r="C312" s="256"/>
      <c r="D312" s="217" t="s">
        <v>168</v>
      </c>
      <c r="E312" s="257" t="s">
        <v>22</v>
      </c>
      <c r="F312" s="258" t="s">
        <v>193</v>
      </c>
      <c r="G312" s="256"/>
      <c r="H312" s="259">
        <v>317.58</v>
      </c>
      <c r="I312" s="260"/>
      <c r="J312" s="256"/>
      <c r="K312" s="256"/>
      <c r="L312" s="261"/>
      <c r="M312" s="262"/>
      <c r="N312" s="263"/>
      <c r="O312" s="263"/>
      <c r="P312" s="263"/>
      <c r="Q312" s="263"/>
      <c r="R312" s="263"/>
      <c r="S312" s="263"/>
      <c r="T312" s="264"/>
      <c r="AT312" s="265" t="s">
        <v>168</v>
      </c>
      <c r="AU312" s="265" t="s">
        <v>89</v>
      </c>
      <c r="AV312" s="15" t="s">
        <v>164</v>
      </c>
      <c r="AW312" s="15" t="s">
        <v>43</v>
      </c>
      <c r="AX312" s="15" t="s">
        <v>24</v>
      </c>
      <c r="AY312" s="265" t="s">
        <v>157</v>
      </c>
    </row>
    <row r="313" spans="2:65" s="14" customFormat="1">
      <c r="B313" s="242"/>
      <c r="C313" s="243"/>
      <c r="D313" s="244" t="s">
        <v>168</v>
      </c>
      <c r="E313" s="245" t="s">
        <v>22</v>
      </c>
      <c r="F313" s="246" t="s">
        <v>306</v>
      </c>
      <c r="G313" s="243"/>
      <c r="H313" s="247" t="s">
        <v>22</v>
      </c>
      <c r="I313" s="248"/>
      <c r="J313" s="243"/>
      <c r="K313" s="243"/>
      <c r="L313" s="249"/>
      <c r="M313" s="250"/>
      <c r="N313" s="251"/>
      <c r="O313" s="251"/>
      <c r="P313" s="251"/>
      <c r="Q313" s="251"/>
      <c r="R313" s="251"/>
      <c r="S313" s="251"/>
      <c r="T313" s="252"/>
      <c r="AT313" s="253" t="s">
        <v>168</v>
      </c>
      <c r="AU313" s="253" t="s">
        <v>89</v>
      </c>
      <c r="AV313" s="14" t="s">
        <v>24</v>
      </c>
      <c r="AW313" s="14" t="s">
        <v>43</v>
      </c>
      <c r="AX313" s="14" t="s">
        <v>80</v>
      </c>
      <c r="AY313" s="253" t="s">
        <v>157</v>
      </c>
    </row>
    <row r="314" spans="2:65" s="1" customFormat="1" ht="31.5" customHeight="1">
      <c r="B314" s="42"/>
      <c r="C314" s="205" t="s">
        <v>443</v>
      </c>
      <c r="D314" s="205" t="s">
        <v>159</v>
      </c>
      <c r="E314" s="206" t="s">
        <v>444</v>
      </c>
      <c r="F314" s="207" t="s">
        <v>445</v>
      </c>
      <c r="G314" s="208" t="s">
        <v>345</v>
      </c>
      <c r="H314" s="209">
        <v>38.26</v>
      </c>
      <c r="I314" s="210"/>
      <c r="J314" s="211">
        <f>ROUND(I314*H314,2)</f>
        <v>0</v>
      </c>
      <c r="K314" s="207" t="s">
        <v>163</v>
      </c>
      <c r="L314" s="62"/>
      <c r="M314" s="212" t="s">
        <v>22</v>
      </c>
      <c r="N314" s="213" t="s">
        <v>51</v>
      </c>
      <c r="O314" s="43"/>
      <c r="P314" s="214">
        <f>O314*H314</f>
        <v>0</v>
      </c>
      <c r="Q314" s="214">
        <v>3.31E-3</v>
      </c>
      <c r="R314" s="214">
        <f>Q314*H314</f>
        <v>0.12664059999999999</v>
      </c>
      <c r="S314" s="214">
        <v>0</v>
      </c>
      <c r="T314" s="215">
        <f>S314*H314</f>
        <v>0</v>
      </c>
      <c r="AR314" s="25" t="s">
        <v>164</v>
      </c>
      <c r="AT314" s="25" t="s">
        <v>159</v>
      </c>
      <c r="AU314" s="25" t="s">
        <v>89</v>
      </c>
      <c r="AY314" s="25" t="s">
        <v>157</v>
      </c>
      <c r="BE314" s="216">
        <f>IF(N314="základní",J314,0)</f>
        <v>0</v>
      </c>
      <c r="BF314" s="216">
        <f>IF(N314="snížená",J314,0)</f>
        <v>0</v>
      </c>
      <c r="BG314" s="216">
        <f>IF(N314="zákl. přenesená",J314,0)</f>
        <v>0</v>
      </c>
      <c r="BH314" s="216">
        <f>IF(N314="sníž. přenesená",J314,0)</f>
        <v>0</v>
      </c>
      <c r="BI314" s="216">
        <f>IF(N314="nulová",J314,0)</f>
        <v>0</v>
      </c>
      <c r="BJ314" s="25" t="s">
        <v>24</v>
      </c>
      <c r="BK314" s="216">
        <f>ROUND(I314*H314,2)</f>
        <v>0</v>
      </c>
      <c r="BL314" s="25" t="s">
        <v>164</v>
      </c>
      <c r="BM314" s="25" t="s">
        <v>446</v>
      </c>
    </row>
    <row r="315" spans="2:65" s="1" customFormat="1" ht="108">
      <c r="B315" s="42"/>
      <c r="C315" s="64"/>
      <c r="D315" s="217" t="s">
        <v>166</v>
      </c>
      <c r="E315" s="64"/>
      <c r="F315" s="218" t="s">
        <v>436</v>
      </c>
      <c r="G315" s="64"/>
      <c r="H315" s="64"/>
      <c r="I315" s="173"/>
      <c r="J315" s="64"/>
      <c r="K315" s="64"/>
      <c r="L315" s="62"/>
      <c r="M315" s="219"/>
      <c r="N315" s="43"/>
      <c r="O315" s="43"/>
      <c r="P315" s="43"/>
      <c r="Q315" s="43"/>
      <c r="R315" s="43"/>
      <c r="S315" s="43"/>
      <c r="T315" s="79"/>
      <c r="AT315" s="25" t="s">
        <v>166</v>
      </c>
      <c r="AU315" s="25" t="s">
        <v>89</v>
      </c>
    </row>
    <row r="316" spans="2:65" s="14" customFormat="1">
      <c r="B316" s="242"/>
      <c r="C316" s="243"/>
      <c r="D316" s="217" t="s">
        <v>168</v>
      </c>
      <c r="E316" s="279" t="s">
        <v>22</v>
      </c>
      <c r="F316" s="280" t="s">
        <v>353</v>
      </c>
      <c r="G316" s="243"/>
      <c r="H316" s="281" t="s">
        <v>22</v>
      </c>
      <c r="I316" s="248"/>
      <c r="J316" s="243"/>
      <c r="K316" s="243"/>
      <c r="L316" s="249"/>
      <c r="M316" s="250"/>
      <c r="N316" s="251"/>
      <c r="O316" s="251"/>
      <c r="P316" s="251"/>
      <c r="Q316" s="251"/>
      <c r="R316" s="251"/>
      <c r="S316" s="251"/>
      <c r="T316" s="252"/>
      <c r="AT316" s="253" t="s">
        <v>168</v>
      </c>
      <c r="AU316" s="253" t="s">
        <v>89</v>
      </c>
      <c r="AV316" s="14" t="s">
        <v>24</v>
      </c>
      <c r="AW316" s="14" t="s">
        <v>43</v>
      </c>
      <c r="AX316" s="14" t="s">
        <v>80</v>
      </c>
      <c r="AY316" s="253" t="s">
        <v>157</v>
      </c>
    </row>
    <row r="317" spans="2:65" s="12" customFormat="1">
      <c r="B317" s="220"/>
      <c r="C317" s="221"/>
      <c r="D317" s="217" t="s">
        <v>168</v>
      </c>
      <c r="E317" s="222" t="s">
        <v>22</v>
      </c>
      <c r="F317" s="223" t="s">
        <v>447</v>
      </c>
      <c r="G317" s="221"/>
      <c r="H317" s="224">
        <v>5.82</v>
      </c>
      <c r="I317" s="225"/>
      <c r="J317" s="221"/>
      <c r="K317" s="221"/>
      <c r="L317" s="226"/>
      <c r="M317" s="227"/>
      <c r="N317" s="228"/>
      <c r="O317" s="228"/>
      <c r="P317" s="228"/>
      <c r="Q317" s="228"/>
      <c r="R317" s="228"/>
      <c r="S317" s="228"/>
      <c r="T317" s="229"/>
      <c r="AT317" s="230" t="s">
        <v>168</v>
      </c>
      <c r="AU317" s="230" t="s">
        <v>89</v>
      </c>
      <c r="AV317" s="12" t="s">
        <v>89</v>
      </c>
      <c r="AW317" s="12" t="s">
        <v>43</v>
      </c>
      <c r="AX317" s="12" t="s">
        <v>80</v>
      </c>
      <c r="AY317" s="230" t="s">
        <v>157</v>
      </c>
    </row>
    <row r="318" spans="2:65" s="14" customFormat="1">
      <c r="B318" s="242"/>
      <c r="C318" s="243"/>
      <c r="D318" s="217" t="s">
        <v>168</v>
      </c>
      <c r="E318" s="279" t="s">
        <v>22</v>
      </c>
      <c r="F318" s="280" t="s">
        <v>311</v>
      </c>
      <c r="G318" s="243"/>
      <c r="H318" s="281" t="s">
        <v>22</v>
      </c>
      <c r="I318" s="248"/>
      <c r="J318" s="243"/>
      <c r="K318" s="243"/>
      <c r="L318" s="249"/>
      <c r="M318" s="250"/>
      <c r="N318" s="251"/>
      <c r="O318" s="251"/>
      <c r="P318" s="251"/>
      <c r="Q318" s="251"/>
      <c r="R318" s="251"/>
      <c r="S318" s="251"/>
      <c r="T318" s="252"/>
      <c r="AT318" s="253" t="s">
        <v>168</v>
      </c>
      <c r="AU318" s="253" t="s">
        <v>89</v>
      </c>
      <c r="AV318" s="14" t="s">
        <v>24</v>
      </c>
      <c r="AW318" s="14" t="s">
        <v>43</v>
      </c>
      <c r="AX318" s="14" t="s">
        <v>80</v>
      </c>
      <c r="AY318" s="253" t="s">
        <v>157</v>
      </c>
    </row>
    <row r="319" spans="2:65" s="12" customFormat="1">
      <c r="B319" s="220"/>
      <c r="C319" s="221"/>
      <c r="D319" s="217" t="s">
        <v>168</v>
      </c>
      <c r="E319" s="222" t="s">
        <v>22</v>
      </c>
      <c r="F319" s="223" t="s">
        <v>448</v>
      </c>
      <c r="G319" s="221"/>
      <c r="H319" s="224">
        <v>5.74</v>
      </c>
      <c r="I319" s="225"/>
      <c r="J319" s="221"/>
      <c r="K319" s="221"/>
      <c r="L319" s="226"/>
      <c r="M319" s="227"/>
      <c r="N319" s="228"/>
      <c r="O319" s="228"/>
      <c r="P319" s="228"/>
      <c r="Q319" s="228"/>
      <c r="R319" s="228"/>
      <c r="S319" s="228"/>
      <c r="T319" s="229"/>
      <c r="AT319" s="230" t="s">
        <v>168</v>
      </c>
      <c r="AU319" s="230" t="s">
        <v>89</v>
      </c>
      <c r="AV319" s="12" t="s">
        <v>89</v>
      </c>
      <c r="AW319" s="12" t="s">
        <v>43</v>
      </c>
      <c r="AX319" s="12" t="s">
        <v>80</v>
      </c>
      <c r="AY319" s="230" t="s">
        <v>157</v>
      </c>
    </row>
    <row r="320" spans="2:65" s="13" customFormat="1">
      <c r="B320" s="231"/>
      <c r="C320" s="232"/>
      <c r="D320" s="217" t="s">
        <v>168</v>
      </c>
      <c r="E320" s="233" t="s">
        <v>22</v>
      </c>
      <c r="F320" s="234" t="s">
        <v>171</v>
      </c>
      <c r="G320" s="232"/>
      <c r="H320" s="235">
        <v>11.56</v>
      </c>
      <c r="I320" s="236"/>
      <c r="J320" s="232"/>
      <c r="K320" s="232"/>
      <c r="L320" s="237"/>
      <c r="M320" s="238"/>
      <c r="N320" s="239"/>
      <c r="O320" s="239"/>
      <c r="P320" s="239"/>
      <c r="Q320" s="239"/>
      <c r="R320" s="239"/>
      <c r="S320" s="239"/>
      <c r="T320" s="240"/>
      <c r="AT320" s="241" t="s">
        <v>168</v>
      </c>
      <c r="AU320" s="241" t="s">
        <v>89</v>
      </c>
      <c r="AV320" s="13" t="s">
        <v>172</v>
      </c>
      <c r="AW320" s="13" t="s">
        <v>43</v>
      </c>
      <c r="AX320" s="13" t="s">
        <v>80</v>
      </c>
      <c r="AY320" s="241" t="s">
        <v>157</v>
      </c>
    </row>
    <row r="321" spans="2:65" s="14" customFormat="1">
      <c r="B321" s="242"/>
      <c r="C321" s="243"/>
      <c r="D321" s="217" t="s">
        <v>168</v>
      </c>
      <c r="E321" s="279" t="s">
        <v>22</v>
      </c>
      <c r="F321" s="280" t="s">
        <v>353</v>
      </c>
      <c r="G321" s="243"/>
      <c r="H321" s="281" t="s">
        <v>22</v>
      </c>
      <c r="I321" s="248"/>
      <c r="J321" s="243"/>
      <c r="K321" s="243"/>
      <c r="L321" s="249"/>
      <c r="M321" s="250"/>
      <c r="N321" s="251"/>
      <c r="O321" s="251"/>
      <c r="P321" s="251"/>
      <c r="Q321" s="251"/>
      <c r="R321" s="251"/>
      <c r="S321" s="251"/>
      <c r="T321" s="252"/>
      <c r="AT321" s="253" t="s">
        <v>168</v>
      </c>
      <c r="AU321" s="253" t="s">
        <v>89</v>
      </c>
      <c r="AV321" s="14" t="s">
        <v>24</v>
      </c>
      <c r="AW321" s="14" t="s">
        <v>43</v>
      </c>
      <c r="AX321" s="14" t="s">
        <v>80</v>
      </c>
      <c r="AY321" s="253" t="s">
        <v>157</v>
      </c>
    </row>
    <row r="322" spans="2:65" s="12" customFormat="1">
      <c r="B322" s="220"/>
      <c r="C322" s="221"/>
      <c r="D322" s="217" t="s">
        <v>168</v>
      </c>
      <c r="E322" s="222" t="s">
        <v>22</v>
      </c>
      <c r="F322" s="223" t="s">
        <v>449</v>
      </c>
      <c r="G322" s="221"/>
      <c r="H322" s="224">
        <v>13.2</v>
      </c>
      <c r="I322" s="225"/>
      <c r="J322" s="221"/>
      <c r="K322" s="221"/>
      <c r="L322" s="226"/>
      <c r="M322" s="227"/>
      <c r="N322" s="228"/>
      <c r="O322" s="228"/>
      <c r="P322" s="228"/>
      <c r="Q322" s="228"/>
      <c r="R322" s="228"/>
      <c r="S322" s="228"/>
      <c r="T322" s="229"/>
      <c r="AT322" s="230" t="s">
        <v>168</v>
      </c>
      <c r="AU322" s="230" t="s">
        <v>89</v>
      </c>
      <c r="AV322" s="12" t="s">
        <v>89</v>
      </c>
      <c r="AW322" s="12" t="s">
        <v>43</v>
      </c>
      <c r="AX322" s="12" t="s">
        <v>80</v>
      </c>
      <c r="AY322" s="230" t="s">
        <v>157</v>
      </c>
    </row>
    <row r="323" spans="2:65" s="14" customFormat="1">
      <c r="B323" s="242"/>
      <c r="C323" s="243"/>
      <c r="D323" s="217" t="s">
        <v>168</v>
      </c>
      <c r="E323" s="279" t="s">
        <v>22</v>
      </c>
      <c r="F323" s="280" t="s">
        <v>358</v>
      </c>
      <c r="G323" s="243"/>
      <c r="H323" s="281" t="s">
        <v>22</v>
      </c>
      <c r="I323" s="248"/>
      <c r="J323" s="243"/>
      <c r="K323" s="243"/>
      <c r="L323" s="249"/>
      <c r="M323" s="250"/>
      <c r="N323" s="251"/>
      <c r="O323" s="251"/>
      <c r="P323" s="251"/>
      <c r="Q323" s="251"/>
      <c r="R323" s="251"/>
      <c r="S323" s="251"/>
      <c r="T323" s="252"/>
      <c r="AT323" s="253" t="s">
        <v>168</v>
      </c>
      <c r="AU323" s="253" t="s">
        <v>89</v>
      </c>
      <c r="AV323" s="14" t="s">
        <v>24</v>
      </c>
      <c r="AW323" s="14" t="s">
        <v>43</v>
      </c>
      <c r="AX323" s="14" t="s">
        <v>80</v>
      </c>
      <c r="AY323" s="253" t="s">
        <v>157</v>
      </c>
    </row>
    <row r="324" spans="2:65" s="12" customFormat="1">
      <c r="B324" s="220"/>
      <c r="C324" s="221"/>
      <c r="D324" s="217" t="s">
        <v>168</v>
      </c>
      <c r="E324" s="222" t="s">
        <v>22</v>
      </c>
      <c r="F324" s="223" t="s">
        <v>450</v>
      </c>
      <c r="G324" s="221"/>
      <c r="H324" s="224">
        <v>7.5</v>
      </c>
      <c r="I324" s="225"/>
      <c r="J324" s="221"/>
      <c r="K324" s="221"/>
      <c r="L324" s="226"/>
      <c r="M324" s="227"/>
      <c r="N324" s="228"/>
      <c r="O324" s="228"/>
      <c r="P324" s="228"/>
      <c r="Q324" s="228"/>
      <c r="R324" s="228"/>
      <c r="S324" s="228"/>
      <c r="T324" s="229"/>
      <c r="AT324" s="230" t="s">
        <v>168</v>
      </c>
      <c r="AU324" s="230" t="s">
        <v>89</v>
      </c>
      <c r="AV324" s="12" t="s">
        <v>89</v>
      </c>
      <c r="AW324" s="12" t="s">
        <v>43</v>
      </c>
      <c r="AX324" s="12" t="s">
        <v>80</v>
      </c>
      <c r="AY324" s="230" t="s">
        <v>157</v>
      </c>
    </row>
    <row r="325" spans="2:65" s="14" customFormat="1">
      <c r="B325" s="242"/>
      <c r="C325" s="243"/>
      <c r="D325" s="217" t="s">
        <v>168</v>
      </c>
      <c r="E325" s="279" t="s">
        <v>22</v>
      </c>
      <c r="F325" s="280" t="s">
        <v>311</v>
      </c>
      <c r="G325" s="243"/>
      <c r="H325" s="281" t="s">
        <v>22</v>
      </c>
      <c r="I325" s="248"/>
      <c r="J325" s="243"/>
      <c r="K325" s="243"/>
      <c r="L325" s="249"/>
      <c r="M325" s="250"/>
      <c r="N325" s="251"/>
      <c r="O325" s="251"/>
      <c r="P325" s="251"/>
      <c r="Q325" s="251"/>
      <c r="R325" s="251"/>
      <c r="S325" s="251"/>
      <c r="T325" s="252"/>
      <c r="AT325" s="253" t="s">
        <v>168</v>
      </c>
      <c r="AU325" s="253" t="s">
        <v>89</v>
      </c>
      <c r="AV325" s="14" t="s">
        <v>24</v>
      </c>
      <c r="AW325" s="14" t="s">
        <v>43</v>
      </c>
      <c r="AX325" s="14" t="s">
        <v>80</v>
      </c>
      <c r="AY325" s="253" t="s">
        <v>157</v>
      </c>
    </row>
    <row r="326" spans="2:65" s="12" customFormat="1">
      <c r="B326" s="220"/>
      <c r="C326" s="221"/>
      <c r="D326" s="217" t="s">
        <v>168</v>
      </c>
      <c r="E326" s="222" t="s">
        <v>22</v>
      </c>
      <c r="F326" s="223" t="s">
        <v>451</v>
      </c>
      <c r="G326" s="221"/>
      <c r="H326" s="224">
        <v>6</v>
      </c>
      <c r="I326" s="225"/>
      <c r="J326" s="221"/>
      <c r="K326" s="221"/>
      <c r="L326" s="226"/>
      <c r="M326" s="227"/>
      <c r="N326" s="228"/>
      <c r="O326" s="228"/>
      <c r="P326" s="228"/>
      <c r="Q326" s="228"/>
      <c r="R326" s="228"/>
      <c r="S326" s="228"/>
      <c r="T326" s="229"/>
      <c r="AT326" s="230" t="s">
        <v>168</v>
      </c>
      <c r="AU326" s="230" t="s">
        <v>89</v>
      </c>
      <c r="AV326" s="12" t="s">
        <v>89</v>
      </c>
      <c r="AW326" s="12" t="s">
        <v>43</v>
      </c>
      <c r="AX326" s="12" t="s">
        <v>80</v>
      </c>
      <c r="AY326" s="230" t="s">
        <v>157</v>
      </c>
    </row>
    <row r="327" spans="2:65" s="13" customFormat="1">
      <c r="B327" s="231"/>
      <c r="C327" s="232"/>
      <c r="D327" s="217" t="s">
        <v>168</v>
      </c>
      <c r="E327" s="233" t="s">
        <v>22</v>
      </c>
      <c r="F327" s="234" t="s">
        <v>171</v>
      </c>
      <c r="G327" s="232"/>
      <c r="H327" s="235">
        <v>26.7</v>
      </c>
      <c r="I327" s="236"/>
      <c r="J327" s="232"/>
      <c r="K327" s="232"/>
      <c r="L327" s="237"/>
      <c r="M327" s="238"/>
      <c r="N327" s="239"/>
      <c r="O327" s="239"/>
      <c r="P327" s="239"/>
      <c r="Q327" s="239"/>
      <c r="R327" s="239"/>
      <c r="S327" s="239"/>
      <c r="T327" s="240"/>
      <c r="AT327" s="241" t="s">
        <v>168</v>
      </c>
      <c r="AU327" s="241" t="s">
        <v>89</v>
      </c>
      <c r="AV327" s="13" t="s">
        <v>172</v>
      </c>
      <c r="AW327" s="13" t="s">
        <v>43</v>
      </c>
      <c r="AX327" s="13" t="s">
        <v>80</v>
      </c>
      <c r="AY327" s="241" t="s">
        <v>157</v>
      </c>
    </row>
    <row r="328" spans="2:65" s="15" customFormat="1">
      <c r="B328" s="255"/>
      <c r="C328" s="256"/>
      <c r="D328" s="217" t="s">
        <v>168</v>
      </c>
      <c r="E328" s="257" t="s">
        <v>22</v>
      </c>
      <c r="F328" s="258" t="s">
        <v>193</v>
      </c>
      <c r="G328" s="256"/>
      <c r="H328" s="259">
        <v>38.26</v>
      </c>
      <c r="I328" s="260"/>
      <c r="J328" s="256"/>
      <c r="K328" s="256"/>
      <c r="L328" s="261"/>
      <c r="M328" s="262"/>
      <c r="N328" s="263"/>
      <c r="O328" s="263"/>
      <c r="P328" s="263"/>
      <c r="Q328" s="263"/>
      <c r="R328" s="263"/>
      <c r="S328" s="263"/>
      <c r="T328" s="264"/>
      <c r="AT328" s="265" t="s">
        <v>168</v>
      </c>
      <c r="AU328" s="265" t="s">
        <v>89</v>
      </c>
      <c r="AV328" s="15" t="s">
        <v>164</v>
      </c>
      <c r="AW328" s="15" t="s">
        <v>43</v>
      </c>
      <c r="AX328" s="15" t="s">
        <v>24</v>
      </c>
      <c r="AY328" s="265" t="s">
        <v>157</v>
      </c>
    </row>
    <row r="329" spans="2:65" s="14" customFormat="1">
      <c r="B329" s="242"/>
      <c r="C329" s="243"/>
      <c r="D329" s="244" t="s">
        <v>168</v>
      </c>
      <c r="E329" s="245" t="s">
        <v>22</v>
      </c>
      <c r="F329" s="246" t="s">
        <v>306</v>
      </c>
      <c r="G329" s="243"/>
      <c r="H329" s="247" t="s">
        <v>22</v>
      </c>
      <c r="I329" s="248"/>
      <c r="J329" s="243"/>
      <c r="K329" s="243"/>
      <c r="L329" s="249"/>
      <c r="M329" s="250"/>
      <c r="N329" s="251"/>
      <c r="O329" s="251"/>
      <c r="P329" s="251"/>
      <c r="Q329" s="251"/>
      <c r="R329" s="251"/>
      <c r="S329" s="251"/>
      <c r="T329" s="252"/>
      <c r="AT329" s="253" t="s">
        <v>168</v>
      </c>
      <c r="AU329" s="253" t="s">
        <v>89</v>
      </c>
      <c r="AV329" s="14" t="s">
        <v>24</v>
      </c>
      <c r="AW329" s="14" t="s">
        <v>43</v>
      </c>
      <c r="AX329" s="14" t="s">
        <v>80</v>
      </c>
      <c r="AY329" s="253" t="s">
        <v>157</v>
      </c>
    </row>
    <row r="330" spans="2:65" s="1" customFormat="1" ht="22.5" customHeight="1">
      <c r="B330" s="42"/>
      <c r="C330" s="269" t="s">
        <v>452</v>
      </c>
      <c r="D330" s="269" t="s">
        <v>218</v>
      </c>
      <c r="E330" s="270" t="s">
        <v>453</v>
      </c>
      <c r="F330" s="271" t="s">
        <v>454</v>
      </c>
      <c r="G330" s="272" t="s">
        <v>226</v>
      </c>
      <c r="H330" s="273">
        <v>53.765000000000001</v>
      </c>
      <c r="I330" s="274"/>
      <c r="J330" s="275">
        <f>ROUND(I330*H330,2)</f>
        <v>0</v>
      </c>
      <c r="K330" s="271" t="s">
        <v>163</v>
      </c>
      <c r="L330" s="276"/>
      <c r="M330" s="277" t="s">
        <v>22</v>
      </c>
      <c r="N330" s="278" t="s">
        <v>51</v>
      </c>
      <c r="O330" s="43"/>
      <c r="P330" s="214">
        <f>O330*H330</f>
        <v>0</v>
      </c>
      <c r="Q330" s="214">
        <v>5.9999999999999995E-4</v>
      </c>
      <c r="R330" s="214">
        <f>Q330*H330</f>
        <v>3.2258999999999996E-2</v>
      </c>
      <c r="S330" s="214">
        <v>0</v>
      </c>
      <c r="T330" s="215">
        <f>S330*H330</f>
        <v>0</v>
      </c>
      <c r="AR330" s="25" t="s">
        <v>205</v>
      </c>
      <c r="AT330" s="25" t="s">
        <v>218</v>
      </c>
      <c r="AU330" s="25" t="s">
        <v>89</v>
      </c>
      <c r="AY330" s="25" t="s">
        <v>157</v>
      </c>
      <c r="BE330" s="216">
        <f>IF(N330="základní",J330,0)</f>
        <v>0</v>
      </c>
      <c r="BF330" s="216">
        <f>IF(N330="snížená",J330,0)</f>
        <v>0</v>
      </c>
      <c r="BG330" s="216">
        <f>IF(N330="zákl. přenesená",J330,0)</f>
        <v>0</v>
      </c>
      <c r="BH330" s="216">
        <f>IF(N330="sníž. přenesená",J330,0)</f>
        <v>0</v>
      </c>
      <c r="BI330" s="216">
        <f>IF(N330="nulová",J330,0)</f>
        <v>0</v>
      </c>
      <c r="BJ330" s="25" t="s">
        <v>24</v>
      </c>
      <c r="BK330" s="216">
        <f>ROUND(I330*H330,2)</f>
        <v>0</v>
      </c>
      <c r="BL330" s="25" t="s">
        <v>164</v>
      </c>
      <c r="BM330" s="25" t="s">
        <v>455</v>
      </c>
    </row>
    <row r="331" spans="2:65" s="12" customFormat="1">
      <c r="B331" s="220"/>
      <c r="C331" s="221"/>
      <c r="D331" s="244" t="s">
        <v>168</v>
      </c>
      <c r="E331" s="266" t="s">
        <v>22</v>
      </c>
      <c r="F331" s="267" t="s">
        <v>456</v>
      </c>
      <c r="G331" s="221"/>
      <c r="H331" s="268">
        <v>53.765000000000001</v>
      </c>
      <c r="I331" s="225"/>
      <c r="J331" s="221"/>
      <c r="K331" s="221"/>
      <c r="L331" s="226"/>
      <c r="M331" s="227"/>
      <c r="N331" s="228"/>
      <c r="O331" s="228"/>
      <c r="P331" s="228"/>
      <c r="Q331" s="228"/>
      <c r="R331" s="228"/>
      <c r="S331" s="228"/>
      <c r="T331" s="229"/>
      <c r="AT331" s="230" t="s">
        <v>168</v>
      </c>
      <c r="AU331" s="230" t="s">
        <v>89</v>
      </c>
      <c r="AV331" s="12" t="s">
        <v>89</v>
      </c>
      <c r="AW331" s="12" t="s">
        <v>43</v>
      </c>
      <c r="AX331" s="12" t="s">
        <v>24</v>
      </c>
      <c r="AY331" s="230" t="s">
        <v>157</v>
      </c>
    </row>
    <row r="332" spans="2:65" s="1" customFormat="1" ht="22.5" customHeight="1">
      <c r="B332" s="42"/>
      <c r="C332" s="269" t="s">
        <v>457</v>
      </c>
      <c r="D332" s="269" t="s">
        <v>218</v>
      </c>
      <c r="E332" s="270" t="s">
        <v>458</v>
      </c>
      <c r="F332" s="271" t="s">
        <v>459</v>
      </c>
      <c r="G332" s="272" t="s">
        <v>162</v>
      </c>
      <c r="H332" s="273">
        <v>1.1259999999999999</v>
      </c>
      <c r="I332" s="274"/>
      <c r="J332" s="275">
        <f>ROUND(I332*H332,2)</f>
        <v>0</v>
      </c>
      <c r="K332" s="271" t="s">
        <v>22</v>
      </c>
      <c r="L332" s="276"/>
      <c r="M332" s="277" t="s">
        <v>22</v>
      </c>
      <c r="N332" s="278" t="s">
        <v>51</v>
      </c>
      <c r="O332" s="43"/>
      <c r="P332" s="214">
        <f>O332*H332</f>
        <v>0</v>
      </c>
      <c r="Q332" s="214">
        <v>1.4999999999999999E-2</v>
      </c>
      <c r="R332" s="214">
        <f>Q332*H332</f>
        <v>1.6889999999999999E-2</v>
      </c>
      <c r="S332" s="214">
        <v>0</v>
      </c>
      <c r="T332" s="215">
        <f>S332*H332</f>
        <v>0</v>
      </c>
      <c r="AR332" s="25" t="s">
        <v>205</v>
      </c>
      <c r="AT332" s="25" t="s">
        <v>218</v>
      </c>
      <c r="AU332" s="25" t="s">
        <v>89</v>
      </c>
      <c r="AY332" s="25" t="s">
        <v>157</v>
      </c>
      <c r="BE332" s="216">
        <f>IF(N332="základní",J332,0)</f>
        <v>0</v>
      </c>
      <c r="BF332" s="216">
        <f>IF(N332="snížená",J332,0)</f>
        <v>0</v>
      </c>
      <c r="BG332" s="216">
        <f>IF(N332="zákl. přenesená",J332,0)</f>
        <v>0</v>
      </c>
      <c r="BH332" s="216">
        <f>IF(N332="sníž. přenesená",J332,0)</f>
        <v>0</v>
      </c>
      <c r="BI332" s="216">
        <f>IF(N332="nulová",J332,0)</f>
        <v>0</v>
      </c>
      <c r="BJ332" s="25" t="s">
        <v>24</v>
      </c>
      <c r="BK332" s="216">
        <f>ROUND(I332*H332,2)</f>
        <v>0</v>
      </c>
      <c r="BL332" s="25" t="s">
        <v>164</v>
      </c>
      <c r="BM332" s="25" t="s">
        <v>460</v>
      </c>
    </row>
    <row r="333" spans="2:65" s="12" customFormat="1">
      <c r="B333" s="220"/>
      <c r="C333" s="221"/>
      <c r="D333" s="244" t="s">
        <v>168</v>
      </c>
      <c r="E333" s="266" t="s">
        <v>22</v>
      </c>
      <c r="F333" s="267" t="s">
        <v>461</v>
      </c>
      <c r="G333" s="221"/>
      <c r="H333" s="268">
        <v>1.1259999999999999</v>
      </c>
      <c r="I333" s="225"/>
      <c r="J333" s="221"/>
      <c r="K333" s="221"/>
      <c r="L333" s="226"/>
      <c r="M333" s="227"/>
      <c r="N333" s="228"/>
      <c r="O333" s="228"/>
      <c r="P333" s="228"/>
      <c r="Q333" s="228"/>
      <c r="R333" s="228"/>
      <c r="S333" s="228"/>
      <c r="T333" s="229"/>
      <c r="AT333" s="230" t="s">
        <v>168</v>
      </c>
      <c r="AU333" s="230" t="s">
        <v>89</v>
      </c>
      <c r="AV333" s="12" t="s">
        <v>89</v>
      </c>
      <c r="AW333" s="12" t="s">
        <v>43</v>
      </c>
      <c r="AX333" s="12" t="s">
        <v>24</v>
      </c>
      <c r="AY333" s="230" t="s">
        <v>157</v>
      </c>
    </row>
    <row r="334" spans="2:65" s="1" customFormat="1" ht="31.5" customHeight="1">
      <c r="B334" s="42"/>
      <c r="C334" s="205" t="s">
        <v>462</v>
      </c>
      <c r="D334" s="205" t="s">
        <v>159</v>
      </c>
      <c r="E334" s="206" t="s">
        <v>463</v>
      </c>
      <c r="F334" s="207" t="s">
        <v>464</v>
      </c>
      <c r="G334" s="208" t="s">
        <v>226</v>
      </c>
      <c r="H334" s="209">
        <v>1575.242</v>
      </c>
      <c r="I334" s="210"/>
      <c r="J334" s="211">
        <f>ROUND(I334*H334,2)</f>
        <v>0</v>
      </c>
      <c r="K334" s="207" t="s">
        <v>163</v>
      </c>
      <c r="L334" s="62"/>
      <c r="M334" s="212" t="s">
        <v>22</v>
      </c>
      <c r="N334" s="213" t="s">
        <v>51</v>
      </c>
      <c r="O334" s="43"/>
      <c r="P334" s="214">
        <f>O334*H334</f>
        <v>0</v>
      </c>
      <c r="Q334" s="214">
        <v>1.457E-2</v>
      </c>
      <c r="R334" s="214">
        <f>Q334*H334</f>
        <v>22.951275939999999</v>
      </c>
      <c r="S334" s="214">
        <v>0</v>
      </c>
      <c r="T334" s="215">
        <f>S334*H334</f>
        <v>0</v>
      </c>
      <c r="AR334" s="25" t="s">
        <v>164</v>
      </c>
      <c r="AT334" s="25" t="s">
        <v>159</v>
      </c>
      <c r="AU334" s="25" t="s">
        <v>89</v>
      </c>
      <c r="AY334" s="25" t="s">
        <v>157</v>
      </c>
      <c r="BE334" s="216">
        <f>IF(N334="základní",J334,0)</f>
        <v>0</v>
      </c>
      <c r="BF334" s="216">
        <f>IF(N334="snížená",J334,0)</f>
        <v>0</v>
      </c>
      <c r="BG334" s="216">
        <f>IF(N334="zákl. přenesená",J334,0)</f>
        <v>0</v>
      </c>
      <c r="BH334" s="216">
        <f>IF(N334="sníž. přenesená",J334,0)</f>
        <v>0</v>
      </c>
      <c r="BI334" s="216">
        <f>IF(N334="nulová",J334,0)</f>
        <v>0</v>
      </c>
      <c r="BJ334" s="25" t="s">
        <v>24</v>
      </c>
      <c r="BK334" s="216">
        <f>ROUND(I334*H334,2)</f>
        <v>0</v>
      </c>
      <c r="BL334" s="25" t="s">
        <v>164</v>
      </c>
      <c r="BM334" s="25" t="s">
        <v>465</v>
      </c>
    </row>
    <row r="335" spans="2:65" s="14" customFormat="1">
      <c r="B335" s="242"/>
      <c r="C335" s="243"/>
      <c r="D335" s="217" t="s">
        <v>168</v>
      </c>
      <c r="E335" s="279" t="s">
        <v>22</v>
      </c>
      <c r="F335" s="280" t="s">
        <v>353</v>
      </c>
      <c r="G335" s="243"/>
      <c r="H335" s="281" t="s">
        <v>22</v>
      </c>
      <c r="I335" s="248"/>
      <c r="J335" s="243"/>
      <c r="K335" s="243"/>
      <c r="L335" s="249"/>
      <c r="M335" s="250"/>
      <c r="N335" s="251"/>
      <c r="O335" s="251"/>
      <c r="P335" s="251"/>
      <c r="Q335" s="251"/>
      <c r="R335" s="251"/>
      <c r="S335" s="251"/>
      <c r="T335" s="252"/>
      <c r="AT335" s="253" t="s">
        <v>168</v>
      </c>
      <c r="AU335" s="253" t="s">
        <v>89</v>
      </c>
      <c r="AV335" s="14" t="s">
        <v>24</v>
      </c>
      <c r="AW335" s="14" t="s">
        <v>43</v>
      </c>
      <c r="AX335" s="14" t="s">
        <v>80</v>
      </c>
      <c r="AY335" s="253" t="s">
        <v>157</v>
      </c>
    </row>
    <row r="336" spans="2:65" s="12" customFormat="1">
      <c r="B336" s="220"/>
      <c r="C336" s="221"/>
      <c r="D336" s="217" t="s">
        <v>168</v>
      </c>
      <c r="E336" s="222" t="s">
        <v>22</v>
      </c>
      <c r="F336" s="223" t="s">
        <v>466</v>
      </c>
      <c r="G336" s="221"/>
      <c r="H336" s="224">
        <v>617.36300000000006</v>
      </c>
      <c r="I336" s="225"/>
      <c r="J336" s="221"/>
      <c r="K336" s="221"/>
      <c r="L336" s="226"/>
      <c r="M336" s="227"/>
      <c r="N336" s="228"/>
      <c r="O336" s="228"/>
      <c r="P336" s="228"/>
      <c r="Q336" s="228"/>
      <c r="R336" s="228"/>
      <c r="S336" s="228"/>
      <c r="T336" s="229"/>
      <c r="AT336" s="230" t="s">
        <v>168</v>
      </c>
      <c r="AU336" s="230" t="s">
        <v>89</v>
      </c>
      <c r="AV336" s="12" t="s">
        <v>89</v>
      </c>
      <c r="AW336" s="12" t="s">
        <v>43</v>
      </c>
      <c r="AX336" s="12" t="s">
        <v>80</v>
      </c>
      <c r="AY336" s="230" t="s">
        <v>157</v>
      </c>
    </row>
    <row r="337" spans="2:51" s="12" customFormat="1">
      <c r="B337" s="220"/>
      <c r="C337" s="221"/>
      <c r="D337" s="217" t="s">
        <v>168</v>
      </c>
      <c r="E337" s="222" t="s">
        <v>22</v>
      </c>
      <c r="F337" s="223" t="s">
        <v>467</v>
      </c>
      <c r="G337" s="221"/>
      <c r="H337" s="224">
        <v>7.109</v>
      </c>
      <c r="I337" s="225"/>
      <c r="J337" s="221"/>
      <c r="K337" s="221"/>
      <c r="L337" s="226"/>
      <c r="M337" s="227"/>
      <c r="N337" s="228"/>
      <c r="O337" s="228"/>
      <c r="P337" s="228"/>
      <c r="Q337" s="228"/>
      <c r="R337" s="228"/>
      <c r="S337" s="228"/>
      <c r="T337" s="229"/>
      <c r="AT337" s="230" t="s">
        <v>168</v>
      </c>
      <c r="AU337" s="230" t="s">
        <v>89</v>
      </c>
      <c r="AV337" s="12" t="s">
        <v>89</v>
      </c>
      <c r="AW337" s="12" t="s">
        <v>43</v>
      </c>
      <c r="AX337" s="12" t="s">
        <v>80</v>
      </c>
      <c r="AY337" s="230" t="s">
        <v>157</v>
      </c>
    </row>
    <row r="338" spans="2:51" s="12" customFormat="1">
      <c r="B338" s="220"/>
      <c r="C338" s="221"/>
      <c r="D338" s="217" t="s">
        <v>168</v>
      </c>
      <c r="E338" s="222" t="s">
        <v>22</v>
      </c>
      <c r="F338" s="223" t="s">
        <v>468</v>
      </c>
      <c r="G338" s="221"/>
      <c r="H338" s="224">
        <v>37.338999999999999</v>
      </c>
      <c r="I338" s="225"/>
      <c r="J338" s="221"/>
      <c r="K338" s="221"/>
      <c r="L338" s="226"/>
      <c r="M338" s="227"/>
      <c r="N338" s="228"/>
      <c r="O338" s="228"/>
      <c r="P338" s="228"/>
      <c r="Q338" s="228"/>
      <c r="R338" s="228"/>
      <c r="S338" s="228"/>
      <c r="T338" s="229"/>
      <c r="AT338" s="230" t="s">
        <v>168</v>
      </c>
      <c r="AU338" s="230" t="s">
        <v>89</v>
      </c>
      <c r="AV338" s="12" t="s">
        <v>89</v>
      </c>
      <c r="AW338" s="12" t="s">
        <v>43</v>
      </c>
      <c r="AX338" s="12" t="s">
        <v>80</v>
      </c>
      <c r="AY338" s="230" t="s">
        <v>157</v>
      </c>
    </row>
    <row r="339" spans="2:51" s="12" customFormat="1">
      <c r="B339" s="220"/>
      <c r="C339" s="221"/>
      <c r="D339" s="217" t="s">
        <v>168</v>
      </c>
      <c r="E339" s="222" t="s">
        <v>22</v>
      </c>
      <c r="F339" s="223" t="s">
        <v>469</v>
      </c>
      <c r="G339" s="221"/>
      <c r="H339" s="224">
        <v>28.16</v>
      </c>
      <c r="I339" s="225"/>
      <c r="J339" s="221"/>
      <c r="K339" s="221"/>
      <c r="L339" s="226"/>
      <c r="M339" s="227"/>
      <c r="N339" s="228"/>
      <c r="O339" s="228"/>
      <c r="P339" s="228"/>
      <c r="Q339" s="228"/>
      <c r="R339" s="228"/>
      <c r="S339" s="228"/>
      <c r="T339" s="229"/>
      <c r="AT339" s="230" t="s">
        <v>168</v>
      </c>
      <c r="AU339" s="230" t="s">
        <v>89</v>
      </c>
      <c r="AV339" s="12" t="s">
        <v>89</v>
      </c>
      <c r="AW339" s="12" t="s">
        <v>43</v>
      </c>
      <c r="AX339" s="12" t="s">
        <v>80</v>
      </c>
      <c r="AY339" s="230" t="s">
        <v>157</v>
      </c>
    </row>
    <row r="340" spans="2:51" s="12" customFormat="1">
      <c r="B340" s="220"/>
      <c r="C340" s="221"/>
      <c r="D340" s="217" t="s">
        <v>168</v>
      </c>
      <c r="E340" s="222" t="s">
        <v>22</v>
      </c>
      <c r="F340" s="223" t="s">
        <v>470</v>
      </c>
      <c r="G340" s="221"/>
      <c r="H340" s="224">
        <v>-76.811000000000007</v>
      </c>
      <c r="I340" s="225"/>
      <c r="J340" s="221"/>
      <c r="K340" s="221"/>
      <c r="L340" s="226"/>
      <c r="M340" s="227"/>
      <c r="N340" s="228"/>
      <c r="O340" s="228"/>
      <c r="P340" s="228"/>
      <c r="Q340" s="228"/>
      <c r="R340" s="228"/>
      <c r="S340" s="228"/>
      <c r="T340" s="229"/>
      <c r="AT340" s="230" t="s">
        <v>168</v>
      </c>
      <c r="AU340" s="230" t="s">
        <v>89</v>
      </c>
      <c r="AV340" s="12" t="s">
        <v>89</v>
      </c>
      <c r="AW340" s="12" t="s">
        <v>43</v>
      </c>
      <c r="AX340" s="12" t="s">
        <v>80</v>
      </c>
      <c r="AY340" s="230" t="s">
        <v>157</v>
      </c>
    </row>
    <row r="341" spans="2:51" s="12" customFormat="1">
      <c r="B341" s="220"/>
      <c r="C341" s="221"/>
      <c r="D341" s="217" t="s">
        <v>168</v>
      </c>
      <c r="E341" s="222" t="s">
        <v>22</v>
      </c>
      <c r="F341" s="223" t="s">
        <v>471</v>
      </c>
      <c r="G341" s="221"/>
      <c r="H341" s="224">
        <v>-116.28</v>
      </c>
      <c r="I341" s="225"/>
      <c r="J341" s="221"/>
      <c r="K341" s="221"/>
      <c r="L341" s="226"/>
      <c r="M341" s="227"/>
      <c r="N341" s="228"/>
      <c r="O341" s="228"/>
      <c r="P341" s="228"/>
      <c r="Q341" s="228"/>
      <c r="R341" s="228"/>
      <c r="S341" s="228"/>
      <c r="T341" s="229"/>
      <c r="AT341" s="230" t="s">
        <v>168</v>
      </c>
      <c r="AU341" s="230" t="s">
        <v>89</v>
      </c>
      <c r="AV341" s="12" t="s">
        <v>89</v>
      </c>
      <c r="AW341" s="12" t="s">
        <v>43</v>
      </c>
      <c r="AX341" s="12" t="s">
        <v>80</v>
      </c>
      <c r="AY341" s="230" t="s">
        <v>157</v>
      </c>
    </row>
    <row r="342" spans="2:51" s="14" customFormat="1">
      <c r="B342" s="242"/>
      <c r="C342" s="243"/>
      <c r="D342" s="217" t="s">
        <v>168</v>
      </c>
      <c r="E342" s="279" t="s">
        <v>22</v>
      </c>
      <c r="F342" s="280" t="s">
        <v>402</v>
      </c>
      <c r="G342" s="243"/>
      <c r="H342" s="281" t="s">
        <v>22</v>
      </c>
      <c r="I342" s="248"/>
      <c r="J342" s="243"/>
      <c r="K342" s="243"/>
      <c r="L342" s="249"/>
      <c r="M342" s="250"/>
      <c r="N342" s="251"/>
      <c r="O342" s="251"/>
      <c r="P342" s="251"/>
      <c r="Q342" s="251"/>
      <c r="R342" s="251"/>
      <c r="S342" s="251"/>
      <c r="T342" s="252"/>
      <c r="AT342" s="253" t="s">
        <v>168</v>
      </c>
      <c r="AU342" s="253" t="s">
        <v>89</v>
      </c>
      <c r="AV342" s="14" t="s">
        <v>24</v>
      </c>
      <c r="AW342" s="14" t="s">
        <v>43</v>
      </c>
      <c r="AX342" s="14" t="s">
        <v>80</v>
      </c>
      <c r="AY342" s="253" t="s">
        <v>157</v>
      </c>
    </row>
    <row r="343" spans="2:51" s="12" customFormat="1">
      <c r="B343" s="220"/>
      <c r="C343" s="221"/>
      <c r="D343" s="217" t="s">
        <v>168</v>
      </c>
      <c r="E343" s="222" t="s">
        <v>22</v>
      </c>
      <c r="F343" s="223" t="s">
        <v>472</v>
      </c>
      <c r="G343" s="221"/>
      <c r="H343" s="224">
        <v>200.898</v>
      </c>
      <c r="I343" s="225"/>
      <c r="J343" s="221"/>
      <c r="K343" s="221"/>
      <c r="L343" s="226"/>
      <c r="M343" s="227"/>
      <c r="N343" s="228"/>
      <c r="O343" s="228"/>
      <c r="P343" s="228"/>
      <c r="Q343" s="228"/>
      <c r="R343" s="228"/>
      <c r="S343" s="228"/>
      <c r="T343" s="229"/>
      <c r="AT343" s="230" t="s">
        <v>168</v>
      </c>
      <c r="AU343" s="230" t="s">
        <v>89</v>
      </c>
      <c r="AV343" s="12" t="s">
        <v>89</v>
      </c>
      <c r="AW343" s="12" t="s">
        <v>43</v>
      </c>
      <c r="AX343" s="12" t="s">
        <v>80</v>
      </c>
      <c r="AY343" s="230" t="s">
        <v>157</v>
      </c>
    </row>
    <row r="344" spans="2:51" s="14" customFormat="1">
      <c r="B344" s="242"/>
      <c r="C344" s="243"/>
      <c r="D344" s="217" t="s">
        <v>168</v>
      </c>
      <c r="E344" s="279" t="s">
        <v>22</v>
      </c>
      <c r="F344" s="280" t="s">
        <v>358</v>
      </c>
      <c r="G344" s="243"/>
      <c r="H344" s="281" t="s">
        <v>22</v>
      </c>
      <c r="I344" s="248"/>
      <c r="J344" s="243"/>
      <c r="K344" s="243"/>
      <c r="L344" s="249"/>
      <c r="M344" s="250"/>
      <c r="N344" s="251"/>
      <c r="O344" s="251"/>
      <c r="P344" s="251"/>
      <c r="Q344" s="251"/>
      <c r="R344" s="251"/>
      <c r="S344" s="251"/>
      <c r="T344" s="252"/>
      <c r="AT344" s="253" t="s">
        <v>168</v>
      </c>
      <c r="AU344" s="253" t="s">
        <v>89</v>
      </c>
      <c r="AV344" s="14" t="s">
        <v>24</v>
      </c>
      <c r="AW344" s="14" t="s">
        <v>43</v>
      </c>
      <c r="AX344" s="14" t="s">
        <v>80</v>
      </c>
      <c r="AY344" s="253" t="s">
        <v>157</v>
      </c>
    </row>
    <row r="345" spans="2:51" s="12" customFormat="1">
      <c r="B345" s="220"/>
      <c r="C345" s="221"/>
      <c r="D345" s="217" t="s">
        <v>168</v>
      </c>
      <c r="E345" s="222" t="s">
        <v>22</v>
      </c>
      <c r="F345" s="223" t="s">
        <v>473</v>
      </c>
      <c r="G345" s="221"/>
      <c r="H345" s="224">
        <v>194.864</v>
      </c>
      <c r="I345" s="225"/>
      <c r="J345" s="221"/>
      <c r="K345" s="221"/>
      <c r="L345" s="226"/>
      <c r="M345" s="227"/>
      <c r="N345" s="228"/>
      <c r="O345" s="228"/>
      <c r="P345" s="228"/>
      <c r="Q345" s="228"/>
      <c r="R345" s="228"/>
      <c r="S345" s="228"/>
      <c r="T345" s="229"/>
      <c r="AT345" s="230" t="s">
        <v>168</v>
      </c>
      <c r="AU345" s="230" t="s">
        <v>89</v>
      </c>
      <c r="AV345" s="12" t="s">
        <v>89</v>
      </c>
      <c r="AW345" s="12" t="s">
        <v>43</v>
      </c>
      <c r="AX345" s="12" t="s">
        <v>80</v>
      </c>
      <c r="AY345" s="230" t="s">
        <v>157</v>
      </c>
    </row>
    <row r="346" spans="2:51" s="14" customFormat="1">
      <c r="B346" s="242"/>
      <c r="C346" s="243"/>
      <c r="D346" s="217" t="s">
        <v>168</v>
      </c>
      <c r="E346" s="279" t="s">
        <v>22</v>
      </c>
      <c r="F346" s="280" t="s">
        <v>311</v>
      </c>
      <c r="G346" s="243"/>
      <c r="H346" s="281" t="s">
        <v>22</v>
      </c>
      <c r="I346" s="248"/>
      <c r="J346" s="243"/>
      <c r="K346" s="243"/>
      <c r="L346" s="249"/>
      <c r="M346" s="250"/>
      <c r="N346" s="251"/>
      <c r="O346" s="251"/>
      <c r="P346" s="251"/>
      <c r="Q346" s="251"/>
      <c r="R346" s="251"/>
      <c r="S346" s="251"/>
      <c r="T346" s="252"/>
      <c r="AT346" s="253" t="s">
        <v>168</v>
      </c>
      <c r="AU346" s="253" t="s">
        <v>89</v>
      </c>
      <c r="AV346" s="14" t="s">
        <v>24</v>
      </c>
      <c r="AW346" s="14" t="s">
        <v>43</v>
      </c>
      <c r="AX346" s="14" t="s">
        <v>80</v>
      </c>
      <c r="AY346" s="253" t="s">
        <v>157</v>
      </c>
    </row>
    <row r="347" spans="2:51" s="12" customFormat="1">
      <c r="B347" s="220"/>
      <c r="C347" s="221"/>
      <c r="D347" s="217" t="s">
        <v>168</v>
      </c>
      <c r="E347" s="222" t="s">
        <v>22</v>
      </c>
      <c r="F347" s="223" t="s">
        <v>474</v>
      </c>
      <c r="G347" s="221"/>
      <c r="H347" s="224">
        <v>694.50199999999995</v>
      </c>
      <c r="I347" s="225"/>
      <c r="J347" s="221"/>
      <c r="K347" s="221"/>
      <c r="L347" s="226"/>
      <c r="M347" s="227"/>
      <c r="N347" s="228"/>
      <c r="O347" s="228"/>
      <c r="P347" s="228"/>
      <c r="Q347" s="228"/>
      <c r="R347" s="228"/>
      <c r="S347" s="228"/>
      <c r="T347" s="229"/>
      <c r="AT347" s="230" t="s">
        <v>168</v>
      </c>
      <c r="AU347" s="230" t="s">
        <v>89</v>
      </c>
      <c r="AV347" s="12" t="s">
        <v>89</v>
      </c>
      <c r="AW347" s="12" t="s">
        <v>43</v>
      </c>
      <c r="AX347" s="12" t="s">
        <v>80</v>
      </c>
      <c r="AY347" s="230" t="s">
        <v>157</v>
      </c>
    </row>
    <row r="348" spans="2:51" s="12" customFormat="1">
      <c r="B348" s="220"/>
      <c r="C348" s="221"/>
      <c r="D348" s="217" t="s">
        <v>168</v>
      </c>
      <c r="E348" s="222" t="s">
        <v>22</v>
      </c>
      <c r="F348" s="223" t="s">
        <v>475</v>
      </c>
      <c r="G348" s="221"/>
      <c r="H348" s="224">
        <v>113.18899999999999</v>
      </c>
      <c r="I348" s="225"/>
      <c r="J348" s="221"/>
      <c r="K348" s="221"/>
      <c r="L348" s="226"/>
      <c r="M348" s="227"/>
      <c r="N348" s="228"/>
      <c r="O348" s="228"/>
      <c r="P348" s="228"/>
      <c r="Q348" s="228"/>
      <c r="R348" s="228"/>
      <c r="S348" s="228"/>
      <c r="T348" s="229"/>
      <c r="AT348" s="230" t="s">
        <v>168</v>
      </c>
      <c r="AU348" s="230" t="s">
        <v>89</v>
      </c>
      <c r="AV348" s="12" t="s">
        <v>89</v>
      </c>
      <c r="AW348" s="12" t="s">
        <v>43</v>
      </c>
      <c r="AX348" s="12" t="s">
        <v>80</v>
      </c>
      <c r="AY348" s="230" t="s">
        <v>157</v>
      </c>
    </row>
    <row r="349" spans="2:51" s="12" customFormat="1">
      <c r="B349" s="220"/>
      <c r="C349" s="221"/>
      <c r="D349" s="217" t="s">
        <v>168</v>
      </c>
      <c r="E349" s="222" t="s">
        <v>22</v>
      </c>
      <c r="F349" s="223" t="s">
        <v>476</v>
      </c>
      <c r="G349" s="221"/>
      <c r="H349" s="224">
        <v>25.016999999999999</v>
      </c>
      <c r="I349" s="225"/>
      <c r="J349" s="221"/>
      <c r="K349" s="221"/>
      <c r="L349" s="226"/>
      <c r="M349" s="227"/>
      <c r="N349" s="228"/>
      <c r="O349" s="228"/>
      <c r="P349" s="228"/>
      <c r="Q349" s="228"/>
      <c r="R349" s="228"/>
      <c r="S349" s="228"/>
      <c r="T349" s="229"/>
      <c r="AT349" s="230" t="s">
        <v>168</v>
      </c>
      <c r="AU349" s="230" t="s">
        <v>89</v>
      </c>
      <c r="AV349" s="12" t="s">
        <v>89</v>
      </c>
      <c r="AW349" s="12" t="s">
        <v>43</v>
      </c>
      <c r="AX349" s="12" t="s">
        <v>80</v>
      </c>
      <c r="AY349" s="230" t="s">
        <v>157</v>
      </c>
    </row>
    <row r="350" spans="2:51" s="12" customFormat="1">
      <c r="B350" s="220"/>
      <c r="C350" s="221"/>
      <c r="D350" s="217" t="s">
        <v>168</v>
      </c>
      <c r="E350" s="222" t="s">
        <v>22</v>
      </c>
      <c r="F350" s="223" t="s">
        <v>477</v>
      </c>
      <c r="G350" s="221"/>
      <c r="H350" s="224">
        <v>55.661000000000001</v>
      </c>
      <c r="I350" s="225"/>
      <c r="J350" s="221"/>
      <c r="K350" s="221"/>
      <c r="L350" s="226"/>
      <c r="M350" s="227"/>
      <c r="N350" s="228"/>
      <c r="O350" s="228"/>
      <c r="P350" s="228"/>
      <c r="Q350" s="228"/>
      <c r="R350" s="228"/>
      <c r="S350" s="228"/>
      <c r="T350" s="229"/>
      <c r="AT350" s="230" t="s">
        <v>168</v>
      </c>
      <c r="AU350" s="230" t="s">
        <v>89</v>
      </c>
      <c r="AV350" s="12" t="s">
        <v>89</v>
      </c>
      <c r="AW350" s="12" t="s">
        <v>43</v>
      </c>
      <c r="AX350" s="12" t="s">
        <v>80</v>
      </c>
      <c r="AY350" s="230" t="s">
        <v>157</v>
      </c>
    </row>
    <row r="351" spans="2:51" s="12" customFormat="1">
      <c r="B351" s="220"/>
      <c r="C351" s="221"/>
      <c r="D351" s="217" t="s">
        <v>168</v>
      </c>
      <c r="E351" s="222" t="s">
        <v>22</v>
      </c>
      <c r="F351" s="223" t="s">
        <v>478</v>
      </c>
      <c r="G351" s="221"/>
      <c r="H351" s="224">
        <v>13.786</v>
      </c>
      <c r="I351" s="225"/>
      <c r="J351" s="221"/>
      <c r="K351" s="221"/>
      <c r="L351" s="226"/>
      <c r="M351" s="227"/>
      <c r="N351" s="228"/>
      <c r="O351" s="228"/>
      <c r="P351" s="228"/>
      <c r="Q351" s="228"/>
      <c r="R351" s="228"/>
      <c r="S351" s="228"/>
      <c r="T351" s="229"/>
      <c r="AT351" s="230" t="s">
        <v>168</v>
      </c>
      <c r="AU351" s="230" t="s">
        <v>89</v>
      </c>
      <c r="AV351" s="12" t="s">
        <v>89</v>
      </c>
      <c r="AW351" s="12" t="s">
        <v>43</v>
      </c>
      <c r="AX351" s="12" t="s">
        <v>80</v>
      </c>
      <c r="AY351" s="230" t="s">
        <v>157</v>
      </c>
    </row>
    <row r="352" spans="2:51" s="12" customFormat="1">
      <c r="B352" s="220"/>
      <c r="C352" s="221"/>
      <c r="D352" s="217" t="s">
        <v>168</v>
      </c>
      <c r="E352" s="222" t="s">
        <v>22</v>
      </c>
      <c r="F352" s="223" t="s">
        <v>479</v>
      </c>
      <c r="G352" s="221"/>
      <c r="H352" s="224">
        <v>-176.75399999999999</v>
      </c>
      <c r="I352" s="225"/>
      <c r="J352" s="221"/>
      <c r="K352" s="221"/>
      <c r="L352" s="226"/>
      <c r="M352" s="227"/>
      <c r="N352" s="228"/>
      <c r="O352" s="228"/>
      <c r="P352" s="228"/>
      <c r="Q352" s="228"/>
      <c r="R352" s="228"/>
      <c r="S352" s="228"/>
      <c r="T352" s="229"/>
      <c r="AT352" s="230" t="s">
        <v>168</v>
      </c>
      <c r="AU352" s="230" t="s">
        <v>89</v>
      </c>
      <c r="AV352" s="12" t="s">
        <v>89</v>
      </c>
      <c r="AW352" s="12" t="s">
        <v>43</v>
      </c>
      <c r="AX352" s="12" t="s">
        <v>80</v>
      </c>
      <c r="AY352" s="230" t="s">
        <v>157</v>
      </c>
    </row>
    <row r="353" spans="2:65" s="12" customFormat="1">
      <c r="B353" s="220"/>
      <c r="C353" s="221"/>
      <c r="D353" s="217" t="s">
        <v>168</v>
      </c>
      <c r="E353" s="222" t="s">
        <v>22</v>
      </c>
      <c r="F353" s="223" t="s">
        <v>480</v>
      </c>
      <c r="G353" s="221"/>
      <c r="H353" s="224">
        <v>-71.040000000000006</v>
      </c>
      <c r="I353" s="225"/>
      <c r="J353" s="221"/>
      <c r="K353" s="221"/>
      <c r="L353" s="226"/>
      <c r="M353" s="227"/>
      <c r="N353" s="228"/>
      <c r="O353" s="228"/>
      <c r="P353" s="228"/>
      <c r="Q353" s="228"/>
      <c r="R353" s="228"/>
      <c r="S353" s="228"/>
      <c r="T353" s="229"/>
      <c r="AT353" s="230" t="s">
        <v>168</v>
      </c>
      <c r="AU353" s="230" t="s">
        <v>89</v>
      </c>
      <c r="AV353" s="12" t="s">
        <v>89</v>
      </c>
      <c r="AW353" s="12" t="s">
        <v>43</v>
      </c>
      <c r="AX353" s="12" t="s">
        <v>80</v>
      </c>
      <c r="AY353" s="230" t="s">
        <v>157</v>
      </c>
    </row>
    <row r="354" spans="2:65" s="14" customFormat="1">
      <c r="B354" s="242"/>
      <c r="C354" s="243"/>
      <c r="D354" s="217" t="s">
        <v>168</v>
      </c>
      <c r="E354" s="279" t="s">
        <v>22</v>
      </c>
      <c r="F354" s="280" t="s">
        <v>481</v>
      </c>
      <c r="G354" s="243"/>
      <c r="H354" s="281" t="s">
        <v>22</v>
      </c>
      <c r="I354" s="248"/>
      <c r="J354" s="243"/>
      <c r="K354" s="243"/>
      <c r="L354" s="249"/>
      <c r="M354" s="250"/>
      <c r="N354" s="251"/>
      <c r="O354" s="251"/>
      <c r="P354" s="251"/>
      <c r="Q354" s="251"/>
      <c r="R354" s="251"/>
      <c r="S354" s="251"/>
      <c r="T354" s="252"/>
      <c r="AT354" s="253" t="s">
        <v>168</v>
      </c>
      <c r="AU354" s="253" t="s">
        <v>89</v>
      </c>
      <c r="AV354" s="14" t="s">
        <v>24</v>
      </c>
      <c r="AW354" s="14" t="s">
        <v>43</v>
      </c>
      <c r="AX354" s="14" t="s">
        <v>80</v>
      </c>
      <c r="AY354" s="253" t="s">
        <v>157</v>
      </c>
    </row>
    <row r="355" spans="2:65" s="12" customFormat="1">
      <c r="B355" s="220"/>
      <c r="C355" s="221"/>
      <c r="D355" s="217" t="s">
        <v>168</v>
      </c>
      <c r="E355" s="222" t="s">
        <v>22</v>
      </c>
      <c r="F355" s="223" t="s">
        <v>482</v>
      </c>
      <c r="G355" s="221"/>
      <c r="H355" s="224">
        <v>12.241</v>
      </c>
      <c r="I355" s="225"/>
      <c r="J355" s="221"/>
      <c r="K355" s="221"/>
      <c r="L355" s="226"/>
      <c r="M355" s="227"/>
      <c r="N355" s="228"/>
      <c r="O355" s="228"/>
      <c r="P355" s="228"/>
      <c r="Q355" s="228"/>
      <c r="R355" s="228"/>
      <c r="S355" s="228"/>
      <c r="T355" s="229"/>
      <c r="AT355" s="230" t="s">
        <v>168</v>
      </c>
      <c r="AU355" s="230" t="s">
        <v>89</v>
      </c>
      <c r="AV355" s="12" t="s">
        <v>89</v>
      </c>
      <c r="AW355" s="12" t="s">
        <v>43</v>
      </c>
      <c r="AX355" s="12" t="s">
        <v>80</v>
      </c>
      <c r="AY355" s="230" t="s">
        <v>157</v>
      </c>
    </row>
    <row r="356" spans="2:65" s="12" customFormat="1">
      <c r="B356" s="220"/>
      <c r="C356" s="221"/>
      <c r="D356" s="217" t="s">
        <v>168</v>
      </c>
      <c r="E356" s="222" t="s">
        <v>22</v>
      </c>
      <c r="F356" s="223" t="s">
        <v>483</v>
      </c>
      <c r="G356" s="221"/>
      <c r="H356" s="224">
        <v>15.114000000000001</v>
      </c>
      <c r="I356" s="225"/>
      <c r="J356" s="221"/>
      <c r="K356" s="221"/>
      <c r="L356" s="226"/>
      <c r="M356" s="227"/>
      <c r="N356" s="228"/>
      <c r="O356" s="228"/>
      <c r="P356" s="228"/>
      <c r="Q356" s="228"/>
      <c r="R356" s="228"/>
      <c r="S356" s="228"/>
      <c r="T356" s="229"/>
      <c r="AT356" s="230" t="s">
        <v>168</v>
      </c>
      <c r="AU356" s="230" t="s">
        <v>89</v>
      </c>
      <c r="AV356" s="12" t="s">
        <v>89</v>
      </c>
      <c r="AW356" s="12" t="s">
        <v>43</v>
      </c>
      <c r="AX356" s="12" t="s">
        <v>80</v>
      </c>
      <c r="AY356" s="230" t="s">
        <v>157</v>
      </c>
    </row>
    <row r="357" spans="2:65" s="12" customFormat="1">
      <c r="B357" s="220"/>
      <c r="C357" s="221"/>
      <c r="D357" s="217" t="s">
        <v>168</v>
      </c>
      <c r="E357" s="222" t="s">
        <v>22</v>
      </c>
      <c r="F357" s="223" t="s">
        <v>484</v>
      </c>
      <c r="G357" s="221"/>
      <c r="H357" s="224">
        <v>0.88400000000000001</v>
      </c>
      <c r="I357" s="225"/>
      <c r="J357" s="221"/>
      <c r="K357" s="221"/>
      <c r="L357" s="226"/>
      <c r="M357" s="227"/>
      <c r="N357" s="228"/>
      <c r="O357" s="228"/>
      <c r="P357" s="228"/>
      <c r="Q357" s="228"/>
      <c r="R357" s="228"/>
      <c r="S357" s="228"/>
      <c r="T357" s="229"/>
      <c r="AT357" s="230" t="s">
        <v>168</v>
      </c>
      <c r="AU357" s="230" t="s">
        <v>89</v>
      </c>
      <c r="AV357" s="12" t="s">
        <v>89</v>
      </c>
      <c r="AW357" s="12" t="s">
        <v>43</v>
      </c>
      <c r="AX357" s="12" t="s">
        <v>80</v>
      </c>
      <c r="AY357" s="230" t="s">
        <v>157</v>
      </c>
    </row>
    <row r="358" spans="2:65" s="15" customFormat="1">
      <c r="B358" s="255"/>
      <c r="C358" s="256"/>
      <c r="D358" s="217" t="s">
        <v>168</v>
      </c>
      <c r="E358" s="257" t="s">
        <v>22</v>
      </c>
      <c r="F358" s="258" t="s">
        <v>193</v>
      </c>
      <c r="G358" s="256"/>
      <c r="H358" s="259">
        <v>1575.242</v>
      </c>
      <c r="I358" s="260"/>
      <c r="J358" s="256"/>
      <c r="K358" s="256"/>
      <c r="L358" s="261"/>
      <c r="M358" s="262"/>
      <c r="N358" s="263"/>
      <c r="O358" s="263"/>
      <c r="P358" s="263"/>
      <c r="Q358" s="263"/>
      <c r="R358" s="263"/>
      <c r="S358" s="263"/>
      <c r="T358" s="264"/>
      <c r="AT358" s="265" t="s">
        <v>168</v>
      </c>
      <c r="AU358" s="265" t="s">
        <v>89</v>
      </c>
      <c r="AV358" s="15" t="s">
        <v>164</v>
      </c>
      <c r="AW358" s="15" t="s">
        <v>43</v>
      </c>
      <c r="AX358" s="15" t="s">
        <v>24</v>
      </c>
      <c r="AY358" s="265" t="s">
        <v>157</v>
      </c>
    </row>
    <row r="359" spans="2:65" s="14" customFormat="1">
      <c r="B359" s="242"/>
      <c r="C359" s="243"/>
      <c r="D359" s="244" t="s">
        <v>168</v>
      </c>
      <c r="E359" s="245" t="s">
        <v>22</v>
      </c>
      <c r="F359" s="246" t="s">
        <v>306</v>
      </c>
      <c r="G359" s="243"/>
      <c r="H359" s="247" t="s">
        <v>22</v>
      </c>
      <c r="I359" s="248"/>
      <c r="J359" s="243"/>
      <c r="K359" s="243"/>
      <c r="L359" s="249"/>
      <c r="M359" s="250"/>
      <c r="N359" s="251"/>
      <c r="O359" s="251"/>
      <c r="P359" s="251"/>
      <c r="Q359" s="251"/>
      <c r="R359" s="251"/>
      <c r="S359" s="251"/>
      <c r="T359" s="252"/>
      <c r="AT359" s="253" t="s">
        <v>168</v>
      </c>
      <c r="AU359" s="253" t="s">
        <v>89</v>
      </c>
      <c r="AV359" s="14" t="s">
        <v>24</v>
      </c>
      <c r="AW359" s="14" t="s">
        <v>43</v>
      </c>
      <c r="AX359" s="14" t="s">
        <v>80</v>
      </c>
      <c r="AY359" s="253" t="s">
        <v>157</v>
      </c>
    </row>
    <row r="360" spans="2:65" s="1" customFormat="1" ht="31.5" customHeight="1">
      <c r="B360" s="42"/>
      <c r="C360" s="205" t="s">
        <v>485</v>
      </c>
      <c r="D360" s="205" t="s">
        <v>159</v>
      </c>
      <c r="E360" s="206" t="s">
        <v>486</v>
      </c>
      <c r="F360" s="207" t="s">
        <v>487</v>
      </c>
      <c r="G360" s="208" t="s">
        <v>226</v>
      </c>
      <c r="H360" s="209">
        <v>78.307000000000002</v>
      </c>
      <c r="I360" s="210"/>
      <c r="J360" s="211">
        <f>ROUND(I360*H360,2)</f>
        <v>0</v>
      </c>
      <c r="K360" s="207" t="s">
        <v>163</v>
      </c>
      <c r="L360" s="62"/>
      <c r="M360" s="212" t="s">
        <v>22</v>
      </c>
      <c r="N360" s="213" t="s">
        <v>51</v>
      </c>
      <c r="O360" s="43"/>
      <c r="P360" s="214">
        <f>O360*H360</f>
        <v>0</v>
      </c>
      <c r="Q360" s="214">
        <v>1.469E-2</v>
      </c>
      <c r="R360" s="214">
        <f>Q360*H360</f>
        <v>1.15032983</v>
      </c>
      <c r="S360" s="214">
        <v>0</v>
      </c>
      <c r="T360" s="215">
        <f>S360*H360</f>
        <v>0</v>
      </c>
      <c r="AR360" s="25" t="s">
        <v>164</v>
      </c>
      <c r="AT360" s="25" t="s">
        <v>159</v>
      </c>
      <c r="AU360" s="25" t="s">
        <v>89</v>
      </c>
      <c r="AY360" s="25" t="s">
        <v>157</v>
      </c>
      <c r="BE360" s="216">
        <f>IF(N360="základní",J360,0)</f>
        <v>0</v>
      </c>
      <c r="BF360" s="216">
        <f>IF(N360="snížená",J360,0)</f>
        <v>0</v>
      </c>
      <c r="BG360" s="216">
        <f>IF(N360="zákl. přenesená",J360,0)</f>
        <v>0</v>
      </c>
      <c r="BH360" s="216">
        <f>IF(N360="sníž. přenesená",J360,0)</f>
        <v>0</v>
      </c>
      <c r="BI360" s="216">
        <f>IF(N360="nulová",J360,0)</f>
        <v>0</v>
      </c>
      <c r="BJ360" s="25" t="s">
        <v>24</v>
      </c>
      <c r="BK360" s="216">
        <f>ROUND(I360*H360,2)</f>
        <v>0</v>
      </c>
      <c r="BL360" s="25" t="s">
        <v>164</v>
      </c>
      <c r="BM360" s="25" t="s">
        <v>488</v>
      </c>
    </row>
    <row r="361" spans="2:65" s="14" customFormat="1">
      <c r="B361" s="242"/>
      <c r="C361" s="243"/>
      <c r="D361" s="217" t="s">
        <v>168</v>
      </c>
      <c r="E361" s="279" t="s">
        <v>22</v>
      </c>
      <c r="F361" s="280" t="s">
        <v>353</v>
      </c>
      <c r="G361" s="243"/>
      <c r="H361" s="281" t="s">
        <v>22</v>
      </c>
      <c r="I361" s="248"/>
      <c r="J361" s="243"/>
      <c r="K361" s="243"/>
      <c r="L361" s="249"/>
      <c r="M361" s="250"/>
      <c r="N361" s="251"/>
      <c r="O361" s="251"/>
      <c r="P361" s="251"/>
      <c r="Q361" s="251"/>
      <c r="R361" s="251"/>
      <c r="S361" s="251"/>
      <c r="T361" s="252"/>
      <c r="AT361" s="253" t="s">
        <v>168</v>
      </c>
      <c r="AU361" s="253" t="s">
        <v>89</v>
      </c>
      <c r="AV361" s="14" t="s">
        <v>24</v>
      </c>
      <c r="AW361" s="14" t="s">
        <v>43</v>
      </c>
      <c r="AX361" s="14" t="s">
        <v>80</v>
      </c>
      <c r="AY361" s="253" t="s">
        <v>157</v>
      </c>
    </row>
    <row r="362" spans="2:65" s="12" customFormat="1">
      <c r="B362" s="220"/>
      <c r="C362" s="221"/>
      <c r="D362" s="217" t="s">
        <v>168</v>
      </c>
      <c r="E362" s="222" t="s">
        <v>22</v>
      </c>
      <c r="F362" s="223" t="s">
        <v>489</v>
      </c>
      <c r="G362" s="221"/>
      <c r="H362" s="224">
        <v>37.372999999999998</v>
      </c>
      <c r="I362" s="225"/>
      <c r="J362" s="221"/>
      <c r="K362" s="221"/>
      <c r="L362" s="226"/>
      <c r="M362" s="227"/>
      <c r="N362" s="228"/>
      <c r="O362" s="228"/>
      <c r="P362" s="228"/>
      <c r="Q362" s="228"/>
      <c r="R362" s="228"/>
      <c r="S362" s="228"/>
      <c r="T362" s="229"/>
      <c r="AT362" s="230" t="s">
        <v>168</v>
      </c>
      <c r="AU362" s="230" t="s">
        <v>89</v>
      </c>
      <c r="AV362" s="12" t="s">
        <v>89</v>
      </c>
      <c r="AW362" s="12" t="s">
        <v>43</v>
      </c>
      <c r="AX362" s="12" t="s">
        <v>80</v>
      </c>
      <c r="AY362" s="230" t="s">
        <v>157</v>
      </c>
    </row>
    <row r="363" spans="2:65" s="13" customFormat="1">
      <c r="B363" s="231"/>
      <c r="C363" s="232"/>
      <c r="D363" s="217" t="s">
        <v>168</v>
      </c>
      <c r="E363" s="233" t="s">
        <v>22</v>
      </c>
      <c r="F363" s="234" t="s">
        <v>171</v>
      </c>
      <c r="G363" s="232"/>
      <c r="H363" s="235">
        <v>37.372999999999998</v>
      </c>
      <c r="I363" s="236"/>
      <c r="J363" s="232"/>
      <c r="K363" s="232"/>
      <c r="L363" s="237"/>
      <c r="M363" s="238"/>
      <c r="N363" s="239"/>
      <c r="O363" s="239"/>
      <c r="P363" s="239"/>
      <c r="Q363" s="239"/>
      <c r="R363" s="239"/>
      <c r="S363" s="239"/>
      <c r="T363" s="240"/>
      <c r="AT363" s="241" t="s">
        <v>168</v>
      </c>
      <c r="AU363" s="241" t="s">
        <v>89</v>
      </c>
      <c r="AV363" s="13" t="s">
        <v>172</v>
      </c>
      <c r="AW363" s="13" t="s">
        <v>43</v>
      </c>
      <c r="AX363" s="13" t="s">
        <v>80</v>
      </c>
      <c r="AY363" s="241" t="s">
        <v>157</v>
      </c>
    </row>
    <row r="364" spans="2:65" s="14" customFormat="1">
      <c r="B364" s="242"/>
      <c r="C364" s="243"/>
      <c r="D364" s="217" t="s">
        <v>168</v>
      </c>
      <c r="E364" s="279" t="s">
        <v>22</v>
      </c>
      <c r="F364" s="280" t="s">
        <v>481</v>
      </c>
      <c r="G364" s="243"/>
      <c r="H364" s="281" t="s">
        <v>22</v>
      </c>
      <c r="I364" s="248"/>
      <c r="J364" s="243"/>
      <c r="K364" s="243"/>
      <c r="L364" s="249"/>
      <c r="M364" s="250"/>
      <c r="N364" s="251"/>
      <c r="O364" s="251"/>
      <c r="P364" s="251"/>
      <c r="Q364" s="251"/>
      <c r="R364" s="251"/>
      <c r="S364" s="251"/>
      <c r="T364" s="252"/>
      <c r="AT364" s="253" t="s">
        <v>168</v>
      </c>
      <c r="AU364" s="253" t="s">
        <v>89</v>
      </c>
      <c r="AV364" s="14" t="s">
        <v>24</v>
      </c>
      <c r="AW364" s="14" t="s">
        <v>43</v>
      </c>
      <c r="AX364" s="14" t="s">
        <v>80</v>
      </c>
      <c r="AY364" s="253" t="s">
        <v>157</v>
      </c>
    </row>
    <row r="365" spans="2:65" s="12" customFormat="1">
      <c r="B365" s="220"/>
      <c r="C365" s="221"/>
      <c r="D365" s="217" t="s">
        <v>168</v>
      </c>
      <c r="E365" s="222" t="s">
        <v>22</v>
      </c>
      <c r="F365" s="223" t="s">
        <v>490</v>
      </c>
      <c r="G365" s="221"/>
      <c r="H365" s="224">
        <v>50.853999999999999</v>
      </c>
      <c r="I365" s="225"/>
      <c r="J365" s="221"/>
      <c r="K365" s="221"/>
      <c r="L365" s="226"/>
      <c r="M365" s="227"/>
      <c r="N365" s="228"/>
      <c r="O365" s="228"/>
      <c r="P365" s="228"/>
      <c r="Q365" s="228"/>
      <c r="R365" s="228"/>
      <c r="S365" s="228"/>
      <c r="T365" s="229"/>
      <c r="AT365" s="230" t="s">
        <v>168</v>
      </c>
      <c r="AU365" s="230" t="s">
        <v>89</v>
      </c>
      <c r="AV365" s="12" t="s">
        <v>89</v>
      </c>
      <c r="AW365" s="12" t="s">
        <v>43</v>
      </c>
      <c r="AX365" s="12" t="s">
        <v>80</v>
      </c>
      <c r="AY365" s="230" t="s">
        <v>157</v>
      </c>
    </row>
    <row r="366" spans="2:65" s="12" customFormat="1">
      <c r="B366" s="220"/>
      <c r="C366" s="221"/>
      <c r="D366" s="217" t="s">
        <v>168</v>
      </c>
      <c r="E366" s="222" t="s">
        <v>22</v>
      </c>
      <c r="F366" s="223" t="s">
        <v>491</v>
      </c>
      <c r="G366" s="221"/>
      <c r="H366" s="224">
        <v>-9.92</v>
      </c>
      <c r="I366" s="225"/>
      <c r="J366" s="221"/>
      <c r="K366" s="221"/>
      <c r="L366" s="226"/>
      <c r="M366" s="227"/>
      <c r="N366" s="228"/>
      <c r="O366" s="228"/>
      <c r="P366" s="228"/>
      <c r="Q366" s="228"/>
      <c r="R366" s="228"/>
      <c r="S366" s="228"/>
      <c r="T366" s="229"/>
      <c r="AT366" s="230" t="s">
        <v>168</v>
      </c>
      <c r="AU366" s="230" t="s">
        <v>89</v>
      </c>
      <c r="AV366" s="12" t="s">
        <v>89</v>
      </c>
      <c r="AW366" s="12" t="s">
        <v>43</v>
      </c>
      <c r="AX366" s="12" t="s">
        <v>80</v>
      </c>
      <c r="AY366" s="230" t="s">
        <v>157</v>
      </c>
    </row>
    <row r="367" spans="2:65" s="13" customFormat="1">
      <c r="B367" s="231"/>
      <c r="C367" s="232"/>
      <c r="D367" s="217" t="s">
        <v>168</v>
      </c>
      <c r="E367" s="233" t="s">
        <v>22</v>
      </c>
      <c r="F367" s="234" t="s">
        <v>171</v>
      </c>
      <c r="G367" s="232"/>
      <c r="H367" s="235">
        <v>40.933999999999997</v>
      </c>
      <c r="I367" s="236"/>
      <c r="J367" s="232"/>
      <c r="K367" s="232"/>
      <c r="L367" s="237"/>
      <c r="M367" s="238"/>
      <c r="N367" s="239"/>
      <c r="O367" s="239"/>
      <c r="P367" s="239"/>
      <c r="Q367" s="239"/>
      <c r="R367" s="239"/>
      <c r="S367" s="239"/>
      <c r="T367" s="240"/>
      <c r="AT367" s="241" t="s">
        <v>168</v>
      </c>
      <c r="AU367" s="241" t="s">
        <v>89</v>
      </c>
      <c r="AV367" s="13" t="s">
        <v>172</v>
      </c>
      <c r="AW367" s="13" t="s">
        <v>43</v>
      </c>
      <c r="AX367" s="13" t="s">
        <v>80</v>
      </c>
      <c r="AY367" s="241" t="s">
        <v>157</v>
      </c>
    </row>
    <row r="368" spans="2:65" s="15" customFormat="1">
      <c r="B368" s="255"/>
      <c r="C368" s="256"/>
      <c r="D368" s="217" t="s">
        <v>168</v>
      </c>
      <c r="E368" s="257" t="s">
        <v>22</v>
      </c>
      <c r="F368" s="258" t="s">
        <v>193</v>
      </c>
      <c r="G368" s="256"/>
      <c r="H368" s="259">
        <v>78.307000000000002</v>
      </c>
      <c r="I368" s="260"/>
      <c r="J368" s="256"/>
      <c r="K368" s="256"/>
      <c r="L368" s="261"/>
      <c r="M368" s="262"/>
      <c r="N368" s="263"/>
      <c r="O368" s="263"/>
      <c r="P368" s="263"/>
      <c r="Q368" s="263"/>
      <c r="R368" s="263"/>
      <c r="S368" s="263"/>
      <c r="T368" s="264"/>
      <c r="AT368" s="265" t="s">
        <v>168</v>
      </c>
      <c r="AU368" s="265" t="s">
        <v>89</v>
      </c>
      <c r="AV368" s="15" t="s">
        <v>164</v>
      </c>
      <c r="AW368" s="15" t="s">
        <v>43</v>
      </c>
      <c r="AX368" s="15" t="s">
        <v>24</v>
      </c>
      <c r="AY368" s="265" t="s">
        <v>157</v>
      </c>
    </row>
    <row r="369" spans="2:65" s="14" customFormat="1">
      <c r="B369" s="242"/>
      <c r="C369" s="243"/>
      <c r="D369" s="244" t="s">
        <v>168</v>
      </c>
      <c r="E369" s="245" t="s">
        <v>22</v>
      </c>
      <c r="F369" s="246" t="s">
        <v>306</v>
      </c>
      <c r="G369" s="243"/>
      <c r="H369" s="247" t="s">
        <v>22</v>
      </c>
      <c r="I369" s="248"/>
      <c r="J369" s="243"/>
      <c r="K369" s="243"/>
      <c r="L369" s="249"/>
      <c r="M369" s="250"/>
      <c r="N369" s="251"/>
      <c r="O369" s="251"/>
      <c r="P369" s="251"/>
      <c r="Q369" s="251"/>
      <c r="R369" s="251"/>
      <c r="S369" s="251"/>
      <c r="T369" s="252"/>
      <c r="AT369" s="253" t="s">
        <v>168</v>
      </c>
      <c r="AU369" s="253" t="s">
        <v>89</v>
      </c>
      <c r="AV369" s="14" t="s">
        <v>24</v>
      </c>
      <c r="AW369" s="14" t="s">
        <v>43</v>
      </c>
      <c r="AX369" s="14" t="s">
        <v>80</v>
      </c>
      <c r="AY369" s="253" t="s">
        <v>157</v>
      </c>
    </row>
    <row r="370" spans="2:65" s="1" customFormat="1" ht="31.5" customHeight="1">
      <c r="B370" s="42"/>
      <c r="C370" s="205" t="s">
        <v>492</v>
      </c>
      <c r="D370" s="205" t="s">
        <v>159</v>
      </c>
      <c r="E370" s="206" t="s">
        <v>493</v>
      </c>
      <c r="F370" s="207" t="s">
        <v>494</v>
      </c>
      <c r="G370" s="208" t="s">
        <v>226</v>
      </c>
      <c r="H370" s="209">
        <v>42.374000000000002</v>
      </c>
      <c r="I370" s="210"/>
      <c r="J370" s="211">
        <f>ROUND(I370*H370,2)</f>
        <v>0</v>
      </c>
      <c r="K370" s="207" t="s">
        <v>22</v>
      </c>
      <c r="L370" s="62"/>
      <c r="M370" s="212" t="s">
        <v>22</v>
      </c>
      <c r="N370" s="213" t="s">
        <v>51</v>
      </c>
      <c r="O370" s="43"/>
      <c r="P370" s="214">
        <f>O370*H370</f>
        <v>0</v>
      </c>
      <c r="Q370" s="214">
        <v>6.28E-3</v>
      </c>
      <c r="R370" s="214">
        <f>Q370*H370</f>
        <v>0.26610872000000002</v>
      </c>
      <c r="S370" s="214">
        <v>0</v>
      </c>
      <c r="T370" s="215">
        <f>S370*H370</f>
        <v>0</v>
      </c>
      <c r="AR370" s="25" t="s">
        <v>164</v>
      </c>
      <c r="AT370" s="25" t="s">
        <v>159</v>
      </c>
      <c r="AU370" s="25" t="s">
        <v>89</v>
      </c>
      <c r="AY370" s="25" t="s">
        <v>157</v>
      </c>
      <c r="BE370" s="216">
        <f>IF(N370="základní",J370,0)</f>
        <v>0</v>
      </c>
      <c r="BF370" s="216">
        <f>IF(N370="snížená",J370,0)</f>
        <v>0</v>
      </c>
      <c r="BG370" s="216">
        <f>IF(N370="zákl. přenesená",J370,0)</f>
        <v>0</v>
      </c>
      <c r="BH370" s="216">
        <f>IF(N370="sníž. přenesená",J370,0)</f>
        <v>0</v>
      </c>
      <c r="BI370" s="216">
        <f>IF(N370="nulová",J370,0)</f>
        <v>0</v>
      </c>
      <c r="BJ370" s="25" t="s">
        <v>24</v>
      </c>
      <c r="BK370" s="216">
        <f>ROUND(I370*H370,2)</f>
        <v>0</v>
      </c>
      <c r="BL370" s="25" t="s">
        <v>164</v>
      </c>
      <c r="BM370" s="25" t="s">
        <v>495</v>
      </c>
    </row>
    <row r="371" spans="2:65" s="14" customFormat="1">
      <c r="B371" s="242"/>
      <c r="C371" s="243"/>
      <c r="D371" s="217" t="s">
        <v>168</v>
      </c>
      <c r="E371" s="279" t="s">
        <v>22</v>
      </c>
      <c r="F371" s="280" t="s">
        <v>353</v>
      </c>
      <c r="G371" s="243"/>
      <c r="H371" s="281" t="s">
        <v>22</v>
      </c>
      <c r="I371" s="248"/>
      <c r="J371" s="243"/>
      <c r="K371" s="243"/>
      <c r="L371" s="249"/>
      <c r="M371" s="250"/>
      <c r="N371" s="251"/>
      <c r="O371" s="251"/>
      <c r="P371" s="251"/>
      <c r="Q371" s="251"/>
      <c r="R371" s="251"/>
      <c r="S371" s="251"/>
      <c r="T371" s="252"/>
      <c r="AT371" s="253" t="s">
        <v>168</v>
      </c>
      <c r="AU371" s="253" t="s">
        <v>89</v>
      </c>
      <c r="AV371" s="14" t="s">
        <v>24</v>
      </c>
      <c r="AW371" s="14" t="s">
        <v>43</v>
      </c>
      <c r="AX371" s="14" t="s">
        <v>80</v>
      </c>
      <c r="AY371" s="253" t="s">
        <v>157</v>
      </c>
    </row>
    <row r="372" spans="2:65" s="12" customFormat="1" ht="24">
      <c r="B372" s="220"/>
      <c r="C372" s="221"/>
      <c r="D372" s="217" t="s">
        <v>168</v>
      </c>
      <c r="E372" s="222" t="s">
        <v>22</v>
      </c>
      <c r="F372" s="223" t="s">
        <v>496</v>
      </c>
      <c r="G372" s="221"/>
      <c r="H372" s="224">
        <v>3.2730000000000001</v>
      </c>
      <c r="I372" s="225"/>
      <c r="J372" s="221"/>
      <c r="K372" s="221"/>
      <c r="L372" s="226"/>
      <c r="M372" s="227"/>
      <c r="N372" s="228"/>
      <c r="O372" s="228"/>
      <c r="P372" s="228"/>
      <c r="Q372" s="228"/>
      <c r="R372" s="228"/>
      <c r="S372" s="228"/>
      <c r="T372" s="229"/>
      <c r="AT372" s="230" t="s">
        <v>168</v>
      </c>
      <c r="AU372" s="230" t="s">
        <v>89</v>
      </c>
      <c r="AV372" s="12" t="s">
        <v>89</v>
      </c>
      <c r="AW372" s="12" t="s">
        <v>43</v>
      </c>
      <c r="AX372" s="12" t="s">
        <v>80</v>
      </c>
      <c r="AY372" s="230" t="s">
        <v>157</v>
      </c>
    </row>
    <row r="373" spans="2:65" s="12" customFormat="1">
      <c r="B373" s="220"/>
      <c r="C373" s="221"/>
      <c r="D373" s="217" t="s">
        <v>168</v>
      </c>
      <c r="E373" s="222" t="s">
        <v>22</v>
      </c>
      <c r="F373" s="223" t="s">
        <v>497</v>
      </c>
      <c r="G373" s="221"/>
      <c r="H373" s="224">
        <v>5.9729999999999999</v>
      </c>
      <c r="I373" s="225"/>
      <c r="J373" s="221"/>
      <c r="K373" s="221"/>
      <c r="L373" s="226"/>
      <c r="M373" s="227"/>
      <c r="N373" s="228"/>
      <c r="O373" s="228"/>
      <c r="P373" s="228"/>
      <c r="Q373" s="228"/>
      <c r="R373" s="228"/>
      <c r="S373" s="228"/>
      <c r="T373" s="229"/>
      <c r="AT373" s="230" t="s">
        <v>168</v>
      </c>
      <c r="AU373" s="230" t="s">
        <v>89</v>
      </c>
      <c r="AV373" s="12" t="s">
        <v>89</v>
      </c>
      <c r="AW373" s="12" t="s">
        <v>43</v>
      </c>
      <c r="AX373" s="12" t="s">
        <v>80</v>
      </c>
      <c r="AY373" s="230" t="s">
        <v>157</v>
      </c>
    </row>
    <row r="374" spans="2:65" s="12" customFormat="1">
      <c r="B374" s="220"/>
      <c r="C374" s="221"/>
      <c r="D374" s="217" t="s">
        <v>168</v>
      </c>
      <c r="E374" s="222" t="s">
        <v>22</v>
      </c>
      <c r="F374" s="223" t="s">
        <v>498</v>
      </c>
      <c r="G374" s="221"/>
      <c r="H374" s="224">
        <v>4.1349999999999998</v>
      </c>
      <c r="I374" s="225"/>
      <c r="J374" s="221"/>
      <c r="K374" s="221"/>
      <c r="L374" s="226"/>
      <c r="M374" s="227"/>
      <c r="N374" s="228"/>
      <c r="O374" s="228"/>
      <c r="P374" s="228"/>
      <c r="Q374" s="228"/>
      <c r="R374" s="228"/>
      <c r="S374" s="228"/>
      <c r="T374" s="229"/>
      <c r="AT374" s="230" t="s">
        <v>168</v>
      </c>
      <c r="AU374" s="230" t="s">
        <v>89</v>
      </c>
      <c r="AV374" s="12" t="s">
        <v>89</v>
      </c>
      <c r="AW374" s="12" t="s">
        <v>43</v>
      </c>
      <c r="AX374" s="12" t="s">
        <v>80</v>
      </c>
      <c r="AY374" s="230" t="s">
        <v>157</v>
      </c>
    </row>
    <row r="375" spans="2:65" s="14" customFormat="1">
      <c r="B375" s="242"/>
      <c r="C375" s="243"/>
      <c r="D375" s="217" t="s">
        <v>168</v>
      </c>
      <c r="E375" s="279" t="s">
        <v>22</v>
      </c>
      <c r="F375" s="280" t="s">
        <v>402</v>
      </c>
      <c r="G375" s="243"/>
      <c r="H375" s="281" t="s">
        <v>22</v>
      </c>
      <c r="I375" s="248"/>
      <c r="J375" s="243"/>
      <c r="K375" s="243"/>
      <c r="L375" s="249"/>
      <c r="M375" s="250"/>
      <c r="N375" s="251"/>
      <c r="O375" s="251"/>
      <c r="P375" s="251"/>
      <c r="Q375" s="251"/>
      <c r="R375" s="251"/>
      <c r="S375" s="251"/>
      <c r="T375" s="252"/>
      <c r="AT375" s="253" t="s">
        <v>168</v>
      </c>
      <c r="AU375" s="253" t="s">
        <v>89</v>
      </c>
      <c r="AV375" s="14" t="s">
        <v>24</v>
      </c>
      <c r="AW375" s="14" t="s">
        <v>43</v>
      </c>
      <c r="AX375" s="14" t="s">
        <v>80</v>
      </c>
      <c r="AY375" s="253" t="s">
        <v>157</v>
      </c>
    </row>
    <row r="376" spans="2:65" s="12" customFormat="1">
      <c r="B376" s="220"/>
      <c r="C376" s="221"/>
      <c r="D376" s="217" t="s">
        <v>168</v>
      </c>
      <c r="E376" s="222" t="s">
        <v>22</v>
      </c>
      <c r="F376" s="223" t="s">
        <v>499</v>
      </c>
      <c r="G376" s="221"/>
      <c r="H376" s="224">
        <v>4.835</v>
      </c>
      <c r="I376" s="225"/>
      <c r="J376" s="221"/>
      <c r="K376" s="221"/>
      <c r="L376" s="226"/>
      <c r="M376" s="227"/>
      <c r="N376" s="228"/>
      <c r="O376" s="228"/>
      <c r="P376" s="228"/>
      <c r="Q376" s="228"/>
      <c r="R376" s="228"/>
      <c r="S376" s="228"/>
      <c r="T376" s="229"/>
      <c r="AT376" s="230" t="s">
        <v>168</v>
      </c>
      <c r="AU376" s="230" t="s">
        <v>89</v>
      </c>
      <c r="AV376" s="12" t="s">
        <v>89</v>
      </c>
      <c r="AW376" s="12" t="s">
        <v>43</v>
      </c>
      <c r="AX376" s="12" t="s">
        <v>80</v>
      </c>
      <c r="AY376" s="230" t="s">
        <v>157</v>
      </c>
    </row>
    <row r="377" spans="2:65" s="14" customFormat="1">
      <c r="B377" s="242"/>
      <c r="C377" s="243"/>
      <c r="D377" s="217" t="s">
        <v>168</v>
      </c>
      <c r="E377" s="279" t="s">
        <v>22</v>
      </c>
      <c r="F377" s="280" t="s">
        <v>311</v>
      </c>
      <c r="G377" s="243"/>
      <c r="H377" s="281" t="s">
        <v>22</v>
      </c>
      <c r="I377" s="248"/>
      <c r="J377" s="243"/>
      <c r="K377" s="243"/>
      <c r="L377" s="249"/>
      <c r="M377" s="250"/>
      <c r="N377" s="251"/>
      <c r="O377" s="251"/>
      <c r="P377" s="251"/>
      <c r="Q377" s="251"/>
      <c r="R377" s="251"/>
      <c r="S377" s="251"/>
      <c r="T377" s="252"/>
      <c r="AT377" s="253" t="s">
        <v>168</v>
      </c>
      <c r="AU377" s="253" t="s">
        <v>89</v>
      </c>
      <c r="AV377" s="14" t="s">
        <v>24</v>
      </c>
      <c r="AW377" s="14" t="s">
        <v>43</v>
      </c>
      <c r="AX377" s="14" t="s">
        <v>80</v>
      </c>
      <c r="AY377" s="253" t="s">
        <v>157</v>
      </c>
    </row>
    <row r="378" spans="2:65" s="12" customFormat="1">
      <c r="B378" s="220"/>
      <c r="C378" s="221"/>
      <c r="D378" s="217" t="s">
        <v>168</v>
      </c>
      <c r="E378" s="222" t="s">
        <v>22</v>
      </c>
      <c r="F378" s="223" t="s">
        <v>500</v>
      </c>
      <c r="G378" s="221"/>
      <c r="H378" s="224">
        <v>22.459</v>
      </c>
      <c r="I378" s="225"/>
      <c r="J378" s="221"/>
      <c r="K378" s="221"/>
      <c r="L378" s="226"/>
      <c r="M378" s="227"/>
      <c r="N378" s="228"/>
      <c r="O378" s="228"/>
      <c r="P378" s="228"/>
      <c r="Q378" s="228"/>
      <c r="R378" s="228"/>
      <c r="S378" s="228"/>
      <c r="T378" s="229"/>
      <c r="AT378" s="230" t="s">
        <v>168</v>
      </c>
      <c r="AU378" s="230" t="s">
        <v>89</v>
      </c>
      <c r="AV378" s="12" t="s">
        <v>89</v>
      </c>
      <c r="AW378" s="12" t="s">
        <v>43</v>
      </c>
      <c r="AX378" s="12" t="s">
        <v>80</v>
      </c>
      <c r="AY378" s="230" t="s">
        <v>157</v>
      </c>
    </row>
    <row r="379" spans="2:65" s="12" customFormat="1">
      <c r="B379" s="220"/>
      <c r="C379" s="221"/>
      <c r="D379" s="217" t="s">
        <v>168</v>
      </c>
      <c r="E379" s="222" t="s">
        <v>22</v>
      </c>
      <c r="F379" s="223" t="s">
        <v>501</v>
      </c>
      <c r="G379" s="221"/>
      <c r="H379" s="224">
        <v>-3.843</v>
      </c>
      <c r="I379" s="225"/>
      <c r="J379" s="221"/>
      <c r="K379" s="221"/>
      <c r="L379" s="226"/>
      <c r="M379" s="227"/>
      <c r="N379" s="228"/>
      <c r="O379" s="228"/>
      <c r="P379" s="228"/>
      <c r="Q379" s="228"/>
      <c r="R379" s="228"/>
      <c r="S379" s="228"/>
      <c r="T379" s="229"/>
      <c r="AT379" s="230" t="s">
        <v>168</v>
      </c>
      <c r="AU379" s="230" t="s">
        <v>89</v>
      </c>
      <c r="AV379" s="12" t="s">
        <v>89</v>
      </c>
      <c r="AW379" s="12" t="s">
        <v>43</v>
      </c>
      <c r="AX379" s="12" t="s">
        <v>80</v>
      </c>
      <c r="AY379" s="230" t="s">
        <v>157</v>
      </c>
    </row>
    <row r="380" spans="2:65" s="14" customFormat="1">
      <c r="B380" s="242"/>
      <c r="C380" s="243"/>
      <c r="D380" s="217" t="s">
        <v>168</v>
      </c>
      <c r="E380" s="279" t="s">
        <v>22</v>
      </c>
      <c r="F380" s="280" t="s">
        <v>358</v>
      </c>
      <c r="G380" s="243"/>
      <c r="H380" s="281" t="s">
        <v>22</v>
      </c>
      <c r="I380" s="248"/>
      <c r="J380" s="243"/>
      <c r="K380" s="243"/>
      <c r="L380" s="249"/>
      <c r="M380" s="250"/>
      <c r="N380" s="251"/>
      <c r="O380" s="251"/>
      <c r="P380" s="251"/>
      <c r="Q380" s="251"/>
      <c r="R380" s="251"/>
      <c r="S380" s="251"/>
      <c r="T380" s="252"/>
      <c r="AT380" s="253" t="s">
        <v>168</v>
      </c>
      <c r="AU380" s="253" t="s">
        <v>89</v>
      </c>
      <c r="AV380" s="14" t="s">
        <v>24</v>
      </c>
      <c r="AW380" s="14" t="s">
        <v>43</v>
      </c>
      <c r="AX380" s="14" t="s">
        <v>80</v>
      </c>
      <c r="AY380" s="253" t="s">
        <v>157</v>
      </c>
    </row>
    <row r="381" spans="2:65" s="12" customFormat="1">
      <c r="B381" s="220"/>
      <c r="C381" s="221"/>
      <c r="D381" s="217" t="s">
        <v>168</v>
      </c>
      <c r="E381" s="222" t="s">
        <v>22</v>
      </c>
      <c r="F381" s="223" t="s">
        <v>502</v>
      </c>
      <c r="G381" s="221"/>
      <c r="H381" s="224">
        <v>5.5419999999999998</v>
      </c>
      <c r="I381" s="225"/>
      <c r="J381" s="221"/>
      <c r="K381" s="221"/>
      <c r="L381" s="226"/>
      <c r="M381" s="227"/>
      <c r="N381" s="228"/>
      <c r="O381" s="228"/>
      <c r="P381" s="228"/>
      <c r="Q381" s="228"/>
      <c r="R381" s="228"/>
      <c r="S381" s="228"/>
      <c r="T381" s="229"/>
      <c r="AT381" s="230" t="s">
        <v>168</v>
      </c>
      <c r="AU381" s="230" t="s">
        <v>89</v>
      </c>
      <c r="AV381" s="12" t="s">
        <v>89</v>
      </c>
      <c r="AW381" s="12" t="s">
        <v>43</v>
      </c>
      <c r="AX381" s="12" t="s">
        <v>80</v>
      </c>
      <c r="AY381" s="230" t="s">
        <v>157</v>
      </c>
    </row>
    <row r="382" spans="2:65" s="15" customFormat="1">
      <c r="B382" s="255"/>
      <c r="C382" s="256"/>
      <c r="D382" s="217" t="s">
        <v>168</v>
      </c>
      <c r="E382" s="257" t="s">
        <v>22</v>
      </c>
      <c r="F382" s="258" t="s">
        <v>193</v>
      </c>
      <c r="G382" s="256"/>
      <c r="H382" s="259">
        <v>42.374000000000002</v>
      </c>
      <c r="I382" s="260"/>
      <c r="J382" s="256"/>
      <c r="K382" s="256"/>
      <c r="L382" s="261"/>
      <c r="M382" s="262"/>
      <c r="N382" s="263"/>
      <c r="O382" s="263"/>
      <c r="P382" s="263"/>
      <c r="Q382" s="263"/>
      <c r="R382" s="263"/>
      <c r="S382" s="263"/>
      <c r="T382" s="264"/>
      <c r="AT382" s="265" t="s">
        <v>168</v>
      </c>
      <c r="AU382" s="265" t="s">
        <v>89</v>
      </c>
      <c r="AV382" s="15" t="s">
        <v>164</v>
      </c>
      <c r="AW382" s="15" t="s">
        <v>43</v>
      </c>
      <c r="AX382" s="15" t="s">
        <v>24</v>
      </c>
      <c r="AY382" s="265" t="s">
        <v>157</v>
      </c>
    </row>
    <row r="383" spans="2:65" s="14" customFormat="1">
      <c r="B383" s="242"/>
      <c r="C383" s="243"/>
      <c r="D383" s="244" t="s">
        <v>168</v>
      </c>
      <c r="E383" s="245" t="s">
        <v>22</v>
      </c>
      <c r="F383" s="246" t="s">
        <v>306</v>
      </c>
      <c r="G383" s="243"/>
      <c r="H383" s="247" t="s">
        <v>22</v>
      </c>
      <c r="I383" s="248"/>
      <c r="J383" s="243"/>
      <c r="K383" s="243"/>
      <c r="L383" s="249"/>
      <c r="M383" s="250"/>
      <c r="N383" s="251"/>
      <c r="O383" s="251"/>
      <c r="P383" s="251"/>
      <c r="Q383" s="251"/>
      <c r="R383" s="251"/>
      <c r="S383" s="251"/>
      <c r="T383" s="252"/>
      <c r="AT383" s="253" t="s">
        <v>168</v>
      </c>
      <c r="AU383" s="253" t="s">
        <v>89</v>
      </c>
      <c r="AV383" s="14" t="s">
        <v>24</v>
      </c>
      <c r="AW383" s="14" t="s">
        <v>43</v>
      </c>
      <c r="AX383" s="14" t="s">
        <v>80</v>
      </c>
      <c r="AY383" s="253" t="s">
        <v>157</v>
      </c>
    </row>
    <row r="384" spans="2:65" s="1" customFormat="1" ht="31.5" customHeight="1">
      <c r="B384" s="42"/>
      <c r="C384" s="205" t="s">
        <v>503</v>
      </c>
      <c r="D384" s="205" t="s">
        <v>159</v>
      </c>
      <c r="E384" s="206" t="s">
        <v>504</v>
      </c>
      <c r="F384" s="207" t="s">
        <v>505</v>
      </c>
      <c r="G384" s="208" t="s">
        <v>226</v>
      </c>
      <c r="H384" s="209">
        <v>1798.4110000000001</v>
      </c>
      <c r="I384" s="210"/>
      <c r="J384" s="211">
        <f>ROUND(I384*H384,2)</f>
        <v>0</v>
      </c>
      <c r="K384" s="207" t="s">
        <v>163</v>
      </c>
      <c r="L384" s="62"/>
      <c r="M384" s="212" t="s">
        <v>22</v>
      </c>
      <c r="N384" s="213" t="s">
        <v>51</v>
      </c>
      <c r="O384" s="43"/>
      <c r="P384" s="214">
        <f>O384*H384</f>
        <v>0</v>
      </c>
      <c r="Q384" s="214">
        <v>4.7800000000000004E-3</v>
      </c>
      <c r="R384" s="214">
        <f>Q384*H384</f>
        <v>8.5964045800000015</v>
      </c>
      <c r="S384" s="214">
        <v>0</v>
      </c>
      <c r="T384" s="215">
        <f>S384*H384</f>
        <v>0</v>
      </c>
      <c r="AR384" s="25" t="s">
        <v>164</v>
      </c>
      <c r="AT384" s="25" t="s">
        <v>159</v>
      </c>
      <c r="AU384" s="25" t="s">
        <v>89</v>
      </c>
      <c r="AY384" s="25" t="s">
        <v>157</v>
      </c>
      <c r="BE384" s="216">
        <f>IF(N384="základní",J384,0)</f>
        <v>0</v>
      </c>
      <c r="BF384" s="216">
        <f>IF(N384="snížená",J384,0)</f>
        <v>0</v>
      </c>
      <c r="BG384" s="216">
        <f>IF(N384="zákl. přenesená",J384,0)</f>
        <v>0</v>
      </c>
      <c r="BH384" s="216">
        <f>IF(N384="sníž. přenesená",J384,0)</f>
        <v>0</v>
      </c>
      <c r="BI384" s="216">
        <f>IF(N384="nulová",J384,0)</f>
        <v>0</v>
      </c>
      <c r="BJ384" s="25" t="s">
        <v>24</v>
      </c>
      <c r="BK384" s="216">
        <f>ROUND(I384*H384,2)</f>
        <v>0</v>
      </c>
      <c r="BL384" s="25" t="s">
        <v>164</v>
      </c>
      <c r="BM384" s="25" t="s">
        <v>506</v>
      </c>
    </row>
    <row r="385" spans="2:51" s="14" customFormat="1">
      <c r="B385" s="242"/>
      <c r="C385" s="243"/>
      <c r="D385" s="217" t="s">
        <v>168</v>
      </c>
      <c r="E385" s="279" t="s">
        <v>22</v>
      </c>
      <c r="F385" s="280" t="s">
        <v>353</v>
      </c>
      <c r="G385" s="243"/>
      <c r="H385" s="281" t="s">
        <v>22</v>
      </c>
      <c r="I385" s="248"/>
      <c r="J385" s="243"/>
      <c r="K385" s="243"/>
      <c r="L385" s="249"/>
      <c r="M385" s="250"/>
      <c r="N385" s="251"/>
      <c r="O385" s="251"/>
      <c r="P385" s="251"/>
      <c r="Q385" s="251"/>
      <c r="R385" s="251"/>
      <c r="S385" s="251"/>
      <c r="T385" s="252"/>
      <c r="AT385" s="253" t="s">
        <v>168</v>
      </c>
      <c r="AU385" s="253" t="s">
        <v>89</v>
      </c>
      <c r="AV385" s="14" t="s">
        <v>24</v>
      </c>
      <c r="AW385" s="14" t="s">
        <v>43</v>
      </c>
      <c r="AX385" s="14" t="s">
        <v>80</v>
      </c>
      <c r="AY385" s="253" t="s">
        <v>157</v>
      </c>
    </row>
    <row r="386" spans="2:51" s="12" customFormat="1">
      <c r="B386" s="220"/>
      <c r="C386" s="221"/>
      <c r="D386" s="217" t="s">
        <v>168</v>
      </c>
      <c r="E386" s="222" t="s">
        <v>22</v>
      </c>
      <c r="F386" s="223" t="s">
        <v>507</v>
      </c>
      <c r="G386" s="221"/>
      <c r="H386" s="224">
        <v>681.20500000000004</v>
      </c>
      <c r="I386" s="225"/>
      <c r="J386" s="221"/>
      <c r="K386" s="221"/>
      <c r="L386" s="226"/>
      <c r="M386" s="227"/>
      <c r="N386" s="228"/>
      <c r="O386" s="228"/>
      <c r="P386" s="228"/>
      <c r="Q386" s="228"/>
      <c r="R386" s="228"/>
      <c r="S386" s="228"/>
      <c r="T386" s="229"/>
      <c r="AT386" s="230" t="s">
        <v>168</v>
      </c>
      <c r="AU386" s="230" t="s">
        <v>89</v>
      </c>
      <c r="AV386" s="12" t="s">
        <v>89</v>
      </c>
      <c r="AW386" s="12" t="s">
        <v>43</v>
      </c>
      <c r="AX386" s="12" t="s">
        <v>80</v>
      </c>
      <c r="AY386" s="230" t="s">
        <v>157</v>
      </c>
    </row>
    <row r="387" spans="2:51" s="12" customFormat="1">
      <c r="B387" s="220"/>
      <c r="C387" s="221"/>
      <c r="D387" s="217" t="s">
        <v>168</v>
      </c>
      <c r="E387" s="222" t="s">
        <v>22</v>
      </c>
      <c r="F387" s="223" t="s">
        <v>508</v>
      </c>
      <c r="G387" s="221"/>
      <c r="H387" s="224">
        <v>18.98</v>
      </c>
      <c r="I387" s="225"/>
      <c r="J387" s="221"/>
      <c r="K387" s="221"/>
      <c r="L387" s="226"/>
      <c r="M387" s="227"/>
      <c r="N387" s="228"/>
      <c r="O387" s="228"/>
      <c r="P387" s="228"/>
      <c r="Q387" s="228"/>
      <c r="R387" s="228"/>
      <c r="S387" s="228"/>
      <c r="T387" s="229"/>
      <c r="AT387" s="230" t="s">
        <v>168</v>
      </c>
      <c r="AU387" s="230" t="s">
        <v>89</v>
      </c>
      <c r="AV387" s="12" t="s">
        <v>89</v>
      </c>
      <c r="AW387" s="12" t="s">
        <v>43</v>
      </c>
      <c r="AX387" s="12" t="s">
        <v>80</v>
      </c>
      <c r="AY387" s="230" t="s">
        <v>157</v>
      </c>
    </row>
    <row r="388" spans="2:51" s="12" customFormat="1">
      <c r="B388" s="220"/>
      <c r="C388" s="221"/>
      <c r="D388" s="217" t="s">
        <v>168</v>
      </c>
      <c r="E388" s="222" t="s">
        <v>22</v>
      </c>
      <c r="F388" s="223" t="s">
        <v>509</v>
      </c>
      <c r="G388" s="221"/>
      <c r="H388" s="224">
        <v>14.914999999999999</v>
      </c>
      <c r="I388" s="225"/>
      <c r="J388" s="221"/>
      <c r="K388" s="221"/>
      <c r="L388" s="226"/>
      <c r="M388" s="227"/>
      <c r="N388" s="228"/>
      <c r="O388" s="228"/>
      <c r="P388" s="228"/>
      <c r="Q388" s="228"/>
      <c r="R388" s="228"/>
      <c r="S388" s="228"/>
      <c r="T388" s="229"/>
      <c r="AT388" s="230" t="s">
        <v>168</v>
      </c>
      <c r="AU388" s="230" t="s">
        <v>89</v>
      </c>
      <c r="AV388" s="12" t="s">
        <v>89</v>
      </c>
      <c r="AW388" s="12" t="s">
        <v>43</v>
      </c>
      <c r="AX388" s="12" t="s">
        <v>80</v>
      </c>
      <c r="AY388" s="230" t="s">
        <v>157</v>
      </c>
    </row>
    <row r="389" spans="2:51" s="12" customFormat="1" ht="24">
      <c r="B389" s="220"/>
      <c r="C389" s="221"/>
      <c r="D389" s="217" t="s">
        <v>168</v>
      </c>
      <c r="E389" s="222" t="s">
        <v>22</v>
      </c>
      <c r="F389" s="223" t="s">
        <v>510</v>
      </c>
      <c r="G389" s="221"/>
      <c r="H389" s="224">
        <v>19.236000000000001</v>
      </c>
      <c r="I389" s="225"/>
      <c r="J389" s="221"/>
      <c r="K389" s="221"/>
      <c r="L389" s="226"/>
      <c r="M389" s="227"/>
      <c r="N389" s="228"/>
      <c r="O389" s="228"/>
      <c r="P389" s="228"/>
      <c r="Q389" s="228"/>
      <c r="R389" s="228"/>
      <c r="S389" s="228"/>
      <c r="T389" s="229"/>
      <c r="AT389" s="230" t="s">
        <v>168</v>
      </c>
      <c r="AU389" s="230" t="s">
        <v>89</v>
      </c>
      <c r="AV389" s="12" t="s">
        <v>89</v>
      </c>
      <c r="AW389" s="12" t="s">
        <v>43</v>
      </c>
      <c r="AX389" s="12" t="s">
        <v>80</v>
      </c>
      <c r="AY389" s="230" t="s">
        <v>157</v>
      </c>
    </row>
    <row r="390" spans="2:51" s="12" customFormat="1">
      <c r="B390" s="220"/>
      <c r="C390" s="221"/>
      <c r="D390" s="217" t="s">
        <v>168</v>
      </c>
      <c r="E390" s="222" t="s">
        <v>22</v>
      </c>
      <c r="F390" s="223" t="s">
        <v>511</v>
      </c>
      <c r="G390" s="221"/>
      <c r="H390" s="224">
        <v>27.71</v>
      </c>
      <c r="I390" s="225"/>
      <c r="J390" s="221"/>
      <c r="K390" s="221"/>
      <c r="L390" s="226"/>
      <c r="M390" s="227"/>
      <c r="N390" s="228"/>
      <c r="O390" s="228"/>
      <c r="P390" s="228"/>
      <c r="Q390" s="228"/>
      <c r="R390" s="228"/>
      <c r="S390" s="228"/>
      <c r="T390" s="229"/>
      <c r="AT390" s="230" t="s">
        <v>168</v>
      </c>
      <c r="AU390" s="230" t="s">
        <v>89</v>
      </c>
      <c r="AV390" s="12" t="s">
        <v>89</v>
      </c>
      <c r="AW390" s="12" t="s">
        <v>43</v>
      </c>
      <c r="AX390" s="12" t="s">
        <v>80</v>
      </c>
      <c r="AY390" s="230" t="s">
        <v>157</v>
      </c>
    </row>
    <row r="391" spans="2:51" s="12" customFormat="1">
      <c r="B391" s="220"/>
      <c r="C391" s="221"/>
      <c r="D391" s="217" t="s">
        <v>168</v>
      </c>
      <c r="E391" s="222" t="s">
        <v>22</v>
      </c>
      <c r="F391" s="223" t="s">
        <v>512</v>
      </c>
      <c r="G391" s="221"/>
      <c r="H391" s="224">
        <v>1.2889999999999999</v>
      </c>
      <c r="I391" s="225"/>
      <c r="J391" s="221"/>
      <c r="K391" s="221"/>
      <c r="L391" s="226"/>
      <c r="M391" s="227"/>
      <c r="N391" s="228"/>
      <c r="O391" s="228"/>
      <c r="P391" s="228"/>
      <c r="Q391" s="228"/>
      <c r="R391" s="228"/>
      <c r="S391" s="228"/>
      <c r="T391" s="229"/>
      <c r="AT391" s="230" t="s">
        <v>168</v>
      </c>
      <c r="AU391" s="230" t="s">
        <v>89</v>
      </c>
      <c r="AV391" s="12" t="s">
        <v>89</v>
      </c>
      <c r="AW391" s="12" t="s">
        <v>43</v>
      </c>
      <c r="AX391" s="12" t="s">
        <v>80</v>
      </c>
      <c r="AY391" s="230" t="s">
        <v>157</v>
      </c>
    </row>
    <row r="392" spans="2:51" s="12" customFormat="1">
      <c r="B392" s="220"/>
      <c r="C392" s="221"/>
      <c r="D392" s="217" t="s">
        <v>168</v>
      </c>
      <c r="E392" s="222" t="s">
        <v>22</v>
      </c>
      <c r="F392" s="223" t="s">
        <v>513</v>
      </c>
      <c r="G392" s="221"/>
      <c r="H392" s="224">
        <v>-186.816</v>
      </c>
      <c r="I392" s="225"/>
      <c r="J392" s="221"/>
      <c r="K392" s="221"/>
      <c r="L392" s="226"/>
      <c r="M392" s="227"/>
      <c r="N392" s="228"/>
      <c r="O392" s="228"/>
      <c r="P392" s="228"/>
      <c r="Q392" s="228"/>
      <c r="R392" s="228"/>
      <c r="S392" s="228"/>
      <c r="T392" s="229"/>
      <c r="AT392" s="230" t="s">
        <v>168</v>
      </c>
      <c r="AU392" s="230" t="s">
        <v>89</v>
      </c>
      <c r="AV392" s="12" t="s">
        <v>89</v>
      </c>
      <c r="AW392" s="12" t="s">
        <v>43</v>
      </c>
      <c r="AX392" s="12" t="s">
        <v>80</v>
      </c>
      <c r="AY392" s="230" t="s">
        <v>157</v>
      </c>
    </row>
    <row r="393" spans="2:51" s="12" customFormat="1">
      <c r="B393" s="220"/>
      <c r="C393" s="221"/>
      <c r="D393" s="217" t="s">
        <v>168</v>
      </c>
      <c r="E393" s="222" t="s">
        <v>22</v>
      </c>
      <c r="F393" s="223" t="s">
        <v>514</v>
      </c>
      <c r="G393" s="221"/>
      <c r="H393" s="224">
        <v>-4.6589999999999998</v>
      </c>
      <c r="I393" s="225"/>
      <c r="J393" s="221"/>
      <c r="K393" s="221"/>
      <c r="L393" s="226"/>
      <c r="M393" s="227"/>
      <c r="N393" s="228"/>
      <c r="O393" s="228"/>
      <c r="P393" s="228"/>
      <c r="Q393" s="228"/>
      <c r="R393" s="228"/>
      <c r="S393" s="228"/>
      <c r="T393" s="229"/>
      <c r="AT393" s="230" t="s">
        <v>168</v>
      </c>
      <c r="AU393" s="230" t="s">
        <v>89</v>
      </c>
      <c r="AV393" s="12" t="s">
        <v>89</v>
      </c>
      <c r="AW393" s="12" t="s">
        <v>43</v>
      </c>
      <c r="AX393" s="12" t="s">
        <v>80</v>
      </c>
      <c r="AY393" s="230" t="s">
        <v>157</v>
      </c>
    </row>
    <row r="394" spans="2:51" s="14" customFormat="1">
      <c r="B394" s="242"/>
      <c r="C394" s="243"/>
      <c r="D394" s="217" t="s">
        <v>168</v>
      </c>
      <c r="E394" s="279" t="s">
        <v>22</v>
      </c>
      <c r="F394" s="280" t="s">
        <v>402</v>
      </c>
      <c r="G394" s="243"/>
      <c r="H394" s="281" t="s">
        <v>22</v>
      </c>
      <c r="I394" s="248"/>
      <c r="J394" s="243"/>
      <c r="K394" s="243"/>
      <c r="L394" s="249"/>
      <c r="M394" s="250"/>
      <c r="N394" s="251"/>
      <c r="O394" s="251"/>
      <c r="P394" s="251"/>
      <c r="Q394" s="251"/>
      <c r="R394" s="251"/>
      <c r="S394" s="251"/>
      <c r="T394" s="252"/>
      <c r="AT394" s="253" t="s">
        <v>168</v>
      </c>
      <c r="AU394" s="253" t="s">
        <v>89</v>
      </c>
      <c r="AV394" s="14" t="s">
        <v>24</v>
      </c>
      <c r="AW394" s="14" t="s">
        <v>43</v>
      </c>
      <c r="AX394" s="14" t="s">
        <v>80</v>
      </c>
      <c r="AY394" s="253" t="s">
        <v>157</v>
      </c>
    </row>
    <row r="395" spans="2:51" s="12" customFormat="1">
      <c r="B395" s="220"/>
      <c r="C395" s="221"/>
      <c r="D395" s="217" t="s">
        <v>168</v>
      </c>
      <c r="E395" s="222" t="s">
        <v>22</v>
      </c>
      <c r="F395" s="223" t="s">
        <v>423</v>
      </c>
      <c r="G395" s="221"/>
      <c r="H395" s="224">
        <v>201.77500000000001</v>
      </c>
      <c r="I395" s="225"/>
      <c r="J395" s="221"/>
      <c r="K395" s="221"/>
      <c r="L395" s="226"/>
      <c r="M395" s="227"/>
      <c r="N395" s="228"/>
      <c r="O395" s="228"/>
      <c r="P395" s="228"/>
      <c r="Q395" s="228"/>
      <c r="R395" s="228"/>
      <c r="S395" s="228"/>
      <c r="T395" s="229"/>
      <c r="AT395" s="230" t="s">
        <v>168</v>
      </c>
      <c r="AU395" s="230" t="s">
        <v>89</v>
      </c>
      <c r="AV395" s="12" t="s">
        <v>89</v>
      </c>
      <c r="AW395" s="12" t="s">
        <v>43</v>
      </c>
      <c r="AX395" s="12" t="s">
        <v>80</v>
      </c>
      <c r="AY395" s="230" t="s">
        <v>157</v>
      </c>
    </row>
    <row r="396" spans="2:51" s="14" customFormat="1">
      <c r="B396" s="242"/>
      <c r="C396" s="243"/>
      <c r="D396" s="217" t="s">
        <v>168</v>
      </c>
      <c r="E396" s="279" t="s">
        <v>22</v>
      </c>
      <c r="F396" s="280" t="s">
        <v>358</v>
      </c>
      <c r="G396" s="243"/>
      <c r="H396" s="281" t="s">
        <v>22</v>
      </c>
      <c r="I396" s="248"/>
      <c r="J396" s="243"/>
      <c r="K396" s="243"/>
      <c r="L396" s="249"/>
      <c r="M396" s="250"/>
      <c r="N396" s="251"/>
      <c r="O396" s="251"/>
      <c r="P396" s="251"/>
      <c r="Q396" s="251"/>
      <c r="R396" s="251"/>
      <c r="S396" s="251"/>
      <c r="T396" s="252"/>
      <c r="AT396" s="253" t="s">
        <v>168</v>
      </c>
      <c r="AU396" s="253" t="s">
        <v>89</v>
      </c>
      <c r="AV396" s="14" t="s">
        <v>24</v>
      </c>
      <c r="AW396" s="14" t="s">
        <v>43</v>
      </c>
      <c r="AX396" s="14" t="s">
        <v>80</v>
      </c>
      <c r="AY396" s="253" t="s">
        <v>157</v>
      </c>
    </row>
    <row r="397" spans="2:51" s="12" customFormat="1">
      <c r="B397" s="220"/>
      <c r="C397" s="221"/>
      <c r="D397" s="217" t="s">
        <v>168</v>
      </c>
      <c r="E397" s="222" t="s">
        <v>22</v>
      </c>
      <c r="F397" s="223" t="s">
        <v>515</v>
      </c>
      <c r="G397" s="221"/>
      <c r="H397" s="224">
        <v>200.71799999999999</v>
      </c>
      <c r="I397" s="225"/>
      <c r="J397" s="221"/>
      <c r="K397" s="221"/>
      <c r="L397" s="226"/>
      <c r="M397" s="227"/>
      <c r="N397" s="228"/>
      <c r="O397" s="228"/>
      <c r="P397" s="228"/>
      <c r="Q397" s="228"/>
      <c r="R397" s="228"/>
      <c r="S397" s="228"/>
      <c r="T397" s="229"/>
      <c r="AT397" s="230" t="s">
        <v>168</v>
      </c>
      <c r="AU397" s="230" t="s">
        <v>89</v>
      </c>
      <c r="AV397" s="12" t="s">
        <v>89</v>
      </c>
      <c r="AW397" s="12" t="s">
        <v>43</v>
      </c>
      <c r="AX397" s="12" t="s">
        <v>80</v>
      </c>
      <c r="AY397" s="230" t="s">
        <v>157</v>
      </c>
    </row>
    <row r="398" spans="2:51" s="14" customFormat="1">
      <c r="B398" s="242"/>
      <c r="C398" s="243"/>
      <c r="D398" s="217" t="s">
        <v>168</v>
      </c>
      <c r="E398" s="279" t="s">
        <v>22</v>
      </c>
      <c r="F398" s="280" t="s">
        <v>311</v>
      </c>
      <c r="G398" s="243"/>
      <c r="H398" s="281" t="s">
        <v>22</v>
      </c>
      <c r="I398" s="248"/>
      <c r="J398" s="243"/>
      <c r="K398" s="243"/>
      <c r="L398" s="249"/>
      <c r="M398" s="250"/>
      <c r="N398" s="251"/>
      <c r="O398" s="251"/>
      <c r="P398" s="251"/>
      <c r="Q398" s="251"/>
      <c r="R398" s="251"/>
      <c r="S398" s="251"/>
      <c r="T398" s="252"/>
      <c r="AT398" s="253" t="s">
        <v>168</v>
      </c>
      <c r="AU398" s="253" t="s">
        <v>89</v>
      </c>
      <c r="AV398" s="14" t="s">
        <v>24</v>
      </c>
      <c r="AW398" s="14" t="s">
        <v>43</v>
      </c>
      <c r="AX398" s="14" t="s">
        <v>80</v>
      </c>
      <c r="AY398" s="253" t="s">
        <v>157</v>
      </c>
    </row>
    <row r="399" spans="2:51" s="12" customFormat="1">
      <c r="B399" s="220"/>
      <c r="C399" s="221"/>
      <c r="D399" s="217" t="s">
        <v>168</v>
      </c>
      <c r="E399" s="222" t="s">
        <v>22</v>
      </c>
      <c r="F399" s="223" t="s">
        <v>516</v>
      </c>
      <c r="G399" s="221"/>
      <c r="H399" s="224">
        <v>670.25300000000004</v>
      </c>
      <c r="I399" s="225"/>
      <c r="J399" s="221"/>
      <c r="K399" s="221"/>
      <c r="L399" s="226"/>
      <c r="M399" s="227"/>
      <c r="N399" s="228"/>
      <c r="O399" s="228"/>
      <c r="P399" s="228"/>
      <c r="Q399" s="228"/>
      <c r="R399" s="228"/>
      <c r="S399" s="228"/>
      <c r="T399" s="229"/>
      <c r="AT399" s="230" t="s">
        <v>168</v>
      </c>
      <c r="AU399" s="230" t="s">
        <v>89</v>
      </c>
      <c r="AV399" s="12" t="s">
        <v>89</v>
      </c>
      <c r="AW399" s="12" t="s">
        <v>43</v>
      </c>
      <c r="AX399" s="12" t="s">
        <v>80</v>
      </c>
      <c r="AY399" s="230" t="s">
        <v>157</v>
      </c>
    </row>
    <row r="400" spans="2:51" s="12" customFormat="1">
      <c r="B400" s="220"/>
      <c r="C400" s="221"/>
      <c r="D400" s="217" t="s">
        <v>168</v>
      </c>
      <c r="E400" s="222" t="s">
        <v>22</v>
      </c>
      <c r="F400" s="223" t="s">
        <v>517</v>
      </c>
      <c r="G400" s="221"/>
      <c r="H400" s="224">
        <v>42.497</v>
      </c>
      <c r="I400" s="225"/>
      <c r="J400" s="221"/>
      <c r="K400" s="221"/>
      <c r="L400" s="226"/>
      <c r="M400" s="227"/>
      <c r="N400" s="228"/>
      <c r="O400" s="228"/>
      <c r="P400" s="228"/>
      <c r="Q400" s="228"/>
      <c r="R400" s="228"/>
      <c r="S400" s="228"/>
      <c r="T400" s="229"/>
      <c r="AT400" s="230" t="s">
        <v>168</v>
      </c>
      <c r="AU400" s="230" t="s">
        <v>89</v>
      </c>
      <c r="AV400" s="12" t="s">
        <v>89</v>
      </c>
      <c r="AW400" s="12" t="s">
        <v>43</v>
      </c>
      <c r="AX400" s="12" t="s">
        <v>80</v>
      </c>
      <c r="AY400" s="230" t="s">
        <v>157</v>
      </c>
    </row>
    <row r="401" spans="2:65" s="12" customFormat="1">
      <c r="B401" s="220"/>
      <c r="C401" s="221"/>
      <c r="D401" s="217" t="s">
        <v>168</v>
      </c>
      <c r="E401" s="222" t="s">
        <v>22</v>
      </c>
      <c r="F401" s="223" t="s">
        <v>518</v>
      </c>
      <c r="G401" s="221"/>
      <c r="H401" s="224">
        <v>71.622</v>
      </c>
      <c r="I401" s="225"/>
      <c r="J401" s="221"/>
      <c r="K401" s="221"/>
      <c r="L401" s="226"/>
      <c r="M401" s="227"/>
      <c r="N401" s="228"/>
      <c r="O401" s="228"/>
      <c r="P401" s="228"/>
      <c r="Q401" s="228"/>
      <c r="R401" s="228"/>
      <c r="S401" s="228"/>
      <c r="T401" s="229"/>
      <c r="AT401" s="230" t="s">
        <v>168</v>
      </c>
      <c r="AU401" s="230" t="s">
        <v>89</v>
      </c>
      <c r="AV401" s="12" t="s">
        <v>89</v>
      </c>
      <c r="AW401" s="12" t="s">
        <v>43</v>
      </c>
      <c r="AX401" s="12" t="s">
        <v>80</v>
      </c>
      <c r="AY401" s="230" t="s">
        <v>157</v>
      </c>
    </row>
    <row r="402" spans="2:65" s="12" customFormat="1">
      <c r="B402" s="220"/>
      <c r="C402" s="221"/>
      <c r="D402" s="217" t="s">
        <v>168</v>
      </c>
      <c r="E402" s="222" t="s">
        <v>22</v>
      </c>
      <c r="F402" s="223" t="s">
        <v>519</v>
      </c>
      <c r="G402" s="221"/>
      <c r="H402" s="224">
        <v>47.652999999999999</v>
      </c>
      <c r="I402" s="225"/>
      <c r="J402" s="221"/>
      <c r="K402" s="221"/>
      <c r="L402" s="226"/>
      <c r="M402" s="227"/>
      <c r="N402" s="228"/>
      <c r="O402" s="228"/>
      <c r="P402" s="228"/>
      <c r="Q402" s="228"/>
      <c r="R402" s="228"/>
      <c r="S402" s="228"/>
      <c r="T402" s="229"/>
      <c r="AT402" s="230" t="s">
        <v>168</v>
      </c>
      <c r="AU402" s="230" t="s">
        <v>89</v>
      </c>
      <c r="AV402" s="12" t="s">
        <v>89</v>
      </c>
      <c r="AW402" s="12" t="s">
        <v>43</v>
      </c>
      <c r="AX402" s="12" t="s">
        <v>80</v>
      </c>
      <c r="AY402" s="230" t="s">
        <v>157</v>
      </c>
    </row>
    <row r="403" spans="2:65" s="12" customFormat="1">
      <c r="B403" s="220"/>
      <c r="C403" s="221"/>
      <c r="D403" s="217" t="s">
        <v>168</v>
      </c>
      <c r="E403" s="222" t="s">
        <v>22</v>
      </c>
      <c r="F403" s="223" t="s">
        <v>520</v>
      </c>
      <c r="G403" s="221"/>
      <c r="H403" s="224">
        <v>92.23</v>
      </c>
      <c r="I403" s="225"/>
      <c r="J403" s="221"/>
      <c r="K403" s="221"/>
      <c r="L403" s="226"/>
      <c r="M403" s="227"/>
      <c r="N403" s="228"/>
      <c r="O403" s="228"/>
      <c r="P403" s="228"/>
      <c r="Q403" s="228"/>
      <c r="R403" s="228"/>
      <c r="S403" s="228"/>
      <c r="T403" s="229"/>
      <c r="AT403" s="230" t="s">
        <v>168</v>
      </c>
      <c r="AU403" s="230" t="s">
        <v>89</v>
      </c>
      <c r="AV403" s="12" t="s">
        <v>89</v>
      </c>
      <c r="AW403" s="12" t="s">
        <v>43</v>
      </c>
      <c r="AX403" s="12" t="s">
        <v>80</v>
      </c>
      <c r="AY403" s="230" t="s">
        <v>157</v>
      </c>
    </row>
    <row r="404" spans="2:65" s="12" customFormat="1">
      <c r="B404" s="220"/>
      <c r="C404" s="221"/>
      <c r="D404" s="217" t="s">
        <v>168</v>
      </c>
      <c r="E404" s="222" t="s">
        <v>22</v>
      </c>
      <c r="F404" s="223" t="s">
        <v>521</v>
      </c>
      <c r="G404" s="221"/>
      <c r="H404" s="224">
        <v>6.085</v>
      </c>
      <c r="I404" s="225"/>
      <c r="J404" s="221"/>
      <c r="K404" s="221"/>
      <c r="L404" s="226"/>
      <c r="M404" s="227"/>
      <c r="N404" s="228"/>
      <c r="O404" s="228"/>
      <c r="P404" s="228"/>
      <c r="Q404" s="228"/>
      <c r="R404" s="228"/>
      <c r="S404" s="228"/>
      <c r="T404" s="229"/>
      <c r="AT404" s="230" t="s">
        <v>168</v>
      </c>
      <c r="AU404" s="230" t="s">
        <v>89</v>
      </c>
      <c r="AV404" s="12" t="s">
        <v>89</v>
      </c>
      <c r="AW404" s="12" t="s">
        <v>43</v>
      </c>
      <c r="AX404" s="12" t="s">
        <v>80</v>
      </c>
      <c r="AY404" s="230" t="s">
        <v>157</v>
      </c>
    </row>
    <row r="405" spans="2:65" s="12" customFormat="1" ht="24">
      <c r="B405" s="220"/>
      <c r="C405" s="221"/>
      <c r="D405" s="217" t="s">
        <v>168</v>
      </c>
      <c r="E405" s="222" t="s">
        <v>22</v>
      </c>
      <c r="F405" s="223" t="s">
        <v>522</v>
      </c>
      <c r="G405" s="221"/>
      <c r="H405" s="224">
        <v>40.573999999999998</v>
      </c>
      <c r="I405" s="225"/>
      <c r="J405" s="221"/>
      <c r="K405" s="221"/>
      <c r="L405" s="226"/>
      <c r="M405" s="227"/>
      <c r="N405" s="228"/>
      <c r="O405" s="228"/>
      <c r="P405" s="228"/>
      <c r="Q405" s="228"/>
      <c r="R405" s="228"/>
      <c r="S405" s="228"/>
      <c r="T405" s="229"/>
      <c r="AT405" s="230" t="s">
        <v>168</v>
      </c>
      <c r="AU405" s="230" t="s">
        <v>89</v>
      </c>
      <c r="AV405" s="12" t="s">
        <v>89</v>
      </c>
      <c r="AW405" s="12" t="s">
        <v>43</v>
      </c>
      <c r="AX405" s="12" t="s">
        <v>80</v>
      </c>
      <c r="AY405" s="230" t="s">
        <v>157</v>
      </c>
    </row>
    <row r="406" spans="2:65" s="12" customFormat="1">
      <c r="B406" s="220"/>
      <c r="C406" s="221"/>
      <c r="D406" s="217" t="s">
        <v>168</v>
      </c>
      <c r="E406" s="222" t="s">
        <v>22</v>
      </c>
      <c r="F406" s="223" t="s">
        <v>523</v>
      </c>
      <c r="G406" s="221"/>
      <c r="H406" s="224">
        <v>-207.16800000000001</v>
      </c>
      <c r="I406" s="225"/>
      <c r="J406" s="221"/>
      <c r="K406" s="221"/>
      <c r="L406" s="226"/>
      <c r="M406" s="227"/>
      <c r="N406" s="228"/>
      <c r="O406" s="228"/>
      <c r="P406" s="228"/>
      <c r="Q406" s="228"/>
      <c r="R406" s="228"/>
      <c r="S406" s="228"/>
      <c r="T406" s="229"/>
      <c r="AT406" s="230" t="s">
        <v>168</v>
      </c>
      <c r="AU406" s="230" t="s">
        <v>89</v>
      </c>
      <c r="AV406" s="12" t="s">
        <v>89</v>
      </c>
      <c r="AW406" s="12" t="s">
        <v>43</v>
      </c>
      <c r="AX406" s="12" t="s">
        <v>80</v>
      </c>
      <c r="AY406" s="230" t="s">
        <v>157</v>
      </c>
    </row>
    <row r="407" spans="2:65" s="12" customFormat="1">
      <c r="B407" s="220"/>
      <c r="C407" s="221"/>
      <c r="D407" s="217" t="s">
        <v>168</v>
      </c>
      <c r="E407" s="222" t="s">
        <v>22</v>
      </c>
      <c r="F407" s="223" t="s">
        <v>524</v>
      </c>
      <c r="G407" s="221"/>
      <c r="H407" s="224">
        <v>-8.8610000000000007</v>
      </c>
      <c r="I407" s="225"/>
      <c r="J407" s="221"/>
      <c r="K407" s="221"/>
      <c r="L407" s="226"/>
      <c r="M407" s="227"/>
      <c r="N407" s="228"/>
      <c r="O407" s="228"/>
      <c r="P407" s="228"/>
      <c r="Q407" s="228"/>
      <c r="R407" s="228"/>
      <c r="S407" s="228"/>
      <c r="T407" s="229"/>
      <c r="AT407" s="230" t="s">
        <v>168</v>
      </c>
      <c r="AU407" s="230" t="s">
        <v>89</v>
      </c>
      <c r="AV407" s="12" t="s">
        <v>89</v>
      </c>
      <c r="AW407" s="12" t="s">
        <v>43</v>
      </c>
      <c r="AX407" s="12" t="s">
        <v>80</v>
      </c>
      <c r="AY407" s="230" t="s">
        <v>157</v>
      </c>
    </row>
    <row r="408" spans="2:65" s="14" customFormat="1">
      <c r="B408" s="242"/>
      <c r="C408" s="243"/>
      <c r="D408" s="217" t="s">
        <v>168</v>
      </c>
      <c r="E408" s="279" t="s">
        <v>22</v>
      </c>
      <c r="F408" s="280" t="s">
        <v>481</v>
      </c>
      <c r="G408" s="243"/>
      <c r="H408" s="281" t="s">
        <v>22</v>
      </c>
      <c r="I408" s="248"/>
      <c r="J408" s="243"/>
      <c r="K408" s="243"/>
      <c r="L408" s="249"/>
      <c r="M408" s="250"/>
      <c r="N408" s="251"/>
      <c r="O408" s="251"/>
      <c r="P408" s="251"/>
      <c r="Q408" s="251"/>
      <c r="R408" s="251"/>
      <c r="S408" s="251"/>
      <c r="T408" s="252"/>
      <c r="AT408" s="253" t="s">
        <v>168</v>
      </c>
      <c r="AU408" s="253" t="s">
        <v>89</v>
      </c>
      <c r="AV408" s="14" t="s">
        <v>24</v>
      </c>
      <c r="AW408" s="14" t="s">
        <v>43</v>
      </c>
      <c r="AX408" s="14" t="s">
        <v>80</v>
      </c>
      <c r="AY408" s="253" t="s">
        <v>157</v>
      </c>
    </row>
    <row r="409" spans="2:65" s="12" customFormat="1">
      <c r="B409" s="220"/>
      <c r="C409" s="221"/>
      <c r="D409" s="217" t="s">
        <v>168</v>
      </c>
      <c r="E409" s="222" t="s">
        <v>22</v>
      </c>
      <c r="F409" s="223" t="s">
        <v>482</v>
      </c>
      <c r="G409" s="221"/>
      <c r="H409" s="224">
        <v>12.241</v>
      </c>
      <c r="I409" s="225"/>
      <c r="J409" s="221"/>
      <c r="K409" s="221"/>
      <c r="L409" s="226"/>
      <c r="M409" s="227"/>
      <c r="N409" s="228"/>
      <c r="O409" s="228"/>
      <c r="P409" s="228"/>
      <c r="Q409" s="228"/>
      <c r="R409" s="228"/>
      <c r="S409" s="228"/>
      <c r="T409" s="229"/>
      <c r="AT409" s="230" t="s">
        <v>168</v>
      </c>
      <c r="AU409" s="230" t="s">
        <v>89</v>
      </c>
      <c r="AV409" s="12" t="s">
        <v>89</v>
      </c>
      <c r="AW409" s="12" t="s">
        <v>43</v>
      </c>
      <c r="AX409" s="12" t="s">
        <v>80</v>
      </c>
      <c r="AY409" s="230" t="s">
        <v>157</v>
      </c>
    </row>
    <row r="410" spans="2:65" s="12" customFormat="1">
      <c r="B410" s="220"/>
      <c r="C410" s="221"/>
      <c r="D410" s="217" t="s">
        <v>168</v>
      </c>
      <c r="E410" s="222" t="s">
        <v>22</v>
      </c>
      <c r="F410" s="223" t="s">
        <v>483</v>
      </c>
      <c r="G410" s="221"/>
      <c r="H410" s="224">
        <v>15.114000000000001</v>
      </c>
      <c r="I410" s="225"/>
      <c r="J410" s="221"/>
      <c r="K410" s="221"/>
      <c r="L410" s="226"/>
      <c r="M410" s="227"/>
      <c r="N410" s="228"/>
      <c r="O410" s="228"/>
      <c r="P410" s="228"/>
      <c r="Q410" s="228"/>
      <c r="R410" s="228"/>
      <c r="S410" s="228"/>
      <c r="T410" s="229"/>
      <c r="AT410" s="230" t="s">
        <v>168</v>
      </c>
      <c r="AU410" s="230" t="s">
        <v>89</v>
      </c>
      <c r="AV410" s="12" t="s">
        <v>89</v>
      </c>
      <c r="AW410" s="12" t="s">
        <v>43</v>
      </c>
      <c r="AX410" s="12" t="s">
        <v>80</v>
      </c>
      <c r="AY410" s="230" t="s">
        <v>157</v>
      </c>
    </row>
    <row r="411" spans="2:65" s="12" customFormat="1">
      <c r="B411" s="220"/>
      <c r="C411" s="221"/>
      <c r="D411" s="217" t="s">
        <v>168</v>
      </c>
      <c r="E411" s="222" t="s">
        <v>22</v>
      </c>
      <c r="F411" s="223" t="s">
        <v>484</v>
      </c>
      <c r="G411" s="221"/>
      <c r="H411" s="224">
        <v>0.88400000000000001</v>
      </c>
      <c r="I411" s="225"/>
      <c r="J411" s="221"/>
      <c r="K411" s="221"/>
      <c r="L411" s="226"/>
      <c r="M411" s="227"/>
      <c r="N411" s="228"/>
      <c r="O411" s="228"/>
      <c r="P411" s="228"/>
      <c r="Q411" s="228"/>
      <c r="R411" s="228"/>
      <c r="S411" s="228"/>
      <c r="T411" s="229"/>
      <c r="AT411" s="230" t="s">
        <v>168</v>
      </c>
      <c r="AU411" s="230" t="s">
        <v>89</v>
      </c>
      <c r="AV411" s="12" t="s">
        <v>89</v>
      </c>
      <c r="AW411" s="12" t="s">
        <v>43</v>
      </c>
      <c r="AX411" s="12" t="s">
        <v>80</v>
      </c>
      <c r="AY411" s="230" t="s">
        <v>157</v>
      </c>
    </row>
    <row r="412" spans="2:65" s="12" customFormat="1">
      <c r="B412" s="220"/>
      <c r="C412" s="221"/>
      <c r="D412" s="217" t="s">
        <v>168</v>
      </c>
      <c r="E412" s="222" t="s">
        <v>22</v>
      </c>
      <c r="F412" s="223" t="s">
        <v>490</v>
      </c>
      <c r="G412" s="221"/>
      <c r="H412" s="224">
        <v>50.853999999999999</v>
      </c>
      <c r="I412" s="225"/>
      <c r="J412" s="221"/>
      <c r="K412" s="221"/>
      <c r="L412" s="226"/>
      <c r="M412" s="227"/>
      <c r="N412" s="228"/>
      <c r="O412" s="228"/>
      <c r="P412" s="228"/>
      <c r="Q412" s="228"/>
      <c r="R412" s="228"/>
      <c r="S412" s="228"/>
      <c r="T412" s="229"/>
      <c r="AT412" s="230" t="s">
        <v>168</v>
      </c>
      <c r="AU412" s="230" t="s">
        <v>89</v>
      </c>
      <c r="AV412" s="12" t="s">
        <v>89</v>
      </c>
      <c r="AW412" s="12" t="s">
        <v>43</v>
      </c>
      <c r="AX412" s="12" t="s">
        <v>80</v>
      </c>
      <c r="AY412" s="230" t="s">
        <v>157</v>
      </c>
    </row>
    <row r="413" spans="2:65" s="12" customFormat="1">
      <c r="B413" s="220"/>
      <c r="C413" s="221"/>
      <c r="D413" s="217" t="s">
        <v>168</v>
      </c>
      <c r="E413" s="222" t="s">
        <v>22</v>
      </c>
      <c r="F413" s="223" t="s">
        <v>491</v>
      </c>
      <c r="G413" s="221"/>
      <c r="H413" s="224">
        <v>-9.92</v>
      </c>
      <c r="I413" s="225"/>
      <c r="J413" s="221"/>
      <c r="K413" s="221"/>
      <c r="L413" s="226"/>
      <c r="M413" s="227"/>
      <c r="N413" s="228"/>
      <c r="O413" s="228"/>
      <c r="P413" s="228"/>
      <c r="Q413" s="228"/>
      <c r="R413" s="228"/>
      <c r="S413" s="228"/>
      <c r="T413" s="229"/>
      <c r="AT413" s="230" t="s">
        <v>168</v>
      </c>
      <c r="AU413" s="230" t="s">
        <v>89</v>
      </c>
      <c r="AV413" s="12" t="s">
        <v>89</v>
      </c>
      <c r="AW413" s="12" t="s">
        <v>43</v>
      </c>
      <c r="AX413" s="12" t="s">
        <v>80</v>
      </c>
      <c r="AY413" s="230" t="s">
        <v>157</v>
      </c>
    </row>
    <row r="414" spans="2:65" s="15" customFormat="1">
      <c r="B414" s="255"/>
      <c r="C414" s="256"/>
      <c r="D414" s="217" t="s">
        <v>168</v>
      </c>
      <c r="E414" s="257" t="s">
        <v>22</v>
      </c>
      <c r="F414" s="258" t="s">
        <v>193</v>
      </c>
      <c r="G414" s="256"/>
      <c r="H414" s="259">
        <v>1798.4110000000001</v>
      </c>
      <c r="I414" s="260"/>
      <c r="J414" s="256"/>
      <c r="K414" s="256"/>
      <c r="L414" s="261"/>
      <c r="M414" s="262"/>
      <c r="N414" s="263"/>
      <c r="O414" s="263"/>
      <c r="P414" s="263"/>
      <c r="Q414" s="263"/>
      <c r="R414" s="263"/>
      <c r="S414" s="263"/>
      <c r="T414" s="264"/>
      <c r="AT414" s="265" t="s">
        <v>168</v>
      </c>
      <c r="AU414" s="265" t="s">
        <v>89</v>
      </c>
      <c r="AV414" s="15" t="s">
        <v>164</v>
      </c>
      <c r="AW414" s="15" t="s">
        <v>43</v>
      </c>
      <c r="AX414" s="15" t="s">
        <v>24</v>
      </c>
      <c r="AY414" s="265" t="s">
        <v>157</v>
      </c>
    </row>
    <row r="415" spans="2:65" s="14" customFormat="1">
      <c r="B415" s="242"/>
      <c r="C415" s="243"/>
      <c r="D415" s="244" t="s">
        <v>168</v>
      </c>
      <c r="E415" s="245" t="s">
        <v>22</v>
      </c>
      <c r="F415" s="246" t="s">
        <v>313</v>
      </c>
      <c r="G415" s="243"/>
      <c r="H415" s="247" t="s">
        <v>22</v>
      </c>
      <c r="I415" s="248"/>
      <c r="J415" s="243"/>
      <c r="K415" s="243"/>
      <c r="L415" s="249"/>
      <c r="M415" s="250"/>
      <c r="N415" s="251"/>
      <c r="O415" s="251"/>
      <c r="P415" s="251"/>
      <c r="Q415" s="251"/>
      <c r="R415" s="251"/>
      <c r="S415" s="251"/>
      <c r="T415" s="252"/>
      <c r="AT415" s="253" t="s">
        <v>168</v>
      </c>
      <c r="AU415" s="253" t="s">
        <v>89</v>
      </c>
      <c r="AV415" s="14" t="s">
        <v>24</v>
      </c>
      <c r="AW415" s="14" t="s">
        <v>43</v>
      </c>
      <c r="AX415" s="14" t="s">
        <v>80</v>
      </c>
      <c r="AY415" s="253" t="s">
        <v>157</v>
      </c>
    </row>
    <row r="416" spans="2:65" s="1" customFormat="1" ht="22.5" customHeight="1">
      <c r="B416" s="42"/>
      <c r="C416" s="205" t="s">
        <v>525</v>
      </c>
      <c r="D416" s="205" t="s">
        <v>159</v>
      </c>
      <c r="E416" s="206" t="s">
        <v>526</v>
      </c>
      <c r="F416" s="207" t="s">
        <v>527</v>
      </c>
      <c r="G416" s="208" t="s">
        <v>528</v>
      </c>
      <c r="H416" s="209">
        <v>100</v>
      </c>
      <c r="I416" s="210"/>
      <c r="J416" s="211">
        <f>ROUND(I416*H416,2)</f>
        <v>0</v>
      </c>
      <c r="K416" s="207" t="s">
        <v>22</v>
      </c>
      <c r="L416" s="62"/>
      <c r="M416" s="212" t="s">
        <v>22</v>
      </c>
      <c r="N416" s="213" t="s">
        <v>51</v>
      </c>
      <c r="O416" s="43"/>
      <c r="P416" s="214">
        <f>O416*H416</f>
        <v>0</v>
      </c>
      <c r="Q416" s="214">
        <v>0</v>
      </c>
      <c r="R416" s="214">
        <f>Q416*H416</f>
        <v>0</v>
      </c>
      <c r="S416" s="214">
        <v>0</v>
      </c>
      <c r="T416" s="215">
        <f>S416*H416</f>
        <v>0</v>
      </c>
      <c r="AR416" s="25" t="s">
        <v>164</v>
      </c>
      <c r="AT416" s="25" t="s">
        <v>159</v>
      </c>
      <c r="AU416" s="25" t="s">
        <v>89</v>
      </c>
      <c r="AY416" s="25" t="s">
        <v>157</v>
      </c>
      <c r="BE416" s="216">
        <f>IF(N416="základní",J416,0)</f>
        <v>0</v>
      </c>
      <c r="BF416" s="216">
        <f>IF(N416="snížená",J416,0)</f>
        <v>0</v>
      </c>
      <c r="BG416" s="216">
        <f>IF(N416="zákl. přenesená",J416,0)</f>
        <v>0</v>
      </c>
      <c r="BH416" s="216">
        <f>IF(N416="sníž. přenesená",J416,0)</f>
        <v>0</v>
      </c>
      <c r="BI416" s="216">
        <f>IF(N416="nulová",J416,0)</f>
        <v>0</v>
      </c>
      <c r="BJ416" s="25" t="s">
        <v>24</v>
      </c>
      <c r="BK416" s="216">
        <f>ROUND(I416*H416,2)</f>
        <v>0</v>
      </c>
      <c r="BL416" s="25" t="s">
        <v>164</v>
      </c>
      <c r="BM416" s="25" t="s">
        <v>529</v>
      </c>
    </row>
    <row r="417" spans="2:65" s="12" customFormat="1">
      <c r="B417" s="220"/>
      <c r="C417" s="221"/>
      <c r="D417" s="244" t="s">
        <v>168</v>
      </c>
      <c r="E417" s="266" t="s">
        <v>22</v>
      </c>
      <c r="F417" s="267" t="s">
        <v>30</v>
      </c>
      <c r="G417" s="221"/>
      <c r="H417" s="268">
        <v>100</v>
      </c>
      <c r="I417" s="225"/>
      <c r="J417" s="221"/>
      <c r="K417" s="221"/>
      <c r="L417" s="226"/>
      <c r="M417" s="227"/>
      <c r="N417" s="228"/>
      <c r="O417" s="228"/>
      <c r="P417" s="228"/>
      <c r="Q417" s="228"/>
      <c r="R417" s="228"/>
      <c r="S417" s="228"/>
      <c r="T417" s="229"/>
      <c r="AT417" s="230" t="s">
        <v>168</v>
      </c>
      <c r="AU417" s="230" t="s">
        <v>89</v>
      </c>
      <c r="AV417" s="12" t="s">
        <v>89</v>
      </c>
      <c r="AW417" s="12" t="s">
        <v>43</v>
      </c>
      <c r="AX417" s="12" t="s">
        <v>24</v>
      </c>
      <c r="AY417" s="230" t="s">
        <v>157</v>
      </c>
    </row>
    <row r="418" spans="2:65" s="1" customFormat="1" ht="22.5" customHeight="1">
      <c r="B418" s="42"/>
      <c r="C418" s="205" t="s">
        <v>530</v>
      </c>
      <c r="D418" s="205" t="s">
        <v>159</v>
      </c>
      <c r="E418" s="206" t="s">
        <v>531</v>
      </c>
      <c r="F418" s="207" t="s">
        <v>532</v>
      </c>
      <c r="G418" s="208" t="s">
        <v>345</v>
      </c>
      <c r="H418" s="209">
        <v>455</v>
      </c>
      <c r="I418" s="210"/>
      <c r="J418" s="211">
        <f>ROUND(I418*H418,2)</f>
        <v>0</v>
      </c>
      <c r="K418" s="207" t="s">
        <v>163</v>
      </c>
      <c r="L418" s="62"/>
      <c r="M418" s="212" t="s">
        <v>22</v>
      </c>
      <c r="N418" s="213" t="s">
        <v>51</v>
      </c>
      <c r="O418" s="43"/>
      <c r="P418" s="214">
        <f>O418*H418</f>
        <v>0</v>
      </c>
      <c r="Q418" s="214">
        <v>1.0319999999999999E-2</v>
      </c>
      <c r="R418" s="214">
        <f>Q418*H418</f>
        <v>4.6955999999999998</v>
      </c>
      <c r="S418" s="214">
        <v>0</v>
      </c>
      <c r="T418" s="215">
        <f>S418*H418</f>
        <v>0</v>
      </c>
      <c r="AR418" s="25" t="s">
        <v>164</v>
      </c>
      <c r="AT418" s="25" t="s">
        <v>159</v>
      </c>
      <c r="AU418" s="25" t="s">
        <v>89</v>
      </c>
      <c r="AY418" s="25" t="s">
        <v>157</v>
      </c>
      <c r="BE418" s="216">
        <f>IF(N418="základní",J418,0)</f>
        <v>0</v>
      </c>
      <c r="BF418" s="216">
        <f>IF(N418="snížená",J418,0)</f>
        <v>0</v>
      </c>
      <c r="BG418" s="216">
        <f>IF(N418="zákl. přenesená",J418,0)</f>
        <v>0</v>
      </c>
      <c r="BH418" s="216">
        <f>IF(N418="sníž. přenesená",J418,0)</f>
        <v>0</v>
      </c>
      <c r="BI418" s="216">
        <f>IF(N418="nulová",J418,0)</f>
        <v>0</v>
      </c>
      <c r="BJ418" s="25" t="s">
        <v>24</v>
      </c>
      <c r="BK418" s="216">
        <f>ROUND(I418*H418,2)</f>
        <v>0</v>
      </c>
      <c r="BL418" s="25" t="s">
        <v>164</v>
      </c>
      <c r="BM418" s="25" t="s">
        <v>533</v>
      </c>
    </row>
    <row r="419" spans="2:65" s="12" customFormat="1">
      <c r="B419" s="220"/>
      <c r="C419" s="221"/>
      <c r="D419" s="244" t="s">
        <v>168</v>
      </c>
      <c r="E419" s="266" t="s">
        <v>22</v>
      </c>
      <c r="F419" s="267" t="s">
        <v>534</v>
      </c>
      <c r="G419" s="221"/>
      <c r="H419" s="268">
        <v>455</v>
      </c>
      <c r="I419" s="225"/>
      <c r="J419" s="221"/>
      <c r="K419" s="221"/>
      <c r="L419" s="226"/>
      <c r="M419" s="227"/>
      <c r="N419" s="228"/>
      <c r="O419" s="228"/>
      <c r="P419" s="228"/>
      <c r="Q419" s="228"/>
      <c r="R419" s="228"/>
      <c r="S419" s="228"/>
      <c r="T419" s="229"/>
      <c r="AT419" s="230" t="s">
        <v>168</v>
      </c>
      <c r="AU419" s="230" t="s">
        <v>89</v>
      </c>
      <c r="AV419" s="12" t="s">
        <v>89</v>
      </c>
      <c r="AW419" s="12" t="s">
        <v>43</v>
      </c>
      <c r="AX419" s="12" t="s">
        <v>24</v>
      </c>
      <c r="AY419" s="230" t="s">
        <v>157</v>
      </c>
    </row>
    <row r="420" spans="2:65" s="1" customFormat="1" ht="31.5" customHeight="1">
      <c r="B420" s="42"/>
      <c r="C420" s="205" t="s">
        <v>535</v>
      </c>
      <c r="D420" s="205" t="s">
        <v>159</v>
      </c>
      <c r="E420" s="206" t="s">
        <v>536</v>
      </c>
      <c r="F420" s="207" t="s">
        <v>537</v>
      </c>
      <c r="G420" s="208" t="s">
        <v>345</v>
      </c>
      <c r="H420" s="209">
        <v>10.199999999999999</v>
      </c>
      <c r="I420" s="210"/>
      <c r="J420" s="211">
        <f>ROUND(I420*H420,2)</f>
        <v>0</v>
      </c>
      <c r="K420" s="207" t="s">
        <v>163</v>
      </c>
      <c r="L420" s="62"/>
      <c r="M420" s="212" t="s">
        <v>22</v>
      </c>
      <c r="N420" s="213" t="s">
        <v>51</v>
      </c>
      <c r="O420" s="43"/>
      <c r="P420" s="214">
        <f>O420*H420</f>
        <v>0</v>
      </c>
      <c r="Q420" s="214">
        <v>2.0650000000000002E-2</v>
      </c>
      <c r="R420" s="214">
        <f>Q420*H420</f>
        <v>0.21063000000000001</v>
      </c>
      <c r="S420" s="214">
        <v>0</v>
      </c>
      <c r="T420" s="215">
        <f>S420*H420</f>
        <v>0</v>
      </c>
      <c r="AR420" s="25" t="s">
        <v>164</v>
      </c>
      <c r="AT420" s="25" t="s">
        <v>159</v>
      </c>
      <c r="AU420" s="25" t="s">
        <v>89</v>
      </c>
      <c r="AY420" s="25" t="s">
        <v>157</v>
      </c>
      <c r="BE420" s="216">
        <f>IF(N420="základní",J420,0)</f>
        <v>0</v>
      </c>
      <c r="BF420" s="216">
        <f>IF(N420="snížená",J420,0)</f>
        <v>0</v>
      </c>
      <c r="BG420" s="216">
        <f>IF(N420="zákl. přenesená",J420,0)</f>
        <v>0</v>
      </c>
      <c r="BH420" s="216">
        <f>IF(N420="sníž. přenesená",J420,0)</f>
        <v>0</v>
      </c>
      <c r="BI420" s="216">
        <f>IF(N420="nulová",J420,0)</f>
        <v>0</v>
      </c>
      <c r="BJ420" s="25" t="s">
        <v>24</v>
      </c>
      <c r="BK420" s="216">
        <f>ROUND(I420*H420,2)</f>
        <v>0</v>
      </c>
      <c r="BL420" s="25" t="s">
        <v>164</v>
      </c>
      <c r="BM420" s="25" t="s">
        <v>538</v>
      </c>
    </row>
    <row r="421" spans="2:65" s="12" customFormat="1">
      <c r="B421" s="220"/>
      <c r="C421" s="221"/>
      <c r="D421" s="244" t="s">
        <v>168</v>
      </c>
      <c r="E421" s="266" t="s">
        <v>22</v>
      </c>
      <c r="F421" s="267" t="s">
        <v>539</v>
      </c>
      <c r="G421" s="221"/>
      <c r="H421" s="268">
        <v>10.199999999999999</v>
      </c>
      <c r="I421" s="225"/>
      <c r="J421" s="221"/>
      <c r="K421" s="221"/>
      <c r="L421" s="226"/>
      <c r="M421" s="227"/>
      <c r="N421" s="228"/>
      <c r="O421" s="228"/>
      <c r="P421" s="228"/>
      <c r="Q421" s="228"/>
      <c r="R421" s="228"/>
      <c r="S421" s="228"/>
      <c r="T421" s="229"/>
      <c r="AT421" s="230" t="s">
        <v>168</v>
      </c>
      <c r="AU421" s="230" t="s">
        <v>89</v>
      </c>
      <c r="AV421" s="12" t="s">
        <v>89</v>
      </c>
      <c r="AW421" s="12" t="s">
        <v>43</v>
      </c>
      <c r="AX421" s="12" t="s">
        <v>24</v>
      </c>
      <c r="AY421" s="230" t="s">
        <v>157</v>
      </c>
    </row>
    <row r="422" spans="2:65" s="1" customFormat="1" ht="31.5" customHeight="1">
      <c r="B422" s="42"/>
      <c r="C422" s="205" t="s">
        <v>540</v>
      </c>
      <c r="D422" s="205" t="s">
        <v>159</v>
      </c>
      <c r="E422" s="206" t="s">
        <v>541</v>
      </c>
      <c r="F422" s="207" t="s">
        <v>542</v>
      </c>
      <c r="G422" s="208" t="s">
        <v>226</v>
      </c>
      <c r="H422" s="209">
        <v>458.77699999999999</v>
      </c>
      <c r="I422" s="210"/>
      <c r="J422" s="211">
        <f>ROUND(I422*H422,2)</f>
        <v>0</v>
      </c>
      <c r="K422" s="207" t="s">
        <v>163</v>
      </c>
      <c r="L422" s="62"/>
      <c r="M422" s="212" t="s">
        <v>22</v>
      </c>
      <c r="N422" s="213" t="s">
        <v>51</v>
      </c>
      <c r="O422" s="43"/>
      <c r="P422" s="214">
        <f>O422*H422</f>
        <v>0</v>
      </c>
      <c r="Q422" s="214">
        <v>1.2E-4</v>
      </c>
      <c r="R422" s="214">
        <f>Q422*H422</f>
        <v>5.5053239999999996E-2</v>
      </c>
      <c r="S422" s="214">
        <v>0</v>
      </c>
      <c r="T422" s="215">
        <f>S422*H422</f>
        <v>0</v>
      </c>
      <c r="AR422" s="25" t="s">
        <v>164</v>
      </c>
      <c r="AT422" s="25" t="s">
        <v>159</v>
      </c>
      <c r="AU422" s="25" t="s">
        <v>89</v>
      </c>
      <c r="AY422" s="25" t="s">
        <v>157</v>
      </c>
      <c r="BE422" s="216">
        <f>IF(N422="základní",J422,0)</f>
        <v>0</v>
      </c>
      <c r="BF422" s="216">
        <f>IF(N422="snížená",J422,0)</f>
        <v>0</v>
      </c>
      <c r="BG422" s="216">
        <f>IF(N422="zákl. přenesená",J422,0)</f>
        <v>0</v>
      </c>
      <c r="BH422" s="216">
        <f>IF(N422="sníž. přenesená",J422,0)</f>
        <v>0</v>
      </c>
      <c r="BI422" s="216">
        <f>IF(N422="nulová",J422,0)</f>
        <v>0</v>
      </c>
      <c r="BJ422" s="25" t="s">
        <v>24</v>
      </c>
      <c r="BK422" s="216">
        <f>ROUND(I422*H422,2)</f>
        <v>0</v>
      </c>
      <c r="BL422" s="25" t="s">
        <v>164</v>
      </c>
      <c r="BM422" s="25" t="s">
        <v>543</v>
      </c>
    </row>
    <row r="423" spans="2:65" s="1" customFormat="1" ht="36">
      <c r="B423" s="42"/>
      <c r="C423" s="64"/>
      <c r="D423" s="217" t="s">
        <v>166</v>
      </c>
      <c r="E423" s="64"/>
      <c r="F423" s="218" t="s">
        <v>544</v>
      </c>
      <c r="G423" s="64"/>
      <c r="H423" s="64"/>
      <c r="I423" s="173"/>
      <c r="J423" s="64"/>
      <c r="K423" s="64"/>
      <c r="L423" s="62"/>
      <c r="M423" s="219"/>
      <c r="N423" s="43"/>
      <c r="O423" s="43"/>
      <c r="P423" s="43"/>
      <c r="Q423" s="43"/>
      <c r="R423" s="43"/>
      <c r="S423" s="43"/>
      <c r="T423" s="79"/>
      <c r="AT423" s="25" t="s">
        <v>166</v>
      </c>
      <c r="AU423" s="25" t="s">
        <v>89</v>
      </c>
    </row>
    <row r="424" spans="2:65" s="12" customFormat="1">
      <c r="B424" s="220"/>
      <c r="C424" s="221"/>
      <c r="D424" s="217" t="s">
        <v>168</v>
      </c>
      <c r="E424" s="222" t="s">
        <v>22</v>
      </c>
      <c r="F424" s="223" t="s">
        <v>545</v>
      </c>
      <c r="G424" s="221"/>
      <c r="H424" s="224">
        <v>2.4</v>
      </c>
      <c r="I424" s="225"/>
      <c r="J424" s="221"/>
      <c r="K424" s="221"/>
      <c r="L424" s="226"/>
      <c r="M424" s="227"/>
      <c r="N424" s="228"/>
      <c r="O424" s="228"/>
      <c r="P424" s="228"/>
      <c r="Q424" s="228"/>
      <c r="R424" s="228"/>
      <c r="S424" s="228"/>
      <c r="T424" s="229"/>
      <c r="AT424" s="230" t="s">
        <v>168</v>
      </c>
      <c r="AU424" s="230" t="s">
        <v>89</v>
      </c>
      <c r="AV424" s="12" t="s">
        <v>89</v>
      </c>
      <c r="AW424" s="12" t="s">
        <v>43</v>
      </c>
      <c r="AX424" s="12" t="s">
        <v>80</v>
      </c>
      <c r="AY424" s="230" t="s">
        <v>157</v>
      </c>
    </row>
    <row r="425" spans="2:65" s="12" customFormat="1">
      <c r="B425" s="220"/>
      <c r="C425" s="221"/>
      <c r="D425" s="217" t="s">
        <v>168</v>
      </c>
      <c r="E425" s="222" t="s">
        <v>22</v>
      </c>
      <c r="F425" s="223" t="s">
        <v>546</v>
      </c>
      <c r="G425" s="221"/>
      <c r="H425" s="224">
        <v>3.3</v>
      </c>
      <c r="I425" s="225"/>
      <c r="J425" s="221"/>
      <c r="K425" s="221"/>
      <c r="L425" s="226"/>
      <c r="M425" s="227"/>
      <c r="N425" s="228"/>
      <c r="O425" s="228"/>
      <c r="P425" s="228"/>
      <c r="Q425" s="228"/>
      <c r="R425" s="228"/>
      <c r="S425" s="228"/>
      <c r="T425" s="229"/>
      <c r="AT425" s="230" t="s">
        <v>168</v>
      </c>
      <c r="AU425" s="230" t="s">
        <v>89</v>
      </c>
      <c r="AV425" s="12" t="s">
        <v>89</v>
      </c>
      <c r="AW425" s="12" t="s">
        <v>43</v>
      </c>
      <c r="AX425" s="12" t="s">
        <v>80</v>
      </c>
      <c r="AY425" s="230" t="s">
        <v>157</v>
      </c>
    </row>
    <row r="426" spans="2:65" s="12" customFormat="1">
      <c r="B426" s="220"/>
      <c r="C426" s="221"/>
      <c r="D426" s="217" t="s">
        <v>168</v>
      </c>
      <c r="E426" s="222" t="s">
        <v>22</v>
      </c>
      <c r="F426" s="223" t="s">
        <v>547</v>
      </c>
      <c r="G426" s="221"/>
      <c r="H426" s="224">
        <v>1.6160000000000001</v>
      </c>
      <c r="I426" s="225"/>
      <c r="J426" s="221"/>
      <c r="K426" s="221"/>
      <c r="L426" s="226"/>
      <c r="M426" s="227"/>
      <c r="N426" s="228"/>
      <c r="O426" s="228"/>
      <c r="P426" s="228"/>
      <c r="Q426" s="228"/>
      <c r="R426" s="228"/>
      <c r="S426" s="228"/>
      <c r="T426" s="229"/>
      <c r="AT426" s="230" t="s">
        <v>168</v>
      </c>
      <c r="AU426" s="230" t="s">
        <v>89</v>
      </c>
      <c r="AV426" s="12" t="s">
        <v>89</v>
      </c>
      <c r="AW426" s="12" t="s">
        <v>43</v>
      </c>
      <c r="AX426" s="12" t="s">
        <v>80</v>
      </c>
      <c r="AY426" s="230" t="s">
        <v>157</v>
      </c>
    </row>
    <row r="427" spans="2:65" s="12" customFormat="1">
      <c r="B427" s="220"/>
      <c r="C427" s="221"/>
      <c r="D427" s="217" t="s">
        <v>168</v>
      </c>
      <c r="E427" s="222" t="s">
        <v>22</v>
      </c>
      <c r="F427" s="223" t="s">
        <v>548</v>
      </c>
      <c r="G427" s="221"/>
      <c r="H427" s="224">
        <v>8.24</v>
      </c>
      <c r="I427" s="225"/>
      <c r="J427" s="221"/>
      <c r="K427" s="221"/>
      <c r="L427" s="226"/>
      <c r="M427" s="227"/>
      <c r="N427" s="228"/>
      <c r="O427" s="228"/>
      <c r="P427" s="228"/>
      <c r="Q427" s="228"/>
      <c r="R427" s="228"/>
      <c r="S427" s="228"/>
      <c r="T427" s="229"/>
      <c r="AT427" s="230" t="s">
        <v>168</v>
      </c>
      <c r="AU427" s="230" t="s">
        <v>89</v>
      </c>
      <c r="AV427" s="12" t="s">
        <v>89</v>
      </c>
      <c r="AW427" s="12" t="s">
        <v>43</v>
      </c>
      <c r="AX427" s="12" t="s">
        <v>80</v>
      </c>
      <c r="AY427" s="230" t="s">
        <v>157</v>
      </c>
    </row>
    <row r="428" spans="2:65" s="12" customFormat="1">
      <c r="B428" s="220"/>
      <c r="C428" s="221"/>
      <c r="D428" s="217" t="s">
        <v>168</v>
      </c>
      <c r="E428" s="222" t="s">
        <v>22</v>
      </c>
      <c r="F428" s="223" t="s">
        <v>549</v>
      </c>
      <c r="G428" s="221"/>
      <c r="H428" s="224">
        <v>3.1520000000000001</v>
      </c>
      <c r="I428" s="225"/>
      <c r="J428" s="221"/>
      <c r="K428" s="221"/>
      <c r="L428" s="226"/>
      <c r="M428" s="227"/>
      <c r="N428" s="228"/>
      <c r="O428" s="228"/>
      <c r="P428" s="228"/>
      <c r="Q428" s="228"/>
      <c r="R428" s="228"/>
      <c r="S428" s="228"/>
      <c r="T428" s="229"/>
      <c r="AT428" s="230" t="s">
        <v>168</v>
      </c>
      <c r="AU428" s="230" t="s">
        <v>89</v>
      </c>
      <c r="AV428" s="12" t="s">
        <v>89</v>
      </c>
      <c r="AW428" s="12" t="s">
        <v>43</v>
      </c>
      <c r="AX428" s="12" t="s">
        <v>80</v>
      </c>
      <c r="AY428" s="230" t="s">
        <v>157</v>
      </c>
    </row>
    <row r="429" spans="2:65" s="14" customFormat="1">
      <c r="B429" s="242"/>
      <c r="C429" s="243"/>
      <c r="D429" s="217" t="s">
        <v>168</v>
      </c>
      <c r="E429" s="279" t="s">
        <v>22</v>
      </c>
      <c r="F429" s="280" t="s">
        <v>353</v>
      </c>
      <c r="G429" s="243"/>
      <c r="H429" s="281" t="s">
        <v>22</v>
      </c>
      <c r="I429" s="248"/>
      <c r="J429" s="243"/>
      <c r="K429" s="243"/>
      <c r="L429" s="249"/>
      <c r="M429" s="250"/>
      <c r="N429" s="251"/>
      <c r="O429" s="251"/>
      <c r="P429" s="251"/>
      <c r="Q429" s="251"/>
      <c r="R429" s="251"/>
      <c r="S429" s="251"/>
      <c r="T429" s="252"/>
      <c r="AT429" s="253" t="s">
        <v>168</v>
      </c>
      <c r="AU429" s="253" t="s">
        <v>89</v>
      </c>
      <c r="AV429" s="14" t="s">
        <v>24</v>
      </c>
      <c r="AW429" s="14" t="s">
        <v>43</v>
      </c>
      <c r="AX429" s="14" t="s">
        <v>80</v>
      </c>
      <c r="AY429" s="253" t="s">
        <v>157</v>
      </c>
    </row>
    <row r="430" spans="2:65" s="12" customFormat="1">
      <c r="B430" s="220"/>
      <c r="C430" s="221"/>
      <c r="D430" s="217" t="s">
        <v>168</v>
      </c>
      <c r="E430" s="222" t="s">
        <v>22</v>
      </c>
      <c r="F430" s="223" t="s">
        <v>550</v>
      </c>
      <c r="G430" s="221"/>
      <c r="H430" s="224">
        <v>186.816</v>
      </c>
      <c r="I430" s="225"/>
      <c r="J430" s="221"/>
      <c r="K430" s="221"/>
      <c r="L430" s="226"/>
      <c r="M430" s="227"/>
      <c r="N430" s="228"/>
      <c r="O430" s="228"/>
      <c r="P430" s="228"/>
      <c r="Q430" s="228"/>
      <c r="R430" s="228"/>
      <c r="S430" s="228"/>
      <c r="T430" s="229"/>
      <c r="AT430" s="230" t="s">
        <v>168</v>
      </c>
      <c r="AU430" s="230" t="s">
        <v>89</v>
      </c>
      <c r="AV430" s="12" t="s">
        <v>89</v>
      </c>
      <c r="AW430" s="12" t="s">
        <v>43</v>
      </c>
      <c r="AX430" s="12" t="s">
        <v>80</v>
      </c>
      <c r="AY430" s="230" t="s">
        <v>157</v>
      </c>
    </row>
    <row r="431" spans="2:65" s="12" customFormat="1">
      <c r="B431" s="220"/>
      <c r="C431" s="221"/>
      <c r="D431" s="217" t="s">
        <v>168</v>
      </c>
      <c r="E431" s="222" t="s">
        <v>22</v>
      </c>
      <c r="F431" s="223" t="s">
        <v>551</v>
      </c>
      <c r="G431" s="221"/>
      <c r="H431" s="224">
        <v>4.6589999999999998</v>
      </c>
      <c r="I431" s="225"/>
      <c r="J431" s="221"/>
      <c r="K431" s="221"/>
      <c r="L431" s="226"/>
      <c r="M431" s="227"/>
      <c r="N431" s="228"/>
      <c r="O431" s="228"/>
      <c r="P431" s="228"/>
      <c r="Q431" s="228"/>
      <c r="R431" s="228"/>
      <c r="S431" s="228"/>
      <c r="T431" s="229"/>
      <c r="AT431" s="230" t="s">
        <v>168</v>
      </c>
      <c r="AU431" s="230" t="s">
        <v>89</v>
      </c>
      <c r="AV431" s="12" t="s">
        <v>89</v>
      </c>
      <c r="AW431" s="12" t="s">
        <v>43</v>
      </c>
      <c r="AX431" s="12" t="s">
        <v>80</v>
      </c>
      <c r="AY431" s="230" t="s">
        <v>157</v>
      </c>
    </row>
    <row r="432" spans="2:65" s="14" customFormat="1">
      <c r="B432" s="242"/>
      <c r="C432" s="243"/>
      <c r="D432" s="217" t="s">
        <v>168</v>
      </c>
      <c r="E432" s="279" t="s">
        <v>22</v>
      </c>
      <c r="F432" s="280" t="s">
        <v>358</v>
      </c>
      <c r="G432" s="243"/>
      <c r="H432" s="281" t="s">
        <v>22</v>
      </c>
      <c r="I432" s="248"/>
      <c r="J432" s="243"/>
      <c r="K432" s="243"/>
      <c r="L432" s="249"/>
      <c r="M432" s="250"/>
      <c r="N432" s="251"/>
      <c r="O432" s="251"/>
      <c r="P432" s="251"/>
      <c r="Q432" s="251"/>
      <c r="R432" s="251"/>
      <c r="S432" s="251"/>
      <c r="T432" s="252"/>
      <c r="AT432" s="253" t="s">
        <v>168</v>
      </c>
      <c r="AU432" s="253" t="s">
        <v>89</v>
      </c>
      <c r="AV432" s="14" t="s">
        <v>24</v>
      </c>
      <c r="AW432" s="14" t="s">
        <v>43</v>
      </c>
      <c r="AX432" s="14" t="s">
        <v>80</v>
      </c>
      <c r="AY432" s="253" t="s">
        <v>157</v>
      </c>
    </row>
    <row r="433" spans="2:65" s="12" customFormat="1">
      <c r="B433" s="220"/>
      <c r="C433" s="221"/>
      <c r="D433" s="217" t="s">
        <v>168</v>
      </c>
      <c r="E433" s="222" t="s">
        <v>22</v>
      </c>
      <c r="F433" s="223" t="s">
        <v>552</v>
      </c>
      <c r="G433" s="221"/>
      <c r="H433" s="224">
        <v>11.076000000000001</v>
      </c>
      <c r="I433" s="225"/>
      <c r="J433" s="221"/>
      <c r="K433" s="221"/>
      <c r="L433" s="226"/>
      <c r="M433" s="227"/>
      <c r="N433" s="228"/>
      <c r="O433" s="228"/>
      <c r="P433" s="228"/>
      <c r="Q433" s="228"/>
      <c r="R433" s="228"/>
      <c r="S433" s="228"/>
      <c r="T433" s="229"/>
      <c r="AT433" s="230" t="s">
        <v>168</v>
      </c>
      <c r="AU433" s="230" t="s">
        <v>89</v>
      </c>
      <c r="AV433" s="12" t="s">
        <v>89</v>
      </c>
      <c r="AW433" s="12" t="s">
        <v>43</v>
      </c>
      <c r="AX433" s="12" t="s">
        <v>80</v>
      </c>
      <c r="AY433" s="230" t="s">
        <v>157</v>
      </c>
    </row>
    <row r="434" spans="2:65" s="14" customFormat="1">
      <c r="B434" s="242"/>
      <c r="C434" s="243"/>
      <c r="D434" s="217" t="s">
        <v>168</v>
      </c>
      <c r="E434" s="279" t="s">
        <v>22</v>
      </c>
      <c r="F434" s="280" t="s">
        <v>311</v>
      </c>
      <c r="G434" s="243"/>
      <c r="H434" s="281" t="s">
        <v>22</v>
      </c>
      <c r="I434" s="248"/>
      <c r="J434" s="243"/>
      <c r="K434" s="243"/>
      <c r="L434" s="249"/>
      <c r="M434" s="250"/>
      <c r="N434" s="251"/>
      <c r="O434" s="251"/>
      <c r="P434" s="251"/>
      <c r="Q434" s="251"/>
      <c r="R434" s="251"/>
      <c r="S434" s="251"/>
      <c r="T434" s="252"/>
      <c r="AT434" s="253" t="s">
        <v>168</v>
      </c>
      <c r="AU434" s="253" t="s">
        <v>89</v>
      </c>
      <c r="AV434" s="14" t="s">
        <v>24</v>
      </c>
      <c r="AW434" s="14" t="s">
        <v>43</v>
      </c>
      <c r="AX434" s="14" t="s">
        <v>80</v>
      </c>
      <c r="AY434" s="253" t="s">
        <v>157</v>
      </c>
    </row>
    <row r="435" spans="2:65" s="12" customFormat="1">
      <c r="B435" s="220"/>
      <c r="C435" s="221"/>
      <c r="D435" s="217" t="s">
        <v>168</v>
      </c>
      <c r="E435" s="222" t="s">
        <v>22</v>
      </c>
      <c r="F435" s="223" t="s">
        <v>553</v>
      </c>
      <c r="G435" s="221"/>
      <c r="H435" s="224">
        <v>207.16800000000001</v>
      </c>
      <c r="I435" s="225"/>
      <c r="J435" s="221"/>
      <c r="K435" s="221"/>
      <c r="L435" s="226"/>
      <c r="M435" s="227"/>
      <c r="N435" s="228"/>
      <c r="O435" s="228"/>
      <c r="P435" s="228"/>
      <c r="Q435" s="228"/>
      <c r="R435" s="228"/>
      <c r="S435" s="228"/>
      <c r="T435" s="229"/>
      <c r="AT435" s="230" t="s">
        <v>168</v>
      </c>
      <c r="AU435" s="230" t="s">
        <v>89</v>
      </c>
      <c r="AV435" s="12" t="s">
        <v>89</v>
      </c>
      <c r="AW435" s="12" t="s">
        <v>43</v>
      </c>
      <c r="AX435" s="12" t="s">
        <v>80</v>
      </c>
      <c r="AY435" s="230" t="s">
        <v>157</v>
      </c>
    </row>
    <row r="436" spans="2:65" s="12" customFormat="1">
      <c r="B436" s="220"/>
      <c r="C436" s="221"/>
      <c r="D436" s="217" t="s">
        <v>168</v>
      </c>
      <c r="E436" s="222" t="s">
        <v>22</v>
      </c>
      <c r="F436" s="223" t="s">
        <v>554</v>
      </c>
      <c r="G436" s="221"/>
      <c r="H436" s="224">
        <v>25.678000000000001</v>
      </c>
      <c r="I436" s="225"/>
      <c r="J436" s="221"/>
      <c r="K436" s="221"/>
      <c r="L436" s="226"/>
      <c r="M436" s="227"/>
      <c r="N436" s="228"/>
      <c r="O436" s="228"/>
      <c r="P436" s="228"/>
      <c r="Q436" s="228"/>
      <c r="R436" s="228"/>
      <c r="S436" s="228"/>
      <c r="T436" s="229"/>
      <c r="AT436" s="230" t="s">
        <v>168</v>
      </c>
      <c r="AU436" s="230" t="s">
        <v>89</v>
      </c>
      <c r="AV436" s="12" t="s">
        <v>89</v>
      </c>
      <c r="AW436" s="12" t="s">
        <v>43</v>
      </c>
      <c r="AX436" s="12" t="s">
        <v>80</v>
      </c>
      <c r="AY436" s="230" t="s">
        <v>157</v>
      </c>
    </row>
    <row r="437" spans="2:65" s="14" customFormat="1">
      <c r="B437" s="242"/>
      <c r="C437" s="243"/>
      <c r="D437" s="217" t="s">
        <v>168</v>
      </c>
      <c r="E437" s="279" t="s">
        <v>22</v>
      </c>
      <c r="F437" s="280" t="s">
        <v>481</v>
      </c>
      <c r="G437" s="243"/>
      <c r="H437" s="281" t="s">
        <v>22</v>
      </c>
      <c r="I437" s="248"/>
      <c r="J437" s="243"/>
      <c r="K437" s="243"/>
      <c r="L437" s="249"/>
      <c r="M437" s="250"/>
      <c r="N437" s="251"/>
      <c r="O437" s="251"/>
      <c r="P437" s="251"/>
      <c r="Q437" s="251"/>
      <c r="R437" s="251"/>
      <c r="S437" s="251"/>
      <c r="T437" s="252"/>
      <c r="AT437" s="253" t="s">
        <v>168</v>
      </c>
      <c r="AU437" s="253" t="s">
        <v>89</v>
      </c>
      <c r="AV437" s="14" t="s">
        <v>24</v>
      </c>
      <c r="AW437" s="14" t="s">
        <v>43</v>
      </c>
      <c r="AX437" s="14" t="s">
        <v>80</v>
      </c>
      <c r="AY437" s="253" t="s">
        <v>157</v>
      </c>
    </row>
    <row r="438" spans="2:65" s="12" customFormat="1">
      <c r="B438" s="220"/>
      <c r="C438" s="221"/>
      <c r="D438" s="217" t="s">
        <v>168</v>
      </c>
      <c r="E438" s="222" t="s">
        <v>22</v>
      </c>
      <c r="F438" s="223" t="s">
        <v>555</v>
      </c>
      <c r="G438" s="221"/>
      <c r="H438" s="224">
        <v>4.6719999999999997</v>
      </c>
      <c r="I438" s="225"/>
      <c r="J438" s="221"/>
      <c r="K438" s="221"/>
      <c r="L438" s="226"/>
      <c r="M438" s="227"/>
      <c r="N438" s="228"/>
      <c r="O438" s="228"/>
      <c r="P438" s="228"/>
      <c r="Q438" s="228"/>
      <c r="R438" s="228"/>
      <c r="S438" s="228"/>
      <c r="T438" s="229"/>
      <c r="AT438" s="230" t="s">
        <v>168</v>
      </c>
      <c r="AU438" s="230" t="s">
        <v>89</v>
      </c>
      <c r="AV438" s="12" t="s">
        <v>89</v>
      </c>
      <c r="AW438" s="12" t="s">
        <v>43</v>
      </c>
      <c r="AX438" s="12" t="s">
        <v>80</v>
      </c>
      <c r="AY438" s="230" t="s">
        <v>157</v>
      </c>
    </row>
    <row r="439" spans="2:65" s="15" customFormat="1">
      <c r="B439" s="255"/>
      <c r="C439" s="256"/>
      <c r="D439" s="217" t="s">
        <v>168</v>
      </c>
      <c r="E439" s="257" t="s">
        <v>22</v>
      </c>
      <c r="F439" s="258" t="s">
        <v>193</v>
      </c>
      <c r="G439" s="256"/>
      <c r="H439" s="259">
        <v>458.77699999999999</v>
      </c>
      <c r="I439" s="260"/>
      <c r="J439" s="256"/>
      <c r="K439" s="256"/>
      <c r="L439" s="261"/>
      <c r="M439" s="262"/>
      <c r="N439" s="263"/>
      <c r="O439" s="263"/>
      <c r="P439" s="263"/>
      <c r="Q439" s="263"/>
      <c r="R439" s="263"/>
      <c r="S439" s="263"/>
      <c r="T439" s="264"/>
      <c r="AT439" s="265" t="s">
        <v>168</v>
      </c>
      <c r="AU439" s="265" t="s">
        <v>89</v>
      </c>
      <c r="AV439" s="15" t="s">
        <v>164</v>
      </c>
      <c r="AW439" s="15" t="s">
        <v>43</v>
      </c>
      <c r="AX439" s="15" t="s">
        <v>24</v>
      </c>
      <c r="AY439" s="265" t="s">
        <v>157</v>
      </c>
    </row>
    <row r="440" spans="2:65" s="14" customFormat="1">
      <c r="B440" s="242"/>
      <c r="C440" s="243"/>
      <c r="D440" s="244" t="s">
        <v>168</v>
      </c>
      <c r="E440" s="245" t="s">
        <v>22</v>
      </c>
      <c r="F440" s="246" t="s">
        <v>556</v>
      </c>
      <c r="G440" s="243"/>
      <c r="H440" s="247" t="s">
        <v>22</v>
      </c>
      <c r="I440" s="248"/>
      <c r="J440" s="243"/>
      <c r="K440" s="243"/>
      <c r="L440" s="249"/>
      <c r="M440" s="250"/>
      <c r="N440" s="251"/>
      <c r="O440" s="251"/>
      <c r="P440" s="251"/>
      <c r="Q440" s="251"/>
      <c r="R440" s="251"/>
      <c r="S440" s="251"/>
      <c r="T440" s="252"/>
      <c r="AT440" s="253" t="s">
        <v>168</v>
      </c>
      <c r="AU440" s="253" t="s">
        <v>89</v>
      </c>
      <c r="AV440" s="14" t="s">
        <v>24</v>
      </c>
      <c r="AW440" s="14" t="s">
        <v>43</v>
      </c>
      <c r="AX440" s="14" t="s">
        <v>80</v>
      </c>
      <c r="AY440" s="253" t="s">
        <v>157</v>
      </c>
    </row>
    <row r="441" spans="2:65" s="1" customFormat="1" ht="22.5" customHeight="1">
      <c r="B441" s="42"/>
      <c r="C441" s="205" t="s">
        <v>557</v>
      </c>
      <c r="D441" s="205" t="s">
        <v>159</v>
      </c>
      <c r="E441" s="206" t="s">
        <v>558</v>
      </c>
      <c r="F441" s="207" t="s">
        <v>559</v>
      </c>
      <c r="G441" s="208" t="s">
        <v>226</v>
      </c>
      <c r="H441" s="209">
        <v>1678.502</v>
      </c>
      <c r="I441" s="210"/>
      <c r="J441" s="211">
        <f>ROUND(I441*H441,2)</f>
        <v>0</v>
      </c>
      <c r="K441" s="207" t="s">
        <v>163</v>
      </c>
      <c r="L441" s="62"/>
      <c r="M441" s="212" t="s">
        <v>22</v>
      </c>
      <c r="N441" s="213" t="s">
        <v>51</v>
      </c>
      <c r="O441" s="43"/>
      <c r="P441" s="214">
        <f>O441*H441</f>
        <v>0</v>
      </c>
      <c r="Q441" s="214">
        <v>0</v>
      </c>
      <c r="R441" s="214">
        <f>Q441*H441</f>
        <v>0</v>
      </c>
      <c r="S441" s="214">
        <v>0</v>
      </c>
      <c r="T441" s="215">
        <f>S441*H441</f>
        <v>0</v>
      </c>
      <c r="AR441" s="25" t="s">
        <v>164</v>
      </c>
      <c r="AT441" s="25" t="s">
        <v>159</v>
      </c>
      <c r="AU441" s="25" t="s">
        <v>89</v>
      </c>
      <c r="AY441" s="25" t="s">
        <v>157</v>
      </c>
      <c r="BE441" s="216">
        <f>IF(N441="základní",J441,0)</f>
        <v>0</v>
      </c>
      <c r="BF441" s="216">
        <f>IF(N441="snížená",J441,0)</f>
        <v>0</v>
      </c>
      <c r="BG441" s="216">
        <f>IF(N441="zákl. přenesená",J441,0)</f>
        <v>0</v>
      </c>
      <c r="BH441" s="216">
        <f>IF(N441="sníž. přenesená",J441,0)</f>
        <v>0</v>
      </c>
      <c r="BI441" s="216">
        <f>IF(N441="nulová",J441,0)</f>
        <v>0</v>
      </c>
      <c r="BJ441" s="25" t="s">
        <v>24</v>
      </c>
      <c r="BK441" s="216">
        <f>ROUND(I441*H441,2)</f>
        <v>0</v>
      </c>
      <c r="BL441" s="25" t="s">
        <v>164</v>
      </c>
      <c r="BM441" s="25" t="s">
        <v>560</v>
      </c>
    </row>
    <row r="442" spans="2:65" s="12" customFormat="1">
      <c r="B442" s="220"/>
      <c r="C442" s="221"/>
      <c r="D442" s="217" t="s">
        <v>168</v>
      </c>
      <c r="E442" s="222" t="s">
        <v>22</v>
      </c>
      <c r="F442" s="223" t="s">
        <v>561</v>
      </c>
      <c r="G442" s="221"/>
      <c r="H442" s="224">
        <v>1613.739</v>
      </c>
      <c r="I442" s="225"/>
      <c r="J442" s="221"/>
      <c r="K442" s="221"/>
      <c r="L442" s="226"/>
      <c r="M442" s="227"/>
      <c r="N442" s="228"/>
      <c r="O442" s="228"/>
      <c r="P442" s="228"/>
      <c r="Q442" s="228"/>
      <c r="R442" s="228"/>
      <c r="S442" s="228"/>
      <c r="T442" s="229"/>
      <c r="AT442" s="230" t="s">
        <v>168</v>
      </c>
      <c r="AU442" s="230" t="s">
        <v>89</v>
      </c>
      <c r="AV442" s="12" t="s">
        <v>89</v>
      </c>
      <c r="AW442" s="12" t="s">
        <v>43</v>
      </c>
      <c r="AX442" s="12" t="s">
        <v>80</v>
      </c>
      <c r="AY442" s="230" t="s">
        <v>157</v>
      </c>
    </row>
    <row r="443" spans="2:65" s="12" customFormat="1">
      <c r="B443" s="220"/>
      <c r="C443" s="221"/>
      <c r="D443" s="217" t="s">
        <v>168</v>
      </c>
      <c r="E443" s="222" t="s">
        <v>22</v>
      </c>
      <c r="F443" s="223" t="s">
        <v>562</v>
      </c>
      <c r="G443" s="221"/>
      <c r="H443" s="224">
        <v>40.933999999999997</v>
      </c>
      <c r="I443" s="225"/>
      <c r="J443" s="221"/>
      <c r="K443" s="221"/>
      <c r="L443" s="226"/>
      <c r="M443" s="227"/>
      <c r="N443" s="228"/>
      <c r="O443" s="228"/>
      <c r="P443" s="228"/>
      <c r="Q443" s="228"/>
      <c r="R443" s="228"/>
      <c r="S443" s="228"/>
      <c r="T443" s="229"/>
      <c r="AT443" s="230" t="s">
        <v>168</v>
      </c>
      <c r="AU443" s="230" t="s">
        <v>89</v>
      </c>
      <c r="AV443" s="12" t="s">
        <v>89</v>
      </c>
      <c r="AW443" s="12" t="s">
        <v>43</v>
      </c>
      <c r="AX443" s="12" t="s">
        <v>80</v>
      </c>
      <c r="AY443" s="230" t="s">
        <v>157</v>
      </c>
    </row>
    <row r="444" spans="2:65" s="14" customFormat="1">
      <c r="B444" s="242"/>
      <c r="C444" s="243"/>
      <c r="D444" s="217" t="s">
        <v>168</v>
      </c>
      <c r="E444" s="279" t="s">
        <v>22</v>
      </c>
      <c r="F444" s="280" t="s">
        <v>311</v>
      </c>
      <c r="G444" s="243"/>
      <c r="H444" s="281" t="s">
        <v>22</v>
      </c>
      <c r="I444" s="248"/>
      <c r="J444" s="243"/>
      <c r="K444" s="243"/>
      <c r="L444" s="249"/>
      <c r="M444" s="250"/>
      <c r="N444" s="251"/>
      <c r="O444" s="251"/>
      <c r="P444" s="251"/>
      <c r="Q444" s="251"/>
      <c r="R444" s="251"/>
      <c r="S444" s="251"/>
      <c r="T444" s="252"/>
      <c r="AT444" s="253" t="s">
        <v>168</v>
      </c>
      <c r="AU444" s="253" t="s">
        <v>89</v>
      </c>
      <c r="AV444" s="14" t="s">
        <v>24</v>
      </c>
      <c r="AW444" s="14" t="s">
        <v>43</v>
      </c>
      <c r="AX444" s="14" t="s">
        <v>80</v>
      </c>
      <c r="AY444" s="253" t="s">
        <v>157</v>
      </c>
    </row>
    <row r="445" spans="2:65" s="12" customFormat="1">
      <c r="B445" s="220"/>
      <c r="C445" s="221"/>
      <c r="D445" s="217" t="s">
        <v>168</v>
      </c>
      <c r="E445" s="222" t="s">
        <v>22</v>
      </c>
      <c r="F445" s="223" t="s">
        <v>563</v>
      </c>
      <c r="G445" s="221"/>
      <c r="H445" s="224">
        <v>17.425999999999998</v>
      </c>
      <c r="I445" s="225"/>
      <c r="J445" s="221"/>
      <c r="K445" s="221"/>
      <c r="L445" s="226"/>
      <c r="M445" s="227"/>
      <c r="N445" s="228"/>
      <c r="O445" s="228"/>
      <c r="P445" s="228"/>
      <c r="Q445" s="228"/>
      <c r="R445" s="228"/>
      <c r="S445" s="228"/>
      <c r="T445" s="229"/>
      <c r="AT445" s="230" t="s">
        <v>168</v>
      </c>
      <c r="AU445" s="230" t="s">
        <v>89</v>
      </c>
      <c r="AV445" s="12" t="s">
        <v>89</v>
      </c>
      <c r="AW445" s="12" t="s">
        <v>43</v>
      </c>
      <c r="AX445" s="12" t="s">
        <v>80</v>
      </c>
      <c r="AY445" s="230" t="s">
        <v>157</v>
      </c>
    </row>
    <row r="446" spans="2:65" s="14" customFormat="1">
      <c r="B446" s="242"/>
      <c r="C446" s="243"/>
      <c r="D446" s="217" t="s">
        <v>168</v>
      </c>
      <c r="E446" s="279" t="s">
        <v>22</v>
      </c>
      <c r="F446" s="280" t="s">
        <v>358</v>
      </c>
      <c r="G446" s="243"/>
      <c r="H446" s="281" t="s">
        <v>22</v>
      </c>
      <c r="I446" s="248"/>
      <c r="J446" s="243"/>
      <c r="K446" s="243"/>
      <c r="L446" s="249"/>
      <c r="M446" s="250"/>
      <c r="N446" s="251"/>
      <c r="O446" s="251"/>
      <c r="P446" s="251"/>
      <c r="Q446" s="251"/>
      <c r="R446" s="251"/>
      <c r="S446" s="251"/>
      <c r="T446" s="252"/>
      <c r="AT446" s="253" t="s">
        <v>168</v>
      </c>
      <c r="AU446" s="253" t="s">
        <v>89</v>
      </c>
      <c r="AV446" s="14" t="s">
        <v>24</v>
      </c>
      <c r="AW446" s="14" t="s">
        <v>43</v>
      </c>
      <c r="AX446" s="14" t="s">
        <v>80</v>
      </c>
      <c r="AY446" s="253" t="s">
        <v>157</v>
      </c>
    </row>
    <row r="447" spans="2:65" s="12" customFormat="1">
      <c r="B447" s="220"/>
      <c r="C447" s="221"/>
      <c r="D447" s="217" t="s">
        <v>168</v>
      </c>
      <c r="E447" s="222" t="s">
        <v>22</v>
      </c>
      <c r="F447" s="223" t="s">
        <v>564</v>
      </c>
      <c r="G447" s="221"/>
      <c r="H447" s="224">
        <v>6.4029999999999996</v>
      </c>
      <c r="I447" s="225"/>
      <c r="J447" s="221"/>
      <c r="K447" s="221"/>
      <c r="L447" s="226"/>
      <c r="M447" s="227"/>
      <c r="N447" s="228"/>
      <c r="O447" s="228"/>
      <c r="P447" s="228"/>
      <c r="Q447" s="228"/>
      <c r="R447" s="228"/>
      <c r="S447" s="228"/>
      <c r="T447" s="229"/>
      <c r="AT447" s="230" t="s">
        <v>168</v>
      </c>
      <c r="AU447" s="230" t="s">
        <v>89</v>
      </c>
      <c r="AV447" s="12" t="s">
        <v>89</v>
      </c>
      <c r="AW447" s="12" t="s">
        <v>43</v>
      </c>
      <c r="AX447" s="12" t="s">
        <v>80</v>
      </c>
      <c r="AY447" s="230" t="s">
        <v>157</v>
      </c>
    </row>
    <row r="448" spans="2:65" s="15" customFormat="1">
      <c r="B448" s="255"/>
      <c r="C448" s="256"/>
      <c r="D448" s="217" t="s">
        <v>168</v>
      </c>
      <c r="E448" s="257" t="s">
        <v>22</v>
      </c>
      <c r="F448" s="258" t="s">
        <v>193</v>
      </c>
      <c r="G448" s="256"/>
      <c r="H448" s="259">
        <v>1678.502</v>
      </c>
      <c r="I448" s="260"/>
      <c r="J448" s="256"/>
      <c r="K448" s="256"/>
      <c r="L448" s="261"/>
      <c r="M448" s="262"/>
      <c r="N448" s="263"/>
      <c r="O448" s="263"/>
      <c r="P448" s="263"/>
      <c r="Q448" s="263"/>
      <c r="R448" s="263"/>
      <c r="S448" s="263"/>
      <c r="T448" s="264"/>
      <c r="AT448" s="265" t="s">
        <v>168</v>
      </c>
      <c r="AU448" s="265" t="s">
        <v>89</v>
      </c>
      <c r="AV448" s="15" t="s">
        <v>164</v>
      </c>
      <c r="AW448" s="15" t="s">
        <v>43</v>
      </c>
      <c r="AX448" s="15" t="s">
        <v>24</v>
      </c>
      <c r="AY448" s="265" t="s">
        <v>157</v>
      </c>
    </row>
    <row r="449" spans="2:65" s="14" customFormat="1">
      <c r="B449" s="242"/>
      <c r="C449" s="243"/>
      <c r="D449" s="244" t="s">
        <v>168</v>
      </c>
      <c r="E449" s="245" t="s">
        <v>22</v>
      </c>
      <c r="F449" s="246" t="s">
        <v>230</v>
      </c>
      <c r="G449" s="243"/>
      <c r="H449" s="247" t="s">
        <v>22</v>
      </c>
      <c r="I449" s="248"/>
      <c r="J449" s="243"/>
      <c r="K449" s="243"/>
      <c r="L449" s="249"/>
      <c r="M449" s="250"/>
      <c r="N449" s="251"/>
      <c r="O449" s="251"/>
      <c r="P449" s="251"/>
      <c r="Q449" s="251"/>
      <c r="R449" s="251"/>
      <c r="S449" s="251"/>
      <c r="T449" s="252"/>
      <c r="AT449" s="253" t="s">
        <v>168</v>
      </c>
      <c r="AU449" s="253" t="s">
        <v>89</v>
      </c>
      <c r="AV449" s="14" t="s">
        <v>24</v>
      </c>
      <c r="AW449" s="14" t="s">
        <v>43</v>
      </c>
      <c r="AX449" s="14" t="s">
        <v>80</v>
      </c>
      <c r="AY449" s="253" t="s">
        <v>157</v>
      </c>
    </row>
    <row r="450" spans="2:65" s="1" customFormat="1" ht="31.5" customHeight="1">
      <c r="B450" s="42"/>
      <c r="C450" s="205" t="s">
        <v>565</v>
      </c>
      <c r="D450" s="205" t="s">
        <v>159</v>
      </c>
      <c r="E450" s="206" t="s">
        <v>566</v>
      </c>
      <c r="F450" s="207" t="s">
        <v>567</v>
      </c>
      <c r="G450" s="208" t="s">
        <v>226</v>
      </c>
      <c r="H450" s="209">
        <v>40.811999999999998</v>
      </c>
      <c r="I450" s="210"/>
      <c r="J450" s="211">
        <f>ROUND(I450*H450,2)</f>
        <v>0</v>
      </c>
      <c r="K450" s="207" t="s">
        <v>163</v>
      </c>
      <c r="L450" s="62"/>
      <c r="M450" s="212" t="s">
        <v>22</v>
      </c>
      <c r="N450" s="213" t="s">
        <v>51</v>
      </c>
      <c r="O450" s="43"/>
      <c r="P450" s="214">
        <f>O450*H450</f>
        <v>0</v>
      </c>
      <c r="Q450" s="214">
        <v>4.9840000000000002E-2</v>
      </c>
      <c r="R450" s="214">
        <f>Q450*H450</f>
        <v>2.0340700799999998</v>
      </c>
      <c r="S450" s="214">
        <v>0</v>
      </c>
      <c r="T450" s="215">
        <f>S450*H450</f>
        <v>0</v>
      </c>
      <c r="AR450" s="25" t="s">
        <v>164</v>
      </c>
      <c r="AT450" s="25" t="s">
        <v>159</v>
      </c>
      <c r="AU450" s="25" t="s">
        <v>89</v>
      </c>
      <c r="AY450" s="25" t="s">
        <v>157</v>
      </c>
      <c r="BE450" s="216">
        <f>IF(N450="základní",J450,0)</f>
        <v>0</v>
      </c>
      <c r="BF450" s="216">
        <f>IF(N450="snížená",J450,0)</f>
        <v>0</v>
      </c>
      <c r="BG450" s="216">
        <f>IF(N450="zákl. přenesená",J450,0)</f>
        <v>0</v>
      </c>
      <c r="BH450" s="216">
        <f>IF(N450="sníž. přenesená",J450,0)</f>
        <v>0</v>
      </c>
      <c r="BI450" s="216">
        <f>IF(N450="nulová",J450,0)</f>
        <v>0</v>
      </c>
      <c r="BJ450" s="25" t="s">
        <v>24</v>
      </c>
      <c r="BK450" s="216">
        <f>ROUND(I450*H450,2)</f>
        <v>0</v>
      </c>
      <c r="BL450" s="25" t="s">
        <v>164</v>
      </c>
      <c r="BM450" s="25" t="s">
        <v>568</v>
      </c>
    </row>
    <row r="451" spans="2:65" s="1" customFormat="1" ht="48">
      <c r="B451" s="42"/>
      <c r="C451" s="64"/>
      <c r="D451" s="217" t="s">
        <v>166</v>
      </c>
      <c r="E451" s="64"/>
      <c r="F451" s="218" t="s">
        <v>569</v>
      </c>
      <c r="G451" s="64"/>
      <c r="H451" s="64"/>
      <c r="I451" s="173"/>
      <c r="J451" s="64"/>
      <c r="K451" s="64"/>
      <c r="L451" s="62"/>
      <c r="M451" s="219"/>
      <c r="N451" s="43"/>
      <c r="O451" s="43"/>
      <c r="P451" s="43"/>
      <c r="Q451" s="43"/>
      <c r="R451" s="43"/>
      <c r="S451" s="43"/>
      <c r="T451" s="79"/>
      <c r="AT451" s="25" t="s">
        <v>166</v>
      </c>
      <c r="AU451" s="25" t="s">
        <v>89</v>
      </c>
    </row>
    <row r="452" spans="2:65" s="14" customFormat="1">
      <c r="B452" s="242"/>
      <c r="C452" s="243"/>
      <c r="D452" s="217" t="s">
        <v>168</v>
      </c>
      <c r="E452" s="279" t="s">
        <v>22</v>
      </c>
      <c r="F452" s="280" t="s">
        <v>570</v>
      </c>
      <c r="G452" s="243"/>
      <c r="H452" s="281" t="s">
        <v>22</v>
      </c>
      <c r="I452" s="248"/>
      <c r="J452" s="243"/>
      <c r="K452" s="243"/>
      <c r="L452" s="249"/>
      <c r="M452" s="250"/>
      <c r="N452" s="251"/>
      <c r="O452" s="251"/>
      <c r="P452" s="251"/>
      <c r="Q452" s="251"/>
      <c r="R452" s="251"/>
      <c r="S452" s="251"/>
      <c r="T452" s="252"/>
      <c r="AT452" s="253" t="s">
        <v>168</v>
      </c>
      <c r="AU452" s="253" t="s">
        <v>89</v>
      </c>
      <c r="AV452" s="14" t="s">
        <v>24</v>
      </c>
      <c r="AW452" s="14" t="s">
        <v>43</v>
      </c>
      <c r="AX452" s="14" t="s">
        <v>80</v>
      </c>
      <c r="AY452" s="253" t="s">
        <v>157</v>
      </c>
    </row>
    <row r="453" spans="2:65" s="12" customFormat="1">
      <c r="B453" s="220"/>
      <c r="C453" s="221"/>
      <c r="D453" s="217" t="s">
        <v>168</v>
      </c>
      <c r="E453" s="222" t="s">
        <v>22</v>
      </c>
      <c r="F453" s="223" t="s">
        <v>571</v>
      </c>
      <c r="G453" s="221"/>
      <c r="H453" s="224">
        <v>33.292999999999999</v>
      </c>
      <c r="I453" s="225"/>
      <c r="J453" s="221"/>
      <c r="K453" s="221"/>
      <c r="L453" s="226"/>
      <c r="M453" s="227"/>
      <c r="N453" s="228"/>
      <c r="O453" s="228"/>
      <c r="P453" s="228"/>
      <c r="Q453" s="228"/>
      <c r="R453" s="228"/>
      <c r="S453" s="228"/>
      <c r="T453" s="229"/>
      <c r="AT453" s="230" t="s">
        <v>168</v>
      </c>
      <c r="AU453" s="230" t="s">
        <v>89</v>
      </c>
      <c r="AV453" s="12" t="s">
        <v>89</v>
      </c>
      <c r="AW453" s="12" t="s">
        <v>43</v>
      </c>
      <c r="AX453" s="12" t="s">
        <v>80</v>
      </c>
      <c r="AY453" s="230" t="s">
        <v>157</v>
      </c>
    </row>
    <row r="454" spans="2:65" s="12" customFormat="1">
      <c r="B454" s="220"/>
      <c r="C454" s="221"/>
      <c r="D454" s="217" t="s">
        <v>168</v>
      </c>
      <c r="E454" s="222" t="s">
        <v>22</v>
      </c>
      <c r="F454" s="223" t="s">
        <v>572</v>
      </c>
      <c r="G454" s="221"/>
      <c r="H454" s="224">
        <v>4.76</v>
      </c>
      <c r="I454" s="225"/>
      <c r="J454" s="221"/>
      <c r="K454" s="221"/>
      <c r="L454" s="226"/>
      <c r="M454" s="227"/>
      <c r="N454" s="228"/>
      <c r="O454" s="228"/>
      <c r="P454" s="228"/>
      <c r="Q454" s="228"/>
      <c r="R454" s="228"/>
      <c r="S454" s="228"/>
      <c r="T454" s="229"/>
      <c r="AT454" s="230" t="s">
        <v>168</v>
      </c>
      <c r="AU454" s="230" t="s">
        <v>89</v>
      </c>
      <c r="AV454" s="12" t="s">
        <v>89</v>
      </c>
      <c r="AW454" s="12" t="s">
        <v>43</v>
      </c>
      <c r="AX454" s="12" t="s">
        <v>80</v>
      </c>
      <c r="AY454" s="230" t="s">
        <v>157</v>
      </c>
    </row>
    <row r="455" spans="2:65" s="12" customFormat="1">
      <c r="B455" s="220"/>
      <c r="C455" s="221"/>
      <c r="D455" s="217" t="s">
        <v>168</v>
      </c>
      <c r="E455" s="222" t="s">
        <v>22</v>
      </c>
      <c r="F455" s="223" t="s">
        <v>573</v>
      </c>
      <c r="G455" s="221"/>
      <c r="H455" s="224">
        <v>2.7589999999999999</v>
      </c>
      <c r="I455" s="225"/>
      <c r="J455" s="221"/>
      <c r="K455" s="221"/>
      <c r="L455" s="226"/>
      <c r="M455" s="227"/>
      <c r="N455" s="228"/>
      <c r="O455" s="228"/>
      <c r="P455" s="228"/>
      <c r="Q455" s="228"/>
      <c r="R455" s="228"/>
      <c r="S455" s="228"/>
      <c r="T455" s="229"/>
      <c r="AT455" s="230" t="s">
        <v>168</v>
      </c>
      <c r="AU455" s="230" t="s">
        <v>89</v>
      </c>
      <c r="AV455" s="12" t="s">
        <v>89</v>
      </c>
      <c r="AW455" s="12" t="s">
        <v>43</v>
      </c>
      <c r="AX455" s="12" t="s">
        <v>80</v>
      </c>
      <c r="AY455" s="230" t="s">
        <v>157</v>
      </c>
    </row>
    <row r="456" spans="2:65" s="15" customFormat="1">
      <c r="B456" s="255"/>
      <c r="C456" s="256"/>
      <c r="D456" s="217" t="s">
        <v>168</v>
      </c>
      <c r="E456" s="257" t="s">
        <v>22</v>
      </c>
      <c r="F456" s="258" t="s">
        <v>193</v>
      </c>
      <c r="G456" s="256"/>
      <c r="H456" s="259">
        <v>40.811999999999998</v>
      </c>
      <c r="I456" s="260"/>
      <c r="J456" s="256"/>
      <c r="K456" s="256"/>
      <c r="L456" s="261"/>
      <c r="M456" s="262"/>
      <c r="N456" s="263"/>
      <c r="O456" s="263"/>
      <c r="P456" s="263"/>
      <c r="Q456" s="263"/>
      <c r="R456" s="263"/>
      <c r="S456" s="263"/>
      <c r="T456" s="264"/>
      <c r="AT456" s="265" t="s">
        <v>168</v>
      </c>
      <c r="AU456" s="265" t="s">
        <v>89</v>
      </c>
      <c r="AV456" s="15" t="s">
        <v>164</v>
      </c>
      <c r="AW456" s="15" t="s">
        <v>43</v>
      </c>
      <c r="AX456" s="15" t="s">
        <v>24</v>
      </c>
      <c r="AY456" s="265" t="s">
        <v>157</v>
      </c>
    </row>
    <row r="457" spans="2:65" s="14" customFormat="1">
      <c r="B457" s="242"/>
      <c r="C457" s="243"/>
      <c r="D457" s="244" t="s">
        <v>168</v>
      </c>
      <c r="E457" s="245" t="s">
        <v>22</v>
      </c>
      <c r="F457" s="246" t="s">
        <v>174</v>
      </c>
      <c r="G457" s="243"/>
      <c r="H457" s="247" t="s">
        <v>22</v>
      </c>
      <c r="I457" s="248"/>
      <c r="J457" s="243"/>
      <c r="K457" s="243"/>
      <c r="L457" s="249"/>
      <c r="M457" s="250"/>
      <c r="N457" s="251"/>
      <c r="O457" s="251"/>
      <c r="P457" s="251"/>
      <c r="Q457" s="251"/>
      <c r="R457" s="251"/>
      <c r="S457" s="251"/>
      <c r="T457" s="252"/>
      <c r="AT457" s="253" t="s">
        <v>168</v>
      </c>
      <c r="AU457" s="253" t="s">
        <v>89</v>
      </c>
      <c r="AV457" s="14" t="s">
        <v>24</v>
      </c>
      <c r="AW457" s="14" t="s">
        <v>43</v>
      </c>
      <c r="AX457" s="14" t="s">
        <v>80</v>
      </c>
      <c r="AY457" s="253" t="s">
        <v>157</v>
      </c>
    </row>
    <row r="458" spans="2:65" s="1" customFormat="1" ht="31.5" customHeight="1">
      <c r="B458" s="42"/>
      <c r="C458" s="205" t="s">
        <v>574</v>
      </c>
      <c r="D458" s="205" t="s">
        <v>159</v>
      </c>
      <c r="E458" s="206" t="s">
        <v>575</v>
      </c>
      <c r="F458" s="207" t="s">
        <v>576</v>
      </c>
      <c r="G458" s="208" t="s">
        <v>162</v>
      </c>
      <c r="H458" s="209">
        <v>5.7140000000000004</v>
      </c>
      <c r="I458" s="210"/>
      <c r="J458" s="211">
        <f>ROUND(I458*H458,2)</f>
        <v>0</v>
      </c>
      <c r="K458" s="207" t="s">
        <v>163</v>
      </c>
      <c r="L458" s="62"/>
      <c r="M458" s="212" t="s">
        <v>22</v>
      </c>
      <c r="N458" s="213" t="s">
        <v>51</v>
      </c>
      <c r="O458" s="43"/>
      <c r="P458" s="214">
        <f>O458*H458</f>
        <v>0</v>
      </c>
      <c r="Q458" s="214">
        <v>2.16</v>
      </c>
      <c r="R458" s="214">
        <f>Q458*H458</f>
        <v>12.342240000000002</v>
      </c>
      <c r="S458" s="214">
        <v>0</v>
      </c>
      <c r="T458" s="215">
        <f>S458*H458</f>
        <v>0</v>
      </c>
      <c r="AR458" s="25" t="s">
        <v>164</v>
      </c>
      <c r="AT458" s="25" t="s">
        <v>159</v>
      </c>
      <c r="AU458" s="25" t="s">
        <v>89</v>
      </c>
      <c r="AY458" s="25" t="s">
        <v>157</v>
      </c>
      <c r="BE458" s="216">
        <f>IF(N458="základní",J458,0)</f>
        <v>0</v>
      </c>
      <c r="BF458" s="216">
        <f>IF(N458="snížená",J458,0)</f>
        <v>0</v>
      </c>
      <c r="BG458" s="216">
        <f>IF(N458="zákl. přenesená",J458,0)</f>
        <v>0</v>
      </c>
      <c r="BH458" s="216">
        <f>IF(N458="sníž. přenesená",J458,0)</f>
        <v>0</v>
      </c>
      <c r="BI458" s="216">
        <f>IF(N458="nulová",J458,0)</f>
        <v>0</v>
      </c>
      <c r="BJ458" s="25" t="s">
        <v>24</v>
      </c>
      <c r="BK458" s="216">
        <f>ROUND(I458*H458,2)</f>
        <v>0</v>
      </c>
      <c r="BL458" s="25" t="s">
        <v>164</v>
      </c>
      <c r="BM458" s="25" t="s">
        <v>577</v>
      </c>
    </row>
    <row r="459" spans="2:65" s="1" customFormat="1" ht="36">
      <c r="B459" s="42"/>
      <c r="C459" s="64"/>
      <c r="D459" s="217" t="s">
        <v>166</v>
      </c>
      <c r="E459" s="64"/>
      <c r="F459" s="218" t="s">
        <v>578</v>
      </c>
      <c r="G459" s="64"/>
      <c r="H459" s="64"/>
      <c r="I459" s="173"/>
      <c r="J459" s="64"/>
      <c r="K459" s="64"/>
      <c r="L459" s="62"/>
      <c r="M459" s="219"/>
      <c r="N459" s="43"/>
      <c r="O459" s="43"/>
      <c r="P459" s="43"/>
      <c r="Q459" s="43"/>
      <c r="R459" s="43"/>
      <c r="S459" s="43"/>
      <c r="T459" s="79"/>
      <c r="AT459" s="25" t="s">
        <v>166</v>
      </c>
      <c r="AU459" s="25" t="s">
        <v>89</v>
      </c>
    </row>
    <row r="460" spans="2:65" s="12" customFormat="1">
      <c r="B460" s="220"/>
      <c r="C460" s="221"/>
      <c r="D460" s="217" t="s">
        <v>168</v>
      </c>
      <c r="E460" s="222" t="s">
        <v>22</v>
      </c>
      <c r="F460" s="223" t="s">
        <v>579</v>
      </c>
      <c r="G460" s="221"/>
      <c r="H460" s="224">
        <v>5.7140000000000004</v>
      </c>
      <c r="I460" s="225"/>
      <c r="J460" s="221"/>
      <c r="K460" s="221"/>
      <c r="L460" s="226"/>
      <c r="M460" s="227"/>
      <c r="N460" s="228"/>
      <c r="O460" s="228"/>
      <c r="P460" s="228"/>
      <c r="Q460" s="228"/>
      <c r="R460" s="228"/>
      <c r="S460" s="228"/>
      <c r="T460" s="229"/>
      <c r="AT460" s="230" t="s">
        <v>168</v>
      </c>
      <c r="AU460" s="230" t="s">
        <v>89</v>
      </c>
      <c r="AV460" s="12" t="s">
        <v>89</v>
      </c>
      <c r="AW460" s="12" t="s">
        <v>43</v>
      </c>
      <c r="AX460" s="12" t="s">
        <v>24</v>
      </c>
      <c r="AY460" s="230" t="s">
        <v>157</v>
      </c>
    </row>
    <row r="461" spans="2:65" s="14" customFormat="1">
      <c r="B461" s="242"/>
      <c r="C461" s="243"/>
      <c r="D461" s="244" t="s">
        <v>168</v>
      </c>
      <c r="E461" s="245" t="s">
        <v>22</v>
      </c>
      <c r="F461" s="246" t="s">
        <v>230</v>
      </c>
      <c r="G461" s="243"/>
      <c r="H461" s="247" t="s">
        <v>22</v>
      </c>
      <c r="I461" s="248"/>
      <c r="J461" s="243"/>
      <c r="K461" s="243"/>
      <c r="L461" s="249"/>
      <c r="M461" s="250"/>
      <c r="N461" s="251"/>
      <c r="O461" s="251"/>
      <c r="P461" s="251"/>
      <c r="Q461" s="251"/>
      <c r="R461" s="251"/>
      <c r="S461" s="251"/>
      <c r="T461" s="252"/>
      <c r="AT461" s="253" t="s">
        <v>168</v>
      </c>
      <c r="AU461" s="253" t="s">
        <v>89</v>
      </c>
      <c r="AV461" s="14" t="s">
        <v>24</v>
      </c>
      <c r="AW461" s="14" t="s">
        <v>43</v>
      </c>
      <c r="AX461" s="14" t="s">
        <v>80</v>
      </c>
      <c r="AY461" s="253" t="s">
        <v>157</v>
      </c>
    </row>
    <row r="462" spans="2:65" s="1" customFormat="1" ht="31.5" customHeight="1">
      <c r="B462" s="42"/>
      <c r="C462" s="205" t="s">
        <v>580</v>
      </c>
      <c r="D462" s="205" t="s">
        <v>159</v>
      </c>
      <c r="E462" s="206" t="s">
        <v>581</v>
      </c>
      <c r="F462" s="207" t="s">
        <v>582</v>
      </c>
      <c r="G462" s="208" t="s">
        <v>226</v>
      </c>
      <c r="H462" s="209">
        <v>22.172999999999998</v>
      </c>
      <c r="I462" s="210"/>
      <c r="J462" s="211">
        <f>ROUND(I462*H462,2)</f>
        <v>0</v>
      </c>
      <c r="K462" s="207" t="s">
        <v>163</v>
      </c>
      <c r="L462" s="62"/>
      <c r="M462" s="212" t="s">
        <v>22</v>
      </c>
      <c r="N462" s="213" t="s">
        <v>51</v>
      </c>
      <c r="O462" s="43"/>
      <c r="P462" s="214">
        <f>O462*H462</f>
        <v>0</v>
      </c>
      <c r="Q462" s="214">
        <v>0.28361999999999998</v>
      </c>
      <c r="R462" s="214">
        <f>Q462*H462</f>
        <v>6.2887062599999988</v>
      </c>
      <c r="S462" s="214">
        <v>0</v>
      </c>
      <c r="T462" s="215">
        <f>S462*H462</f>
        <v>0</v>
      </c>
      <c r="AR462" s="25" t="s">
        <v>164</v>
      </c>
      <c r="AT462" s="25" t="s">
        <v>159</v>
      </c>
      <c r="AU462" s="25" t="s">
        <v>89</v>
      </c>
      <c r="AY462" s="25" t="s">
        <v>157</v>
      </c>
      <c r="BE462" s="216">
        <f>IF(N462="základní",J462,0)</f>
        <v>0</v>
      </c>
      <c r="BF462" s="216">
        <f>IF(N462="snížená",J462,0)</f>
        <v>0</v>
      </c>
      <c r="BG462" s="216">
        <f>IF(N462="zákl. přenesená",J462,0)</f>
        <v>0</v>
      </c>
      <c r="BH462" s="216">
        <f>IF(N462="sníž. přenesená",J462,0)</f>
        <v>0</v>
      </c>
      <c r="BI462" s="216">
        <f>IF(N462="nulová",J462,0)</f>
        <v>0</v>
      </c>
      <c r="BJ462" s="25" t="s">
        <v>24</v>
      </c>
      <c r="BK462" s="216">
        <f>ROUND(I462*H462,2)</f>
        <v>0</v>
      </c>
      <c r="BL462" s="25" t="s">
        <v>164</v>
      </c>
      <c r="BM462" s="25" t="s">
        <v>583</v>
      </c>
    </row>
    <row r="463" spans="2:65" s="12" customFormat="1">
      <c r="B463" s="220"/>
      <c r="C463" s="221"/>
      <c r="D463" s="217" t="s">
        <v>168</v>
      </c>
      <c r="E463" s="222" t="s">
        <v>22</v>
      </c>
      <c r="F463" s="223" t="s">
        <v>584</v>
      </c>
      <c r="G463" s="221"/>
      <c r="H463" s="224">
        <v>22.172999999999998</v>
      </c>
      <c r="I463" s="225"/>
      <c r="J463" s="221"/>
      <c r="K463" s="221"/>
      <c r="L463" s="226"/>
      <c r="M463" s="227"/>
      <c r="N463" s="228"/>
      <c r="O463" s="228"/>
      <c r="P463" s="228"/>
      <c r="Q463" s="228"/>
      <c r="R463" s="228"/>
      <c r="S463" s="228"/>
      <c r="T463" s="229"/>
      <c r="AT463" s="230" t="s">
        <v>168</v>
      </c>
      <c r="AU463" s="230" t="s">
        <v>89</v>
      </c>
      <c r="AV463" s="12" t="s">
        <v>89</v>
      </c>
      <c r="AW463" s="12" t="s">
        <v>43</v>
      </c>
      <c r="AX463" s="12" t="s">
        <v>24</v>
      </c>
      <c r="AY463" s="230" t="s">
        <v>157</v>
      </c>
    </row>
    <row r="464" spans="2:65" s="14" customFormat="1">
      <c r="B464" s="242"/>
      <c r="C464" s="243"/>
      <c r="D464" s="244" t="s">
        <v>168</v>
      </c>
      <c r="E464" s="245" t="s">
        <v>22</v>
      </c>
      <c r="F464" s="246" t="s">
        <v>230</v>
      </c>
      <c r="G464" s="243"/>
      <c r="H464" s="247" t="s">
        <v>22</v>
      </c>
      <c r="I464" s="248"/>
      <c r="J464" s="243"/>
      <c r="K464" s="243"/>
      <c r="L464" s="249"/>
      <c r="M464" s="250"/>
      <c r="N464" s="251"/>
      <c r="O464" s="251"/>
      <c r="P464" s="251"/>
      <c r="Q464" s="251"/>
      <c r="R464" s="251"/>
      <c r="S464" s="251"/>
      <c r="T464" s="252"/>
      <c r="AT464" s="253" t="s">
        <v>168</v>
      </c>
      <c r="AU464" s="253" t="s">
        <v>89</v>
      </c>
      <c r="AV464" s="14" t="s">
        <v>24</v>
      </c>
      <c r="AW464" s="14" t="s">
        <v>43</v>
      </c>
      <c r="AX464" s="14" t="s">
        <v>80</v>
      </c>
      <c r="AY464" s="253" t="s">
        <v>157</v>
      </c>
    </row>
    <row r="465" spans="2:65" s="1" customFormat="1" ht="31.5" customHeight="1">
      <c r="B465" s="42"/>
      <c r="C465" s="205" t="s">
        <v>585</v>
      </c>
      <c r="D465" s="205" t="s">
        <v>159</v>
      </c>
      <c r="E465" s="206" t="s">
        <v>586</v>
      </c>
      <c r="F465" s="207" t="s">
        <v>587</v>
      </c>
      <c r="G465" s="208" t="s">
        <v>345</v>
      </c>
      <c r="H465" s="209">
        <v>43.246000000000002</v>
      </c>
      <c r="I465" s="210"/>
      <c r="J465" s="211">
        <f>ROUND(I465*H465,2)</f>
        <v>0</v>
      </c>
      <c r="K465" s="207" t="s">
        <v>163</v>
      </c>
      <c r="L465" s="62"/>
      <c r="M465" s="212" t="s">
        <v>22</v>
      </c>
      <c r="N465" s="213" t="s">
        <v>51</v>
      </c>
      <c r="O465" s="43"/>
      <c r="P465" s="214">
        <f>O465*H465</f>
        <v>0</v>
      </c>
      <c r="Q465" s="214">
        <v>0.19747999999999999</v>
      </c>
      <c r="R465" s="214">
        <f>Q465*H465</f>
        <v>8.5402200799999992</v>
      </c>
      <c r="S465" s="214">
        <v>0</v>
      </c>
      <c r="T465" s="215">
        <f>S465*H465</f>
        <v>0</v>
      </c>
      <c r="AR465" s="25" t="s">
        <v>164</v>
      </c>
      <c r="AT465" s="25" t="s">
        <v>159</v>
      </c>
      <c r="AU465" s="25" t="s">
        <v>89</v>
      </c>
      <c r="AY465" s="25" t="s">
        <v>157</v>
      </c>
      <c r="BE465" s="216">
        <f>IF(N465="základní",J465,0)</f>
        <v>0</v>
      </c>
      <c r="BF465" s="216">
        <f>IF(N465="snížená",J465,0)</f>
        <v>0</v>
      </c>
      <c r="BG465" s="216">
        <f>IF(N465="zákl. přenesená",J465,0)</f>
        <v>0</v>
      </c>
      <c r="BH465" s="216">
        <f>IF(N465="sníž. přenesená",J465,0)</f>
        <v>0</v>
      </c>
      <c r="BI465" s="216">
        <f>IF(N465="nulová",J465,0)</f>
        <v>0</v>
      </c>
      <c r="BJ465" s="25" t="s">
        <v>24</v>
      </c>
      <c r="BK465" s="216">
        <f>ROUND(I465*H465,2)</f>
        <v>0</v>
      </c>
      <c r="BL465" s="25" t="s">
        <v>164</v>
      </c>
      <c r="BM465" s="25" t="s">
        <v>588</v>
      </c>
    </row>
    <row r="466" spans="2:65" s="12" customFormat="1">
      <c r="B466" s="220"/>
      <c r="C466" s="221"/>
      <c r="D466" s="217" t="s">
        <v>168</v>
      </c>
      <c r="E466" s="222" t="s">
        <v>22</v>
      </c>
      <c r="F466" s="223" t="s">
        <v>589</v>
      </c>
      <c r="G466" s="221"/>
      <c r="H466" s="224">
        <v>43.246000000000002</v>
      </c>
      <c r="I466" s="225"/>
      <c r="J466" s="221"/>
      <c r="K466" s="221"/>
      <c r="L466" s="226"/>
      <c r="M466" s="227"/>
      <c r="N466" s="228"/>
      <c r="O466" s="228"/>
      <c r="P466" s="228"/>
      <c r="Q466" s="228"/>
      <c r="R466" s="228"/>
      <c r="S466" s="228"/>
      <c r="T466" s="229"/>
      <c r="AT466" s="230" t="s">
        <v>168</v>
      </c>
      <c r="AU466" s="230" t="s">
        <v>89</v>
      </c>
      <c r="AV466" s="12" t="s">
        <v>89</v>
      </c>
      <c r="AW466" s="12" t="s">
        <v>43</v>
      </c>
      <c r="AX466" s="12" t="s">
        <v>24</v>
      </c>
      <c r="AY466" s="230" t="s">
        <v>157</v>
      </c>
    </row>
    <row r="467" spans="2:65" s="14" customFormat="1">
      <c r="B467" s="242"/>
      <c r="C467" s="243"/>
      <c r="D467" s="244" t="s">
        <v>168</v>
      </c>
      <c r="E467" s="245" t="s">
        <v>22</v>
      </c>
      <c r="F467" s="246" t="s">
        <v>230</v>
      </c>
      <c r="G467" s="243"/>
      <c r="H467" s="247" t="s">
        <v>22</v>
      </c>
      <c r="I467" s="248"/>
      <c r="J467" s="243"/>
      <c r="K467" s="243"/>
      <c r="L467" s="249"/>
      <c r="M467" s="250"/>
      <c r="N467" s="251"/>
      <c r="O467" s="251"/>
      <c r="P467" s="251"/>
      <c r="Q467" s="251"/>
      <c r="R467" s="251"/>
      <c r="S467" s="251"/>
      <c r="T467" s="252"/>
      <c r="AT467" s="253" t="s">
        <v>168</v>
      </c>
      <c r="AU467" s="253" t="s">
        <v>89</v>
      </c>
      <c r="AV467" s="14" t="s">
        <v>24</v>
      </c>
      <c r="AW467" s="14" t="s">
        <v>43</v>
      </c>
      <c r="AX467" s="14" t="s">
        <v>80</v>
      </c>
      <c r="AY467" s="253" t="s">
        <v>157</v>
      </c>
    </row>
    <row r="468" spans="2:65" s="1" customFormat="1" ht="31.5" customHeight="1">
      <c r="B468" s="42"/>
      <c r="C468" s="205" t="s">
        <v>590</v>
      </c>
      <c r="D468" s="205" t="s">
        <v>159</v>
      </c>
      <c r="E468" s="206" t="s">
        <v>591</v>
      </c>
      <c r="F468" s="207" t="s">
        <v>592</v>
      </c>
      <c r="G468" s="208" t="s">
        <v>593</v>
      </c>
      <c r="H468" s="209">
        <v>1.08</v>
      </c>
      <c r="I468" s="210"/>
      <c r="J468" s="211">
        <f>ROUND(I468*H468,2)</f>
        <v>0</v>
      </c>
      <c r="K468" s="207" t="s">
        <v>163</v>
      </c>
      <c r="L468" s="62"/>
      <c r="M468" s="212" t="s">
        <v>22</v>
      </c>
      <c r="N468" s="213" t="s">
        <v>51</v>
      </c>
      <c r="O468" s="43"/>
      <c r="P468" s="214">
        <f>O468*H468</f>
        <v>0</v>
      </c>
      <c r="Q468" s="214">
        <v>4.684E-2</v>
      </c>
      <c r="R468" s="214">
        <f>Q468*H468</f>
        <v>5.0587200000000006E-2</v>
      </c>
      <c r="S468" s="214">
        <v>0</v>
      </c>
      <c r="T468" s="215">
        <f>S468*H468</f>
        <v>0</v>
      </c>
      <c r="AR468" s="25" t="s">
        <v>164</v>
      </c>
      <c r="AT468" s="25" t="s">
        <v>159</v>
      </c>
      <c r="AU468" s="25" t="s">
        <v>89</v>
      </c>
      <c r="AY468" s="25" t="s">
        <v>157</v>
      </c>
      <c r="BE468" s="216">
        <f>IF(N468="základní",J468,0)</f>
        <v>0</v>
      </c>
      <c r="BF468" s="216">
        <f>IF(N468="snížená",J468,0)</f>
        <v>0</v>
      </c>
      <c r="BG468" s="216">
        <f>IF(N468="zákl. přenesená",J468,0)</f>
        <v>0</v>
      </c>
      <c r="BH468" s="216">
        <f>IF(N468="sníž. přenesená",J468,0)</f>
        <v>0</v>
      </c>
      <c r="BI468" s="216">
        <f>IF(N468="nulová",J468,0)</f>
        <v>0</v>
      </c>
      <c r="BJ468" s="25" t="s">
        <v>24</v>
      </c>
      <c r="BK468" s="216">
        <f>ROUND(I468*H468,2)</f>
        <v>0</v>
      </c>
      <c r="BL468" s="25" t="s">
        <v>164</v>
      </c>
      <c r="BM468" s="25" t="s">
        <v>594</v>
      </c>
    </row>
    <row r="469" spans="2:65" s="1" customFormat="1" ht="24">
      <c r="B469" s="42"/>
      <c r="C469" s="64"/>
      <c r="D469" s="217" t="s">
        <v>166</v>
      </c>
      <c r="E469" s="64"/>
      <c r="F469" s="218" t="s">
        <v>595</v>
      </c>
      <c r="G469" s="64"/>
      <c r="H469" s="64"/>
      <c r="I469" s="173"/>
      <c r="J469" s="64"/>
      <c r="K469" s="64"/>
      <c r="L469" s="62"/>
      <c r="M469" s="219"/>
      <c r="N469" s="43"/>
      <c r="O469" s="43"/>
      <c r="P469" s="43"/>
      <c r="Q469" s="43"/>
      <c r="R469" s="43"/>
      <c r="S469" s="43"/>
      <c r="T469" s="79"/>
      <c r="AT469" s="25" t="s">
        <v>166</v>
      </c>
      <c r="AU469" s="25" t="s">
        <v>89</v>
      </c>
    </row>
    <row r="470" spans="2:65" s="12" customFormat="1" ht="24">
      <c r="B470" s="220"/>
      <c r="C470" s="221"/>
      <c r="D470" s="217" t="s">
        <v>168</v>
      </c>
      <c r="E470" s="222" t="s">
        <v>22</v>
      </c>
      <c r="F470" s="223" t="s">
        <v>596</v>
      </c>
      <c r="G470" s="221"/>
      <c r="H470" s="224">
        <v>0.72</v>
      </c>
      <c r="I470" s="225"/>
      <c r="J470" s="221"/>
      <c r="K470" s="221"/>
      <c r="L470" s="226"/>
      <c r="M470" s="227"/>
      <c r="N470" s="228"/>
      <c r="O470" s="228"/>
      <c r="P470" s="228"/>
      <c r="Q470" s="228"/>
      <c r="R470" s="228"/>
      <c r="S470" s="228"/>
      <c r="T470" s="229"/>
      <c r="AT470" s="230" t="s">
        <v>168</v>
      </c>
      <c r="AU470" s="230" t="s">
        <v>89</v>
      </c>
      <c r="AV470" s="12" t="s">
        <v>89</v>
      </c>
      <c r="AW470" s="12" t="s">
        <v>43</v>
      </c>
      <c r="AX470" s="12" t="s">
        <v>80</v>
      </c>
      <c r="AY470" s="230" t="s">
        <v>157</v>
      </c>
    </row>
    <row r="471" spans="2:65" s="12" customFormat="1" ht="24">
      <c r="B471" s="220"/>
      <c r="C471" s="221"/>
      <c r="D471" s="244" t="s">
        <v>168</v>
      </c>
      <c r="E471" s="266" t="s">
        <v>22</v>
      </c>
      <c r="F471" s="267" t="s">
        <v>597</v>
      </c>
      <c r="G471" s="221"/>
      <c r="H471" s="268">
        <v>1.08</v>
      </c>
      <c r="I471" s="225"/>
      <c r="J471" s="221"/>
      <c r="K471" s="221"/>
      <c r="L471" s="226"/>
      <c r="M471" s="227"/>
      <c r="N471" s="228"/>
      <c r="O471" s="228"/>
      <c r="P471" s="228"/>
      <c r="Q471" s="228"/>
      <c r="R471" s="228"/>
      <c r="S471" s="228"/>
      <c r="T471" s="229"/>
      <c r="AT471" s="230" t="s">
        <v>168</v>
      </c>
      <c r="AU471" s="230" t="s">
        <v>89</v>
      </c>
      <c r="AV471" s="12" t="s">
        <v>89</v>
      </c>
      <c r="AW471" s="12" t="s">
        <v>43</v>
      </c>
      <c r="AX471" s="12" t="s">
        <v>24</v>
      </c>
      <c r="AY471" s="230" t="s">
        <v>157</v>
      </c>
    </row>
    <row r="472" spans="2:65" s="1" customFormat="1" ht="31.5" customHeight="1">
      <c r="B472" s="42"/>
      <c r="C472" s="205" t="s">
        <v>598</v>
      </c>
      <c r="D472" s="205" t="s">
        <v>159</v>
      </c>
      <c r="E472" s="206" t="s">
        <v>599</v>
      </c>
      <c r="F472" s="207" t="s">
        <v>600</v>
      </c>
      <c r="G472" s="208" t="s">
        <v>593</v>
      </c>
      <c r="H472" s="209">
        <v>1</v>
      </c>
      <c r="I472" s="210"/>
      <c r="J472" s="211">
        <f>ROUND(I472*H472,2)</f>
        <v>0</v>
      </c>
      <c r="K472" s="207" t="s">
        <v>163</v>
      </c>
      <c r="L472" s="62"/>
      <c r="M472" s="212" t="s">
        <v>22</v>
      </c>
      <c r="N472" s="213" t="s">
        <v>51</v>
      </c>
      <c r="O472" s="43"/>
      <c r="P472" s="214">
        <f>O472*H472</f>
        <v>0</v>
      </c>
      <c r="Q472" s="214">
        <v>0.44169999999999998</v>
      </c>
      <c r="R472" s="214">
        <f>Q472*H472</f>
        <v>0.44169999999999998</v>
      </c>
      <c r="S472" s="214">
        <v>0</v>
      </c>
      <c r="T472" s="215">
        <f>S472*H472</f>
        <v>0</v>
      </c>
      <c r="AR472" s="25" t="s">
        <v>164</v>
      </c>
      <c r="AT472" s="25" t="s">
        <v>159</v>
      </c>
      <c r="AU472" s="25" t="s">
        <v>89</v>
      </c>
      <c r="AY472" s="25" t="s">
        <v>157</v>
      </c>
      <c r="BE472" s="216">
        <f>IF(N472="základní",J472,0)</f>
        <v>0</v>
      </c>
      <c r="BF472" s="216">
        <f>IF(N472="snížená",J472,0)</f>
        <v>0</v>
      </c>
      <c r="BG472" s="216">
        <f>IF(N472="zákl. přenesená",J472,0)</f>
        <v>0</v>
      </c>
      <c r="BH472" s="216">
        <f>IF(N472="sníž. přenesená",J472,0)</f>
        <v>0</v>
      </c>
      <c r="BI472" s="216">
        <f>IF(N472="nulová",J472,0)</f>
        <v>0</v>
      </c>
      <c r="BJ472" s="25" t="s">
        <v>24</v>
      </c>
      <c r="BK472" s="216">
        <f>ROUND(I472*H472,2)</f>
        <v>0</v>
      </c>
      <c r="BL472" s="25" t="s">
        <v>164</v>
      </c>
      <c r="BM472" s="25" t="s">
        <v>601</v>
      </c>
    </row>
    <row r="473" spans="2:65" s="1" customFormat="1" ht="96">
      <c r="B473" s="42"/>
      <c r="C473" s="64"/>
      <c r="D473" s="217" t="s">
        <v>166</v>
      </c>
      <c r="E473" s="64"/>
      <c r="F473" s="218" t="s">
        <v>602</v>
      </c>
      <c r="G473" s="64"/>
      <c r="H473" s="64"/>
      <c r="I473" s="173"/>
      <c r="J473" s="64"/>
      <c r="K473" s="64"/>
      <c r="L473" s="62"/>
      <c r="M473" s="219"/>
      <c r="N473" s="43"/>
      <c r="O473" s="43"/>
      <c r="P473" s="43"/>
      <c r="Q473" s="43"/>
      <c r="R473" s="43"/>
      <c r="S473" s="43"/>
      <c r="T473" s="79"/>
      <c r="AT473" s="25" t="s">
        <v>166</v>
      </c>
      <c r="AU473" s="25" t="s">
        <v>89</v>
      </c>
    </row>
    <row r="474" spans="2:65" s="12" customFormat="1">
      <c r="B474" s="220"/>
      <c r="C474" s="221"/>
      <c r="D474" s="244" t="s">
        <v>168</v>
      </c>
      <c r="E474" s="266" t="s">
        <v>22</v>
      </c>
      <c r="F474" s="267" t="s">
        <v>603</v>
      </c>
      <c r="G474" s="221"/>
      <c r="H474" s="268">
        <v>1</v>
      </c>
      <c r="I474" s="225"/>
      <c r="J474" s="221"/>
      <c r="K474" s="221"/>
      <c r="L474" s="226"/>
      <c r="M474" s="227"/>
      <c r="N474" s="228"/>
      <c r="O474" s="228"/>
      <c r="P474" s="228"/>
      <c r="Q474" s="228"/>
      <c r="R474" s="228"/>
      <c r="S474" s="228"/>
      <c r="T474" s="229"/>
      <c r="AT474" s="230" t="s">
        <v>168</v>
      </c>
      <c r="AU474" s="230" t="s">
        <v>89</v>
      </c>
      <c r="AV474" s="12" t="s">
        <v>89</v>
      </c>
      <c r="AW474" s="12" t="s">
        <v>43</v>
      </c>
      <c r="AX474" s="12" t="s">
        <v>24</v>
      </c>
      <c r="AY474" s="230" t="s">
        <v>157</v>
      </c>
    </row>
    <row r="475" spans="2:65" s="1" customFormat="1" ht="22.5" customHeight="1">
      <c r="B475" s="42"/>
      <c r="C475" s="269" t="s">
        <v>604</v>
      </c>
      <c r="D475" s="269" t="s">
        <v>218</v>
      </c>
      <c r="E475" s="270" t="s">
        <v>605</v>
      </c>
      <c r="F475" s="271" t="s">
        <v>606</v>
      </c>
      <c r="G475" s="272" t="s">
        <v>593</v>
      </c>
      <c r="H475" s="273">
        <v>1</v>
      </c>
      <c r="I475" s="274"/>
      <c r="J475" s="275">
        <f>ROUND(I475*H475,2)</f>
        <v>0</v>
      </c>
      <c r="K475" s="271" t="s">
        <v>22</v>
      </c>
      <c r="L475" s="276"/>
      <c r="M475" s="277" t="s">
        <v>22</v>
      </c>
      <c r="N475" s="278" t="s">
        <v>51</v>
      </c>
      <c r="O475" s="43"/>
      <c r="P475" s="214">
        <f>O475*H475</f>
        <v>0</v>
      </c>
      <c r="Q475" s="214">
        <v>1.8020000000000001E-2</v>
      </c>
      <c r="R475" s="214">
        <f>Q475*H475</f>
        <v>1.8020000000000001E-2</v>
      </c>
      <c r="S475" s="214">
        <v>0</v>
      </c>
      <c r="T475" s="215">
        <f>S475*H475</f>
        <v>0</v>
      </c>
      <c r="AR475" s="25" t="s">
        <v>205</v>
      </c>
      <c r="AT475" s="25" t="s">
        <v>218</v>
      </c>
      <c r="AU475" s="25" t="s">
        <v>89</v>
      </c>
      <c r="AY475" s="25" t="s">
        <v>157</v>
      </c>
      <c r="BE475" s="216">
        <f>IF(N475="základní",J475,0)</f>
        <v>0</v>
      </c>
      <c r="BF475" s="216">
        <f>IF(N475="snížená",J475,0)</f>
        <v>0</v>
      </c>
      <c r="BG475" s="216">
        <f>IF(N475="zákl. přenesená",J475,0)</f>
        <v>0</v>
      </c>
      <c r="BH475" s="216">
        <f>IF(N475="sníž. přenesená",J475,0)</f>
        <v>0</v>
      </c>
      <c r="BI475" s="216">
        <f>IF(N475="nulová",J475,0)</f>
        <v>0</v>
      </c>
      <c r="BJ475" s="25" t="s">
        <v>24</v>
      </c>
      <c r="BK475" s="216">
        <f>ROUND(I475*H475,2)</f>
        <v>0</v>
      </c>
      <c r="BL475" s="25" t="s">
        <v>164</v>
      </c>
      <c r="BM475" s="25" t="s">
        <v>607</v>
      </c>
    </row>
    <row r="476" spans="2:65" s="1" customFormat="1" ht="22.5" customHeight="1">
      <c r="B476" s="42"/>
      <c r="C476" s="205" t="s">
        <v>608</v>
      </c>
      <c r="D476" s="205" t="s">
        <v>159</v>
      </c>
      <c r="E476" s="206" t="s">
        <v>609</v>
      </c>
      <c r="F476" s="207" t="s">
        <v>610</v>
      </c>
      <c r="G476" s="208" t="s">
        <v>593</v>
      </c>
      <c r="H476" s="209">
        <v>2</v>
      </c>
      <c r="I476" s="210"/>
      <c r="J476" s="211">
        <f>ROUND(I476*H476,2)</f>
        <v>0</v>
      </c>
      <c r="K476" s="207" t="s">
        <v>163</v>
      </c>
      <c r="L476" s="62"/>
      <c r="M476" s="212" t="s">
        <v>22</v>
      </c>
      <c r="N476" s="213" t="s">
        <v>51</v>
      </c>
      <c r="O476" s="43"/>
      <c r="P476" s="214">
        <f>O476*H476</f>
        <v>0</v>
      </c>
      <c r="Q476" s="214">
        <v>0</v>
      </c>
      <c r="R476" s="214">
        <f>Q476*H476</f>
        <v>0</v>
      </c>
      <c r="S476" s="214">
        <v>0</v>
      </c>
      <c r="T476" s="215">
        <f>S476*H476</f>
        <v>0</v>
      </c>
      <c r="AR476" s="25" t="s">
        <v>164</v>
      </c>
      <c r="AT476" s="25" t="s">
        <v>159</v>
      </c>
      <c r="AU476" s="25" t="s">
        <v>89</v>
      </c>
      <c r="AY476" s="25" t="s">
        <v>157</v>
      </c>
      <c r="BE476" s="216">
        <f>IF(N476="základní",J476,0)</f>
        <v>0</v>
      </c>
      <c r="BF476" s="216">
        <f>IF(N476="snížená",J476,0)</f>
        <v>0</v>
      </c>
      <c r="BG476" s="216">
        <f>IF(N476="zákl. přenesená",J476,0)</f>
        <v>0</v>
      </c>
      <c r="BH476" s="216">
        <f>IF(N476="sníž. přenesená",J476,0)</f>
        <v>0</v>
      </c>
      <c r="BI476" s="216">
        <f>IF(N476="nulová",J476,0)</f>
        <v>0</v>
      </c>
      <c r="BJ476" s="25" t="s">
        <v>24</v>
      </c>
      <c r="BK476" s="216">
        <f>ROUND(I476*H476,2)</f>
        <v>0</v>
      </c>
      <c r="BL476" s="25" t="s">
        <v>164</v>
      </c>
      <c r="BM476" s="25" t="s">
        <v>611</v>
      </c>
    </row>
    <row r="477" spans="2:65" s="1" customFormat="1" ht="36">
      <c r="B477" s="42"/>
      <c r="C477" s="64"/>
      <c r="D477" s="217" t="s">
        <v>166</v>
      </c>
      <c r="E477" s="64"/>
      <c r="F477" s="218" t="s">
        <v>612</v>
      </c>
      <c r="G477" s="64"/>
      <c r="H477" s="64"/>
      <c r="I477" s="173"/>
      <c r="J477" s="64"/>
      <c r="K477" s="64"/>
      <c r="L477" s="62"/>
      <c r="M477" s="219"/>
      <c r="N477" s="43"/>
      <c r="O477" s="43"/>
      <c r="P477" s="43"/>
      <c r="Q477" s="43"/>
      <c r="R477" s="43"/>
      <c r="S477" s="43"/>
      <c r="T477" s="79"/>
      <c r="AT477" s="25" t="s">
        <v>166</v>
      </c>
      <c r="AU477" s="25" t="s">
        <v>89</v>
      </c>
    </row>
    <row r="478" spans="2:65" s="12" customFormat="1">
      <c r="B478" s="220"/>
      <c r="C478" s="221"/>
      <c r="D478" s="244" t="s">
        <v>168</v>
      </c>
      <c r="E478" s="266" t="s">
        <v>22</v>
      </c>
      <c r="F478" s="267" t="s">
        <v>613</v>
      </c>
      <c r="G478" s="221"/>
      <c r="H478" s="268">
        <v>2</v>
      </c>
      <c r="I478" s="225"/>
      <c r="J478" s="221"/>
      <c r="K478" s="221"/>
      <c r="L478" s="226"/>
      <c r="M478" s="227"/>
      <c r="N478" s="228"/>
      <c r="O478" s="228"/>
      <c r="P478" s="228"/>
      <c r="Q478" s="228"/>
      <c r="R478" s="228"/>
      <c r="S478" s="228"/>
      <c r="T478" s="229"/>
      <c r="AT478" s="230" t="s">
        <v>168</v>
      </c>
      <c r="AU478" s="230" t="s">
        <v>89</v>
      </c>
      <c r="AV478" s="12" t="s">
        <v>89</v>
      </c>
      <c r="AW478" s="12" t="s">
        <v>43</v>
      </c>
      <c r="AX478" s="12" t="s">
        <v>24</v>
      </c>
      <c r="AY478" s="230" t="s">
        <v>157</v>
      </c>
    </row>
    <row r="479" spans="2:65" s="1" customFormat="1" ht="44.25" customHeight="1">
      <c r="B479" s="42"/>
      <c r="C479" s="269" t="s">
        <v>614</v>
      </c>
      <c r="D479" s="269" t="s">
        <v>218</v>
      </c>
      <c r="E479" s="270" t="s">
        <v>615</v>
      </c>
      <c r="F479" s="271" t="s">
        <v>616</v>
      </c>
      <c r="G479" s="272" t="s">
        <v>593</v>
      </c>
      <c r="H479" s="273">
        <v>2</v>
      </c>
      <c r="I479" s="274"/>
      <c r="J479" s="275">
        <f>ROUND(I479*H479,2)</f>
        <v>0</v>
      </c>
      <c r="K479" s="271" t="s">
        <v>22</v>
      </c>
      <c r="L479" s="276"/>
      <c r="M479" s="277" t="s">
        <v>22</v>
      </c>
      <c r="N479" s="278" t="s">
        <v>51</v>
      </c>
      <c r="O479" s="43"/>
      <c r="P479" s="214">
        <f>O479*H479</f>
        <v>0</v>
      </c>
      <c r="Q479" s="214">
        <v>2.5000000000000001E-4</v>
      </c>
      <c r="R479" s="214">
        <f>Q479*H479</f>
        <v>5.0000000000000001E-4</v>
      </c>
      <c r="S479" s="214">
        <v>0</v>
      </c>
      <c r="T479" s="215">
        <f>S479*H479</f>
        <v>0</v>
      </c>
      <c r="AR479" s="25" t="s">
        <v>205</v>
      </c>
      <c r="AT479" s="25" t="s">
        <v>218</v>
      </c>
      <c r="AU479" s="25" t="s">
        <v>89</v>
      </c>
      <c r="AY479" s="25" t="s">
        <v>157</v>
      </c>
      <c r="BE479" s="216">
        <f>IF(N479="základní",J479,0)</f>
        <v>0</v>
      </c>
      <c r="BF479" s="216">
        <f>IF(N479="snížená",J479,0)</f>
        <v>0</v>
      </c>
      <c r="BG479" s="216">
        <f>IF(N479="zákl. přenesená",J479,0)</f>
        <v>0</v>
      </c>
      <c r="BH479" s="216">
        <f>IF(N479="sníž. přenesená",J479,0)</f>
        <v>0</v>
      </c>
      <c r="BI479" s="216">
        <f>IF(N479="nulová",J479,0)</f>
        <v>0</v>
      </c>
      <c r="BJ479" s="25" t="s">
        <v>24</v>
      </c>
      <c r="BK479" s="216">
        <f>ROUND(I479*H479,2)</f>
        <v>0</v>
      </c>
      <c r="BL479" s="25" t="s">
        <v>164</v>
      </c>
      <c r="BM479" s="25" t="s">
        <v>617</v>
      </c>
    </row>
    <row r="480" spans="2:65" s="11" customFormat="1" ht="29.85" customHeight="1">
      <c r="B480" s="188"/>
      <c r="C480" s="189"/>
      <c r="D480" s="202" t="s">
        <v>79</v>
      </c>
      <c r="E480" s="203" t="s">
        <v>211</v>
      </c>
      <c r="F480" s="203" t="s">
        <v>618</v>
      </c>
      <c r="G480" s="189"/>
      <c r="H480" s="189"/>
      <c r="I480" s="192"/>
      <c r="J480" s="204">
        <f>BK480</f>
        <v>0</v>
      </c>
      <c r="K480" s="189"/>
      <c r="L480" s="194"/>
      <c r="M480" s="195"/>
      <c r="N480" s="196"/>
      <c r="O480" s="196"/>
      <c r="P480" s="197">
        <f>SUM(P481:P619)</f>
        <v>0</v>
      </c>
      <c r="Q480" s="196"/>
      <c r="R480" s="197">
        <f>SUM(R481:R619)</f>
        <v>8.8461075199999968</v>
      </c>
      <c r="S480" s="196"/>
      <c r="T480" s="198">
        <f>SUM(T481:T619)</f>
        <v>38.056909999999995</v>
      </c>
      <c r="AR480" s="199" t="s">
        <v>24</v>
      </c>
      <c r="AT480" s="200" t="s">
        <v>79</v>
      </c>
      <c r="AU480" s="200" t="s">
        <v>24</v>
      </c>
      <c r="AY480" s="199" t="s">
        <v>157</v>
      </c>
      <c r="BK480" s="201">
        <f>SUM(BK481:BK619)</f>
        <v>0</v>
      </c>
    </row>
    <row r="481" spans="2:65" s="1" customFormat="1" ht="31.5" customHeight="1">
      <c r="B481" s="42"/>
      <c r="C481" s="205" t="s">
        <v>619</v>
      </c>
      <c r="D481" s="205" t="s">
        <v>159</v>
      </c>
      <c r="E481" s="206" t="s">
        <v>620</v>
      </c>
      <c r="F481" s="207" t="s">
        <v>621</v>
      </c>
      <c r="G481" s="208" t="s">
        <v>226</v>
      </c>
      <c r="H481" s="209">
        <v>1762.56</v>
      </c>
      <c r="I481" s="210"/>
      <c r="J481" s="211">
        <f>ROUND(I481*H481,2)</f>
        <v>0</v>
      </c>
      <c r="K481" s="207" t="s">
        <v>163</v>
      </c>
      <c r="L481" s="62"/>
      <c r="M481" s="212" t="s">
        <v>22</v>
      </c>
      <c r="N481" s="213" t="s">
        <v>51</v>
      </c>
      <c r="O481" s="43"/>
      <c r="P481" s="214">
        <f>O481*H481</f>
        <v>0</v>
      </c>
      <c r="Q481" s="214">
        <v>0</v>
      </c>
      <c r="R481" s="214">
        <f>Q481*H481</f>
        <v>0</v>
      </c>
      <c r="S481" s="214">
        <v>0</v>
      </c>
      <c r="T481" s="215">
        <f>S481*H481</f>
        <v>0</v>
      </c>
      <c r="AR481" s="25" t="s">
        <v>164</v>
      </c>
      <c r="AT481" s="25" t="s">
        <v>159</v>
      </c>
      <c r="AU481" s="25" t="s">
        <v>89</v>
      </c>
      <c r="AY481" s="25" t="s">
        <v>157</v>
      </c>
      <c r="BE481" s="216">
        <f>IF(N481="základní",J481,0)</f>
        <v>0</v>
      </c>
      <c r="BF481" s="216">
        <f>IF(N481="snížená",J481,0)</f>
        <v>0</v>
      </c>
      <c r="BG481" s="216">
        <f>IF(N481="zákl. přenesená",J481,0)</f>
        <v>0</v>
      </c>
      <c r="BH481" s="216">
        <f>IF(N481="sníž. přenesená",J481,0)</f>
        <v>0</v>
      </c>
      <c r="BI481" s="216">
        <f>IF(N481="nulová",J481,0)</f>
        <v>0</v>
      </c>
      <c r="BJ481" s="25" t="s">
        <v>24</v>
      </c>
      <c r="BK481" s="216">
        <f>ROUND(I481*H481,2)</f>
        <v>0</v>
      </c>
      <c r="BL481" s="25" t="s">
        <v>164</v>
      </c>
      <c r="BM481" s="25" t="s">
        <v>622</v>
      </c>
    </row>
    <row r="482" spans="2:65" s="1" customFormat="1" ht="60">
      <c r="B482" s="42"/>
      <c r="C482" s="64"/>
      <c r="D482" s="217" t="s">
        <v>166</v>
      </c>
      <c r="E482" s="64"/>
      <c r="F482" s="218" t="s">
        <v>623</v>
      </c>
      <c r="G482" s="64"/>
      <c r="H482" s="64"/>
      <c r="I482" s="173"/>
      <c r="J482" s="64"/>
      <c r="K482" s="64"/>
      <c r="L482" s="62"/>
      <c r="M482" s="219"/>
      <c r="N482" s="43"/>
      <c r="O482" s="43"/>
      <c r="P482" s="43"/>
      <c r="Q482" s="43"/>
      <c r="R482" s="43"/>
      <c r="S482" s="43"/>
      <c r="T482" s="79"/>
      <c r="AT482" s="25" t="s">
        <v>166</v>
      </c>
      <c r="AU482" s="25" t="s">
        <v>89</v>
      </c>
    </row>
    <row r="483" spans="2:65" s="12" customFormat="1">
      <c r="B483" s="220"/>
      <c r="C483" s="221"/>
      <c r="D483" s="244" t="s">
        <v>168</v>
      </c>
      <c r="E483" s="266" t="s">
        <v>22</v>
      </c>
      <c r="F483" s="267" t="s">
        <v>624</v>
      </c>
      <c r="G483" s="221"/>
      <c r="H483" s="268">
        <v>1762.56</v>
      </c>
      <c r="I483" s="225"/>
      <c r="J483" s="221"/>
      <c r="K483" s="221"/>
      <c r="L483" s="226"/>
      <c r="M483" s="227"/>
      <c r="N483" s="228"/>
      <c r="O483" s="228"/>
      <c r="P483" s="228"/>
      <c r="Q483" s="228"/>
      <c r="R483" s="228"/>
      <c r="S483" s="228"/>
      <c r="T483" s="229"/>
      <c r="AT483" s="230" t="s">
        <v>168</v>
      </c>
      <c r="AU483" s="230" t="s">
        <v>89</v>
      </c>
      <c r="AV483" s="12" t="s">
        <v>89</v>
      </c>
      <c r="AW483" s="12" t="s">
        <v>43</v>
      </c>
      <c r="AX483" s="12" t="s">
        <v>24</v>
      </c>
      <c r="AY483" s="230" t="s">
        <v>157</v>
      </c>
    </row>
    <row r="484" spans="2:65" s="1" customFormat="1" ht="44.25" customHeight="1">
      <c r="B484" s="42"/>
      <c r="C484" s="205" t="s">
        <v>625</v>
      </c>
      <c r="D484" s="205" t="s">
        <v>159</v>
      </c>
      <c r="E484" s="206" t="s">
        <v>626</v>
      </c>
      <c r="F484" s="207" t="s">
        <v>627</v>
      </c>
      <c r="G484" s="208" t="s">
        <v>226</v>
      </c>
      <c r="H484" s="209">
        <v>107516.16</v>
      </c>
      <c r="I484" s="210"/>
      <c r="J484" s="211">
        <f>ROUND(I484*H484,2)</f>
        <v>0</v>
      </c>
      <c r="K484" s="207" t="s">
        <v>163</v>
      </c>
      <c r="L484" s="62"/>
      <c r="M484" s="212" t="s">
        <v>22</v>
      </c>
      <c r="N484" s="213" t="s">
        <v>51</v>
      </c>
      <c r="O484" s="43"/>
      <c r="P484" s="214">
        <f>O484*H484</f>
        <v>0</v>
      </c>
      <c r="Q484" s="214">
        <v>0</v>
      </c>
      <c r="R484" s="214">
        <f>Q484*H484</f>
        <v>0</v>
      </c>
      <c r="S484" s="214">
        <v>0</v>
      </c>
      <c r="T484" s="215">
        <f>S484*H484</f>
        <v>0</v>
      </c>
      <c r="AR484" s="25" t="s">
        <v>164</v>
      </c>
      <c r="AT484" s="25" t="s">
        <v>159</v>
      </c>
      <c r="AU484" s="25" t="s">
        <v>89</v>
      </c>
      <c r="AY484" s="25" t="s">
        <v>157</v>
      </c>
      <c r="BE484" s="216">
        <f>IF(N484="základní",J484,0)</f>
        <v>0</v>
      </c>
      <c r="BF484" s="216">
        <f>IF(N484="snížená",J484,0)</f>
        <v>0</v>
      </c>
      <c r="BG484" s="216">
        <f>IF(N484="zákl. přenesená",J484,0)</f>
        <v>0</v>
      </c>
      <c r="BH484" s="216">
        <f>IF(N484="sníž. přenesená",J484,0)</f>
        <v>0</v>
      </c>
      <c r="BI484" s="216">
        <f>IF(N484="nulová",J484,0)</f>
        <v>0</v>
      </c>
      <c r="BJ484" s="25" t="s">
        <v>24</v>
      </c>
      <c r="BK484" s="216">
        <f>ROUND(I484*H484,2)</f>
        <v>0</v>
      </c>
      <c r="BL484" s="25" t="s">
        <v>164</v>
      </c>
      <c r="BM484" s="25" t="s">
        <v>628</v>
      </c>
    </row>
    <row r="485" spans="2:65" s="1" customFormat="1" ht="60">
      <c r="B485" s="42"/>
      <c r="C485" s="64"/>
      <c r="D485" s="217" t="s">
        <v>166</v>
      </c>
      <c r="E485" s="64"/>
      <c r="F485" s="218" t="s">
        <v>623</v>
      </c>
      <c r="G485" s="64"/>
      <c r="H485" s="64"/>
      <c r="I485" s="173"/>
      <c r="J485" s="64"/>
      <c r="K485" s="64"/>
      <c r="L485" s="62"/>
      <c r="M485" s="219"/>
      <c r="N485" s="43"/>
      <c r="O485" s="43"/>
      <c r="P485" s="43"/>
      <c r="Q485" s="43"/>
      <c r="R485" s="43"/>
      <c r="S485" s="43"/>
      <c r="T485" s="79"/>
      <c r="AT485" s="25" t="s">
        <v>166</v>
      </c>
      <c r="AU485" s="25" t="s">
        <v>89</v>
      </c>
    </row>
    <row r="486" spans="2:65" s="12" customFormat="1">
      <c r="B486" s="220"/>
      <c r="C486" s="221"/>
      <c r="D486" s="244" t="s">
        <v>168</v>
      </c>
      <c r="E486" s="266" t="s">
        <v>22</v>
      </c>
      <c r="F486" s="267" t="s">
        <v>629</v>
      </c>
      <c r="G486" s="221"/>
      <c r="H486" s="268">
        <v>107516.16</v>
      </c>
      <c r="I486" s="225"/>
      <c r="J486" s="221"/>
      <c r="K486" s="221"/>
      <c r="L486" s="226"/>
      <c r="M486" s="227"/>
      <c r="N486" s="228"/>
      <c r="O486" s="228"/>
      <c r="P486" s="228"/>
      <c r="Q486" s="228"/>
      <c r="R486" s="228"/>
      <c r="S486" s="228"/>
      <c r="T486" s="229"/>
      <c r="AT486" s="230" t="s">
        <v>168</v>
      </c>
      <c r="AU486" s="230" t="s">
        <v>89</v>
      </c>
      <c r="AV486" s="12" t="s">
        <v>89</v>
      </c>
      <c r="AW486" s="12" t="s">
        <v>43</v>
      </c>
      <c r="AX486" s="12" t="s">
        <v>24</v>
      </c>
      <c r="AY486" s="230" t="s">
        <v>157</v>
      </c>
    </row>
    <row r="487" spans="2:65" s="1" customFormat="1" ht="31.5" customHeight="1">
      <c r="B487" s="42"/>
      <c r="C487" s="205" t="s">
        <v>630</v>
      </c>
      <c r="D487" s="205" t="s">
        <v>159</v>
      </c>
      <c r="E487" s="206" t="s">
        <v>631</v>
      </c>
      <c r="F487" s="207" t="s">
        <v>632</v>
      </c>
      <c r="G487" s="208" t="s">
        <v>226</v>
      </c>
      <c r="H487" s="209">
        <v>1762.56</v>
      </c>
      <c r="I487" s="210"/>
      <c r="J487" s="211">
        <f>ROUND(I487*H487,2)</f>
        <v>0</v>
      </c>
      <c r="K487" s="207" t="s">
        <v>163</v>
      </c>
      <c r="L487" s="62"/>
      <c r="M487" s="212" t="s">
        <v>22</v>
      </c>
      <c r="N487" s="213" t="s">
        <v>51</v>
      </c>
      <c r="O487" s="43"/>
      <c r="P487" s="214">
        <f>O487*H487</f>
        <v>0</v>
      </c>
      <c r="Q487" s="214">
        <v>0</v>
      </c>
      <c r="R487" s="214">
        <f>Q487*H487</f>
        <v>0</v>
      </c>
      <c r="S487" s="214">
        <v>0</v>
      </c>
      <c r="T487" s="215">
        <f>S487*H487</f>
        <v>0</v>
      </c>
      <c r="AR487" s="25" t="s">
        <v>164</v>
      </c>
      <c r="AT487" s="25" t="s">
        <v>159</v>
      </c>
      <c r="AU487" s="25" t="s">
        <v>89</v>
      </c>
      <c r="AY487" s="25" t="s">
        <v>157</v>
      </c>
      <c r="BE487" s="216">
        <f>IF(N487="základní",J487,0)</f>
        <v>0</v>
      </c>
      <c r="BF487" s="216">
        <f>IF(N487="snížená",J487,0)</f>
        <v>0</v>
      </c>
      <c r="BG487" s="216">
        <f>IF(N487="zákl. přenesená",J487,0)</f>
        <v>0</v>
      </c>
      <c r="BH487" s="216">
        <f>IF(N487="sníž. přenesená",J487,0)</f>
        <v>0</v>
      </c>
      <c r="BI487" s="216">
        <f>IF(N487="nulová",J487,0)</f>
        <v>0</v>
      </c>
      <c r="BJ487" s="25" t="s">
        <v>24</v>
      </c>
      <c r="BK487" s="216">
        <f>ROUND(I487*H487,2)</f>
        <v>0</v>
      </c>
      <c r="BL487" s="25" t="s">
        <v>164</v>
      </c>
      <c r="BM487" s="25" t="s">
        <v>633</v>
      </c>
    </row>
    <row r="488" spans="2:65" s="1" customFormat="1" ht="24">
      <c r="B488" s="42"/>
      <c r="C488" s="64"/>
      <c r="D488" s="217" t="s">
        <v>166</v>
      </c>
      <c r="E488" s="64"/>
      <c r="F488" s="218" t="s">
        <v>634</v>
      </c>
      <c r="G488" s="64"/>
      <c r="H488" s="64"/>
      <c r="I488" s="173"/>
      <c r="J488" s="64"/>
      <c r="K488" s="64"/>
      <c r="L488" s="62"/>
      <c r="M488" s="219"/>
      <c r="N488" s="43"/>
      <c r="O488" s="43"/>
      <c r="P488" s="43"/>
      <c r="Q488" s="43"/>
      <c r="R488" s="43"/>
      <c r="S488" s="43"/>
      <c r="T488" s="79"/>
      <c r="AT488" s="25" t="s">
        <v>166</v>
      </c>
      <c r="AU488" s="25" t="s">
        <v>89</v>
      </c>
    </row>
    <row r="489" spans="2:65" s="12" customFormat="1">
      <c r="B489" s="220"/>
      <c r="C489" s="221"/>
      <c r="D489" s="244" t="s">
        <v>168</v>
      </c>
      <c r="E489" s="266" t="s">
        <v>22</v>
      </c>
      <c r="F489" s="267" t="s">
        <v>635</v>
      </c>
      <c r="G489" s="221"/>
      <c r="H489" s="268">
        <v>1762.56</v>
      </c>
      <c r="I489" s="225"/>
      <c r="J489" s="221"/>
      <c r="K489" s="221"/>
      <c r="L489" s="226"/>
      <c r="M489" s="227"/>
      <c r="N489" s="228"/>
      <c r="O489" s="228"/>
      <c r="P489" s="228"/>
      <c r="Q489" s="228"/>
      <c r="R489" s="228"/>
      <c r="S489" s="228"/>
      <c r="T489" s="229"/>
      <c r="AT489" s="230" t="s">
        <v>168</v>
      </c>
      <c r="AU489" s="230" t="s">
        <v>89</v>
      </c>
      <c r="AV489" s="12" t="s">
        <v>89</v>
      </c>
      <c r="AW489" s="12" t="s">
        <v>43</v>
      </c>
      <c r="AX489" s="12" t="s">
        <v>24</v>
      </c>
      <c r="AY489" s="230" t="s">
        <v>157</v>
      </c>
    </row>
    <row r="490" spans="2:65" s="1" customFormat="1" ht="31.5" customHeight="1">
      <c r="B490" s="42"/>
      <c r="C490" s="205" t="s">
        <v>636</v>
      </c>
      <c r="D490" s="205" t="s">
        <v>159</v>
      </c>
      <c r="E490" s="206" t="s">
        <v>637</v>
      </c>
      <c r="F490" s="207" t="s">
        <v>638</v>
      </c>
      <c r="G490" s="208" t="s">
        <v>226</v>
      </c>
      <c r="H490" s="209">
        <v>154.9</v>
      </c>
      <c r="I490" s="210"/>
      <c r="J490" s="211">
        <f>ROUND(I490*H490,2)</f>
        <v>0</v>
      </c>
      <c r="K490" s="207" t="s">
        <v>163</v>
      </c>
      <c r="L490" s="62"/>
      <c r="M490" s="212" t="s">
        <v>22</v>
      </c>
      <c r="N490" s="213" t="s">
        <v>51</v>
      </c>
      <c r="O490" s="43"/>
      <c r="P490" s="214">
        <f>O490*H490</f>
        <v>0</v>
      </c>
      <c r="Q490" s="214">
        <v>1.2999999999999999E-4</v>
      </c>
      <c r="R490" s="214">
        <f>Q490*H490</f>
        <v>2.0136999999999999E-2</v>
      </c>
      <c r="S490" s="214">
        <v>0</v>
      </c>
      <c r="T490" s="215">
        <f>S490*H490</f>
        <v>0</v>
      </c>
      <c r="AR490" s="25" t="s">
        <v>164</v>
      </c>
      <c r="AT490" s="25" t="s">
        <v>159</v>
      </c>
      <c r="AU490" s="25" t="s">
        <v>89</v>
      </c>
      <c r="AY490" s="25" t="s">
        <v>157</v>
      </c>
      <c r="BE490" s="216">
        <f>IF(N490="základní",J490,0)</f>
        <v>0</v>
      </c>
      <c r="BF490" s="216">
        <f>IF(N490="snížená",J490,0)</f>
        <v>0</v>
      </c>
      <c r="BG490" s="216">
        <f>IF(N490="zákl. přenesená",J490,0)</f>
        <v>0</v>
      </c>
      <c r="BH490" s="216">
        <f>IF(N490="sníž. přenesená",J490,0)</f>
        <v>0</v>
      </c>
      <c r="BI490" s="216">
        <f>IF(N490="nulová",J490,0)</f>
        <v>0</v>
      </c>
      <c r="BJ490" s="25" t="s">
        <v>24</v>
      </c>
      <c r="BK490" s="216">
        <f>ROUND(I490*H490,2)</f>
        <v>0</v>
      </c>
      <c r="BL490" s="25" t="s">
        <v>164</v>
      </c>
      <c r="BM490" s="25" t="s">
        <v>639</v>
      </c>
    </row>
    <row r="491" spans="2:65" s="1" customFormat="1" ht="60">
      <c r="B491" s="42"/>
      <c r="C491" s="64"/>
      <c r="D491" s="217" t="s">
        <v>166</v>
      </c>
      <c r="E491" s="64"/>
      <c r="F491" s="218" t="s">
        <v>640</v>
      </c>
      <c r="G491" s="64"/>
      <c r="H491" s="64"/>
      <c r="I491" s="173"/>
      <c r="J491" s="64"/>
      <c r="K491" s="64"/>
      <c r="L491" s="62"/>
      <c r="M491" s="219"/>
      <c r="N491" s="43"/>
      <c r="O491" s="43"/>
      <c r="P491" s="43"/>
      <c r="Q491" s="43"/>
      <c r="R491" s="43"/>
      <c r="S491" s="43"/>
      <c r="T491" s="79"/>
      <c r="AT491" s="25" t="s">
        <v>166</v>
      </c>
      <c r="AU491" s="25" t="s">
        <v>89</v>
      </c>
    </row>
    <row r="492" spans="2:65" s="12" customFormat="1">
      <c r="B492" s="220"/>
      <c r="C492" s="221"/>
      <c r="D492" s="217" t="s">
        <v>168</v>
      </c>
      <c r="E492" s="222" t="s">
        <v>22</v>
      </c>
      <c r="F492" s="223" t="s">
        <v>641</v>
      </c>
      <c r="G492" s="221"/>
      <c r="H492" s="224">
        <v>109.4</v>
      </c>
      <c r="I492" s="225"/>
      <c r="J492" s="221"/>
      <c r="K492" s="221"/>
      <c r="L492" s="226"/>
      <c r="M492" s="227"/>
      <c r="N492" s="228"/>
      <c r="O492" s="228"/>
      <c r="P492" s="228"/>
      <c r="Q492" s="228"/>
      <c r="R492" s="228"/>
      <c r="S492" s="228"/>
      <c r="T492" s="229"/>
      <c r="AT492" s="230" t="s">
        <v>168</v>
      </c>
      <c r="AU492" s="230" t="s">
        <v>89</v>
      </c>
      <c r="AV492" s="12" t="s">
        <v>89</v>
      </c>
      <c r="AW492" s="12" t="s">
        <v>43</v>
      </c>
      <c r="AX492" s="12" t="s">
        <v>80</v>
      </c>
      <c r="AY492" s="230" t="s">
        <v>157</v>
      </c>
    </row>
    <row r="493" spans="2:65" s="12" customFormat="1">
      <c r="B493" s="220"/>
      <c r="C493" s="221"/>
      <c r="D493" s="217" t="s">
        <v>168</v>
      </c>
      <c r="E493" s="222" t="s">
        <v>22</v>
      </c>
      <c r="F493" s="223" t="s">
        <v>642</v>
      </c>
      <c r="G493" s="221"/>
      <c r="H493" s="224">
        <v>45.5</v>
      </c>
      <c r="I493" s="225"/>
      <c r="J493" s="221"/>
      <c r="K493" s="221"/>
      <c r="L493" s="226"/>
      <c r="M493" s="227"/>
      <c r="N493" s="228"/>
      <c r="O493" s="228"/>
      <c r="P493" s="228"/>
      <c r="Q493" s="228"/>
      <c r="R493" s="228"/>
      <c r="S493" s="228"/>
      <c r="T493" s="229"/>
      <c r="AT493" s="230" t="s">
        <v>168</v>
      </c>
      <c r="AU493" s="230" t="s">
        <v>89</v>
      </c>
      <c r="AV493" s="12" t="s">
        <v>89</v>
      </c>
      <c r="AW493" s="12" t="s">
        <v>43</v>
      </c>
      <c r="AX493" s="12" t="s">
        <v>80</v>
      </c>
      <c r="AY493" s="230" t="s">
        <v>157</v>
      </c>
    </row>
    <row r="494" spans="2:65" s="15" customFormat="1">
      <c r="B494" s="255"/>
      <c r="C494" s="256"/>
      <c r="D494" s="244" t="s">
        <v>168</v>
      </c>
      <c r="E494" s="282" t="s">
        <v>22</v>
      </c>
      <c r="F494" s="283" t="s">
        <v>193</v>
      </c>
      <c r="G494" s="256"/>
      <c r="H494" s="284">
        <v>154.9</v>
      </c>
      <c r="I494" s="260"/>
      <c r="J494" s="256"/>
      <c r="K494" s="256"/>
      <c r="L494" s="261"/>
      <c r="M494" s="262"/>
      <c r="N494" s="263"/>
      <c r="O494" s="263"/>
      <c r="P494" s="263"/>
      <c r="Q494" s="263"/>
      <c r="R494" s="263"/>
      <c r="S494" s="263"/>
      <c r="T494" s="264"/>
      <c r="AT494" s="265" t="s">
        <v>168</v>
      </c>
      <c r="AU494" s="265" t="s">
        <v>89</v>
      </c>
      <c r="AV494" s="15" t="s">
        <v>164</v>
      </c>
      <c r="AW494" s="15" t="s">
        <v>43</v>
      </c>
      <c r="AX494" s="15" t="s">
        <v>24</v>
      </c>
      <c r="AY494" s="265" t="s">
        <v>157</v>
      </c>
    </row>
    <row r="495" spans="2:65" s="1" customFormat="1" ht="31.5" customHeight="1">
      <c r="B495" s="42"/>
      <c r="C495" s="205" t="s">
        <v>643</v>
      </c>
      <c r="D495" s="205" t="s">
        <v>159</v>
      </c>
      <c r="E495" s="206" t="s">
        <v>644</v>
      </c>
      <c r="F495" s="207" t="s">
        <v>645</v>
      </c>
      <c r="G495" s="208" t="s">
        <v>226</v>
      </c>
      <c r="H495" s="209">
        <v>66.700999999999993</v>
      </c>
      <c r="I495" s="210"/>
      <c r="J495" s="211">
        <f>ROUND(I495*H495,2)</f>
        <v>0</v>
      </c>
      <c r="K495" s="207" t="s">
        <v>163</v>
      </c>
      <c r="L495" s="62"/>
      <c r="M495" s="212" t="s">
        <v>22</v>
      </c>
      <c r="N495" s="213" t="s">
        <v>51</v>
      </c>
      <c r="O495" s="43"/>
      <c r="P495" s="214">
        <f>O495*H495</f>
        <v>0</v>
      </c>
      <c r="Q495" s="214">
        <v>1.0000000000000001E-5</v>
      </c>
      <c r="R495" s="214">
        <f>Q495*H495</f>
        <v>6.6701E-4</v>
      </c>
      <c r="S495" s="214">
        <v>0</v>
      </c>
      <c r="T495" s="215">
        <f>S495*H495</f>
        <v>0</v>
      </c>
      <c r="AR495" s="25" t="s">
        <v>164</v>
      </c>
      <c r="AT495" s="25" t="s">
        <v>159</v>
      </c>
      <c r="AU495" s="25" t="s">
        <v>89</v>
      </c>
      <c r="AY495" s="25" t="s">
        <v>157</v>
      </c>
      <c r="BE495" s="216">
        <f>IF(N495="základní",J495,0)</f>
        <v>0</v>
      </c>
      <c r="BF495" s="216">
        <f>IF(N495="snížená",J495,0)</f>
        <v>0</v>
      </c>
      <c r="BG495" s="216">
        <f>IF(N495="zákl. přenesená",J495,0)</f>
        <v>0</v>
      </c>
      <c r="BH495" s="216">
        <f>IF(N495="sníž. přenesená",J495,0)</f>
        <v>0</v>
      </c>
      <c r="BI495" s="216">
        <f>IF(N495="nulová",J495,0)</f>
        <v>0</v>
      </c>
      <c r="BJ495" s="25" t="s">
        <v>24</v>
      </c>
      <c r="BK495" s="216">
        <f>ROUND(I495*H495,2)</f>
        <v>0</v>
      </c>
      <c r="BL495" s="25" t="s">
        <v>164</v>
      </c>
      <c r="BM495" s="25" t="s">
        <v>646</v>
      </c>
    </row>
    <row r="496" spans="2:65" s="1" customFormat="1" ht="228">
      <c r="B496" s="42"/>
      <c r="C496" s="64"/>
      <c r="D496" s="217" t="s">
        <v>166</v>
      </c>
      <c r="E496" s="64"/>
      <c r="F496" s="218" t="s">
        <v>647</v>
      </c>
      <c r="G496" s="64"/>
      <c r="H496" s="64"/>
      <c r="I496" s="173"/>
      <c r="J496" s="64"/>
      <c r="K496" s="64"/>
      <c r="L496" s="62"/>
      <c r="M496" s="219"/>
      <c r="N496" s="43"/>
      <c r="O496" s="43"/>
      <c r="P496" s="43"/>
      <c r="Q496" s="43"/>
      <c r="R496" s="43"/>
      <c r="S496" s="43"/>
      <c r="T496" s="79"/>
      <c r="AT496" s="25" t="s">
        <v>166</v>
      </c>
      <c r="AU496" s="25" t="s">
        <v>89</v>
      </c>
    </row>
    <row r="497" spans="2:65" s="14" customFormat="1">
      <c r="B497" s="242"/>
      <c r="C497" s="243"/>
      <c r="D497" s="217" t="s">
        <v>168</v>
      </c>
      <c r="E497" s="279" t="s">
        <v>22</v>
      </c>
      <c r="F497" s="280" t="s">
        <v>353</v>
      </c>
      <c r="G497" s="243"/>
      <c r="H497" s="281" t="s">
        <v>22</v>
      </c>
      <c r="I497" s="248"/>
      <c r="J497" s="243"/>
      <c r="K497" s="243"/>
      <c r="L497" s="249"/>
      <c r="M497" s="250"/>
      <c r="N497" s="251"/>
      <c r="O497" s="251"/>
      <c r="P497" s="251"/>
      <c r="Q497" s="251"/>
      <c r="R497" s="251"/>
      <c r="S497" s="251"/>
      <c r="T497" s="252"/>
      <c r="AT497" s="253" t="s">
        <v>168</v>
      </c>
      <c r="AU497" s="253" t="s">
        <v>89</v>
      </c>
      <c r="AV497" s="14" t="s">
        <v>24</v>
      </c>
      <c r="AW497" s="14" t="s">
        <v>43</v>
      </c>
      <c r="AX497" s="14" t="s">
        <v>80</v>
      </c>
      <c r="AY497" s="253" t="s">
        <v>157</v>
      </c>
    </row>
    <row r="498" spans="2:65" s="12" customFormat="1">
      <c r="B498" s="220"/>
      <c r="C498" s="221"/>
      <c r="D498" s="217" t="s">
        <v>168</v>
      </c>
      <c r="E498" s="222" t="s">
        <v>22</v>
      </c>
      <c r="F498" s="223" t="s">
        <v>648</v>
      </c>
      <c r="G498" s="221"/>
      <c r="H498" s="224">
        <v>35.069000000000003</v>
      </c>
      <c r="I498" s="225"/>
      <c r="J498" s="221"/>
      <c r="K498" s="221"/>
      <c r="L498" s="226"/>
      <c r="M498" s="227"/>
      <c r="N498" s="228"/>
      <c r="O498" s="228"/>
      <c r="P498" s="228"/>
      <c r="Q498" s="228"/>
      <c r="R498" s="228"/>
      <c r="S498" s="228"/>
      <c r="T498" s="229"/>
      <c r="AT498" s="230" t="s">
        <v>168</v>
      </c>
      <c r="AU498" s="230" t="s">
        <v>89</v>
      </c>
      <c r="AV498" s="12" t="s">
        <v>89</v>
      </c>
      <c r="AW498" s="12" t="s">
        <v>43</v>
      </c>
      <c r="AX498" s="12" t="s">
        <v>80</v>
      </c>
      <c r="AY498" s="230" t="s">
        <v>157</v>
      </c>
    </row>
    <row r="499" spans="2:65" s="12" customFormat="1">
      <c r="B499" s="220"/>
      <c r="C499" s="221"/>
      <c r="D499" s="217" t="s">
        <v>168</v>
      </c>
      <c r="E499" s="222" t="s">
        <v>22</v>
      </c>
      <c r="F499" s="223" t="s">
        <v>649</v>
      </c>
      <c r="G499" s="221"/>
      <c r="H499" s="224">
        <v>0.8</v>
      </c>
      <c r="I499" s="225"/>
      <c r="J499" s="221"/>
      <c r="K499" s="221"/>
      <c r="L499" s="226"/>
      <c r="M499" s="227"/>
      <c r="N499" s="228"/>
      <c r="O499" s="228"/>
      <c r="P499" s="228"/>
      <c r="Q499" s="228"/>
      <c r="R499" s="228"/>
      <c r="S499" s="228"/>
      <c r="T499" s="229"/>
      <c r="AT499" s="230" t="s">
        <v>168</v>
      </c>
      <c r="AU499" s="230" t="s">
        <v>89</v>
      </c>
      <c r="AV499" s="12" t="s">
        <v>89</v>
      </c>
      <c r="AW499" s="12" t="s">
        <v>43</v>
      </c>
      <c r="AX499" s="12" t="s">
        <v>80</v>
      </c>
      <c r="AY499" s="230" t="s">
        <v>157</v>
      </c>
    </row>
    <row r="500" spans="2:65" s="14" customFormat="1">
      <c r="B500" s="242"/>
      <c r="C500" s="243"/>
      <c r="D500" s="217" t="s">
        <v>168</v>
      </c>
      <c r="E500" s="279" t="s">
        <v>22</v>
      </c>
      <c r="F500" s="280" t="s">
        <v>358</v>
      </c>
      <c r="G500" s="243"/>
      <c r="H500" s="281" t="s">
        <v>22</v>
      </c>
      <c r="I500" s="248"/>
      <c r="J500" s="243"/>
      <c r="K500" s="243"/>
      <c r="L500" s="249"/>
      <c r="M500" s="250"/>
      <c r="N500" s="251"/>
      <c r="O500" s="251"/>
      <c r="P500" s="251"/>
      <c r="Q500" s="251"/>
      <c r="R500" s="251"/>
      <c r="S500" s="251"/>
      <c r="T500" s="252"/>
      <c r="AT500" s="253" t="s">
        <v>168</v>
      </c>
      <c r="AU500" s="253" t="s">
        <v>89</v>
      </c>
      <c r="AV500" s="14" t="s">
        <v>24</v>
      </c>
      <c r="AW500" s="14" t="s">
        <v>43</v>
      </c>
      <c r="AX500" s="14" t="s">
        <v>80</v>
      </c>
      <c r="AY500" s="253" t="s">
        <v>157</v>
      </c>
    </row>
    <row r="501" spans="2:65" s="12" customFormat="1">
      <c r="B501" s="220"/>
      <c r="C501" s="221"/>
      <c r="D501" s="217" t="s">
        <v>168</v>
      </c>
      <c r="E501" s="222" t="s">
        <v>22</v>
      </c>
      <c r="F501" s="223" t="s">
        <v>552</v>
      </c>
      <c r="G501" s="221"/>
      <c r="H501" s="224">
        <v>11.076000000000001</v>
      </c>
      <c r="I501" s="225"/>
      <c r="J501" s="221"/>
      <c r="K501" s="221"/>
      <c r="L501" s="226"/>
      <c r="M501" s="227"/>
      <c r="N501" s="228"/>
      <c r="O501" s="228"/>
      <c r="P501" s="228"/>
      <c r="Q501" s="228"/>
      <c r="R501" s="228"/>
      <c r="S501" s="228"/>
      <c r="T501" s="229"/>
      <c r="AT501" s="230" t="s">
        <v>168</v>
      </c>
      <c r="AU501" s="230" t="s">
        <v>89</v>
      </c>
      <c r="AV501" s="12" t="s">
        <v>89</v>
      </c>
      <c r="AW501" s="12" t="s">
        <v>43</v>
      </c>
      <c r="AX501" s="12" t="s">
        <v>80</v>
      </c>
      <c r="AY501" s="230" t="s">
        <v>157</v>
      </c>
    </row>
    <row r="502" spans="2:65" s="14" customFormat="1">
      <c r="B502" s="242"/>
      <c r="C502" s="243"/>
      <c r="D502" s="217" t="s">
        <v>168</v>
      </c>
      <c r="E502" s="279" t="s">
        <v>22</v>
      </c>
      <c r="F502" s="280" t="s">
        <v>311</v>
      </c>
      <c r="G502" s="243"/>
      <c r="H502" s="281" t="s">
        <v>22</v>
      </c>
      <c r="I502" s="248"/>
      <c r="J502" s="243"/>
      <c r="K502" s="243"/>
      <c r="L502" s="249"/>
      <c r="M502" s="250"/>
      <c r="N502" s="251"/>
      <c r="O502" s="251"/>
      <c r="P502" s="251"/>
      <c r="Q502" s="251"/>
      <c r="R502" s="251"/>
      <c r="S502" s="251"/>
      <c r="T502" s="252"/>
      <c r="AT502" s="253" t="s">
        <v>168</v>
      </c>
      <c r="AU502" s="253" t="s">
        <v>89</v>
      </c>
      <c r="AV502" s="14" t="s">
        <v>24</v>
      </c>
      <c r="AW502" s="14" t="s">
        <v>43</v>
      </c>
      <c r="AX502" s="14" t="s">
        <v>80</v>
      </c>
      <c r="AY502" s="253" t="s">
        <v>157</v>
      </c>
    </row>
    <row r="503" spans="2:65" s="12" customFormat="1">
      <c r="B503" s="220"/>
      <c r="C503" s="221"/>
      <c r="D503" s="217" t="s">
        <v>168</v>
      </c>
      <c r="E503" s="222" t="s">
        <v>22</v>
      </c>
      <c r="F503" s="223" t="s">
        <v>650</v>
      </c>
      <c r="G503" s="221"/>
      <c r="H503" s="224">
        <v>16.006</v>
      </c>
      <c r="I503" s="225"/>
      <c r="J503" s="221"/>
      <c r="K503" s="221"/>
      <c r="L503" s="226"/>
      <c r="M503" s="227"/>
      <c r="N503" s="228"/>
      <c r="O503" s="228"/>
      <c r="P503" s="228"/>
      <c r="Q503" s="228"/>
      <c r="R503" s="228"/>
      <c r="S503" s="228"/>
      <c r="T503" s="229"/>
      <c r="AT503" s="230" t="s">
        <v>168</v>
      </c>
      <c r="AU503" s="230" t="s">
        <v>89</v>
      </c>
      <c r="AV503" s="12" t="s">
        <v>89</v>
      </c>
      <c r="AW503" s="12" t="s">
        <v>43</v>
      </c>
      <c r="AX503" s="12" t="s">
        <v>80</v>
      </c>
      <c r="AY503" s="230" t="s">
        <v>157</v>
      </c>
    </row>
    <row r="504" spans="2:65" s="14" customFormat="1">
      <c r="B504" s="242"/>
      <c r="C504" s="243"/>
      <c r="D504" s="217" t="s">
        <v>168</v>
      </c>
      <c r="E504" s="279" t="s">
        <v>22</v>
      </c>
      <c r="F504" s="280" t="s">
        <v>481</v>
      </c>
      <c r="G504" s="243"/>
      <c r="H504" s="281" t="s">
        <v>22</v>
      </c>
      <c r="I504" s="248"/>
      <c r="J504" s="243"/>
      <c r="K504" s="243"/>
      <c r="L504" s="249"/>
      <c r="M504" s="250"/>
      <c r="N504" s="251"/>
      <c r="O504" s="251"/>
      <c r="P504" s="251"/>
      <c r="Q504" s="251"/>
      <c r="R504" s="251"/>
      <c r="S504" s="251"/>
      <c r="T504" s="252"/>
      <c r="AT504" s="253" t="s">
        <v>168</v>
      </c>
      <c r="AU504" s="253" t="s">
        <v>89</v>
      </c>
      <c r="AV504" s="14" t="s">
        <v>24</v>
      </c>
      <c r="AW504" s="14" t="s">
        <v>43</v>
      </c>
      <c r="AX504" s="14" t="s">
        <v>80</v>
      </c>
      <c r="AY504" s="253" t="s">
        <v>157</v>
      </c>
    </row>
    <row r="505" spans="2:65" s="12" customFormat="1">
      <c r="B505" s="220"/>
      <c r="C505" s="221"/>
      <c r="D505" s="217" t="s">
        <v>168</v>
      </c>
      <c r="E505" s="222" t="s">
        <v>22</v>
      </c>
      <c r="F505" s="223" t="s">
        <v>651</v>
      </c>
      <c r="G505" s="221"/>
      <c r="H505" s="224">
        <v>3.75</v>
      </c>
      <c r="I505" s="225"/>
      <c r="J505" s="221"/>
      <c r="K505" s="221"/>
      <c r="L505" s="226"/>
      <c r="M505" s="227"/>
      <c r="N505" s="228"/>
      <c r="O505" s="228"/>
      <c r="P505" s="228"/>
      <c r="Q505" s="228"/>
      <c r="R505" s="228"/>
      <c r="S505" s="228"/>
      <c r="T505" s="229"/>
      <c r="AT505" s="230" t="s">
        <v>168</v>
      </c>
      <c r="AU505" s="230" t="s">
        <v>89</v>
      </c>
      <c r="AV505" s="12" t="s">
        <v>89</v>
      </c>
      <c r="AW505" s="12" t="s">
        <v>43</v>
      </c>
      <c r="AX505" s="12" t="s">
        <v>80</v>
      </c>
      <c r="AY505" s="230" t="s">
        <v>157</v>
      </c>
    </row>
    <row r="506" spans="2:65" s="15" customFormat="1">
      <c r="B506" s="255"/>
      <c r="C506" s="256"/>
      <c r="D506" s="244" t="s">
        <v>168</v>
      </c>
      <c r="E506" s="282" t="s">
        <v>22</v>
      </c>
      <c r="F506" s="283" t="s">
        <v>193</v>
      </c>
      <c r="G506" s="256"/>
      <c r="H506" s="284">
        <v>66.700999999999993</v>
      </c>
      <c r="I506" s="260"/>
      <c r="J506" s="256"/>
      <c r="K506" s="256"/>
      <c r="L506" s="261"/>
      <c r="M506" s="262"/>
      <c r="N506" s="263"/>
      <c r="O506" s="263"/>
      <c r="P506" s="263"/>
      <c r="Q506" s="263"/>
      <c r="R506" s="263"/>
      <c r="S506" s="263"/>
      <c r="T506" s="264"/>
      <c r="AT506" s="265" t="s">
        <v>168</v>
      </c>
      <c r="AU506" s="265" t="s">
        <v>89</v>
      </c>
      <c r="AV506" s="15" t="s">
        <v>164</v>
      </c>
      <c r="AW506" s="15" t="s">
        <v>43</v>
      </c>
      <c r="AX506" s="15" t="s">
        <v>24</v>
      </c>
      <c r="AY506" s="265" t="s">
        <v>157</v>
      </c>
    </row>
    <row r="507" spans="2:65" s="1" customFormat="1" ht="31.5" customHeight="1">
      <c r="B507" s="42"/>
      <c r="C507" s="205" t="s">
        <v>652</v>
      </c>
      <c r="D507" s="205" t="s">
        <v>159</v>
      </c>
      <c r="E507" s="206" t="s">
        <v>653</v>
      </c>
      <c r="F507" s="207" t="s">
        <v>654</v>
      </c>
      <c r="G507" s="208" t="s">
        <v>226</v>
      </c>
      <c r="H507" s="209">
        <v>344.39499999999998</v>
      </c>
      <c r="I507" s="210"/>
      <c r="J507" s="211">
        <f>ROUND(I507*H507,2)</f>
        <v>0</v>
      </c>
      <c r="K507" s="207" t="s">
        <v>163</v>
      </c>
      <c r="L507" s="62"/>
      <c r="M507" s="212" t="s">
        <v>22</v>
      </c>
      <c r="N507" s="213" t="s">
        <v>51</v>
      </c>
      <c r="O507" s="43"/>
      <c r="P507" s="214">
        <f>O507*H507</f>
        <v>0</v>
      </c>
      <c r="Q507" s="214">
        <v>2.0000000000000002E-5</v>
      </c>
      <c r="R507" s="214">
        <f>Q507*H507</f>
        <v>6.8879000000000006E-3</v>
      </c>
      <c r="S507" s="214">
        <v>0</v>
      </c>
      <c r="T507" s="215">
        <f>S507*H507</f>
        <v>0</v>
      </c>
      <c r="AR507" s="25" t="s">
        <v>164</v>
      </c>
      <c r="AT507" s="25" t="s">
        <v>159</v>
      </c>
      <c r="AU507" s="25" t="s">
        <v>89</v>
      </c>
      <c r="AY507" s="25" t="s">
        <v>157</v>
      </c>
      <c r="BE507" s="216">
        <f>IF(N507="základní",J507,0)</f>
        <v>0</v>
      </c>
      <c r="BF507" s="216">
        <f>IF(N507="snížená",J507,0)</f>
        <v>0</v>
      </c>
      <c r="BG507" s="216">
        <f>IF(N507="zákl. přenesená",J507,0)</f>
        <v>0</v>
      </c>
      <c r="BH507" s="216">
        <f>IF(N507="sníž. přenesená",J507,0)</f>
        <v>0</v>
      </c>
      <c r="BI507" s="216">
        <f>IF(N507="nulová",J507,0)</f>
        <v>0</v>
      </c>
      <c r="BJ507" s="25" t="s">
        <v>24</v>
      </c>
      <c r="BK507" s="216">
        <f>ROUND(I507*H507,2)</f>
        <v>0</v>
      </c>
      <c r="BL507" s="25" t="s">
        <v>164</v>
      </c>
      <c r="BM507" s="25" t="s">
        <v>655</v>
      </c>
    </row>
    <row r="508" spans="2:65" s="1" customFormat="1" ht="228">
      <c r="B508" s="42"/>
      <c r="C508" s="64"/>
      <c r="D508" s="217" t="s">
        <v>166</v>
      </c>
      <c r="E508" s="64"/>
      <c r="F508" s="218" t="s">
        <v>647</v>
      </c>
      <c r="G508" s="64"/>
      <c r="H508" s="64"/>
      <c r="I508" s="173"/>
      <c r="J508" s="64"/>
      <c r="K508" s="64"/>
      <c r="L508" s="62"/>
      <c r="M508" s="219"/>
      <c r="N508" s="43"/>
      <c r="O508" s="43"/>
      <c r="P508" s="43"/>
      <c r="Q508" s="43"/>
      <c r="R508" s="43"/>
      <c r="S508" s="43"/>
      <c r="T508" s="79"/>
      <c r="AT508" s="25" t="s">
        <v>166</v>
      </c>
      <c r="AU508" s="25" t="s">
        <v>89</v>
      </c>
    </row>
    <row r="509" spans="2:65" s="14" customFormat="1">
      <c r="B509" s="242"/>
      <c r="C509" s="243"/>
      <c r="D509" s="217" t="s">
        <v>168</v>
      </c>
      <c r="E509" s="279" t="s">
        <v>22</v>
      </c>
      <c r="F509" s="280" t="s">
        <v>353</v>
      </c>
      <c r="G509" s="243"/>
      <c r="H509" s="281" t="s">
        <v>22</v>
      </c>
      <c r="I509" s="248"/>
      <c r="J509" s="243"/>
      <c r="K509" s="243"/>
      <c r="L509" s="249"/>
      <c r="M509" s="250"/>
      <c r="N509" s="251"/>
      <c r="O509" s="251"/>
      <c r="P509" s="251"/>
      <c r="Q509" s="251"/>
      <c r="R509" s="251"/>
      <c r="S509" s="251"/>
      <c r="T509" s="252"/>
      <c r="AT509" s="253" t="s">
        <v>168</v>
      </c>
      <c r="AU509" s="253" t="s">
        <v>89</v>
      </c>
      <c r="AV509" s="14" t="s">
        <v>24</v>
      </c>
      <c r="AW509" s="14" t="s">
        <v>43</v>
      </c>
      <c r="AX509" s="14" t="s">
        <v>80</v>
      </c>
      <c r="AY509" s="253" t="s">
        <v>157</v>
      </c>
    </row>
    <row r="510" spans="2:65" s="12" customFormat="1">
      <c r="B510" s="220"/>
      <c r="C510" s="221"/>
      <c r="D510" s="217" t="s">
        <v>168</v>
      </c>
      <c r="E510" s="222" t="s">
        <v>22</v>
      </c>
      <c r="F510" s="223" t="s">
        <v>656</v>
      </c>
      <c r="G510" s="221"/>
      <c r="H510" s="224">
        <v>147.32599999999999</v>
      </c>
      <c r="I510" s="225"/>
      <c r="J510" s="221"/>
      <c r="K510" s="221"/>
      <c r="L510" s="226"/>
      <c r="M510" s="227"/>
      <c r="N510" s="228"/>
      <c r="O510" s="228"/>
      <c r="P510" s="228"/>
      <c r="Q510" s="228"/>
      <c r="R510" s="228"/>
      <c r="S510" s="228"/>
      <c r="T510" s="229"/>
      <c r="AT510" s="230" t="s">
        <v>168</v>
      </c>
      <c r="AU510" s="230" t="s">
        <v>89</v>
      </c>
      <c r="AV510" s="12" t="s">
        <v>89</v>
      </c>
      <c r="AW510" s="12" t="s">
        <v>43</v>
      </c>
      <c r="AX510" s="12" t="s">
        <v>80</v>
      </c>
      <c r="AY510" s="230" t="s">
        <v>157</v>
      </c>
    </row>
    <row r="511" spans="2:65" s="14" customFormat="1">
      <c r="B511" s="242"/>
      <c r="C511" s="243"/>
      <c r="D511" s="217" t="s">
        <v>168</v>
      </c>
      <c r="E511" s="279" t="s">
        <v>22</v>
      </c>
      <c r="F511" s="280" t="s">
        <v>311</v>
      </c>
      <c r="G511" s="243"/>
      <c r="H511" s="281" t="s">
        <v>22</v>
      </c>
      <c r="I511" s="248"/>
      <c r="J511" s="243"/>
      <c r="K511" s="243"/>
      <c r="L511" s="249"/>
      <c r="M511" s="250"/>
      <c r="N511" s="251"/>
      <c r="O511" s="251"/>
      <c r="P511" s="251"/>
      <c r="Q511" s="251"/>
      <c r="R511" s="251"/>
      <c r="S511" s="251"/>
      <c r="T511" s="252"/>
      <c r="AT511" s="253" t="s">
        <v>168</v>
      </c>
      <c r="AU511" s="253" t="s">
        <v>89</v>
      </c>
      <c r="AV511" s="14" t="s">
        <v>24</v>
      </c>
      <c r="AW511" s="14" t="s">
        <v>43</v>
      </c>
      <c r="AX511" s="14" t="s">
        <v>80</v>
      </c>
      <c r="AY511" s="253" t="s">
        <v>157</v>
      </c>
    </row>
    <row r="512" spans="2:65" s="12" customFormat="1">
      <c r="B512" s="220"/>
      <c r="C512" s="221"/>
      <c r="D512" s="217" t="s">
        <v>168</v>
      </c>
      <c r="E512" s="222" t="s">
        <v>22</v>
      </c>
      <c r="F512" s="223" t="s">
        <v>657</v>
      </c>
      <c r="G512" s="221"/>
      <c r="H512" s="224">
        <v>197.06899999999999</v>
      </c>
      <c r="I512" s="225"/>
      <c r="J512" s="221"/>
      <c r="K512" s="221"/>
      <c r="L512" s="226"/>
      <c r="M512" s="227"/>
      <c r="N512" s="228"/>
      <c r="O512" s="228"/>
      <c r="P512" s="228"/>
      <c r="Q512" s="228"/>
      <c r="R512" s="228"/>
      <c r="S512" s="228"/>
      <c r="T512" s="229"/>
      <c r="AT512" s="230" t="s">
        <v>168</v>
      </c>
      <c r="AU512" s="230" t="s">
        <v>89</v>
      </c>
      <c r="AV512" s="12" t="s">
        <v>89</v>
      </c>
      <c r="AW512" s="12" t="s">
        <v>43</v>
      </c>
      <c r="AX512" s="12" t="s">
        <v>80</v>
      </c>
      <c r="AY512" s="230" t="s">
        <v>157</v>
      </c>
    </row>
    <row r="513" spans="2:65" s="15" customFormat="1">
      <c r="B513" s="255"/>
      <c r="C513" s="256"/>
      <c r="D513" s="244" t="s">
        <v>168</v>
      </c>
      <c r="E513" s="282" t="s">
        <v>22</v>
      </c>
      <c r="F513" s="283" t="s">
        <v>193</v>
      </c>
      <c r="G513" s="256"/>
      <c r="H513" s="284">
        <v>344.39499999999998</v>
      </c>
      <c r="I513" s="260"/>
      <c r="J513" s="256"/>
      <c r="K513" s="256"/>
      <c r="L513" s="261"/>
      <c r="M513" s="262"/>
      <c r="N513" s="263"/>
      <c r="O513" s="263"/>
      <c r="P513" s="263"/>
      <c r="Q513" s="263"/>
      <c r="R513" s="263"/>
      <c r="S513" s="263"/>
      <c r="T513" s="264"/>
      <c r="AT513" s="265" t="s">
        <v>168</v>
      </c>
      <c r="AU513" s="265" t="s">
        <v>89</v>
      </c>
      <c r="AV513" s="15" t="s">
        <v>164</v>
      </c>
      <c r="AW513" s="15" t="s">
        <v>43</v>
      </c>
      <c r="AX513" s="15" t="s">
        <v>24</v>
      </c>
      <c r="AY513" s="265" t="s">
        <v>157</v>
      </c>
    </row>
    <row r="514" spans="2:65" s="1" customFormat="1" ht="57" customHeight="1">
      <c r="B514" s="42"/>
      <c r="C514" s="205" t="s">
        <v>658</v>
      </c>
      <c r="D514" s="205" t="s">
        <v>159</v>
      </c>
      <c r="E514" s="206" t="s">
        <v>659</v>
      </c>
      <c r="F514" s="207" t="s">
        <v>660</v>
      </c>
      <c r="G514" s="208" t="s">
        <v>226</v>
      </c>
      <c r="H514" s="209">
        <v>188.488</v>
      </c>
      <c r="I514" s="210"/>
      <c r="J514" s="211">
        <f>ROUND(I514*H514,2)</f>
        <v>0</v>
      </c>
      <c r="K514" s="207" t="s">
        <v>163</v>
      </c>
      <c r="L514" s="62"/>
      <c r="M514" s="212" t="s">
        <v>22</v>
      </c>
      <c r="N514" s="213" t="s">
        <v>51</v>
      </c>
      <c r="O514" s="43"/>
      <c r="P514" s="214">
        <f>O514*H514</f>
        <v>0</v>
      </c>
      <c r="Q514" s="214">
        <v>4.0000000000000003E-5</v>
      </c>
      <c r="R514" s="214">
        <f>Q514*H514</f>
        <v>7.5395200000000009E-3</v>
      </c>
      <c r="S514" s="214">
        <v>0</v>
      </c>
      <c r="T514" s="215">
        <f>S514*H514</f>
        <v>0</v>
      </c>
      <c r="AR514" s="25" t="s">
        <v>164</v>
      </c>
      <c r="AT514" s="25" t="s">
        <v>159</v>
      </c>
      <c r="AU514" s="25" t="s">
        <v>89</v>
      </c>
      <c r="AY514" s="25" t="s">
        <v>157</v>
      </c>
      <c r="BE514" s="216">
        <f>IF(N514="základní",J514,0)</f>
        <v>0</v>
      </c>
      <c r="BF514" s="216">
        <f>IF(N514="snížená",J514,0)</f>
        <v>0</v>
      </c>
      <c r="BG514" s="216">
        <f>IF(N514="zákl. přenesená",J514,0)</f>
        <v>0</v>
      </c>
      <c r="BH514" s="216">
        <f>IF(N514="sníž. přenesená",J514,0)</f>
        <v>0</v>
      </c>
      <c r="BI514" s="216">
        <f>IF(N514="nulová",J514,0)</f>
        <v>0</v>
      </c>
      <c r="BJ514" s="25" t="s">
        <v>24</v>
      </c>
      <c r="BK514" s="216">
        <f>ROUND(I514*H514,2)</f>
        <v>0</v>
      </c>
      <c r="BL514" s="25" t="s">
        <v>164</v>
      </c>
      <c r="BM514" s="25" t="s">
        <v>661</v>
      </c>
    </row>
    <row r="515" spans="2:65" s="1" customFormat="1" ht="84">
      <c r="B515" s="42"/>
      <c r="C515" s="64"/>
      <c r="D515" s="217" t="s">
        <v>166</v>
      </c>
      <c r="E515" s="64"/>
      <c r="F515" s="218" t="s">
        <v>662</v>
      </c>
      <c r="G515" s="64"/>
      <c r="H515" s="64"/>
      <c r="I515" s="173"/>
      <c r="J515" s="64"/>
      <c r="K515" s="64"/>
      <c r="L515" s="62"/>
      <c r="M515" s="219"/>
      <c r="N515" s="43"/>
      <c r="O515" s="43"/>
      <c r="P515" s="43"/>
      <c r="Q515" s="43"/>
      <c r="R515" s="43"/>
      <c r="S515" s="43"/>
      <c r="T515" s="79"/>
      <c r="AT515" s="25" t="s">
        <v>166</v>
      </c>
      <c r="AU515" s="25" t="s">
        <v>89</v>
      </c>
    </row>
    <row r="516" spans="2:65" s="12" customFormat="1" ht="24">
      <c r="B516" s="220"/>
      <c r="C516" s="221"/>
      <c r="D516" s="244" t="s">
        <v>168</v>
      </c>
      <c r="E516" s="266" t="s">
        <v>22</v>
      </c>
      <c r="F516" s="267" t="s">
        <v>663</v>
      </c>
      <c r="G516" s="221"/>
      <c r="H516" s="268">
        <v>188.488</v>
      </c>
      <c r="I516" s="225"/>
      <c r="J516" s="221"/>
      <c r="K516" s="221"/>
      <c r="L516" s="226"/>
      <c r="M516" s="227"/>
      <c r="N516" s="228"/>
      <c r="O516" s="228"/>
      <c r="P516" s="228"/>
      <c r="Q516" s="228"/>
      <c r="R516" s="228"/>
      <c r="S516" s="228"/>
      <c r="T516" s="229"/>
      <c r="AT516" s="230" t="s">
        <v>168</v>
      </c>
      <c r="AU516" s="230" t="s">
        <v>89</v>
      </c>
      <c r="AV516" s="12" t="s">
        <v>89</v>
      </c>
      <c r="AW516" s="12" t="s">
        <v>43</v>
      </c>
      <c r="AX516" s="12" t="s">
        <v>24</v>
      </c>
      <c r="AY516" s="230" t="s">
        <v>157</v>
      </c>
    </row>
    <row r="517" spans="2:65" s="1" customFormat="1" ht="31.5" customHeight="1">
      <c r="B517" s="42"/>
      <c r="C517" s="205" t="s">
        <v>664</v>
      </c>
      <c r="D517" s="205" t="s">
        <v>159</v>
      </c>
      <c r="E517" s="206" t="s">
        <v>665</v>
      </c>
      <c r="F517" s="207" t="s">
        <v>666</v>
      </c>
      <c r="G517" s="208" t="s">
        <v>226</v>
      </c>
      <c r="H517" s="209">
        <v>3.1920000000000002</v>
      </c>
      <c r="I517" s="210"/>
      <c r="J517" s="211">
        <f>ROUND(I517*H517,2)</f>
        <v>0</v>
      </c>
      <c r="K517" s="207" t="s">
        <v>163</v>
      </c>
      <c r="L517" s="62"/>
      <c r="M517" s="212" t="s">
        <v>22</v>
      </c>
      <c r="N517" s="213" t="s">
        <v>51</v>
      </c>
      <c r="O517" s="43"/>
      <c r="P517" s="214">
        <f>O517*H517</f>
        <v>0</v>
      </c>
      <c r="Q517" s="214">
        <v>1.0000000000000001E-5</v>
      </c>
      <c r="R517" s="214">
        <f>Q517*H517</f>
        <v>3.1920000000000006E-5</v>
      </c>
      <c r="S517" s="214">
        <v>0</v>
      </c>
      <c r="T517" s="215">
        <f>S517*H517</f>
        <v>0</v>
      </c>
      <c r="AR517" s="25" t="s">
        <v>164</v>
      </c>
      <c r="AT517" s="25" t="s">
        <v>159</v>
      </c>
      <c r="AU517" s="25" t="s">
        <v>89</v>
      </c>
      <c r="AY517" s="25" t="s">
        <v>157</v>
      </c>
      <c r="BE517" s="216">
        <f>IF(N517="základní",J517,0)</f>
        <v>0</v>
      </c>
      <c r="BF517" s="216">
        <f>IF(N517="snížená",J517,0)</f>
        <v>0</v>
      </c>
      <c r="BG517" s="216">
        <f>IF(N517="zákl. přenesená",J517,0)</f>
        <v>0</v>
      </c>
      <c r="BH517" s="216">
        <f>IF(N517="sníž. přenesená",J517,0)</f>
        <v>0</v>
      </c>
      <c r="BI517" s="216">
        <f>IF(N517="nulová",J517,0)</f>
        <v>0</v>
      </c>
      <c r="BJ517" s="25" t="s">
        <v>24</v>
      </c>
      <c r="BK517" s="216">
        <f>ROUND(I517*H517,2)</f>
        <v>0</v>
      </c>
      <c r="BL517" s="25" t="s">
        <v>164</v>
      </c>
      <c r="BM517" s="25" t="s">
        <v>667</v>
      </c>
    </row>
    <row r="518" spans="2:65" s="1" customFormat="1" ht="228">
      <c r="B518" s="42"/>
      <c r="C518" s="64"/>
      <c r="D518" s="217" t="s">
        <v>166</v>
      </c>
      <c r="E518" s="64"/>
      <c r="F518" s="218" t="s">
        <v>647</v>
      </c>
      <c r="G518" s="64"/>
      <c r="H518" s="64"/>
      <c r="I518" s="173"/>
      <c r="J518" s="64"/>
      <c r="K518" s="64"/>
      <c r="L518" s="62"/>
      <c r="M518" s="219"/>
      <c r="N518" s="43"/>
      <c r="O518" s="43"/>
      <c r="P518" s="43"/>
      <c r="Q518" s="43"/>
      <c r="R518" s="43"/>
      <c r="S518" s="43"/>
      <c r="T518" s="79"/>
      <c r="AT518" s="25" t="s">
        <v>166</v>
      </c>
      <c r="AU518" s="25" t="s">
        <v>89</v>
      </c>
    </row>
    <row r="519" spans="2:65" s="12" customFormat="1">
      <c r="B519" s="220"/>
      <c r="C519" s="221"/>
      <c r="D519" s="244" t="s">
        <v>168</v>
      </c>
      <c r="E519" s="266" t="s">
        <v>22</v>
      </c>
      <c r="F519" s="267" t="s">
        <v>668</v>
      </c>
      <c r="G519" s="221"/>
      <c r="H519" s="268">
        <v>3.1920000000000002</v>
      </c>
      <c r="I519" s="225"/>
      <c r="J519" s="221"/>
      <c r="K519" s="221"/>
      <c r="L519" s="226"/>
      <c r="M519" s="227"/>
      <c r="N519" s="228"/>
      <c r="O519" s="228"/>
      <c r="P519" s="228"/>
      <c r="Q519" s="228"/>
      <c r="R519" s="228"/>
      <c r="S519" s="228"/>
      <c r="T519" s="229"/>
      <c r="AT519" s="230" t="s">
        <v>168</v>
      </c>
      <c r="AU519" s="230" t="s">
        <v>89</v>
      </c>
      <c r="AV519" s="12" t="s">
        <v>89</v>
      </c>
      <c r="AW519" s="12" t="s">
        <v>43</v>
      </c>
      <c r="AX519" s="12" t="s">
        <v>24</v>
      </c>
      <c r="AY519" s="230" t="s">
        <v>157</v>
      </c>
    </row>
    <row r="520" spans="2:65" s="1" customFormat="1" ht="31.5" customHeight="1">
      <c r="B520" s="42"/>
      <c r="C520" s="205" t="s">
        <v>669</v>
      </c>
      <c r="D520" s="205" t="s">
        <v>159</v>
      </c>
      <c r="E520" s="206" t="s">
        <v>670</v>
      </c>
      <c r="F520" s="207" t="s">
        <v>671</v>
      </c>
      <c r="G520" s="208" t="s">
        <v>226</v>
      </c>
      <c r="H520" s="209">
        <v>10.85</v>
      </c>
      <c r="I520" s="210"/>
      <c r="J520" s="211">
        <f>ROUND(I520*H520,2)</f>
        <v>0</v>
      </c>
      <c r="K520" s="207" t="s">
        <v>163</v>
      </c>
      <c r="L520" s="62"/>
      <c r="M520" s="212" t="s">
        <v>22</v>
      </c>
      <c r="N520" s="213" t="s">
        <v>51</v>
      </c>
      <c r="O520" s="43"/>
      <c r="P520" s="214">
        <f>O520*H520</f>
        <v>0</v>
      </c>
      <c r="Q520" s="214">
        <v>1.0000000000000001E-5</v>
      </c>
      <c r="R520" s="214">
        <f>Q520*H520</f>
        <v>1.0850000000000001E-4</v>
      </c>
      <c r="S520" s="214">
        <v>0</v>
      </c>
      <c r="T520" s="215">
        <f>S520*H520</f>
        <v>0</v>
      </c>
      <c r="AR520" s="25" t="s">
        <v>164</v>
      </c>
      <c r="AT520" s="25" t="s">
        <v>159</v>
      </c>
      <c r="AU520" s="25" t="s">
        <v>89</v>
      </c>
      <c r="AY520" s="25" t="s">
        <v>157</v>
      </c>
      <c r="BE520" s="216">
        <f>IF(N520="základní",J520,0)</f>
        <v>0</v>
      </c>
      <c r="BF520" s="216">
        <f>IF(N520="snížená",J520,0)</f>
        <v>0</v>
      </c>
      <c r="BG520" s="216">
        <f>IF(N520="zákl. přenesená",J520,0)</f>
        <v>0</v>
      </c>
      <c r="BH520" s="216">
        <f>IF(N520="sníž. přenesená",J520,0)</f>
        <v>0</v>
      </c>
      <c r="BI520" s="216">
        <f>IF(N520="nulová",J520,0)</f>
        <v>0</v>
      </c>
      <c r="BJ520" s="25" t="s">
        <v>24</v>
      </c>
      <c r="BK520" s="216">
        <f>ROUND(I520*H520,2)</f>
        <v>0</v>
      </c>
      <c r="BL520" s="25" t="s">
        <v>164</v>
      </c>
      <c r="BM520" s="25" t="s">
        <v>672</v>
      </c>
    </row>
    <row r="521" spans="2:65" s="1" customFormat="1" ht="228">
      <c r="B521" s="42"/>
      <c r="C521" s="64"/>
      <c r="D521" s="217" t="s">
        <v>166</v>
      </c>
      <c r="E521" s="64"/>
      <c r="F521" s="218" t="s">
        <v>647</v>
      </c>
      <c r="G521" s="64"/>
      <c r="H521" s="64"/>
      <c r="I521" s="173"/>
      <c r="J521" s="64"/>
      <c r="K521" s="64"/>
      <c r="L521" s="62"/>
      <c r="M521" s="219"/>
      <c r="N521" s="43"/>
      <c r="O521" s="43"/>
      <c r="P521" s="43"/>
      <c r="Q521" s="43"/>
      <c r="R521" s="43"/>
      <c r="S521" s="43"/>
      <c r="T521" s="79"/>
      <c r="AT521" s="25" t="s">
        <v>166</v>
      </c>
      <c r="AU521" s="25" t="s">
        <v>89</v>
      </c>
    </row>
    <row r="522" spans="2:65" s="12" customFormat="1">
      <c r="B522" s="220"/>
      <c r="C522" s="221"/>
      <c r="D522" s="244" t="s">
        <v>168</v>
      </c>
      <c r="E522" s="266" t="s">
        <v>22</v>
      </c>
      <c r="F522" s="267" t="s">
        <v>673</v>
      </c>
      <c r="G522" s="221"/>
      <c r="H522" s="268">
        <v>10.85</v>
      </c>
      <c r="I522" s="225"/>
      <c r="J522" s="221"/>
      <c r="K522" s="221"/>
      <c r="L522" s="226"/>
      <c r="M522" s="227"/>
      <c r="N522" s="228"/>
      <c r="O522" s="228"/>
      <c r="P522" s="228"/>
      <c r="Q522" s="228"/>
      <c r="R522" s="228"/>
      <c r="S522" s="228"/>
      <c r="T522" s="229"/>
      <c r="AT522" s="230" t="s">
        <v>168</v>
      </c>
      <c r="AU522" s="230" t="s">
        <v>89</v>
      </c>
      <c r="AV522" s="12" t="s">
        <v>89</v>
      </c>
      <c r="AW522" s="12" t="s">
        <v>43</v>
      </c>
      <c r="AX522" s="12" t="s">
        <v>24</v>
      </c>
      <c r="AY522" s="230" t="s">
        <v>157</v>
      </c>
    </row>
    <row r="523" spans="2:65" s="1" customFormat="1" ht="31.5" customHeight="1">
      <c r="B523" s="42"/>
      <c r="C523" s="205" t="s">
        <v>674</v>
      </c>
      <c r="D523" s="205" t="s">
        <v>159</v>
      </c>
      <c r="E523" s="206" t="s">
        <v>675</v>
      </c>
      <c r="F523" s="207" t="s">
        <v>676</v>
      </c>
      <c r="G523" s="208" t="s">
        <v>226</v>
      </c>
      <c r="H523" s="209">
        <v>16.817</v>
      </c>
      <c r="I523" s="210"/>
      <c r="J523" s="211">
        <f>ROUND(I523*H523,2)</f>
        <v>0</v>
      </c>
      <c r="K523" s="207" t="s">
        <v>163</v>
      </c>
      <c r="L523" s="62"/>
      <c r="M523" s="212" t="s">
        <v>22</v>
      </c>
      <c r="N523" s="213" t="s">
        <v>51</v>
      </c>
      <c r="O523" s="43"/>
      <c r="P523" s="214">
        <f>O523*H523</f>
        <v>0</v>
      </c>
      <c r="Q523" s="214">
        <v>1.0000000000000001E-5</v>
      </c>
      <c r="R523" s="214">
        <f>Q523*H523</f>
        <v>1.6817000000000001E-4</v>
      </c>
      <c r="S523" s="214">
        <v>0</v>
      </c>
      <c r="T523" s="215">
        <f>S523*H523</f>
        <v>0</v>
      </c>
      <c r="AR523" s="25" t="s">
        <v>164</v>
      </c>
      <c r="AT523" s="25" t="s">
        <v>159</v>
      </c>
      <c r="AU523" s="25" t="s">
        <v>89</v>
      </c>
      <c r="AY523" s="25" t="s">
        <v>157</v>
      </c>
      <c r="BE523" s="216">
        <f>IF(N523="základní",J523,0)</f>
        <v>0</v>
      </c>
      <c r="BF523" s="216">
        <f>IF(N523="snížená",J523,0)</f>
        <v>0</v>
      </c>
      <c r="BG523" s="216">
        <f>IF(N523="zákl. přenesená",J523,0)</f>
        <v>0</v>
      </c>
      <c r="BH523" s="216">
        <f>IF(N523="sníž. přenesená",J523,0)</f>
        <v>0</v>
      </c>
      <c r="BI523" s="216">
        <f>IF(N523="nulová",J523,0)</f>
        <v>0</v>
      </c>
      <c r="BJ523" s="25" t="s">
        <v>24</v>
      </c>
      <c r="BK523" s="216">
        <f>ROUND(I523*H523,2)</f>
        <v>0</v>
      </c>
      <c r="BL523" s="25" t="s">
        <v>164</v>
      </c>
      <c r="BM523" s="25" t="s">
        <v>677</v>
      </c>
    </row>
    <row r="524" spans="2:65" s="1" customFormat="1" ht="228">
      <c r="B524" s="42"/>
      <c r="C524" s="64"/>
      <c r="D524" s="217" t="s">
        <v>166</v>
      </c>
      <c r="E524" s="64"/>
      <c r="F524" s="218" t="s">
        <v>647</v>
      </c>
      <c r="G524" s="64"/>
      <c r="H524" s="64"/>
      <c r="I524" s="173"/>
      <c r="J524" s="64"/>
      <c r="K524" s="64"/>
      <c r="L524" s="62"/>
      <c r="M524" s="219"/>
      <c r="N524" s="43"/>
      <c r="O524" s="43"/>
      <c r="P524" s="43"/>
      <c r="Q524" s="43"/>
      <c r="R524" s="43"/>
      <c r="S524" s="43"/>
      <c r="T524" s="79"/>
      <c r="AT524" s="25" t="s">
        <v>166</v>
      </c>
      <c r="AU524" s="25" t="s">
        <v>89</v>
      </c>
    </row>
    <row r="525" spans="2:65" s="12" customFormat="1">
      <c r="B525" s="220"/>
      <c r="C525" s="221"/>
      <c r="D525" s="244" t="s">
        <v>168</v>
      </c>
      <c r="E525" s="266" t="s">
        <v>22</v>
      </c>
      <c r="F525" s="267" t="s">
        <v>678</v>
      </c>
      <c r="G525" s="221"/>
      <c r="H525" s="268">
        <v>16.817</v>
      </c>
      <c r="I525" s="225"/>
      <c r="J525" s="221"/>
      <c r="K525" s="221"/>
      <c r="L525" s="226"/>
      <c r="M525" s="227"/>
      <c r="N525" s="228"/>
      <c r="O525" s="228"/>
      <c r="P525" s="228"/>
      <c r="Q525" s="228"/>
      <c r="R525" s="228"/>
      <c r="S525" s="228"/>
      <c r="T525" s="229"/>
      <c r="AT525" s="230" t="s">
        <v>168</v>
      </c>
      <c r="AU525" s="230" t="s">
        <v>89</v>
      </c>
      <c r="AV525" s="12" t="s">
        <v>89</v>
      </c>
      <c r="AW525" s="12" t="s">
        <v>43</v>
      </c>
      <c r="AX525" s="12" t="s">
        <v>24</v>
      </c>
      <c r="AY525" s="230" t="s">
        <v>157</v>
      </c>
    </row>
    <row r="526" spans="2:65" s="1" customFormat="1" ht="44.25" customHeight="1">
      <c r="B526" s="42"/>
      <c r="C526" s="205" t="s">
        <v>679</v>
      </c>
      <c r="D526" s="205" t="s">
        <v>159</v>
      </c>
      <c r="E526" s="206" t="s">
        <v>680</v>
      </c>
      <c r="F526" s="207" t="s">
        <v>681</v>
      </c>
      <c r="G526" s="208" t="s">
        <v>593</v>
      </c>
      <c r="H526" s="209">
        <v>254</v>
      </c>
      <c r="I526" s="210"/>
      <c r="J526" s="211">
        <f>ROUND(I526*H526,2)</f>
        <v>0</v>
      </c>
      <c r="K526" s="207" t="s">
        <v>163</v>
      </c>
      <c r="L526" s="62"/>
      <c r="M526" s="212" t="s">
        <v>22</v>
      </c>
      <c r="N526" s="213" t="s">
        <v>51</v>
      </c>
      <c r="O526" s="43"/>
      <c r="P526" s="214">
        <f>O526*H526</f>
        <v>0</v>
      </c>
      <c r="Q526" s="214">
        <v>3.3000000000000002E-2</v>
      </c>
      <c r="R526" s="214">
        <f>Q526*H526</f>
        <v>8.3819999999999997</v>
      </c>
      <c r="S526" s="214">
        <v>0</v>
      </c>
      <c r="T526" s="215">
        <f>S526*H526</f>
        <v>0</v>
      </c>
      <c r="AR526" s="25" t="s">
        <v>164</v>
      </c>
      <c r="AT526" s="25" t="s">
        <v>159</v>
      </c>
      <c r="AU526" s="25" t="s">
        <v>89</v>
      </c>
      <c r="AY526" s="25" t="s">
        <v>157</v>
      </c>
      <c r="BE526" s="216">
        <f>IF(N526="základní",J526,0)</f>
        <v>0</v>
      </c>
      <c r="BF526" s="216">
        <f>IF(N526="snížená",J526,0)</f>
        <v>0</v>
      </c>
      <c r="BG526" s="216">
        <f>IF(N526="zákl. přenesená",J526,0)</f>
        <v>0</v>
      </c>
      <c r="BH526" s="216">
        <f>IF(N526="sníž. přenesená",J526,0)</f>
        <v>0</v>
      </c>
      <c r="BI526" s="216">
        <f>IF(N526="nulová",J526,0)</f>
        <v>0</v>
      </c>
      <c r="BJ526" s="25" t="s">
        <v>24</v>
      </c>
      <c r="BK526" s="216">
        <f>ROUND(I526*H526,2)</f>
        <v>0</v>
      </c>
      <c r="BL526" s="25" t="s">
        <v>164</v>
      </c>
      <c r="BM526" s="25" t="s">
        <v>682</v>
      </c>
    </row>
    <row r="527" spans="2:65" s="12" customFormat="1">
      <c r="B527" s="220"/>
      <c r="C527" s="221"/>
      <c r="D527" s="244" t="s">
        <v>168</v>
      </c>
      <c r="E527" s="266" t="s">
        <v>22</v>
      </c>
      <c r="F527" s="267" t="s">
        <v>683</v>
      </c>
      <c r="G527" s="221"/>
      <c r="H527" s="268">
        <v>254</v>
      </c>
      <c r="I527" s="225"/>
      <c r="J527" s="221"/>
      <c r="K527" s="221"/>
      <c r="L527" s="226"/>
      <c r="M527" s="227"/>
      <c r="N527" s="228"/>
      <c r="O527" s="228"/>
      <c r="P527" s="228"/>
      <c r="Q527" s="228"/>
      <c r="R527" s="228"/>
      <c r="S527" s="228"/>
      <c r="T527" s="229"/>
      <c r="AT527" s="230" t="s">
        <v>168</v>
      </c>
      <c r="AU527" s="230" t="s">
        <v>89</v>
      </c>
      <c r="AV527" s="12" t="s">
        <v>89</v>
      </c>
      <c r="AW527" s="12" t="s">
        <v>43</v>
      </c>
      <c r="AX527" s="12" t="s">
        <v>24</v>
      </c>
      <c r="AY527" s="230" t="s">
        <v>157</v>
      </c>
    </row>
    <row r="528" spans="2:65" s="1" customFormat="1" ht="44.25" customHeight="1">
      <c r="B528" s="42"/>
      <c r="C528" s="205" t="s">
        <v>684</v>
      </c>
      <c r="D528" s="205" t="s">
        <v>159</v>
      </c>
      <c r="E528" s="206" t="s">
        <v>685</v>
      </c>
      <c r="F528" s="207" t="s">
        <v>686</v>
      </c>
      <c r="G528" s="208" t="s">
        <v>593</v>
      </c>
      <c r="H528" s="209">
        <v>648</v>
      </c>
      <c r="I528" s="210"/>
      <c r="J528" s="211">
        <f>ROUND(I528*H528,2)</f>
        <v>0</v>
      </c>
      <c r="K528" s="207" t="s">
        <v>22</v>
      </c>
      <c r="L528" s="62"/>
      <c r="M528" s="212" t="s">
        <v>22</v>
      </c>
      <c r="N528" s="213" t="s">
        <v>51</v>
      </c>
      <c r="O528" s="43"/>
      <c r="P528" s="214">
        <f>O528*H528</f>
        <v>0</v>
      </c>
      <c r="Q528" s="214">
        <v>4.2000000000000002E-4</v>
      </c>
      <c r="R528" s="214">
        <f>Q528*H528</f>
        <v>0.27216000000000001</v>
      </c>
      <c r="S528" s="214">
        <v>0</v>
      </c>
      <c r="T528" s="215">
        <f>S528*H528</f>
        <v>0</v>
      </c>
      <c r="AR528" s="25" t="s">
        <v>164</v>
      </c>
      <c r="AT528" s="25" t="s">
        <v>159</v>
      </c>
      <c r="AU528" s="25" t="s">
        <v>89</v>
      </c>
      <c r="AY528" s="25" t="s">
        <v>157</v>
      </c>
      <c r="BE528" s="216">
        <f>IF(N528="základní",J528,0)</f>
        <v>0</v>
      </c>
      <c r="BF528" s="216">
        <f>IF(N528="snížená",J528,0)</f>
        <v>0</v>
      </c>
      <c r="BG528" s="216">
        <f>IF(N528="zákl. přenesená",J528,0)</f>
        <v>0</v>
      </c>
      <c r="BH528" s="216">
        <f>IF(N528="sníž. přenesená",J528,0)</f>
        <v>0</v>
      </c>
      <c r="BI528" s="216">
        <f>IF(N528="nulová",J528,0)</f>
        <v>0</v>
      </c>
      <c r="BJ528" s="25" t="s">
        <v>24</v>
      </c>
      <c r="BK528" s="216">
        <f>ROUND(I528*H528,2)</f>
        <v>0</v>
      </c>
      <c r="BL528" s="25" t="s">
        <v>164</v>
      </c>
      <c r="BM528" s="25" t="s">
        <v>687</v>
      </c>
    </row>
    <row r="529" spans="2:65" s="12" customFormat="1">
      <c r="B529" s="220"/>
      <c r="C529" s="221"/>
      <c r="D529" s="244" t="s">
        <v>168</v>
      </c>
      <c r="E529" s="266" t="s">
        <v>22</v>
      </c>
      <c r="F529" s="267" t="s">
        <v>688</v>
      </c>
      <c r="G529" s="221"/>
      <c r="H529" s="268">
        <v>648</v>
      </c>
      <c r="I529" s="225"/>
      <c r="J529" s="221"/>
      <c r="K529" s="221"/>
      <c r="L529" s="226"/>
      <c r="M529" s="227"/>
      <c r="N529" s="228"/>
      <c r="O529" s="228"/>
      <c r="P529" s="228"/>
      <c r="Q529" s="228"/>
      <c r="R529" s="228"/>
      <c r="S529" s="228"/>
      <c r="T529" s="229"/>
      <c r="AT529" s="230" t="s">
        <v>168</v>
      </c>
      <c r="AU529" s="230" t="s">
        <v>89</v>
      </c>
      <c r="AV529" s="12" t="s">
        <v>89</v>
      </c>
      <c r="AW529" s="12" t="s">
        <v>43</v>
      </c>
      <c r="AX529" s="12" t="s">
        <v>24</v>
      </c>
      <c r="AY529" s="230" t="s">
        <v>157</v>
      </c>
    </row>
    <row r="530" spans="2:65" s="1" customFormat="1" ht="31.5" customHeight="1">
      <c r="B530" s="42"/>
      <c r="C530" s="205" t="s">
        <v>689</v>
      </c>
      <c r="D530" s="205" t="s">
        <v>159</v>
      </c>
      <c r="E530" s="206" t="s">
        <v>690</v>
      </c>
      <c r="F530" s="207" t="s">
        <v>691</v>
      </c>
      <c r="G530" s="208" t="s">
        <v>593</v>
      </c>
      <c r="H530" s="209">
        <v>8</v>
      </c>
      <c r="I530" s="210"/>
      <c r="J530" s="211">
        <f>ROUND(I530*H530,2)</f>
        <v>0</v>
      </c>
      <c r="K530" s="207" t="s">
        <v>163</v>
      </c>
      <c r="L530" s="62"/>
      <c r="M530" s="212" t="s">
        <v>22</v>
      </c>
      <c r="N530" s="213" t="s">
        <v>51</v>
      </c>
      <c r="O530" s="43"/>
      <c r="P530" s="214">
        <f>O530*H530</f>
        <v>0</v>
      </c>
      <c r="Q530" s="214">
        <v>4.6800000000000001E-3</v>
      </c>
      <c r="R530" s="214">
        <f>Q530*H530</f>
        <v>3.7440000000000001E-2</v>
      </c>
      <c r="S530" s="214">
        <v>0</v>
      </c>
      <c r="T530" s="215">
        <f>S530*H530</f>
        <v>0</v>
      </c>
      <c r="AR530" s="25" t="s">
        <v>164</v>
      </c>
      <c r="AT530" s="25" t="s">
        <v>159</v>
      </c>
      <c r="AU530" s="25" t="s">
        <v>89</v>
      </c>
      <c r="AY530" s="25" t="s">
        <v>157</v>
      </c>
      <c r="BE530" s="216">
        <f>IF(N530="základní",J530,0)</f>
        <v>0</v>
      </c>
      <c r="BF530" s="216">
        <f>IF(N530="snížená",J530,0)</f>
        <v>0</v>
      </c>
      <c r="BG530" s="216">
        <f>IF(N530="zákl. přenesená",J530,0)</f>
        <v>0</v>
      </c>
      <c r="BH530" s="216">
        <f>IF(N530="sníž. přenesená",J530,0)</f>
        <v>0</v>
      </c>
      <c r="BI530" s="216">
        <f>IF(N530="nulová",J530,0)</f>
        <v>0</v>
      </c>
      <c r="BJ530" s="25" t="s">
        <v>24</v>
      </c>
      <c r="BK530" s="216">
        <f>ROUND(I530*H530,2)</f>
        <v>0</v>
      </c>
      <c r="BL530" s="25" t="s">
        <v>164</v>
      </c>
      <c r="BM530" s="25" t="s">
        <v>692</v>
      </c>
    </row>
    <row r="531" spans="2:65" s="1" customFormat="1" ht="72">
      <c r="B531" s="42"/>
      <c r="C531" s="64"/>
      <c r="D531" s="217" t="s">
        <v>166</v>
      </c>
      <c r="E531" s="64"/>
      <c r="F531" s="218" t="s">
        <v>693</v>
      </c>
      <c r="G531" s="64"/>
      <c r="H531" s="64"/>
      <c r="I531" s="173"/>
      <c r="J531" s="64"/>
      <c r="K531" s="64"/>
      <c r="L531" s="62"/>
      <c r="M531" s="219"/>
      <c r="N531" s="43"/>
      <c r="O531" s="43"/>
      <c r="P531" s="43"/>
      <c r="Q531" s="43"/>
      <c r="R531" s="43"/>
      <c r="S531" s="43"/>
      <c r="T531" s="79"/>
      <c r="AT531" s="25" t="s">
        <v>166</v>
      </c>
      <c r="AU531" s="25" t="s">
        <v>89</v>
      </c>
    </row>
    <row r="532" spans="2:65" s="12" customFormat="1">
      <c r="B532" s="220"/>
      <c r="C532" s="221"/>
      <c r="D532" s="244" t="s">
        <v>168</v>
      </c>
      <c r="E532" s="266" t="s">
        <v>22</v>
      </c>
      <c r="F532" s="267" t="s">
        <v>694</v>
      </c>
      <c r="G532" s="221"/>
      <c r="H532" s="268">
        <v>8</v>
      </c>
      <c r="I532" s="225"/>
      <c r="J532" s="221"/>
      <c r="K532" s="221"/>
      <c r="L532" s="226"/>
      <c r="M532" s="227"/>
      <c r="N532" s="228"/>
      <c r="O532" s="228"/>
      <c r="P532" s="228"/>
      <c r="Q532" s="228"/>
      <c r="R532" s="228"/>
      <c r="S532" s="228"/>
      <c r="T532" s="229"/>
      <c r="AT532" s="230" t="s">
        <v>168</v>
      </c>
      <c r="AU532" s="230" t="s">
        <v>89</v>
      </c>
      <c r="AV532" s="12" t="s">
        <v>89</v>
      </c>
      <c r="AW532" s="12" t="s">
        <v>43</v>
      </c>
      <c r="AX532" s="12" t="s">
        <v>24</v>
      </c>
      <c r="AY532" s="230" t="s">
        <v>157</v>
      </c>
    </row>
    <row r="533" spans="2:65" s="1" customFormat="1" ht="31.5" customHeight="1">
      <c r="B533" s="42"/>
      <c r="C533" s="205" t="s">
        <v>695</v>
      </c>
      <c r="D533" s="205" t="s">
        <v>159</v>
      </c>
      <c r="E533" s="206" t="s">
        <v>696</v>
      </c>
      <c r="F533" s="207" t="s">
        <v>697</v>
      </c>
      <c r="G533" s="208" t="s">
        <v>593</v>
      </c>
      <c r="H533" s="209">
        <v>2</v>
      </c>
      <c r="I533" s="210"/>
      <c r="J533" s="211">
        <f>ROUND(I533*H533,2)</f>
        <v>0</v>
      </c>
      <c r="K533" s="207" t="s">
        <v>163</v>
      </c>
      <c r="L533" s="62"/>
      <c r="M533" s="212" t="s">
        <v>22</v>
      </c>
      <c r="N533" s="213" t="s">
        <v>51</v>
      </c>
      <c r="O533" s="43"/>
      <c r="P533" s="214">
        <f>O533*H533</f>
        <v>0</v>
      </c>
      <c r="Q533" s="214">
        <v>1.8089999999999998E-2</v>
      </c>
      <c r="R533" s="214">
        <f>Q533*H533</f>
        <v>3.6179999999999997E-2</v>
      </c>
      <c r="S533" s="214">
        <v>0</v>
      </c>
      <c r="T533" s="215">
        <f>S533*H533</f>
        <v>0</v>
      </c>
      <c r="AR533" s="25" t="s">
        <v>164</v>
      </c>
      <c r="AT533" s="25" t="s">
        <v>159</v>
      </c>
      <c r="AU533" s="25" t="s">
        <v>89</v>
      </c>
      <c r="AY533" s="25" t="s">
        <v>157</v>
      </c>
      <c r="BE533" s="216">
        <f>IF(N533="základní",J533,0)</f>
        <v>0</v>
      </c>
      <c r="BF533" s="216">
        <f>IF(N533="snížená",J533,0)</f>
        <v>0</v>
      </c>
      <c r="BG533" s="216">
        <f>IF(N533="zákl. přenesená",J533,0)</f>
        <v>0</v>
      </c>
      <c r="BH533" s="216">
        <f>IF(N533="sníž. přenesená",J533,0)</f>
        <v>0</v>
      </c>
      <c r="BI533" s="216">
        <f>IF(N533="nulová",J533,0)</f>
        <v>0</v>
      </c>
      <c r="BJ533" s="25" t="s">
        <v>24</v>
      </c>
      <c r="BK533" s="216">
        <f>ROUND(I533*H533,2)</f>
        <v>0</v>
      </c>
      <c r="BL533" s="25" t="s">
        <v>164</v>
      </c>
      <c r="BM533" s="25" t="s">
        <v>698</v>
      </c>
    </row>
    <row r="534" spans="2:65" s="1" customFormat="1" ht="72">
      <c r="B534" s="42"/>
      <c r="C534" s="64"/>
      <c r="D534" s="217" t="s">
        <v>166</v>
      </c>
      <c r="E534" s="64"/>
      <c r="F534" s="218" t="s">
        <v>693</v>
      </c>
      <c r="G534" s="64"/>
      <c r="H534" s="64"/>
      <c r="I534" s="173"/>
      <c r="J534" s="64"/>
      <c r="K534" s="64"/>
      <c r="L534" s="62"/>
      <c r="M534" s="219"/>
      <c r="N534" s="43"/>
      <c r="O534" s="43"/>
      <c r="P534" s="43"/>
      <c r="Q534" s="43"/>
      <c r="R534" s="43"/>
      <c r="S534" s="43"/>
      <c r="T534" s="79"/>
      <c r="AT534" s="25" t="s">
        <v>166</v>
      </c>
      <c r="AU534" s="25" t="s">
        <v>89</v>
      </c>
    </row>
    <row r="535" spans="2:65" s="12" customFormat="1">
      <c r="B535" s="220"/>
      <c r="C535" s="221"/>
      <c r="D535" s="244" t="s">
        <v>168</v>
      </c>
      <c r="E535" s="266" t="s">
        <v>22</v>
      </c>
      <c r="F535" s="267" t="s">
        <v>699</v>
      </c>
      <c r="G535" s="221"/>
      <c r="H535" s="268">
        <v>2</v>
      </c>
      <c r="I535" s="225"/>
      <c r="J535" s="221"/>
      <c r="K535" s="221"/>
      <c r="L535" s="226"/>
      <c r="M535" s="227"/>
      <c r="N535" s="228"/>
      <c r="O535" s="228"/>
      <c r="P535" s="228"/>
      <c r="Q535" s="228"/>
      <c r="R535" s="228"/>
      <c r="S535" s="228"/>
      <c r="T535" s="229"/>
      <c r="AT535" s="230" t="s">
        <v>168</v>
      </c>
      <c r="AU535" s="230" t="s">
        <v>89</v>
      </c>
      <c r="AV535" s="12" t="s">
        <v>89</v>
      </c>
      <c r="AW535" s="12" t="s">
        <v>43</v>
      </c>
      <c r="AX535" s="12" t="s">
        <v>24</v>
      </c>
      <c r="AY535" s="230" t="s">
        <v>157</v>
      </c>
    </row>
    <row r="536" spans="2:65" s="1" customFormat="1" ht="31.5" customHeight="1">
      <c r="B536" s="42"/>
      <c r="C536" s="269" t="s">
        <v>700</v>
      </c>
      <c r="D536" s="269" t="s">
        <v>218</v>
      </c>
      <c r="E536" s="270" t="s">
        <v>701</v>
      </c>
      <c r="F536" s="271" t="s">
        <v>702</v>
      </c>
      <c r="G536" s="272" t="s">
        <v>593</v>
      </c>
      <c r="H536" s="273">
        <v>2</v>
      </c>
      <c r="I536" s="274"/>
      <c r="J536" s="275">
        <f>ROUND(I536*H536,2)</f>
        <v>0</v>
      </c>
      <c r="K536" s="271" t="s">
        <v>22</v>
      </c>
      <c r="L536" s="276"/>
      <c r="M536" s="277" t="s">
        <v>22</v>
      </c>
      <c r="N536" s="278" t="s">
        <v>51</v>
      </c>
      <c r="O536" s="43"/>
      <c r="P536" s="214">
        <f>O536*H536</f>
        <v>0</v>
      </c>
      <c r="Q536" s="214">
        <v>2E-3</v>
      </c>
      <c r="R536" s="214">
        <f>Q536*H536</f>
        <v>4.0000000000000001E-3</v>
      </c>
      <c r="S536" s="214">
        <v>0</v>
      </c>
      <c r="T536" s="215">
        <f>S536*H536</f>
        <v>0</v>
      </c>
      <c r="AR536" s="25" t="s">
        <v>205</v>
      </c>
      <c r="AT536" s="25" t="s">
        <v>218</v>
      </c>
      <c r="AU536" s="25" t="s">
        <v>89</v>
      </c>
      <c r="AY536" s="25" t="s">
        <v>157</v>
      </c>
      <c r="BE536" s="216">
        <f>IF(N536="základní",J536,0)</f>
        <v>0</v>
      </c>
      <c r="BF536" s="216">
        <f>IF(N536="snížená",J536,0)</f>
        <v>0</v>
      </c>
      <c r="BG536" s="216">
        <f>IF(N536="zákl. přenesená",J536,0)</f>
        <v>0</v>
      </c>
      <c r="BH536" s="216">
        <f>IF(N536="sníž. přenesená",J536,0)</f>
        <v>0</v>
      </c>
      <c r="BI536" s="216">
        <f>IF(N536="nulová",J536,0)</f>
        <v>0</v>
      </c>
      <c r="BJ536" s="25" t="s">
        <v>24</v>
      </c>
      <c r="BK536" s="216">
        <f>ROUND(I536*H536,2)</f>
        <v>0</v>
      </c>
      <c r="BL536" s="25" t="s">
        <v>164</v>
      </c>
      <c r="BM536" s="25" t="s">
        <v>703</v>
      </c>
    </row>
    <row r="537" spans="2:65" s="1" customFormat="1" ht="22.5" customHeight="1">
      <c r="B537" s="42"/>
      <c r="C537" s="205" t="s">
        <v>704</v>
      </c>
      <c r="D537" s="205" t="s">
        <v>159</v>
      </c>
      <c r="E537" s="206" t="s">
        <v>705</v>
      </c>
      <c r="F537" s="207" t="s">
        <v>706</v>
      </c>
      <c r="G537" s="208" t="s">
        <v>226</v>
      </c>
      <c r="H537" s="209">
        <v>2.4</v>
      </c>
      <c r="I537" s="210"/>
      <c r="J537" s="211">
        <f>ROUND(I537*H537,2)</f>
        <v>0</v>
      </c>
      <c r="K537" s="207" t="s">
        <v>163</v>
      </c>
      <c r="L537" s="62"/>
      <c r="M537" s="212" t="s">
        <v>22</v>
      </c>
      <c r="N537" s="213" t="s">
        <v>51</v>
      </c>
      <c r="O537" s="43"/>
      <c r="P537" s="214">
        <f>O537*H537</f>
        <v>0</v>
      </c>
      <c r="Q537" s="214">
        <v>0</v>
      </c>
      <c r="R537" s="214">
        <f>Q537*H537</f>
        <v>0</v>
      </c>
      <c r="S537" s="214">
        <v>5.5E-2</v>
      </c>
      <c r="T537" s="215">
        <f>S537*H537</f>
        <v>0.13200000000000001</v>
      </c>
      <c r="AR537" s="25" t="s">
        <v>164</v>
      </c>
      <c r="AT537" s="25" t="s">
        <v>159</v>
      </c>
      <c r="AU537" s="25" t="s">
        <v>89</v>
      </c>
      <c r="AY537" s="25" t="s">
        <v>157</v>
      </c>
      <c r="BE537" s="216">
        <f>IF(N537="základní",J537,0)</f>
        <v>0</v>
      </c>
      <c r="BF537" s="216">
        <f>IF(N537="snížená",J537,0)</f>
        <v>0</v>
      </c>
      <c r="BG537" s="216">
        <f>IF(N537="zákl. přenesená",J537,0)</f>
        <v>0</v>
      </c>
      <c r="BH537" s="216">
        <f>IF(N537="sníž. přenesená",J537,0)</f>
        <v>0</v>
      </c>
      <c r="BI537" s="216">
        <f>IF(N537="nulová",J537,0)</f>
        <v>0</v>
      </c>
      <c r="BJ537" s="25" t="s">
        <v>24</v>
      </c>
      <c r="BK537" s="216">
        <f>ROUND(I537*H537,2)</f>
        <v>0</v>
      </c>
      <c r="BL537" s="25" t="s">
        <v>164</v>
      </c>
      <c r="BM537" s="25" t="s">
        <v>707</v>
      </c>
    </row>
    <row r="538" spans="2:65" s="12" customFormat="1">
      <c r="B538" s="220"/>
      <c r="C538" s="221"/>
      <c r="D538" s="244" t="s">
        <v>168</v>
      </c>
      <c r="E538" s="266" t="s">
        <v>22</v>
      </c>
      <c r="F538" s="267" t="s">
        <v>708</v>
      </c>
      <c r="G538" s="221"/>
      <c r="H538" s="268">
        <v>2.4</v>
      </c>
      <c r="I538" s="225"/>
      <c r="J538" s="221"/>
      <c r="K538" s="221"/>
      <c r="L538" s="226"/>
      <c r="M538" s="227"/>
      <c r="N538" s="228"/>
      <c r="O538" s="228"/>
      <c r="P538" s="228"/>
      <c r="Q538" s="228"/>
      <c r="R538" s="228"/>
      <c r="S538" s="228"/>
      <c r="T538" s="229"/>
      <c r="AT538" s="230" t="s">
        <v>168</v>
      </c>
      <c r="AU538" s="230" t="s">
        <v>89</v>
      </c>
      <c r="AV538" s="12" t="s">
        <v>89</v>
      </c>
      <c r="AW538" s="12" t="s">
        <v>43</v>
      </c>
      <c r="AX538" s="12" t="s">
        <v>24</v>
      </c>
      <c r="AY538" s="230" t="s">
        <v>157</v>
      </c>
    </row>
    <row r="539" spans="2:65" s="1" customFormat="1" ht="31.5" customHeight="1">
      <c r="B539" s="42"/>
      <c r="C539" s="205" t="s">
        <v>709</v>
      </c>
      <c r="D539" s="205" t="s">
        <v>159</v>
      </c>
      <c r="E539" s="206" t="s">
        <v>710</v>
      </c>
      <c r="F539" s="207" t="s">
        <v>711</v>
      </c>
      <c r="G539" s="208" t="s">
        <v>226</v>
      </c>
      <c r="H539" s="209">
        <v>29.649000000000001</v>
      </c>
      <c r="I539" s="210"/>
      <c r="J539" s="211">
        <f>ROUND(I539*H539,2)</f>
        <v>0</v>
      </c>
      <c r="K539" s="207" t="s">
        <v>163</v>
      </c>
      <c r="L539" s="62"/>
      <c r="M539" s="212" t="s">
        <v>22</v>
      </c>
      <c r="N539" s="213" t="s">
        <v>51</v>
      </c>
      <c r="O539" s="43"/>
      <c r="P539" s="214">
        <f>O539*H539</f>
        <v>0</v>
      </c>
      <c r="Q539" s="214">
        <v>0</v>
      </c>
      <c r="R539" s="214">
        <f>Q539*H539</f>
        <v>0</v>
      </c>
      <c r="S539" s="214">
        <v>0.19</v>
      </c>
      <c r="T539" s="215">
        <f>S539*H539</f>
        <v>5.6333099999999998</v>
      </c>
      <c r="AR539" s="25" t="s">
        <v>164</v>
      </c>
      <c r="AT539" s="25" t="s">
        <v>159</v>
      </c>
      <c r="AU539" s="25" t="s">
        <v>89</v>
      </c>
      <c r="AY539" s="25" t="s">
        <v>157</v>
      </c>
      <c r="BE539" s="216">
        <f>IF(N539="základní",J539,0)</f>
        <v>0</v>
      </c>
      <c r="BF539" s="216">
        <f>IF(N539="snížená",J539,0)</f>
        <v>0</v>
      </c>
      <c r="BG539" s="216">
        <f>IF(N539="zákl. přenesená",J539,0)</f>
        <v>0</v>
      </c>
      <c r="BH539" s="216">
        <f>IF(N539="sníž. přenesená",J539,0)</f>
        <v>0</v>
      </c>
      <c r="BI539" s="216">
        <f>IF(N539="nulová",J539,0)</f>
        <v>0</v>
      </c>
      <c r="BJ539" s="25" t="s">
        <v>24</v>
      </c>
      <c r="BK539" s="216">
        <f>ROUND(I539*H539,2)</f>
        <v>0</v>
      </c>
      <c r="BL539" s="25" t="s">
        <v>164</v>
      </c>
      <c r="BM539" s="25" t="s">
        <v>712</v>
      </c>
    </row>
    <row r="540" spans="2:65" s="1" customFormat="1" ht="24">
      <c r="B540" s="42"/>
      <c r="C540" s="64"/>
      <c r="D540" s="217" t="s">
        <v>166</v>
      </c>
      <c r="E540" s="64"/>
      <c r="F540" s="218" t="s">
        <v>713</v>
      </c>
      <c r="G540" s="64"/>
      <c r="H540" s="64"/>
      <c r="I540" s="173"/>
      <c r="J540" s="64"/>
      <c r="K540" s="64"/>
      <c r="L540" s="62"/>
      <c r="M540" s="219"/>
      <c r="N540" s="43"/>
      <c r="O540" s="43"/>
      <c r="P540" s="43"/>
      <c r="Q540" s="43"/>
      <c r="R540" s="43"/>
      <c r="S540" s="43"/>
      <c r="T540" s="79"/>
      <c r="AT540" s="25" t="s">
        <v>166</v>
      </c>
      <c r="AU540" s="25" t="s">
        <v>89</v>
      </c>
    </row>
    <row r="541" spans="2:65" s="12" customFormat="1">
      <c r="B541" s="220"/>
      <c r="C541" s="221"/>
      <c r="D541" s="217" t="s">
        <v>168</v>
      </c>
      <c r="E541" s="222" t="s">
        <v>22</v>
      </c>
      <c r="F541" s="223" t="s">
        <v>714</v>
      </c>
      <c r="G541" s="221"/>
      <c r="H541" s="224">
        <v>29.649000000000001</v>
      </c>
      <c r="I541" s="225"/>
      <c r="J541" s="221"/>
      <c r="K541" s="221"/>
      <c r="L541" s="226"/>
      <c r="M541" s="227"/>
      <c r="N541" s="228"/>
      <c r="O541" s="228"/>
      <c r="P541" s="228"/>
      <c r="Q541" s="228"/>
      <c r="R541" s="228"/>
      <c r="S541" s="228"/>
      <c r="T541" s="229"/>
      <c r="AT541" s="230" t="s">
        <v>168</v>
      </c>
      <c r="AU541" s="230" t="s">
        <v>89</v>
      </c>
      <c r="AV541" s="12" t="s">
        <v>89</v>
      </c>
      <c r="AW541" s="12" t="s">
        <v>43</v>
      </c>
      <c r="AX541" s="12" t="s">
        <v>24</v>
      </c>
      <c r="AY541" s="230" t="s">
        <v>157</v>
      </c>
    </row>
    <row r="542" spans="2:65" s="14" customFormat="1">
      <c r="B542" s="242"/>
      <c r="C542" s="243"/>
      <c r="D542" s="244" t="s">
        <v>168</v>
      </c>
      <c r="E542" s="245" t="s">
        <v>22</v>
      </c>
      <c r="F542" s="246" t="s">
        <v>174</v>
      </c>
      <c r="G542" s="243"/>
      <c r="H542" s="247" t="s">
        <v>22</v>
      </c>
      <c r="I542" s="248"/>
      <c r="J542" s="243"/>
      <c r="K542" s="243"/>
      <c r="L542" s="249"/>
      <c r="M542" s="250"/>
      <c r="N542" s="251"/>
      <c r="O542" s="251"/>
      <c r="P542" s="251"/>
      <c r="Q542" s="251"/>
      <c r="R542" s="251"/>
      <c r="S542" s="251"/>
      <c r="T542" s="252"/>
      <c r="AT542" s="253" t="s">
        <v>168</v>
      </c>
      <c r="AU542" s="253" t="s">
        <v>89</v>
      </c>
      <c r="AV542" s="14" t="s">
        <v>24</v>
      </c>
      <c r="AW542" s="14" t="s">
        <v>43</v>
      </c>
      <c r="AX542" s="14" t="s">
        <v>80</v>
      </c>
      <c r="AY542" s="253" t="s">
        <v>157</v>
      </c>
    </row>
    <row r="543" spans="2:65" s="1" customFormat="1" ht="31.5" customHeight="1">
      <c r="B543" s="42"/>
      <c r="C543" s="205" t="s">
        <v>715</v>
      </c>
      <c r="D543" s="205" t="s">
        <v>159</v>
      </c>
      <c r="E543" s="206" t="s">
        <v>716</v>
      </c>
      <c r="F543" s="207" t="s">
        <v>717</v>
      </c>
      <c r="G543" s="208" t="s">
        <v>162</v>
      </c>
      <c r="H543" s="209">
        <v>5.93</v>
      </c>
      <c r="I543" s="210"/>
      <c r="J543" s="211">
        <f>ROUND(I543*H543,2)</f>
        <v>0</v>
      </c>
      <c r="K543" s="207" t="s">
        <v>163</v>
      </c>
      <c r="L543" s="62"/>
      <c r="M543" s="212" t="s">
        <v>22</v>
      </c>
      <c r="N543" s="213" t="s">
        <v>51</v>
      </c>
      <c r="O543" s="43"/>
      <c r="P543" s="214">
        <f>O543*H543</f>
        <v>0</v>
      </c>
      <c r="Q543" s="214">
        <v>0</v>
      </c>
      <c r="R543" s="214">
        <f>Q543*H543</f>
        <v>0</v>
      </c>
      <c r="S543" s="214">
        <v>1.4</v>
      </c>
      <c r="T543" s="215">
        <f>S543*H543</f>
        <v>8.3019999999999996</v>
      </c>
      <c r="AR543" s="25" t="s">
        <v>164</v>
      </c>
      <c r="AT543" s="25" t="s">
        <v>159</v>
      </c>
      <c r="AU543" s="25" t="s">
        <v>89</v>
      </c>
      <c r="AY543" s="25" t="s">
        <v>157</v>
      </c>
      <c r="BE543" s="216">
        <f>IF(N543="základní",J543,0)</f>
        <v>0</v>
      </c>
      <c r="BF543" s="216">
        <f>IF(N543="snížená",J543,0)</f>
        <v>0</v>
      </c>
      <c r="BG543" s="216">
        <f>IF(N543="zákl. přenesená",J543,0)</f>
        <v>0</v>
      </c>
      <c r="BH543" s="216">
        <f>IF(N543="sníž. přenesená",J543,0)</f>
        <v>0</v>
      </c>
      <c r="BI543" s="216">
        <f>IF(N543="nulová",J543,0)</f>
        <v>0</v>
      </c>
      <c r="BJ543" s="25" t="s">
        <v>24</v>
      </c>
      <c r="BK543" s="216">
        <f>ROUND(I543*H543,2)</f>
        <v>0</v>
      </c>
      <c r="BL543" s="25" t="s">
        <v>164</v>
      </c>
      <c r="BM543" s="25" t="s">
        <v>718</v>
      </c>
    </row>
    <row r="544" spans="2:65" s="12" customFormat="1">
      <c r="B544" s="220"/>
      <c r="C544" s="221"/>
      <c r="D544" s="217" t="s">
        <v>168</v>
      </c>
      <c r="E544" s="222" t="s">
        <v>22</v>
      </c>
      <c r="F544" s="223" t="s">
        <v>719</v>
      </c>
      <c r="G544" s="221"/>
      <c r="H544" s="224">
        <v>5.93</v>
      </c>
      <c r="I544" s="225"/>
      <c r="J544" s="221"/>
      <c r="K544" s="221"/>
      <c r="L544" s="226"/>
      <c r="M544" s="227"/>
      <c r="N544" s="228"/>
      <c r="O544" s="228"/>
      <c r="P544" s="228"/>
      <c r="Q544" s="228"/>
      <c r="R544" s="228"/>
      <c r="S544" s="228"/>
      <c r="T544" s="229"/>
      <c r="AT544" s="230" t="s">
        <v>168</v>
      </c>
      <c r="AU544" s="230" t="s">
        <v>89</v>
      </c>
      <c r="AV544" s="12" t="s">
        <v>89</v>
      </c>
      <c r="AW544" s="12" t="s">
        <v>43</v>
      </c>
      <c r="AX544" s="12" t="s">
        <v>24</v>
      </c>
      <c r="AY544" s="230" t="s">
        <v>157</v>
      </c>
    </row>
    <row r="545" spans="2:65" s="14" customFormat="1">
      <c r="B545" s="242"/>
      <c r="C545" s="243"/>
      <c r="D545" s="244" t="s">
        <v>168</v>
      </c>
      <c r="E545" s="245" t="s">
        <v>22</v>
      </c>
      <c r="F545" s="246" t="s">
        <v>174</v>
      </c>
      <c r="G545" s="243"/>
      <c r="H545" s="247" t="s">
        <v>22</v>
      </c>
      <c r="I545" s="248"/>
      <c r="J545" s="243"/>
      <c r="K545" s="243"/>
      <c r="L545" s="249"/>
      <c r="M545" s="250"/>
      <c r="N545" s="251"/>
      <c r="O545" s="251"/>
      <c r="P545" s="251"/>
      <c r="Q545" s="251"/>
      <c r="R545" s="251"/>
      <c r="S545" s="251"/>
      <c r="T545" s="252"/>
      <c r="AT545" s="253" t="s">
        <v>168</v>
      </c>
      <c r="AU545" s="253" t="s">
        <v>89</v>
      </c>
      <c r="AV545" s="14" t="s">
        <v>24</v>
      </c>
      <c r="AW545" s="14" t="s">
        <v>43</v>
      </c>
      <c r="AX545" s="14" t="s">
        <v>80</v>
      </c>
      <c r="AY545" s="253" t="s">
        <v>157</v>
      </c>
    </row>
    <row r="546" spans="2:65" s="1" customFormat="1" ht="22.5" customHeight="1">
      <c r="B546" s="42"/>
      <c r="C546" s="205" t="s">
        <v>720</v>
      </c>
      <c r="D546" s="205" t="s">
        <v>159</v>
      </c>
      <c r="E546" s="206" t="s">
        <v>721</v>
      </c>
      <c r="F546" s="207" t="s">
        <v>722</v>
      </c>
      <c r="G546" s="208" t="s">
        <v>593</v>
      </c>
      <c r="H546" s="209">
        <v>264</v>
      </c>
      <c r="I546" s="210"/>
      <c r="J546" s="211">
        <f>ROUND(I546*H546,2)</f>
        <v>0</v>
      </c>
      <c r="K546" s="207" t="s">
        <v>163</v>
      </c>
      <c r="L546" s="62"/>
      <c r="M546" s="212" t="s">
        <v>22</v>
      </c>
      <c r="N546" s="213" t="s">
        <v>51</v>
      </c>
      <c r="O546" s="43"/>
      <c r="P546" s="214">
        <f>O546*H546</f>
        <v>0</v>
      </c>
      <c r="Q546" s="214">
        <v>0</v>
      </c>
      <c r="R546" s="214">
        <f>Q546*H546</f>
        <v>0</v>
      </c>
      <c r="S546" s="214">
        <v>0</v>
      </c>
      <c r="T546" s="215">
        <f>S546*H546</f>
        <v>0</v>
      </c>
      <c r="AR546" s="25" t="s">
        <v>164</v>
      </c>
      <c r="AT546" s="25" t="s">
        <v>159</v>
      </c>
      <c r="AU546" s="25" t="s">
        <v>89</v>
      </c>
      <c r="AY546" s="25" t="s">
        <v>157</v>
      </c>
      <c r="BE546" s="216">
        <f>IF(N546="základní",J546,0)</f>
        <v>0</v>
      </c>
      <c r="BF546" s="216">
        <f>IF(N546="snížená",J546,0)</f>
        <v>0</v>
      </c>
      <c r="BG546" s="216">
        <f>IF(N546="zákl. přenesená",J546,0)</f>
        <v>0</v>
      </c>
      <c r="BH546" s="216">
        <f>IF(N546="sníž. přenesená",J546,0)</f>
        <v>0</v>
      </c>
      <c r="BI546" s="216">
        <f>IF(N546="nulová",J546,0)</f>
        <v>0</v>
      </c>
      <c r="BJ546" s="25" t="s">
        <v>24</v>
      </c>
      <c r="BK546" s="216">
        <f>ROUND(I546*H546,2)</f>
        <v>0</v>
      </c>
      <c r="BL546" s="25" t="s">
        <v>164</v>
      </c>
      <c r="BM546" s="25" t="s">
        <v>723</v>
      </c>
    </row>
    <row r="547" spans="2:65" s="12" customFormat="1">
      <c r="B547" s="220"/>
      <c r="C547" s="221"/>
      <c r="D547" s="217" t="s">
        <v>168</v>
      </c>
      <c r="E547" s="222" t="s">
        <v>22</v>
      </c>
      <c r="F547" s="223" t="s">
        <v>724</v>
      </c>
      <c r="G547" s="221"/>
      <c r="H547" s="224">
        <v>264</v>
      </c>
      <c r="I547" s="225"/>
      <c r="J547" s="221"/>
      <c r="K547" s="221"/>
      <c r="L547" s="226"/>
      <c r="M547" s="227"/>
      <c r="N547" s="228"/>
      <c r="O547" s="228"/>
      <c r="P547" s="228"/>
      <c r="Q547" s="228"/>
      <c r="R547" s="228"/>
      <c r="S547" s="228"/>
      <c r="T547" s="229"/>
      <c r="AT547" s="230" t="s">
        <v>168</v>
      </c>
      <c r="AU547" s="230" t="s">
        <v>89</v>
      </c>
      <c r="AV547" s="12" t="s">
        <v>89</v>
      </c>
      <c r="AW547" s="12" t="s">
        <v>43</v>
      </c>
      <c r="AX547" s="12" t="s">
        <v>24</v>
      </c>
      <c r="AY547" s="230" t="s">
        <v>157</v>
      </c>
    </row>
    <row r="548" spans="2:65" s="14" customFormat="1">
      <c r="B548" s="242"/>
      <c r="C548" s="243"/>
      <c r="D548" s="244" t="s">
        <v>168</v>
      </c>
      <c r="E548" s="245" t="s">
        <v>22</v>
      </c>
      <c r="F548" s="246" t="s">
        <v>725</v>
      </c>
      <c r="G548" s="243"/>
      <c r="H548" s="247" t="s">
        <v>22</v>
      </c>
      <c r="I548" s="248"/>
      <c r="J548" s="243"/>
      <c r="K548" s="243"/>
      <c r="L548" s="249"/>
      <c r="M548" s="250"/>
      <c r="N548" s="251"/>
      <c r="O548" s="251"/>
      <c r="P548" s="251"/>
      <c r="Q548" s="251"/>
      <c r="R548" s="251"/>
      <c r="S548" s="251"/>
      <c r="T548" s="252"/>
      <c r="AT548" s="253" t="s">
        <v>168</v>
      </c>
      <c r="AU548" s="253" t="s">
        <v>89</v>
      </c>
      <c r="AV548" s="14" t="s">
        <v>24</v>
      </c>
      <c r="AW548" s="14" t="s">
        <v>43</v>
      </c>
      <c r="AX548" s="14" t="s">
        <v>80</v>
      </c>
      <c r="AY548" s="253" t="s">
        <v>157</v>
      </c>
    </row>
    <row r="549" spans="2:65" s="1" customFormat="1" ht="31.5" customHeight="1">
      <c r="B549" s="42"/>
      <c r="C549" s="205" t="s">
        <v>726</v>
      </c>
      <c r="D549" s="205" t="s">
        <v>159</v>
      </c>
      <c r="E549" s="206" t="s">
        <v>727</v>
      </c>
      <c r="F549" s="207" t="s">
        <v>728</v>
      </c>
      <c r="G549" s="208" t="s">
        <v>226</v>
      </c>
      <c r="H549" s="209">
        <v>187.04</v>
      </c>
      <c r="I549" s="210"/>
      <c r="J549" s="211">
        <f>ROUND(I549*H549,2)</f>
        <v>0</v>
      </c>
      <c r="K549" s="207" t="s">
        <v>163</v>
      </c>
      <c r="L549" s="62"/>
      <c r="M549" s="212" t="s">
        <v>22</v>
      </c>
      <c r="N549" s="213" t="s">
        <v>51</v>
      </c>
      <c r="O549" s="43"/>
      <c r="P549" s="214">
        <f>O549*H549</f>
        <v>0</v>
      </c>
      <c r="Q549" s="214">
        <v>0</v>
      </c>
      <c r="R549" s="214">
        <f>Q549*H549</f>
        <v>0</v>
      </c>
      <c r="S549" s="214">
        <v>2.8000000000000001E-2</v>
      </c>
      <c r="T549" s="215">
        <f>S549*H549</f>
        <v>5.23712</v>
      </c>
      <c r="AR549" s="25" t="s">
        <v>164</v>
      </c>
      <c r="AT549" s="25" t="s">
        <v>159</v>
      </c>
      <c r="AU549" s="25" t="s">
        <v>89</v>
      </c>
      <c r="AY549" s="25" t="s">
        <v>157</v>
      </c>
      <c r="BE549" s="216">
        <f>IF(N549="základní",J549,0)</f>
        <v>0</v>
      </c>
      <c r="BF549" s="216">
        <f>IF(N549="snížená",J549,0)</f>
        <v>0</v>
      </c>
      <c r="BG549" s="216">
        <f>IF(N549="zákl. přenesená",J549,0)</f>
        <v>0</v>
      </c>
      <c r="BH549" s="216">
        <f>IF(N549="sníž. přenesená",J549,0)</f>
        <v>0</v>
      </c>
      <c r="BI549" s="216">
        <f>IF(N549="nulová",J549,0)</f>
        <v>0</v>
      </c>
      <c r="BJ549" s="25" t="s">
        <v>24</v>
      </c>
      <c r="BK549" s="216">
        <f>ROUND(I549*H549,2)</f>
        <v>0</v>
      </c>
      <c r="BL549" s="25" t="s">
        <v>164</v>
      </c>
      <c r="BM549" s="25" t="s">
        <v>729</v>
      </c>
    </row>
    <row r="550" spans="2:65" s="1" customFormat="1" ht="36">
      <c r="B550" s="42"/>
      <c r="C550" s="64"/>
      <c r="D550" s="217" t="s">
        <v>166</v>
      </c>
      <c r="E550" s="64"/>
      <c r="F550" s="218" t="s">
        <v>730</v>
      </c>
      <c r="G550" s="64"/>
      <c r="H550" s="64"/>
      <c r="I550" s="173"/>
      <c r="J550" s="64"/>
      <c r="K550" s="64"/>
      <c r="L550" s="62"/>
      <c r="M550" s="219"/>
      <c r="N550" s="43"/>
      <c r="O550" s="43"/>
      <c r="P550" s="43"/>
      <c r="Q550" s="43"/>
      <c r="R550" s="43"/>
      <c r="S550" s="43"/>
      <c r="T550" s="79"/>
      <c r="AT550" s="25" t="s">
        <v>166</v>
      </c>
      <c r="AU550" s="25" t="s">
        <v>89</v>
      </c>
    </row>
    <row r="551" spans="2:65" s="12" customFormat="1">
      <c r="B551" s="220"/>
      <c r="C551" s="221"/>
      <c r="D551" s="244" t="s">
        <v>168</v>
      </c>
      <c r="E551" s="266" t="s">
        <v>22</v>
      </c>
      <c r="F551" s="267" t="s">
        <v>731</v>
      </c>
      <c r="G551" s="221"/>
      <c r="H551" s="268">
        <v>187.04</v>
      </c>
      <c r="I551" s="225"/>
      <c r="J551" s="221"/>
      <c r="K551" s="221"/>
      <c r="L551" s="226"/>
      <c r="M551" s="227"/>
      <c r="N551" s="228"/>
      <c r="O551" s="228"/>
      <c r="P551" s="228"/>
      <c r="Q551" s="228"/>
      <c r="R551" s="228"/>
      <c r="S551" s="228"/>
      <c r="T551" s="229"/>
      <c r="AT551" s="230" t="s">
        <v>168</v>
      </c>
      <c r="AU551" s="230" t="s">
        <v>89</v>
      </c>
      <c r="AV551" s="12" t="s">
        <v>89</v>
      </c>
      <c r="AW551" s="12" t="s">
        <v>43</v>
      </c>
      <c r="AX551" s="12" t="s">
        <v>24</v>
      </c>
      <c r="AY551" s="230" t="s">
        <v>157</v>
      </c>
    </row>
    <row r="552" spans="2:65" s="1" customFormat="1" ht="31.5" customHeight="1">
      <c r="B552" s="42"/>
      <c r="C552" s="205" t="s">
        <v>732</v>
      </c>
      <c r="D552" s="205" t="s">
        <v>159</v>
      </c>
      <c r="E552" s="206" t="s">
        <v>733</v>
      </c>
      <c r="F552" s="207" t="s">
        <v>734</v>
      </c>
      <c r="G552" s="208" t="s">
        <v>226</v>
      </c>
      <c r="H552" s="209">
        <v>3.1949999999999998</v>
      </c>
      <c r="I552" s="210"/>
      <c r="J552" s="211">
        <f>ROUND(I552*H552,2)</f>
        <v>0</v>
      </c>
      <c r="K552" s="207" t="s">
        <v>163</v>
      </c>
      <c r="L552" s="62"/>
      <c r="M552" s="212" t="s">
        <v>22</v>
      </c>
      <c r="N552" s="213" t="s">
        <v>51</v>
      </c>
      <c r="O552" s="43"/>
      <c r="P552" s="214">
        <f>O552*H552</f>
        <v>0</v>
      </c>
      <c r="Q552" s="214">
        <v>0</v>
      </c>
      <c r="R552" s="214">
        <f>Q552*H552</f>
        <v>0</v>
      </c>
      <c r="S552" s="214">
        <v>8.7999999999999995E-2</v>
      </c>
      <c r="T552" s="215">
        <f>S552*H552</f>
        <v>0.28115999999999997</v>
      </c>
      <c r="AR552" s="25" t="s">
        <v>164</v>
      </c>
      <c r="AT552" s="25" t="s">
        <v>159</v>
      </c>
      <c r="AU552" s="25" t="s">
        <v>89</v>
      </c>
      <c r="AY552" s="25" t="s">
        <v>157</v>
      </c>
      <c r="BE552" s="216">
        <f>IF(N552="základní",J552,0)</f>
        <v>0</v>
      </c>
      <c r="BF552" s="216">
        <f>IF(N552="snížená",J552,0)</f>
        <v>0</v>
      </c>
      <c r="BG552" s="216">
        <f>IF(N552="zákl. přenesená",J552,0)</f>
        <v>0</v>
      </c>
      <c r="BH552" s="216">
        <f>IF(N552="sníž. přenesená",J552,0)</f>
        <v>0</v>
      </c>
      <c r="BI552" s="216">
        <f>IF(N552="nulová",J552,0)</f>
        <v>0</v>
      </c>
      <c r="BJ552" s="25" t="s">
        <v>24</v>
      </c>
      <c r="BK552" s="216">
        <f>ROUND(I552*H552,2)</f>
        <v>0</v>
      </c>
      <c r="BL552" s="25" t="s">
        <v>164</v>
      </c>
      <c r="BM552" s="25" t="s">
        <v>735</v>
      </c>
    </row>
    <row r="553" spans="2:65" s="1" customFormat="1" ht="24">
      <c r="B553" s="42"/>
      <c r="C553" s="64"/>
      <c r="D553" s="217" t="s">
        <v>166</v>
      </c>
      <c r="E553" s="64"/>
      <c r="F553" s="218" t="s">
        <v>736</v>
      </c>
      <c r="G553" s="64"/>
      <c r="H553" s="64"/>
      <c r="I553" s="173"/>
      <c r="J553" s="64"/>
      <c r="K553" s="64"/>
      <c r="L553" s="62"/>
      <c r="M553" s="219"/>
      <c r="N553" s="43"/>
      <c r="O553" s="43"/>
      <c r="P553" s="43"/>
      <c r="Q553" s="43"/>
      <c r="R553" s="43"/>
      <c r="S553" s="43"/>
      <c r="T553" s="79"/>
      <c r="AT553" s="25" t="s">
        <v>166</v>
      </c>
      <c r="AU553" s="25" t="s">
        <v>89</v>
      </c>
    </row>
    <row r="554" spans="2:65" s="12" customFormat="1">
      <c r="B554" s="220"/>
      <c r="C554" s="221"/>
      <c r="D554" s="244" t="s">
        <v>168</v>
      </c>
      <c r="E554" s="266" t="s">
        <v>22</v>
      </c>
      <c r="F554" s="267" t="s">
        <v>737</v>
      </c>
      <c r="G554" s="221"/>
      <c r="H554" s="268">
        <v>3.1949999999999998</v>
      </c>
      <c r="I554" s="225"/>
      <c r="J554" s="221"/>
      <c r="K554" s="221"/>
      <c r="L554" s="226"/>
      <c r="M554" s="227"/>
      <c r="N554" s="228"/>
      <c r="O554" s="228"/>
      <c r="P554" s="228"/>
      <c r="Q554" s="228"/>
      <c r="R554" s="228"/>
      <c r="S554" s="228"/>
      <c r="T554" s="229"/>
      <c r="AT554" s="230" t="s">
        <v>168</v>
      </c>
      <c r="AU554" s="230" t="s">
        <v>89</v>
      </c>
      <c r="AV554" s="12" t="s">
        <v>89</v>
      </c>
      <c r="AW554" s="12" t="s">
        <v>43</v>
      </c>
      <c r="AX554" s="12" t="s">
        <v>24</v>
      </c>
      <c r="AY554" s="230" t="s">
        <v>157</v>
      </c>
    </row>
    <row r="555" spans="2:65" s="1" customFormat="1" ht="31.5" customHeight="1">
      <c r="B555" s="42"/>
      <c r="C555" s="205" t="s">
        <v>738</v>
      </c>
      <c r="D555" s="205" t="s">
        <v>159</v>
      </c>
      <c r="E555" s="206" t="s">
        <v>739</v>
      </c>
      <c r="F555" s="207" t="s">
        <v>740</v>
      </c>
      <c r="G555" s="208" t="s">
        <v>226</v>
      </c>
      <c r="H555" s="209">
        <v>4.992</v>
      </c>
      <c r="I555" s="210"/>
      <c r="J555" s="211">
        <f>ROUND(I555*H555,2)</f>
        <v>0</v>
      </c>
      <c r="K555" s="207" t="s">
        <v>163</v>
      </c>
      <c r="L555" s="62"/>
      <c r="M555" s="212" t="s">
        <v>22</v>
      </c>
      <c r="N555" s="213" t="s">
        <v>51</v>
      </c>
      <c r="O555" s="43"/>
      <c r="P555" s="214">
        <f>O555*H555</f>
        <v>0</v>
      </c>
      <c r="Q555" s="214">
        <v>0</v>
      </c>
      <c r="R555" s="214">
        <f>Q555*H555</f>
        <v>0</v>
      </c>
      <c r="S555" s="214">
        <v>4.1000000000000002E-2</v>
      </c>
      <c r="T555" s="215">
        <f>S555*H555</f>
        <v>0.20467200000000002</v>
      </c>
      <c r="AR555" s="25" t="s">
        <v>164</v>
      </c>
      <c r="AT555" s="25" t="s">
        <v>159</v>
      </c>
      <c r="AU555" s="25" t="s">
        <v>89</v>
      </c>
      <c r="AY555" s="25" t="s">
        <v>157</v>
      </c>
      <c r="BE555" s="216">
        <f>IF(N555="základní",J555,0)</f>
        <v>0</v>
      </c>
      <c r="BF555" s="216">
        <f>IF(N555="snížená",J555,0)</f>
        <v>0</v>
      </c>
      <c r="BG555" s="216">
        <f>IF(N555="zákl. přenesená",J555,0)</f>
        <v>0</v>
      </c>
      <c r="BH555" s="216">
        <f>IF(N555="sníž. přenesená",J555,0)</f>
        <v>0</v>
      </c>
      <c r="BI555" s="216">
        <f>IF(N555="nulová",J555,0)</f>
        <v>0</v>
      </c>
      <c r="BJ555" s="25" t="s">
        <v>24</v>
      </c>
      <c r="BK555" s="216">
        <f>ROUND(I555*H555,2)</f>
        <v>0</v>
      </c>
      <c r="BL555" s="25" t="s">
        <v>164</v>
      </c>
      <c r="BM555" s="25" t="s">
        <v>741</v>
      </c>
    </row>
    <row r="556" spans="2:65" s="1" customFormat="1" ht="36">
      <c r="B556" s="42"/>
      <c r="C556" s="64"/>
      <c r="D556" s="217" t="s">
        <v>166</v>
      </c>
      <c r="E556" s="64"/>
      <c r="F556" s="218" t="s">
        <v>742</v>
      </c>
      <c r="G556" s="64"/>
      <c r="H556" s="64"/>
      <c r="I556" s="173"/>
      <c r="J556" s="64"/>
      <c r="K556" s="64"/>
      <c r="L556" s="62"/>
      <c r="M556" s="219"/>
      <c r="N556" s="43"/>
      <c r="O556" s="43"/>
      <c r="P556" s="43"/>
      <c r="Q556" s="43"/>
      <c r="R556" s="43"/>
      <c r="S556" s="43"/>
      <c r="T556" s="79"/>
      <c r="AT556" s="25" t="s">
        <v>166</v>
      </c>
      <c r="AU556" s="25" t="s">
        <v>89</v>
      </c>
    </row>
    <row r="557" spans="2:65" s="12" customFormat="1">
      <c r="B557" s="220"/>
      <c r="C557" s="221"/>
      <c r="D557" s="217" t="s">
        <v>168</v>
      </c>
      <c r="E557" s="222" t="s">
        <v>22</v>
      </c>
      <c r="F557" s="223" t="s">
        <v>743</v>
      </c>
      <c r="G557" s="221"/>
      <c r="H557" s="224">
        <v>1.6160000000000001</v>
      </c>
      <c r="I557" s="225"/>
      <c r="J557" s="221"/>
      <c r="K557" s="221"/>
      <c r="L557" s="226"/>
      <c r="M557" s="227"/>
      <c r="N557" s="228"/>
      <c r="O557" s="228"/>
      <c r="P557" s="228"/>
      <c r="Q557" s="228"/>
      <c r="R557" s="228"/>
      <c r="S557" s="228"/>
      <c r="T557" s="229"/>
      <c r="AT557" s="230" t="s">
        <v>168</v>
      </c>
      <c r="AU557" s="230" t="s">
        <v>89</v>
      </c>
      <c r="AV557" s="12" t="s">
        <v>89</v>
      </c>
      <c r="AW557" s="12" t="s">
        <v>43</v>
      </c>
      <c r="AX557" s="12" t="s">
        <v>80</v>
      </c>
      <c r="AY557" s="230" t="s">
        <v>157</v>
      </c>
    </row>
    <row r="558" spans="2:65" s="12" customFormat="1">
      <c r="B558" s="220"/>
      <c r="C558" s="221"/>
      <c r="D558" s="217" t="s">
        <v>168</v>
      </c>
      <c r="E558" s="222" t="s">
        <v>22</v>
      </c>
      <c r="F558" s="223" t="s">
        <v>744</v>
      </c>
      <c r="G558" s="221"/>
      <c r="H558" s="224">
        <v>1.5760000000000001</v>
      </c>
      <c r="I558" s="225"/>
      <c r="J558" s="221"/>
      <c r="K558" s="221"/>
      <c r="L558" s="226"/>
      <c r="M558" s="227"/>
      <c r="N558" s="228"/>
      <c r="O558" s="228"/>
      <c r="P558" s="228"/>
      <c r="Q558" s="228"/>
      <c r="R558" s="228"/>
      <c r="S558" s="228"/>
      <c r="T558" s="229"/>
      <c r="AT558" s="230" t="s">
        <v>168</v>
      </c>
      <c r="AU558" s="230" t="s">
        <v>89</v>
      </c>
      <c r="AV558" s="12" t="s">
        <v>89</v>
      </c>
      <c r="AW558" s="12" t="s">
        <v>43</v>
      </c>
      <c r="AX558" s="12" t="s">
        <v>80</v>
      </c>
      <c r="AY558" s="230" t="s">
        <v>157</v>
      </c>
    </row>
    <row r="559" spans="2:65" s="12" customFormat="1" ht="24">
      <c r="B559" s="220"/>
      <c r="C559" s="221"/>
      <c r="D559" s="217" t="s">
        <v>168</v>
      </c>
      <c r="E559" s="222" t="s">
        <v>22</v>
      </c>
      <c r="F559" s="223" t="s">
        <v>596</v>
      </c>
      <c r="G559" s="221"/>
      <c r="H559" s="224">
        <v>0.72</v>
      </c>
      <c r="I559" s="225"/>
      <c r="J559" s="221"/>
      <c r="K559" s="221"/>
      <c r="L559" s="226"/>
      <c r="M559" s="227"/>
      <c r="N559" s="228"/>
      <c r="O559" s="228"/>
      <c r="P559" s="228"/>
      <c r="Q559" s="228"/>
      <c r="R559" s="228"/>
      <c r="S559" s="228"/>
      <c r="T559" s="229"/>
      <c r="AT559" s="230" t="s">
        <v>168</v>
      </c>
      <c r="AU559" s="230" t="s">
        <v>89</v>
      </c>
      <c r="AV559" s="12" t="s">
        <v>89</v>
      </c>
      <c r="AW559" s="12" t="s">
        <v>43</v>
      </c>
      <c r="AX559" s="12" t="s">
        <v>80</v>
      </c>
      <c r="AY559" s="230" t="s">
        <v>157</v>
      </c>
    </row>
    <row r="560" spans="2:65" s="12" customFormat="1" ht="24">
      <c r="B560" s="220"/>
      <c r="C560" s="221"/>
      <c r="D560" s="217" t="s">
        <v>168</v>
      </c>
      <c r="E560" s="222" t="s">
        <v>22</v>
      </c>
      <c r="F560" s="223" t="s">
        <v>597</v>
      </c>
      <c r="G560" s="221"/>
      <c r="H560" s="224">
        <v>1.08</v>
      </c>
      <c r="I560" s="225"/>
      <c r="J560" s="221"/>
      <c r="K560" s="221"/>
      <c r="L560" s="226"/>
      <c r="M560" s="227"/>
      <c r="N560" s="228"/>
      <c r="O560" s="228"/>
      <c r="P560" s="228"/>
      <c r="Q560" s="228"/>
      <c r="R560" s="228"/>
      <c r="S560" s="228"/>
      <c r="T560" s="229"/>
      <c r="AT560" s="230" t="s">
        <v>168</v>
      </c>
      <c r="AU560" s="230" t="s">
        <v>89</v>
      </c>
      <c r="AV560" s="12" t="s">
        <v>89</v>
      </c>
      <c r="AW560" s="12" t="s">
        <v>43</v>
      </c>
      <c r="AX560" s="12" t="s">
        <v>80</v>
      </c>
      <c r="AY560" s="230" t="s">
        <v>157</v>
      </c>
    </row>
    <row r="561" spans="2:65" s="15" customFormat="1">
      <c r="B561" s="255"/>
      <c r="C561" s="256"/>
      <c r="D561" s="244" t="s">
        <v>168</v>
      </c>
      <c r="E561" s="282" t="s">
        <v>22</v>
      </c>
      <c r="F561" s="283" t="s">
        <v>193</v>
      </c>
      <c r="G561" s="256"/>
      <c r="H561" s="284">
        <v>4.992</v>
      </c>
      <c r="I561" s="260"/>
      <c r="J561" s="256"/>
      <c r="K561" s="256"/>
      <c r="L561" s="261"/>
      <c r="M561" s="262"/>
      <c r="N561" s="263"/>
      <c r="O561" s="263"/>
      <c r="P561" s="263"/>
      <c r="Q561" s="263"/>
      <c r="R561" s="263"/>
      <c r="S561" s="263"/>
      <c r="T561" s="264"/>
      <c r="AT561" s="265" t="s">
        <v>168</v>
      </c>
      <c r="AU561" s="265" t="s">
        <v>89</v>
      </c>
      <c r="AV561" s="15" t="s">
        <v>164</v>
      </c>
      <c r="AW561" s="15" t="s">
        <v>43</v>
      </c>
      <c r="AX561" s="15" t="s">
        <v>24</v>
      </c>
      <c r="AY561" s="265" t="s">
        <v>157</v>
      </c>
    </row>
    <row r="562" spans="2:65" s="1" customFormat="1" ht="31.5" customHeight="1">
      <c r="B562" s="42"/>
      <c r="C562" s="205" t="s">
        <v>745</v>
      </c>
      <c r="D562" s="205" t="s">
        <v>159</v>
      </c>
      <c r="E562" s="206" t="s">
        <v>746</v>
      </c>
      <c r="F562" s="207" t="s">
        <v>747</v>
      </c>
      <c r="G562" s="208" t="s">
        <v>226</v>
      </c>
      <c r="H562" s="209">
        <v>4.12</v>
      </c>
      <c r="I562" s="210"/>
      <c r="J562" s="211">
        <f>ROUND(I562*H562,2)</f>
        <v>0</v>
      </c>
      <c r="K562" s="207" t="s">
        <v>163</v>
      </c>
      <c r="L562" s="62"/>
      <c r="M562" s="212" t="s">
        <v>22</v>
      </c>
      <c r="N562" s="213" t="s">
        <v>51</v>
      </c>
      <c r="O562" s="43"/>
      <c r="P562" s="214">
        <f>O562*H562</f>
        <v>0</v>
      </c>
      <c r="Q562" s="214">
        <v>0</v>
      </c>
      <c r="R562" s="214">
        <f>Q562*H562</f>
        <v>0</v>
      </c>
      <c r="S562" s="214">
        <v>0.06</v>
      </c>
      <c r="T562" s="215">
        <f>S562*H562</f>
        <v>0.2472</v>
      </c>
      <c r="AR562" s="25" t="s">
        <v>164</v>
      </c>
      <c r="AT562" s="25" t="s">
        <v>159</v>
      </c>
      <c r="AU562" s="25" t="s">
        <v>89</v>
      </c>
      <c r="AY562" s="25" t="s">
        <v>157</v>
      </c>
      <c r="BE562" s="216">
        <f>IF(N562="základní",J562,0)</f>
        <v>0</v>
      </c>
      <c r="BF562" s="216">
        <f>IF(N562="snížená",J562,0)</f>
        <v>0</v>
      </c>
      <c r="BG562" s="216">
        <f>IF(N562="zákl. přenesená",J562,0)</f>
        <v>0</v>
      </c>
      <c r="BH562" s="216">
        <f>IF(N562="sníž. přenesená",J562,0)</f>
        <v>0</v>
      </c>
      <c r="BI562" s="216">
        <f>IF(N562="nulová",J562,0)</f>
        <v>0</v>
      </c>
      <c r="BJ562" s="25" t="s">
        <v>24</v>
      </c>
      <c r="BK562" s="216">
        <f>ROUND(I562*H562,2)</f>
        <v>0</v>
      </c>
      <c r="BL562" s="25" t="s">
        <v>164</v>
      </c>
      <c r="BM562" s="25" t="s">
        <v>748</v>
      </c>
    </row>
    <row r="563" spans="2:65" s="1" customFormat="1" ht="36">
      <c r="B563" s="42"/>
      <c r="C563" s="64"/>
      <c r="D563" s="217" t="s">
        <v>166</v>
      </c>
      <c r="E563" s="64"/>
      <c r="F563" s="218" t="s">
        <v>742</v>
      </c>
      <c r="G563" s="64"/>
      <c r="H563" s="64"/>
      <c r="I563" s="173"/>
      <c r="J563" s="64"/>
      <c r="K563" s="64"/>
      <c r="L563" s="62"/>
      <c r="M563" s="219"/>
      <c r="N563" s="43"/>
      <c r="O563" s="43"/>
      <c r="P563" s="43"/>
      <c r="Q563" s="43"/>
      <c r="R563" s="43"/>
      <c r="S563" s="43"/>
      <c r="T563" s="79"/>
      <c r="AT563" s="25" t="s">
        <v>166</v>
      </c>
      <c r="AU563" s="25" t="s">
        <v>89</v>
      </c>
    </row>
    <row r="564" spans="2:65" s="12" customFormat="1">
      <c r="B564" s="220"/>
      <c r="C564" s="221"/>
      <c r="D564" s="244" t="s">
        <v>168</v>
      </c>
      <c r="E564" s="266" t="s">
        <v>22</v>
      </c>
      <c r="F564" s="267" t="s">
        <v>749</v>
      </c>
      <c r="G564" s="221"/>
      <c r="H564" s="268">
        <v>4.12</v>
      </c>
      <c r="I564" s="225"/>
      <c r="J564" s="221"/>
      <c r="K564" s="221"/>
      <c r="L564" s="226"/>
      <c r="M564" s="227"/>
      <c r="N564" s="228"/>
      <c r="O564" s="228"/>
      <c r="P564" s="228"/>
      <c r="Q564" s="228"/>
      <c r="R564" s="228"/>
      <c r="S564" s="228"/>
      <c r="T564" s="229"/>
      <c r="AT564" s="230" t="s">
        <v>168</v>
      </c>
      <c r="AU564" s="230" t="s">
        <v>89</v>
      </c>
      <c r="AV564" s="12" t="s">
        <v>89</v>
      </c>
      <c r="AW564" s="12" t="s">
        <v>43</v>
      </c>
      <c r="AX564" s="12" t="s">
        <v>24</v>
      </c>
      <c r="AY564" s="230" t="s">
        <v>157</v>
      </c>
    </row>
    <row r="565" spans="2:65" s="1" customFormat="1" ht="31.5" customHeight="1">
      <c r="B565" s="42"/>
      <c r="C565" s="205" t="s">
        <v>750</v>
      </c>
      <c r="D565" s="205" t="s">
        <v>159</v>
      </c>
      <c r="E565" s="206" t="s">
        <v>751</v>
      </c>
      <c r="F565" s="207" t="s">
        <v>752</v>
      </c>
      <c r="G565" s="208" t="s">
        <v>593</v>
      </c>
      <c r="H565" s="209">
        <v>2</v>
      </c>
      <c r="I565" s="210"/>
      <c r="J565" s="211">
        <f>ROUND(I565*H565,2)</f>
        <v>0</v>
      </c>
      <c r="K565" s="207" t="s">
        <v>163</v>
      </c>
      <c r="L565" s="62"/>
      <c r="M565" s="212" t="s">
        <v>22</v>
      </c>
      <c r="N565" s="213" t="s">
        <v>51</v>
      </c>
      <c r="O565" s="43"/>
      <c r="P565" s="214">
        <f>O565*H565</f>
        <v>0</v>
      </c>
      <c r="Q565" s="214">
        <v>0</v>
      </c>
      <c r="R565" s="214">
        <f>Q565*H565</f>
        <v>0</v>
      </c>
      <c r="S565" s="214">
        <v>8.9999999999999993E-3</v>
      </c>
      <c r="T565" s="215">
        <f>S565*H565</f>
        <v>1.7999999999999999E-2</v>
      </c>
      <c r="AR565" s="25" t="s">
        <v>164</v>
      </c>
      <c r="AT565" s="25" t="s">
        <v>159</v>
      </c>
      <c r="AU565" s="25" t="s">
        <v>89</v>
      </c>
      <c r="AY565" s="25" t="s">
        <v>157</v>
      </c>
      <c r="BE565" s="216">
        <f>IF(N565="základní",J565,0)</f>
        <v>0</v>
      </c>
      <c r="BF565" s="216">
        <f>IF(N565="snížená",J565,0)</f>
        <v>0</v>
      </c>
      <c r="BG565" s="216">
        <f>IF(N565="zákl. přenesená",J565,0)</f>
        <v>0</v>
      </c>
      <c r="BH565" s="216">
        <f>IF(N565="sníž. přenesená",J565,0)</f>
        <v>0</v>
      </c>
      <c r="BI565" s="216">
        <f>IF(N565="nulová",J565,0)</f>
        <v>0</v>
      </c>
      <c r="BJ565" s="25" t="s">
        <v>24</v>
      </c>
      <c r="BK565" s="216">
        <f>ROUND(I565*H565,2)</f>
        <v>0</v>
      </c>
      <c r="BL565" s="25" t="s">
        <v>164</v>
      </c>
      <c r="BM565" s="25" t="s">
        <v>753</v>
      </c>
    </row>
    <row r="566" spans="2:65" s="12" customFormat="1">
      <c r="B566" s="220"/>
      <c r="C566" s="221"/>
      <c r="D566" s="244" t="s">
        <v>168</v>
      </c>
      <c r="E566" s="266" t="s">
        <v>22</v>
      </c>
      <c r="F566" s="267" t="s">
        <v>613</v>
      </c>
      <c r="G566" s="221"/>
      <c r="H566" s="268">
        <v>2</v>
      </c>
      <c r="I566" s="225"/>
      <c r="J566" s="221"/>
      <c r="K566" s="221"/>
      <c r="L566" s="226"/>
      <c r="M566" s="227"/>
      <c r="N566" s="228"/>
      <c r="O566" s="228"/>
      <c r="P566" s="228"/>
      <c r="Q566" s="228"/>
      <c r="R566" s="228"/>
      <c r="S566" s="228"/>
      <c r="T566" s="229"/>
      <c r="AT566" s="230" t="s">
        <v>168</v>
      </c>
      <c r="AU566" s="230" t="s">
        <v>89</v>
      </c>
      <c r="AV566" s="12" t="s">
        <v>89</v>
      </c>
      <c r="AW566" s="12" t="s">
        <v>43</v>
      </c>
      <c r="AX566" s="12" t="s">
        <v>24</v>
      </c>
      <c r="AY566" s="230" t="s">
        <v>157</v>
      </c>
    </row>
    <row r="567" spans="2:65" s="1" customFormat="1" ht="31.5" customHeight="1">
      <c r="B567" s="42"/>
      <c r="C567" s="205" t="s">
        <v>754</v>
      </c>
      <c r="D567" s="205" t="s">
        <v>159</v>
      </c>
      <c r="E567" s="206" t="s">
        <v>755</v>
      </c>
      <c r="F567" s="207" t="s">
        <v>756</v>
      </c>
      <c r="G567" s="208" t="s">
        <v>593</v>
      </c>
      <c r="H567" s="209">
        <v>8</v>
      </c>
      <c r="I567" s="210"/>
      <c r="J567" s="211">
        <f>ROUND(I567*H567,2)</f>
        <v>0</v>
      </c>
      <c r="K567" s="207" t="s">
        <v>163</v>
      </c>
      <c r="L567" s="62"/>
      <c r="M567" s="212" t="s">
        <v>22</v>
      </c>
      <c r="N567" s="213" t="s">
        <v>51</v>
      </c>
      <c r="O567" s="43"/>
      <c r="P567" s="214">
        <f>O567*H567</f>
        <v>0</v>
      </c>
      <c r="Q567" s="214">
        <v>0</v>
      </c>
      <c r="R567" s="214">
        <f>Q567*H567</f>
        <v>0</v>
      </c>
      <c r="S567" s="214">
        <v>8.9999999999999993E-3</v>
      </c>
      <c r="T567" s="215">
        <f>S567*H567</f>
        <v>7.1999999999999995E-2</v>
      </c>
      <c r="AR567" s="25" t="s">
        <v>164</v>
      </c>
      <c r="AT567" s="25" t="s">
        <v>159</v>
      </c>
      <c r="AU567" s="25" t="s">
        <v>89</v>
      </c>
      <c r="AY567" s="25" t="s">
        <v>157</v>
      </c>
      <c r="BE567" s="216">
        <f>IF(N567="základní",J567,0)</f>
        <v>0</v>
      </c>
      <c r="BF567" s="216">
        <f>IF(N567="snížená",J567,0)</f>
        <v>0</v>
      </c>
      <c r="BG567" s="216">
        <f>IF(N567="zákl. přenesená",J567,0)</f>
        <v>0</v>
      </c>
      <c r="BH567" s="216">
        <f>IF(N567="sníž. přenesená",J567,0)</f>
        <v>0</v>
      </c>
      <c r="BI567" s="216">
        <f>IF(N567="nulová",J567,0)</f>
        <v>0</v>
      </c>
      <c r="BJ567" s="25" t="s">
        <v>24</v>
      </c>
      <c r="BK567" s="216">
        <f>ROUND(I567*H567,2)</f>
        <v>0</v>
      </c>
      <c r="BL567" s="25" t="s">
        <v>164</v>
      </c>
      <c r="BM567" s="25" t="s">
        <v>757</v>
      </c>
    </row>
    <row r="568" spans="2:65" s="12" customFormat="1">
      <c r="B568" s="220"/>
      <c r="C568" s="221"/>
      <c r="D568" s="244" t="s">
        <v>168</v>
      </c>
      <c r="E568" s="266" t="s">
        <v>22</v>
      </c>
      <c r="F568" s="267" t="s">
        <v>758</v>
      </c>
      <c r="G568" s="221"/>
      <c r="H568" s="268">
        <v>8</v>
      </c>
      <c r="I568" s="225"/>
      <c r="J568" s="221"/>
      <c r="K568" s="221"/>
      <c r="L568" s="226"/>
      <c r="M568" s="227"/>
      <c r="N568" s="228"/>
      <c r="O568" s="228"/>
      <c r="P568" s="228"/>
      <c r="Q568" s="228"/>
      <c r="R568" s="228"/>
      <c r="S568" s="228"/>
      <c r="T568" s="229"/>
      <c r="AT568" s="230" t="s">
        <v>168</v>
      </c>
      <c r="AU568" s="230" t="s">
        <v>89</v>
      </c>
      <c r="AV568" s="12" t="s">
        <v>89</v>
      </c>
      <c r="AW568" s="12" t="s">
        <v>43</v>
      </c>
      <c r="AX568" s="12" t="s">
        <v>24</v>
      </c>
      <c r="AY568" s="230" t="s">
        <v>157</v>
      </c>
    </row>
    <row r="569" spans="2:65" s="1" customFormat="1" ht="31.5" customHeight="1">
      <c r="B569" s="42"/>
      <c r="C569" s="205" t="s">
        <v>759</v>
      </c>
      <c r="D569" s="205" t="s">
        <v>159</v>
      </c>
      <c r="E569" s="206" t="s">
        <v>760</v>
      </c>
      <c r="F569" s="207" t="s">
        <v>761</v>
      </c>
      <c r="G569" s="208" t="s">
        <v>593</v>
      </c>
      <c r="H569" s="209">
        <v>2</v>
      </c>
      <c r="I569" s="210"/>
      <c r="J569" s="211">
        <f>ROUND(I569*H569,2)</f>
        <v>0</v>
      </c>
      <c r="K569" s="207" t="s">
        <v>163</v>
      </c>
      <c r="L569" s="62"/>
      <c r="M569" s="212" t="s">
        <v>22</v>
      </c>
      <c r="N569" s="213" t="s">
        <v>51</v>
      </c>
      <c r="O569" s="43"/>
      <c r="P569" s="214">
        <f>O569*H569</f>
        <v>0</v>
      </c>
      <c r="Q569" s="214">
        <v>0</v>
      </c>
      <c r="R569" s="214">
        <f>Q569*H569</f>
        <v>0</v>
      </c>
      <c r="S569" s="214">
        <v>1E-3</v>
      </c>
      <c r="T569" s="215">
        <f>S569*H569</f>
        <v>2E-3</v>
      </c>
      <c r="AR569" s="25" t="s">
        <v>164</v>
      </c>
      <c r="AT569" s="25" t="s">
        <v>159</v>
      </c>
      <c r="AU569" s="25" t="s">
        <v>89</v>
      </c>
      <c r="AY569" s="25" t="s">
        <v>157</v>
      </c>
      <c r="BE569" s="216">
        <f>IF(N569="základní",J569,0)</f>
        <v>0</v>
      </c>
      <c r="BF569" s="216">
        <f>IF(N569="snížená",J569,0)</f>
        <v>0</v>
      </c>
      <c r="BG569" s="216">
        <f>IF(N569="zákl. přenesená",J569,0)</f>
        <v>0</v>
      </c>
      <c r="BH569" s="216">
        <f>IF(N569="sníž. přenesená",J569,0)</f>
        <v>0</v>
      </c>
      <c r="BI569" s="216">
        <f>IF(N569="nulová",J569,0)</f>
        <v>0</v>
      </c>
      <c r="BJ569" s="25" t="s">
        <v>24</v>
      </c>
      <c r="BK569" s="216">
        <f>ROUND(I569*H569,2)</f>
        <v>0</v>
      </c>
      <c r="BL569" s="25" t="s">
        <v>164</v>
      </c>
      <c r="BM569" s="25" t="s">
        <v>762</v>
      </c>
    </row>
    <row r="570" spans="2:65" s="12" customFormat="1">
      <c r="B570" s="220"/>
      <c r="C570" s="221"/>
      <c r="D570" s="244" t="s">
        <v>168</v>
      </c>
      <c r="E570" s="266" t="s">
        <v>22</v>
      </c>
      <c r="F570" s="267" t="s">
        <v>763</v>
      </c>
      <c r="G570" s="221"/>
      <c r="H570" s="268">
        <v>2</v>
      </c>
      <c r="I570" s="225"/>
      <c r="J570" s="221"/>
      <c r="K570" s="221"/>
      <c r="L570" s="226"/>
      <c r="M570" s="227"/>
      <c r="N570" s="228"/>
      <c r="O570" s="228"/>
      <c r="P570" s="228"/>
      <c r="Q570" s="228"/>
      <c r="R570" s="228"/>
      <c r="S570" s="228"/>
      <c r="T570" s="229"/>
      <c r="AT570" s="230" t="s">
        <v>168</v>
      </c>
      <c r="AU570" s="230" t="s">
        <v>89</v>
      </c>
      <c r="AV570" s="12" t="s">
        <v>89</v>
      </c>
      <c r="AW570" s="12" t="s">
        <v>43</v>
      </c>
      <c r="AX570" s="12" t="s">
        <v>24</v>
      </c>
      <c r="AY570" s="230" t="s">
        <v>157</v>
      </c>
    </row>
    <row r="571" spans="2:65" s="1" customFormat="1" ht="31.5" customHeight="1">
      <c r="B571" s="42"/>
      <c r="C571" s="205" t="s">
        <v>764</v>
      </c>
      <c r="D571" s="205" t="s">
        <v>159</v>
      </c>
      <c r="E571" s="206" t="s">
        <v>765</v>
      </c>
      <c r="F571" s="207" t="s">
        <v>766</v>
      </c>
      <c r="G571" s="208" t="s">
        <v>593</v>
      </c>
      <c r="H571" s="209">
        <v>1</v>
      </c>
      <c r="I571" s="210"/>
      <c r="J571" s="211">
        <f>ROUND(I571*H571,2)</f>
        <v>0</v>
      </c>
      <c r="K571" s="207" t="s">
        <v>22</v>
      </c>
      <c r="L571" s="62"/>
      <c r="M571" s="212" t="s">
        <v>22</v>
      </c>
      <c r="N571" s="213" t="s">
        <v>51</v>
      </c>
      <c r="O571" s="43"/>
      <c r="P571" s="214">
        <f>O571*H571</f>
        <v>0</v>
      </c>
      <c r="Q571" s="214">
        <v>0</v>
      </c>
      <c r="R571" s="214">
        <f>Q571*H571</f>
        <v>0</v>
      </c>
      <c r="S571" s="214">
        <v>0.05</v>
      </c>
      <c r="T571" s="215">
        <f>S571*H571</f>
        <v>0.05</v>
      </c>
      <c r="AR571" s="25" t="s">
        <v>164</v>
      </c>
      <c r="AT571" s="25" t="s">
        <v>159</v>
      </c>
      <c r="AU571" s="25" t="s">
        <v>89</v>
      </c>
      <c r="AY571" s="25" t="s">
        <v>157</v>
      </c>
      <c r="BE571" s="216">
        <f>IF(N571="základní",J571,0)</f>
        <v>0</v>
      </c>
      <c r="BF571" s="216">
        <f>IF(N571="snížená",J571,0)</f>
        <v>0</v>
      </c>
      <c r="BG571" s="216">
        <f>IF(N571="zákl. přenesená",J571,0)</f>
        <v>0</v>
      </c>
      <c r="BH571" s="216">
        <f>IF(N571="sníž. přenesená",J571,0)</f>
        <v>0</v>
      </c>
      <c r="BI571" s="216">
        <f>IF(N571="nulová",J571,0)</f>
        <v>0</v>
      </c>
      <c r="BJ571" s="25" t="s">
        <v>24</v>
      </c>
      <c r="BK571" s="216">
        <f>ROUND(I571*H571,2)</f>
        <v>0</v>
      </c>
      <c r="BL571" s="25" t="s">
        <v>164</v>
      </c>
      <c r="BM571" s="25" t="s">
        <v>767</v>
      </c>
    </row>
    <row r="572" spans="2:65" s="12" customFormat="1">
      <c r="B572" s="220"/>
      <c r="C572" s="221"/>
      <c r="D572" s="244" t="s">
        <v>168</v>
      </c>
      <c r="E572" s="266" t="s">
        <v>22</v>
      </c>
      <c r="F572" s="267" t="s">
        <v>768</v>
      </c>
      <c r="G572" s="221"/>
      <c r="H572" s="268">
        <v>1</v>
      </c>
      <c r="I572" s="225"/>
      <c r="J572" s="221"/>
      <c r="K572" s="221"/>
      <c r="L572" s="226"/>
      <c r="M572" s="227"/>
      <c r="N572" s="228"/>
      <c r="O572" s="228"/>
      <c r="P572" s="228"/>
      <c r="Q572" s="228"/>
      <c r="R572" s="228"/>
      <c r="S572" s="228"/>
      <c r="T572" s="229"/>
      <c r="AT572" s="230" t="s">
        <v>168</v>
      </c>
      <c r="AU572" s="230" t="s">
        <v>89</v>
      </c>
      <c r="AV572" s="12" t="s">
        <v>89</v>
      </c>
      <c r="AW572" s="12" t="s">
        <v>43</v>
      </c>
      <c r="AX572" s="12" t="s">
        <v>24</v>
      </c>
      <c r="AY572" s="230" t="s">
        <v>157</v>
      </c>
    </row>
    <row r="573" spans="2:65" s="1" customFormat="1" ht="31.5" customHeight="1">
      <c r="B573" s="42"/>
      <c r="C573" s="205" t="s">
        <v>769</v>
      </c>
      <c r="D573" s="205" t="s">
        <v>159</v>
      </c>
      <c r="E573" s="206" t="s">
        <v>770</v>
      </c>
      <c r="F573" s="207" t="s">
        <v>771</v>
      </c>
      <c r="G573" s="208" t="s">
        <v>226</v>
      </c>
      <c r="H573" s="209">
        <v>1381.9939999999999</v>
      </c>
      <c r="I573" s="210"/>
      <c r="J573" s="211">
        <f>ROUND(I573*H573,2)</f>
        <v>0</v>
      </c>
      <c r="K573" s="207" t="s">
        <v>163</v>
      </c>
      <c r="L573" s="62"/>
      <c r="M573" s="212" t="s">
        <v>22</v>
      </c>
      <c r="N573" s="213" t="s">
        <v>51</v>
      </c>
      <c r="O573" s="43"/>
      <c r="P573" s="214">
        <f>O573*H573</f>
        <v>0</v>
      </c>
      <c r="Q573" s="214">
        <v>0</v>
      </c>
      <c r="R573" s="214">
        <f>Q573*H573</f>
        <v>0</v>
      </c>
      <c r="S573" s="214">
        <v>0.01</v>
      </c>
      <c r="T573" s="215">
        <f>S573*H573</f>
        <v>13.819939999999999</v>
      </c>
      <c r="AR573" s="25" t="s">
        <v>164</v>
      </c>
      <c r="AT573" s="25" t="s">
        <v>159</v>
      </c>
      <c r="AU573" s="25" t="s">
        <v>89</v>
      </c>
      <c r="AY573" s="25" t="s">
        <v>157</v>
      </c>
      <c r="BE573" s="216">
        <f>IF(N573="základní",J573,0)</f>
        <v>0</v>
      </c>
      <c r="BF573" s="216">
        <f>IF(N573="snížená",J573,0)</f>
        <v>0</v>
      </c>
      <c r="BG573" s="216">
        <f>IF(N573="zákl. přenesená",J573,0)</f>
        <v>0</v>
      </c>
      <c r="BH573" s="216">
        <f>IF(N573="sníž. přenesená",J573,0)</f>
        <v>0</v>
      </c>
      <c r="BI573" s="216">
        <f>IF(N573="nulová",J573,0)</f>
        <v>0</v>
      </c>
      <c r="BJ573" s="25" t="s">
        <v>24</v>
      </c>
      <c r="BK573" s="216">
        <f>ROUND(I573*H573,2)</f>
        <v>0</v>
      </c>
      <c r="BL573" s="25" t="s">
        <v>164</v>
      </c>
      <c r="BM573" s="25" t="s">
        <v>772</v>
      </c>
    </row>
    <row r="574" spans="2:65" s="14" customFormat="1">
      <c r="B574" s="242"/>
      <c r="C574" s="243"/>
      <c r="D574" s="217" t="s">
        <v>168</v>
      </c>
      <c r="E574" s="279" t="s">
        <v>22</v>
      </c>
      <c r="F574" s="280" t="s">
        <v>353</v>
      </c>
      <c r="G574" s="243"/>
      <c r="H574" s="281" t="s">
        <v>22</v>
      </c>
      <c r="I574" s="248"/>
      <c r="J574" s="243"/>
      <c r="K574" s="243"/>
      <c r="L574" s="249"/>
      <c r="M574" s="250"/>
      <c r="N574" s="251"/>
      <c r="O574" s="251"/>
      <c r="P574" s="251"/>
      <c r="Q574" s="251"/>
      <c r="R574" s="251"/>
      <c r="S574" s="251"/>
      <c r="T574" s="252"/>
      <c r="AT574" s="253" t="s">
        <v>168</v>
      </c>
      <c r="AU574" s="253" t="s">
        <v>89</v>
      </c>
      <c r="AV574" s="14" t="s">
        <v>24</v>
      </c>
      <c r="AW574" s="14" t="s">
        <v>43</v>
      </c>
      <c r="AX574" s="14" t="s">
        <v>80</v>
      </c>
      <c r="AY574" s="253" t="s">
        <v>157</v>
      </c>
    </row>
    <row r="575" spans="2:65" s="12" customFormat="1">
      <c r="B575" s="220"/>
      <c r="C575" s="221"/>
      <c r="D575" s="217" t="s">
        <v>168</v>
      </c>
      <c r="E575" s="222" t="s">
        <v>22</v>
      </c>
      <c r="F575" s="223" t="s">
        <v>466</v>
      </c>
      <c r="G575" s="221"/>
      <c r="H575" s="224">
        <v>617.36300000000006</v>
      </c>
      <c r="I575" s="225"/>
      <c r="J575" s="221"/>
      <c r="K575" s="221"/>
      <c r="L575" s="226"/>
      <c r="M575" s="227"/>
      <c r="N575" s="228"/>
      <c r="O575" s="228"/>
      <c r="P575" s="228"/>
      <c r="Q575" s="228"/>
      <c r="R575" s="228"/>
      <c r="S575" s="228"/>
      <c r="T575" s="229"/>
      <c r="AT575" s="230" t="s">
        <v>168</v>
      </c>
      <c r="AU575" s="230" t="s">
        <v>89</v>
      </c>
      <c r="AV575" s="12" t="s">
        <v>89</v>
      </c>
      <c r="AW575" s="12" t="s">
        <v>43</v>
      </c>
      <c r="AX575" s="12" t="s">
        <v>80</v>
      </c>
      <c r="AY575" s="230" t="s">
        <v>157</v>
      </c>
    </row>
    <row r="576" spans="2:65" s="12" customFormat="1">
      <c r="B576" s="220"/>
      <c r="C576" s="221"/>
      <c r="D576" s="217" t="s">
        <v>168</v>
      </c>
      <c r="E576" s="222" t="s">
        <v>22</v>
      </c>
      <c r="F576" s="223" t="s">
        <v>467</v>
      </c>
      <c r="G576" s="221"/>
      <c r="H576" s="224">
        <v>7.109</v>
      </c>
      <c r="I576" s="225"/>
      <c r="J576" s="221"/>
      <c r="K576" s="221"/>
      <c r="L576" s="226"/>
      <c r="M576" s="227"/>
      <c r="N576" s="228"/>
      <c r="O576" s="228"/>
      <c r="P576" s="228"/>
      <c r="Q576" s="228"/>
      <c r="R576" s="228"/>
      <c r="S576" s="228"/>
      <c r="T576" s="229"/>
      <c r="AT576" s="230" t="s">
        <v>168</v>
      </c>
      <c r="AU576" s="230" t="s">
        <v>89</v>
      </c>
      <c r="AV576" s="12" t="s">
        <v>89</v>
      </c>
      <c r="AW576" s="12" t="s">
        <v>43</v>
      </c>
      <c r="AX576" s="12" t="s">
        <v>80</v>
      </c>
      <c r="AY576" s="230" t="s">
        <v>157</v>
      </c>
    </row>
    <row r="577" spans="2:51" s="12" customFormat="1">
      <c r="B577" s="220"/>
      <c r="C577" s="221"/>
      <c r="D577" s="217" t="s">
        <v>168</v>
      </c>
      <c r="E577" s="222" t="s">
        <v>22</v>
      </c>
      <c r="F577" s="223" t="s">
        <v>468</v>
      </c>
      <c r="G577" s="221"/>
      <c r="H577" s="224">
        <v>37.338999999999999</v>
      </c>
      <c r="I577" s="225"/>
      <c r="J577" s="221"/>
      <c r="K577" s="221"/>
      <c r="L577" s="226"/>
      <c r="M577" s="227"/>
      <c r="N577" s="228"/>
      <c r="O577" s="228"/>
      <c r="P577" s="228"/>
      <c r="Q577" s="228"/>
      <c r="R577" s="228"/>
      <c r="S577" s="228"/>
      <c r="T577" s="229"/>
      <c r="AT577" s="230" t="s">
        <v>168</v>
      </c>
      <c r="AU577" s="230" t="s">
        <v>89</v>
      </c>
      <c r="AV577" s="12" t="s">
        <v>89</v>
      </c>
      <c r="AW577" s="12" t="s">
        <v>43</v>
      </c>
      <c r="AX577" s="12" t="s">
        <v>80</v>
      </c>
      <c r="AY577" s="230" t="s">
        <v>157</v>
      </c>
    </row>
    <row r="578" spans="2:51" s="12" customFormat="1">
      <c r="B578" s="220"/>
      <c r="C578" s="221"/>
      <c r="D578" s="217" t="s">
        <v>168</v>
      </c>
      <c r="E578" s="222" t="s">
        <v>22</v>
      </c>
      <c r="F578" s="223" t="s">
        <v>469</v>
      </c>
      <c r="G578" s="221"/>
      <c r="H578" s="224">
        <v>28.16</v>
      </c>
      <c r="I578" s="225"/>
      <c r="J578" s="221"/>
      <c r="K578" s="221"/>
      <c r="L578" s="226"/>
      <c r="M578" s="227"/>
      <c r="N578" s="228"/>
      <c r="O578" s="228"/>
      <c r="P578" s="228"/>
      <c r="Q578" s="228"/>
      <c r="R578" s="228"/>
      <c r="S578" s="228"/>
      <c r="T578" s="229"/>
      <c r="AT578" s="230" t="s">
        <v>168</v>
      </c>
      <c r="AU578" s="230" t="s">
        <v>89</v>
      </c>
      <c r="AV578" s="12" t="s">
        <v>89</v>
      </c>
      <c r="AW578" s="12" t="s">
        <v>43</v>
      </c>
      <c r="AX578" s="12" t="s">
        <v>80</v>
      </c>
      <c r="AY578" s="230" t="s">
        <v>157</v>
      </c>
    </row>
    <row r="579" spans="2:51" s="12" customFormat="1">
      <c r="B579" s="220"/>
      <c r="C579" s="221"/>
      <c r="D579" s="217" t="s">
        <v>168</v>
      </c>
      <c r="E579" s="222" t="s">
        <v>22</v>
      </c>
      <c r="F579" s="223" t="s">
        <v>773</v>
      </c>
      <c r="G579" s="221"/>
      <c r="H579" s="224">
        <v>-75.194999999999993</v>
      </c>
      <c r="I579" s="225"/>
      <c r="J579" s="221"/>
      <c r="K579" s="221"/>
      <c r="L579" s="226"/>
      <c r="M579" s="227"/>
      <c r="N579" s="228"/>
      <c r="O579" s="228"/>
      <c r="P579" s="228"/>
      <c r="Q579" s="228"/>
      <c r="R579" s="228"/>
      <c r="S579" s="228"/>
      <c r="T579" s="229"/>
      <c r="AT579" s="230" t="s">
        <v>168</v>
      </c>
      <c r="AU579" s="230" t="s">
        <v>89</v>
      </c>
      <c r="AV579" s="12" t="s">
        <v>89</v>
      </c>
      <c r="AW579" s="12" t="s">
        <v>43</v>
      </c>
      <c r="AX579" s="12" t="s">
        <v>80</v>
      </c>
      <c r="AY579" s="230" t="s">
        <v>157</v>
      </c>
    </row>
    <row r="580" spans="2:51" s="12" customFormat="1">
      <c r="B580" s="220"/>
      <c r="C580" s="221"/>
      <c r="D580" s="217" t="s">
        <v>168</v>
      </c>
      <c r="E580" s="222" t="s">
        <v>22</v>
      </c>
      <c r="F580" s="223" t="s">
        <v>471</v>
      </c>
      <c r="G580" s="221"/>
      <c r="H580" s="224">
        <v>-116.28</v>
      </c>
      <c r="I580" s="225"/>
      <c r="J580" s="221"/>
      <c r="K580" s="221"/>
      <c r="L580" s="226"/>
      <c r="M580" s="227"/>
      <c r="N580" s="228"/>
      <c r="O580" s="228"/>
      <c r="P580" s="228"/>
      <c r="Q580" s="228"/>
      <c r="R580" s="228"/>
      <c r="S580" s="228"/>
      <c r="T580" s="229"/>
      <c r="AT580" s="230" t="s">
        <v>168</v>
      </c>
      <c r="AU580" s="230" t="s">
        <v>89</v>
      </c>
      <c r="AV580" s="12" t="s">
        <v>89</v>
      </c>
      <c r="AW580" s="12" t="s">
        <v>43</v>
      </c>
      <c r="AX580" s="12" t="s">
        <v>80</v>
      </c>
      <c r="AY580" s="230" t="s">
        <v>157</v>
      </c>
    </row>
    <row r="581" spans="2:51" s="14" customFormat="1">
      <c r="B581" s="242"/>
      <c r="C581" s="243"/>
      <c r="D581" s="217" t="s">
        <v>168</v>
      </c>
      <c r="E581" s="279" t="s">
        <v>22</v>
      </c>
      <c r="F581" s="280" t="s">
        <v>402</v>
      </c>
      <c r="G581" s="243"/>
      <c r="H581" s="281" t="s">
        <v>22</v>
      </c>
      <c r="I581" s="248"/>
      <c r="J581" s="243"/>
      <c r="K581" s="243"/>
      <c r="L581" s="249"/>
      <c r="M581" s="250"/>
      <c r="N581" s="251"/>
      <c r="O581" s="251"/>
      <c r="P581" s="251"/>
      <c r="Q581" s="251"/>
      <c r="R581" s="251"/>
      <c r="S581" s="251"/>
      <c r="T581" s="252"/>
      <c r="AT581" s="253" t="s">
        <v>168</v>
      </c>
      <c r="AU581" s="253" t="s">
        <v>89</v>
      </c>
      <c r="AV581" s="14" t="s">
        <v>24</v>
      </c>
      <c r="AW581" s="14" t="s">
        <v>43</v>
      </c>
      <c r="AX581" s="14" t="s">
        <v>80</v>
      </c>
      <c r="AY581" s="253" t="s">
        <v>157</v>
      </c>
    </row>
    <row r="582" spans="2:51" s="12" customFormat="1">
      <c r="B582" s="220"/>
      <c r="C582" s="221"/>
      <c r="D582" s="217" t="s">
        <v>168</v>
      </c>
      <c r="E582" s="222" t="s">
        <v>22</v>
      </c>
      <c r="F582" s="223" t="s">
        <v>472</v>
      </c>
      <c r="G582" s="221"/>
      <c r="H582" s="224">
        <v>200.898</v>
      </c>
      <c r="I582" s="225"/>
      <c r="J582" s="221"/>
      <c r="K582" s="221"/>
      <c r="L582" s="226"/>
      <c r="M582" s="227"/>
      <c r="N582" s="228"/>
      <c r="O582" s="228"/>
      <c r="P582" s="228"/>
      <c r="Q582" s="228"/>
      <c r="R582" s="228"/>
      <c r="S582" s="228"/>
      <c r="T582" s="229"/>
      <c r="AT582" s="230" t="s">
        <v>168</v>
      </c>
      <c r="AU582" s="230" t="s">
        <v>89</v>
      </c>
      <c r="AV582" s="12" t="s">
        <v>89</v>
      </c>
      <c r="AW582" s="12" t="s">
        <v>43</v>
      </c>
      <c r="AX582" s="12" t="s">
        <v>80</v>
      </c>
      <c r="AY582" s="230" t="s">
        <v>157</v>
      </c>
    </row>
    <row r="583" spans="2:51" s="14" customFormat="1">
      <c r="B583" s="242"/>
      <c r="C583" s="243"/>
      <c r="D583" s="217" t="s">
        <v>168</v>
      </c>
      <c r="E583" s="279" t="s">
        <v>22</v>
      </c>
      <c r="F583" s="280" t="s">
        <v>311</v>
      </c>
      <c r="G583" s="243"/>
      <c r="H583" s="281" t="s">
        <v>22</v>
      </c>
      <c r="I583" s="248"/>
      <c r="J583" s="243"/>
      <c r="K583" s="243"/>
      <c r="L583" s="249"/>
      <c r="M583" s="250"/>
      <c r="N583" s="251"/>
      <c r="O583" s="251"/>
      <c r="P583" s="251"/>
      <c r="Q583" s="251"/>
      <c r="R583" s="251"/>
      <c r="S583" s="251"/>
      <c r="T583" s="252"/>
      <c r="AT583" s="253" t="s">
        <v>168</v>
      </c>
      <c r="AU583" s="253" t="s">
        <v>89</v>
      </c>
      <c r="AV583" s="14" t="s">
        <v>24</v>
      </c>
      <c r="AW583" s="14" t="s">
        <v>43</v>
      </c>
      <c r="AX583" s="14" t="s">
        <v>80</v>
      </c>
      <c r="AY583" s="253" t="s">
        <v>157</v>
      </c>
    </row>
    <row r="584" spans="2:51" s="12" customFormat="1">
      <c r="B584" s="220"/>
      <c r="C584" s="221"/>
      <c r="D584" s="217" t="s">
        <v>168</v>
      </c>
      <c r="E584" s="222" t="s">
        <v>22</v>
      </c>
      <c r="F584" s="223" t="s">
        <v>474</v>
      </c>
      <c r="G584" s="221"/>
      <c r="H584" s="224">
        <v>694.50199999999995</v>
      </c>
      <c r="I584" s="225"/>
      <c r="J584" s="221"/>
      <c r="K584" s="221"/>
      <c r="L584" s="226"/>
      <c r="M584" s="227"/>
      <c r="N584" s="228"/>
      <c r="O584" s="228"/>
      <c r="P584" s="228"/>
      <c r="Q584" s="228"/>
      <c r="R584" s="228"/>
      <c r="S584" s="228"/>
      <c r="T584" s="229"/>
      <c r="AT584" s="230" t="s">
        <v>168</v>
      </c>
      <c r="AU584" s="230" t="s">
        <v>89</v>
      </c>
      <c r="AV584" s="12" t="s">
        <v>89</v>
      </c>
      <c r="AW584" s="12" t="s">
        <v>43</v>
      </c>
      <c r="AX584" s="12" t="s">
        <v>80</v>
      </c>
      <c r="AY584" s="230" t="s">
        <v>157</v>
      </c>
    </row>
    <row r="585" spans="2:51" s="12" customFormat="1">
      <c r="B585" s="220"/>
      <c r="C585" s="221"/>
      <c r="D585" s="217" t="s">
        <v>168</v>
      </c>
      <c r="E585" s="222" t="s">
        <v>22</v>
      </c>
      <c r="F585" s="223" t="s">
        <v>475</v>
      </c>
      <c r="G585" s="221"/>
      <c r="H585" s="224">
        <v>113.18899999999999</v>
      </c>
      <c r="I585" s="225"/>
      <c r="J585" s="221"/>
      <c r="K585" s="221"/>
      <c r="L585" s="226"/>
      <c r="M585" s="227"/>
      <c r="N585" s="228"/>
      <c r="O585" s="228"/>
      <c r="P585" s="228"/>
      <c r="Q585" s="228"/>
      <c r="R585" s="228"/>
      <c r="S585" s="228"/>
      <c r="T585" s="229"/>
      <c r="AT585" s="230" t="s">
        <v>168</v>
      </c>
      <c r="AU585" s="230" t="s">
        <v>89</v>
      </c>
      <c r="AV585" s="12" t="s">
        <v>89</v>
      </c>
      <c r="AW585" s="12" t="s">
        <v>43</v>
      </c>
      <c r="AX585" s="12" t="s">
        <v>80</v>
      </c>
      <c r="AY585" s="230" t="s">
        <v>157</v>
      </c>
    </row>
    <row r="586" spans="2:51" s="12" customFormat="1">
      <c r="B586" s="220"/>
      <c r="C586" s="221"/>
      <c r="D586" s="217" t="s">
        <v>168</v>
      </c>
      <c r="E586" s="222" t="s">
        <v>22</v>
      </c>
      <c r="F586" s="223" t="s">
        <v>476</v>
      </c>
      <c r="G586" s="221"/>
      <c r="H586" s="224">
        <v>25.016999999999999</v>
      </c>
      <c r="I586" s="225"/>
      <c r="J586" s="221"/>
      <c r="K586" s="221"/>
      <c r="L586" s="226"/>
      <c r="M586" s="227"/>
      <c r="N586" s="228"/>
      <c r="O586" s="228"/>
      <c r="P586" s="228"/>
      <c r="Q586" s="228"/>
      <c r="R586" s="228"/>
      <c r="S586" s="228"/>
      <c r="T586" s="229"/>
      <c r="AT586" s="230" t="s">
        <v>168</v>
      </c>
      <c r="AU586" s="230" t="s">
        <v>89</v>
      </c>
      <c r="AV586" s="12" t="s">
        <v>89</v>
      </c>
      <c r="AW586" s="12" t="s">
        <v>43</v>
      </c>
      <c r="AX586" s="12" t="s">
        <v>80</v>
      </c>
      <c r="AY586" s="230" t="s">
        <v>157</v>
      </c>
    </row>
    <row r="587" spans="2:51" s="12" customFormat="1">
      <c r="B587" s="220"/>
      <c r="C587" s="221"/>
      <c r="D587" s="217" t="s">
        <v>168</v>
      </c>
      <c r="E587" s="222" t="s">
        <v>22</v>
      </c>
      <c r="F587" s="223" t="s">
        <v>477</v>
      </c>
      <c r="G587" s="221"/>
      <c r="H587" s="224">
        <v>55.661000000000001</v>
      </c>
      <c r="I587" s="225"/>
      <c r="J587" s="221"/>
      <c r="K587" s="221"/>
      <c r="L587" s="226"/>
      <c r="M587" s="227"/>
      <c r="N587" s="228"/>
      <c r="O587" s="228"/>
      <c r="P587" s="228"/>
      <c r="Q587" s="228"/>
      <c r="R587" s="228"/>
      <c r="S587" s="228"/>
      <c r="T587" s="229"/>
      <c r="AT587" s="230" t="s">
        <v>168</v>
      </c>
      <c r="AU587" s="230" t="s">
        <v>89</v>
      </c>
      <c r="AV587" s="12" t="s">
        <v>89</v>
      </c>
      <c r="AW587" s="12" t="s">
        <v>43</v>
      </c>
      <c r="AX587" s="12" t="s">
        <v>80</v>
      </c>
      <c r="AY587" s="230" t="s">
        <v>157</v>
      </c>
    </row>
    <row r="588" spans="2:51" s="12" customFormat="1">
      <c r="B588" s="220"/>
      <c r="C588" s="221"/>
      <c r="D588" s="217" t="s">
        <v>168</v>
      </c>
      <c r="E588" s="222" t="s">
        <v>22</v>
      </c>
      <c r="F588" s="223" t="s">
        <v>478</v>
      </c>
      <c r="G588" s="221"/>
      <c r="H588" s="224">
        <v>13.786</v>
      </c>
      <c r="I588" s="225"/>
      <c r="J588" s="221"/>
      <c r="K588" s="221"/>
      <c r="L588" s="226"/>
      <c r="M588" s="227"/>
      <c r="N588" s="228"/>
      <c r="O588" s="228"/>
      <c r="P588" s="228"/>
      <c r="Q588" s="228"/>
      <c r="R588" s="228"/>
      <c r="S588" s="228"/>
      <c r="T588" s="229"/>
      <c r="AT588" s="230" t="s">
        <v>168</v>
      </c>
      <c r="AU588" s="230" t="s">
        <v>89</v>
      </c>
      <c r="AV588" s="12" t="s">
        <v>89</v>
      </c>
      <c r="AW588" s="12" t="s">
        <v>43</v>
      </c>
      <c r="AX588" s="12" t="s">
        <v>80</v>
      </c>
      <c r="AY588" s="230" t="s">
        <v>157</v>
      </c>
    </row>
    <row r="589" spans="2:51" s="12" customFormat="1">
      <c r="B589" s="220"/>
      <c r="C589" s="221"/>
      <c r="D589" s="217" t="s">
        <v>168</v>
      </c>
      <c r="E589" s="222" t="s">
        <v>22</v>
      </c>
      <c r="F589" s="223" t="s">
        <v>479</v>
      </c>
      <c r="G589" s="221"/>
      <c r="H589" s="224">
        <v>-176.75399999999999</v>
      </c>
      <c r="I589" s="225"/>
      <c r="J589" s="221"/>
      <c r="K589" s="221"/>
      <c r="L589" s="226"/>
      <c r="M589" s="227"/>
      <c r="N589" s="228"/>
      <c r="O589" s="228"/>
      <c r="P589" s="228"/>
      <c r="Q589" s="228"/>
      <c r="R589" s="228"/>
      <c r="S589" s="228"/>
      <c r="T589" s="229"/>
      <c r="AT589" s="230" t="s">
        <v>168</v>
      </c>
      <c r="AU589" s="230" t="s">
        <v>89</v>
      </c>
      <c r="AV589" s="12" t="s">
        <v>89</v>
      </c>
      <c r="AW589" s="12" t="s">
        <v>43</v>
      </c>
      <c r="AX589" s="12" t="s">
        <v>80</v>
      </c>
      <c r="AY589" s="230" t="s">
        <v>157</v>
      </c>
    </row>
    <row r="590" spans="2:51" s="12" customFormat="1">
      <c r="B590" s="220"/>
      <c r="C590" s="221"/>
      <c r="D590" s="217" t="s">
        <v>168</v>
      </c>
      <c r="E590" s="222" t="s">
        <v>22</v>
      </c>
      <c r="F590" s="223" t="s">
        <v>480</v>
      </c>
      <c r="G590" s="221"/>
      <c r="H590" s="224">
        <v>-71.040000000000006</v>
      </c>
      <c r="I590" s="225"/>
      <c r="J590" s="221"/>
      <c r="K590" s="221"/>
      <c r="L590" s="226"/>
      <c r="M590" s="227"/>
      <c r="N590" s="228"/>
      <c r="O590" s="228"/>
      <c r="P590" s="228"/>
      <c r="Q590" s="228"/>
      <c r="R590" s="228"/>
      <c r="S590" s="228"/>
      <c r="T590" s="229"/>
      <c r="AT590" s="230" t="s">
        <v>168</v>
      </c>
      <c r="AU590" s="230" t="s">
        <v>89</v>
      </c>
      <c r="AV590" s="12" t="s">
        <v>89</v>
      </c>
      <c r="AW590" s="12" t="s">
        <v>43</v>
      </c>
      <c r="AX590" s="12" t="s">
        <v>80</v>
      </c>
      <c r="AY590" s="230" t="s">
        <v>157</v>
      </c>
    </row>
    <row r="591" spans="2:51" s="14" customFormat="1">
      <c r="B591" s="242"/>
      <c r="C591" s="243"/>
      <c r="D591" s="217" t="s">
        <v>168</v>
      </c>
      <c r="E591" s="279" t="s">
        <v>22</v>
      </c>
      <c r="F591" s="280" t="s">
        <v>481</v>
      </c>
      <c r="G591" s="243"/>
      <c r="H591" s="281" t="s">
        <v>22</v>
      </c>
      <c r="I591" s="248"/>
      <c r="J591" s="243"/>
      <c r="K591" s="243"/>
      <c r="L591" s="249"/>
      <c r="M591" s="250"/>
      <c r="N591" s="251"/>
      <c r="O591" s="251"/>
      <c r="P591" s="251"/>
      <c r="Q591" s="251"/>
      <c r="R591" s="251"/>
      <c r="S591" s="251"/>
      <c r="T591" s="252"/>
      <c r="AT591" s="253" t="s">
        <v>168</v>
      </c>
      <c r="AU591" s="253" t="s">
        <v>89</v>
      </c>
      <c r="AV591" s="14" t="s">
        <v>24</v>
      </c>
      <c r="AW591" s="14" t="s">
        <v>43</v>
      </c>
      <c r="AX591" s="14" t="s">
        <v>80</v>
      </c>
      <c r="AY591" s="253" t="s">
        <v>157</v>
      </c>
    </row>
    <row r="592" spans="2:51" s="12" customFormat="1">
      <c r="B592" s="220"/>
      <c r="C592" s="221"/>
      <c r="D592" s="217" t="s">
        <v>168</v>
      </c>
      <c r="E592" s="222" t="s">
        <v>22</v>
      </c>
      <c r="F592" s="223" t="s">
        <v>482</v>
      </c>
      <c r="G592" s="221"/>
      <c r="H592" s="224">
        <v>12.241</v>
      </c>
      <c r="I592" s="225"/>
      <c r="J592" s="221"/>
      <c r="K592" s="221"/>
      <c r="L592" s="226"/>
      <c r="M592" s="227"/>
      <c r="N592" s="228"/>
      <c r="O592" s="228"/>
      <c r="P592" s="228"/>
      <c r="Q592" s="228"/>
      <c r="R592" s="228"/>
      <c r="S592" s="228"/>
      <c r="T592" s="229"/>
      <c r="AT592" s="230" t="s">
        <v>168</v>
      </c>
      <c r="AU592" s="230" t="s">
        <v>89</v>
      </c>
      <c r="AV592" s="12" t="s">
        <v>89</v>
      </c>
      <c r="AW592" s="12" t="s">
        <v>43</v>
      </c>
      <c r="AX592" s="12" t="s">
        <v>80</v>
      </c>
      <c r="AY592" s="230" t="s">
        <v>157</v>
      </c>
    </row>
    <row r="593" spans="2:65" s="12" customFormat="1">
      <c r="B593" s="220"/>
      <c r="C593" s="221"/>
      <c r="D593" s="217" t="s">
        <v>168</v>
      </c>
      <c r="E593" s="222" t="s">
        <v>22</v>
      </c>
      <c r="F593" s="223" t="s">
        <v>483</v>
      </c>
      <c r="G593" s="221"/>
      <c r="H593" s="224">
        <v>15.114000000000001</v>
      </c>
      <c r="I593" s="225"/>
      <c r="J593" s="221"/>
      <c r="K593" s="221"/>
      <c r="L593" s="226"/>
      <c r="M593" s="227"/>
      <c r="N593" s="228"/>
      <c r="O593" s="228"/>
      <c r="P593" s="228"/>
      <c r="Q593" s="228"/>
      <c r="R593" s="228"/>
      <c r="S593" s="228"/>
      <c r="T593" s="229"/>
      <c r="AT593" s="230" t="s">
        <v>168</v>
      </c>
      <c r="AU593" s="230" t="s">
        <v>89</v>
      </c>
      <c r="AV593" s="12" t="s">
        <v>89</v>
      </c>
      <c r="AW593" s="12" t="s">
        <v>43</v>
      </c>
      <c r="AX593" s="12" t="s">
        <v>80</v>
      </c>
      <c r="AY593" s="230" t="s">
        <v>157</v>
      </c>
    </row>
    <row r="594" spans="2:65" s="12" customFormat="1">
      <c r="B594" s="220"/>
      <c r="C594" s="221"/>
      <c r="D594" s="217" t="s">
        <v>168</v>
      </c>
      <c r="E594" s="222" t="s">
        <v>22</v>
      </c>
      <c r="F594" s="223" t="s">
        <v>484</v>
      </c>
      <c r="G594" s="221"/>
      <c r="H594" s="224">
        <v>0.88400000000000001</v>
      </c>
      <c r="I594" s="225"/>
      <c r="J594" s="221"/>
      <c r="K594" s="221"/>
      <c r="L594" s="226"/>
      <c r="M594" s="227"/>
      <c r="N594" s="228"/>
      <c r="O594" s="228"/>
      <c r="P594" s="228"/>
      <c r="Q594" s="228"/>
      <c r="R594" s="228"/>
      <c r="S594" s="228"/>
      <c r="T594" s="229"/>
      <c r="AT594" s="230" t="s">
        <v>168</v>
      </c>
      <c r="AU594" s="230" t="s">
        <v>89</v>
      </c>
      <c r="AV594" s="12" t="s">
        <v>89</v>
      </c>
      <c r="AW594" s="12" t="s">
        <v>43</v>
      </c>
      <c r="AX594" s="12" t="s">
        <v>80</v>
      </c>
      <c r="AY594" s="230" t="s">
        <v>157</v>
      </c>
    </row>
    <row r="595" spans="2:65" s="15" customFormat="1">
      <c r="B595" s="255"/>
      <c r="C595" s="256"/>
      <c r="D595" s="217" t="s">
        <v>168</v>
      </c>
      <c r="E595" s="257" t="s">
        <v>22</v>
      </c>
      <c r="F595" s="258" t="s">
        <v>193</v>
      </c>
      <c r="G595" s="256"/>
      <c r="H595" s="259">
        <v>1381.9939999999999</v>
      </c>
      <c r="I595" s="260"/>
      <c r="J595" s="256"/>
      <c r="K595" s="256"/>
      <c r="L595" s="261"/>
      <c r="M595" s="262"/>
      <c r="N595" s="263"/>
      <c r="O595" s="263"/>
      <c r="P595" s="263"/>
      <c r="Q595" s="263"/>
      <c r="R595" s="263"/>
      <c r="S595" s="263"/>
      <c r="T595" s="264"/>
      <c r="AT595" s="265" t="s">
        <v>168</v>
      </c>
      <c r="AU595" s="265" t="s">
        <v>89</v>
      </c>
      <c r="AV595" s="15" t="s">
        <v>164</v>
      </c>
      <c r="AW595" s="15" t="s">
        <v>43</v>
      </c>
      <c r="AX595" s="15" t="s">
        <v>24</v>
      </c>
      <c r="AY595" s="265" t="s">
        <v>157</v>
      </c>
    </row>
    <row r="596" spans="2:65" s="14" customFormat="1">
      <c r="B596" s="242"/>
      <c r="C596" s="243"/>
      <c r="D596" s="244" t="s">
        <v>168</v>
      </c>
      <c r="E596" s="245" t="s">
        <v>22</v>
      </c>
      <c r="F596" s="246" t="s">
        <v>174</v>
      </c>
      <c r="G596" s="243"/>
      <c r="H596" s="247" t="s">
        <v>22</v>
      </c>
      <c r="I596" s="248"/>
      <c r="J596" s="243"/>
      <c r="K596" s="243"/>
      <c r="L596" s="249"/>
      <c r="M596" s="250"/>
      <c r="N596" s="251"/>
      <c r="O596" s="251"/>
      <c r="P596" s="251"/>
      <c r="Q596" s="251"/>
      <c r="R596" s="251"/>
      <c r="S596" s="251"/>
      <c r="T596" s="252"/>
      <c r="AT596" s="253" t="s">
        <v>168</v>
      </c>
      <c r="AU596" s="253" t="s">
        <v>89</v>
      </c>
      <c r="AV596" s="14" t="s">
        <v>24</v>
      </c>
      <c r="AW596" s="14" t="s">
        <v>43</v>
      </c>
      <c r="AX596" s="14" t="s">
        <v>80</v>
      </c>
      <c r="AY596" s="253" t="s">
        <v>157</v>
      </c>
    </row>
    <row r="597" spans="2:65" s="1" customFormat="1" ht="31.5" customHeight="1">
      <c r="B597" s="42"/>
      <c r="C597" s="205" t="s">
        <v>774</v>
      </c>
      <c r="D597" s="205" t="s">
        <v>159</v>
      </c>
      <c r="E597" s="206" t="s">
        <v>775</v>
      </c>
      <c r="F597" s="207" t="s">
        <v>776</v>
      </c>
      <c r="G597" s="208" t="s">
        <v>226</v>
      </c>
      <c r="H597" s="209">
        <v>194.864</v>
      </c>
      <c r="I597" s="210"/>
      <c r="J597" s="211">
        <f>ROUND(I597*H597,2)</f>
        <v>0</v>
      </c>
      <c r="K597" s="207" t="s">
        <v>163</v>
      </c>
      <c r="L597" s="62"/>
      <c r="M597" s="212" t="s">
        <v>22</v>
      </c>
      <c r="N597" s="213" t="s">
        <v>51</v>
      </c>
      <c r="O597" s="43"/>
      <c r="P597" s="214">
        <f>O597*H597</f>
        <v>0</v>
      </c>
      <c r="Q597" s="214">
        <v>0</v>
      </c>
      <c r="R597" s="214">
        <f>Q597*H597</f>
        <v>0</v>
      </c>
      <c r="S597" s="214">
        <v>1.6E-2</v>
      </c>
      <c r="T597" s="215">
        <f>S597*H597</f>
        <v>3.1178240000000002</v>
      </c>
      <c r="AR597" s="25" t="s">
        <v>164</v>
      </c>
      <c r="AT597" s="25" t="s">
        <v>159</v>
      </c>
      <c r="AU597" s="25" t="s">
        <v>89</v>
      </c>
      <c r="AY597" s="25" t="s">
        <v>157</v>
      </c>
      <c r="BE597" s="216">
        <f>IF(N597="základní",J597,0)</f>
        <v>0</v>
      </c>
      <c r="BF597" s="216">
        <f>IF(N597="snížená",J597,0)</f>
        <v>0</v>
      </c>
      <c r="BG597" s="216">
        <f>IF(N597="zákl. přenesená",J597,0)</f>
        <v>0</v>
      </c>
      <c r="BH597" s="216">
        <f>IF(N597="sníž. přenesená",J597,0)</f>
        <v>0</v>
      </c>
      <c r="BI597" s="216">
        <f>IF(N597="nulová",J597,0)</f>
        <v>0</v>
      </c>
      <c r="BJ597" s="25" t="s">
        <v>24</v>
      </c>
      <c r="BK597" s="216">
        <f>ROUND(I597*H597,2)</f>
        <v>0</v>
      </c>
      <c r="BL597" s="25" t="s">
        <v>164</v>
      </c>
      <c r="BM597" s="25" t="s">
        <v>777</v>
      </c>
    </row>
    <row r="598" spans="2:65" s="14" customFormat="1">
      <c r="B598" s="242"/>
      <c r="C598" s="243"/>
      <c r="D598" s="217" t="s">
        <v>168</v>
      </c>
      <c r="E598" s="279" t="s">
        <v>22</v>
      </c>
      <c r="F598" s="280" t="s">
        <v>358</v>
      </c>
      <c r="G598" s="243"/>
      <c r="H598" s="281" t="s">
        <v>22</v>
      </c>
      <c r="I598" s="248"/>
      <c r="J598" s="243"/>
      <c r="K598" s="243"/>
      <c r="L598" s="249"/>
      <c r="M598" s="250"/>
      <c r="N598" s="251"/>
      <c r="O598" s="251"/>
      <c r="P598" s="251"/>
      <c r="Q598" s="251"/>
      <c r="R598" s="251"/>
      <c r="S598" s="251"/>
      <c r="T598" s="252"/>
      <c r="AT598" s="253" t="s">
        <v>168</v>
      </c>
      <c r="AU598" s="253" t="s">
        <v>89</v>
      </c>
      <c r="AV598" s="14" t="s">
        <v>24</v>
      </c>
      <c r="AW598" s="14" t="s">
        <v>43</v>
      </c>
      <c r="AX598" s="14" t="s">
        <v>80</v>
      </c>
      <c r="AY598" s="253" t="s">
        <v>157</v>
      </c>
    </row>
    <row r="599" spans="2:65" s="12" customFormat="1">
      <c r="B599" s="220"/>
      <c r="C599" s="221"/>
      <c r="D599" s="217" t="s">
        <v>168</v>
      </c>
      <c r="E599" s="222" t="s">
        <v>22</v>
      </c>
      <c r="F599" s="223" t="s">
        <v>473</v>
      </c>
      <c r="G599" s="221"/>
      <c r="H599" s="224">
        <v>194.864</v>
      </c>
      <c r="I599" s="225"/>
      <c r="J599" s="221"/>
      <c r="K599" s="221"/>
      <c r="L599" s="226"/>
      <c r="M599" s="227"/>
      <c r="N599" s="228"/>
      <c r="O599" s="228"/>
      <c r="P599" s="228"/>
      <c r="Q599" s="228"/>
      <c r="R599" s="228"/>
      <c r="S599" s="228"/>
      <c r="T599" s="229"/>
      <c r="AT599" s="230" t="s">
        <v>168</v>
      </c>
      <c r="AU599" s="230" t="s">
        <v>89</v>
      </c>
      <c r="AV599" s="12" t="s">
        <v>89</v>
      </c>
      <c r="AW599" s="12" t="s">
        <v>43</v>
      </c>
      <c r="AX599" s="12" t="s">
        <v>24</v>
      </c>
      <c r="AY599" s="230" t="s">
        <v>157</v>
      </c>
    </row>
    <row r="600" spans="2:65" s="14" customFormat="1">
      <c r="B600" s="242"/>
      <c r="C600" s="243"/>
      <c r="D600" s="244" t="s">
        <v>168</v>
      </c>
      <c r="E600" s="245" t="s">
        <v>22</v>
      </c>
      <c r="F600" s="246" t="s">
        <v>174</v>
      </c>
      <c r="G600" s="243"/>
      <c r="H600" s="247" t="s">
        <v>22</v>
      </c>
      <c r="I600" s="248"/>
      <c r="J600" s="243"/>
      <c r="K600" s="243"/>
      <c r="L600" s="249"/>
      <c r="M600" s="250"/>
      <c r="N600" s="251"/>
      <c r="O600" s="251"/>
      <c r="P600" s="251"/>
      <c r="Q600" s="251"/>
      <c r="R600" s="251"/>
      <c r="S600" s="251"/>
      <c r="T600" s="252"/>
      <c r="AT600" s="253" t="s">
        <v>168</v>
      </c>
      <c r="AU600" s="253" t="s">
        <v>89</v>
      </c>
      <c r="AV600" s="14" t="s">
        <v>24</v>
      </c>
      <c r="AW600" s="14" t="s">
        <v>43</v>
      </c>
      <c r="AX600" s="14" t="s">
        <v>80</v>
      </c>
      <c r="AY600" s="253" t="s">
        <v>157</v>
      </c>
    </row>
    <row r="601" spans="2:65" s="1" customFormat="1" ht="31.5" customHeight="1">
      <c r="B601" s="42"/>
      <c r="C601" s="205" t="s">
        <v>778</v>
      </c>
      <c r="D601" s="205" t="s">
        <v>159</v>
      </c>
      <c r="E601" s="206" t="s">
        <v>779</v>
      </c>
      <c r="F601" s="207" t="s">
        <v>780</v>
      </c>
      <c r="G601" s="208" t="s">
        <v>226</v>
      </c>
      <c r="H601" s="209">
        <v>78.307000000000002</v>
      </c>
      <c r="I601" s="210"/>
      <c r="J601" s="211">
        <f>ROUND(I601*H601,2)</f>
        <v>0</v>
      </c>
      <c r="K601" s="207" t="s">
        <v>163</v>
      </c>
      <c r="L601" s="62"/>
      <c r="M601" s="212" t="s">
        <v>22</v>
      </c>
      <c r="N601" s="213" t="s">
        <v>51</v>
      </c>
      <c r="O601" s="43"/>
      <c r="P601" s="214">
        <f>O601*H601</f>
        <v>0</v>
      </c>
      <c r="Q601" s="214">
        <v>0</v>
      </c>
      <c r="R601" s="214">
        <f>Q601*H601</f>
        <v>0</v>
      </c>
      <c r="S601" s="214">
        <v>1.2E-2</v>
      </c>
      <c r="T601" s="215">
        <f>S601*H601</f>
        <v>0.93968400000000007</v>
      </c>
      <c r="AR601" s="25" t="s">
        <v>164</v>
      </c>
      <c r="AT601" s="25" t="s">
        <v>159</v>
      </c>
      <c r="AU601" s="25" t="s">
        <v>89</v>
      </c>
      <c r="AY601" s="25" t="s">
        <v>157</v>
      </c>
      <c r="BE601" s="216">
        <f>IF(N601="základní",J601,0)</f>
        <v>0</v>
      </c>
      <c r="BF601" s="216">
        <f>IF(N601="snížená",J601,0)</f>
        <v>0</v>
      </c>
      <c r="BG601" s="216">
        <f>IF(N601="zákl. přenesená",J601,0)</f>
        <v>0</v>
      </c>
      <c r="BH601" s="216">
        <f>IF(N601="sníž. přenesená",J601,0)</f>
        <v>0</v>
      </c>
      <c r="BI601" s="216">
        <f>IF(N601="nulová",J601,0)</f>
        <v>0</v>
      </c>
      <c r="BJ601" s="25" t="s">
        <v>24</v>
      </c>
      <c r="BK601" s="216">
        <f>ROUND(I601*H601,2)</f>
        <v>0</v>
      </c>
      <c r="BL601" s="25" t="s">
        <v>164</v>
      </c>
      <c r="BM601" s="25" t="s">
        <v>781</v>
      </c>
    </row>
    <row r="602" spans="2:65" s="14" customFormat="1">
      <c r="B602" s="242"/>
      <c r="C602" s="243"/>
      <c r="D602" s="217" t="s">
        <v>168</v>
      </c>
      <c r="E602" s="279" t="s">
        <v>22</v>
      </c>
      <c r="F602" s="280" t="s">
        <v>353</v>
      </c>
      <c r="G602" s="243"/>
      <c r="H602" s="281" t="s">
        <v>22</v>
      </c>
      <c r="I602" s="248"/>
      <c r="J602" s="243"/>
      <c r="K602" s="243"/>
      <c r="L602" s="249"/>
      <c r="M602" s="250"/>
      <c r="N602" s="251"/>
      <c r="O602" s="251"/>
      <c r="P602" s="251"/>
      <c r="Q602" s="251"/>
      <c r="R602" s="251"/>
      <c r="S602" s="251"/>
      <c r="T602" s="252"/>
      <c r="AT602" s="253" t="s">
        <v>168</v>
      </c>
      <c r="AU602" s="253" t="s">
        <v>89</v>
      </c>
      <c r="AV602" s="14" t="s">
        <v>24</v>
      </c>
      <c r="AW602" s="14" t="s">
        <v>43</v>
      </c>
      <c r="AX602" s="14" t="s">
        <v>80</v>
      </c>
      <c r="AY602" s="253" t="s">
        <v>157</v>
      </c>
    </row>
    <row r="603" spans="2:65" s="12" customFormat="1">
      <c r="B603" s="220"/>
      <c r="C603" s="221"/>
      <c r="D603" s="217" t="s">
        <v>168</v>
      </c>
      <c r="E603" s="222" t="s">
        <v>22</v>
      </c>
      <c r="F603" s="223" t="s">
        <v>489</v>
      </c>
      <c r="G603" s="221"/>
      <c r="H603" s="224">
        <v>37.372999999999998</v>
      </c>
      <c r="I603" s="225"/>
      <c r="J603" s="221"/>
      <c r="K603" s="221"/>
      <c r="L603" s="226"/>
      <c r="M603" s="227"/>
      <c r="N603" s="228"/>
      <c r="O603" s="228"/>
      <c r="P603" s="228"/>
      <c r="Q603" s="228"/>
      <c r="R603" s="228"/>
      <c r="S603" s="228"/>
      <c r="T603" s="229"/>
      <c r="AT603" s="230" t="s">
        <v>168</v>
      </c>
      <c r="AU603" s="230" t="s">
        <v>89</v>
      </c>
      <c r="AV603" s="12" t="s">
        <v>89</v>
      </c>
      <c r="AW603" s="12" t="s">
        <v>43</v>
      </c>
      <c r="AX603" s="12" t="s">
        <v>80</v>
      </c>
      <c r="AY603" s="230" t="s">
        <v>157</v>
      </c>
    </row>
    <row r="604" spans="2:65" s="13" customFormat="1">
      <c r="B604" s="231"/>
      <c r="C604" s="232"/>
      <c r="D604" s="217" t="s">
        <v>168</v>
      </c>
      <c r="E604" s="233" t="s">
        <v>22</v>
      </c>
      <c r="F604" s="234" t="s">
        <v>171</v>
      </c>
      <c r="G604" s="232"/>
      <c r="H604" s="235">
        <v>37.372999999999998</v>
      </c>
      <c r="I604" s="236"/>
      <c r="J604" s="232"/>
      <c r="K604" s="232"/>
      <c r="L604" s="237"/>
      <c r="M604" s="238"/>
      <c r="N604" s="239"/>
      <c r="O604" s="239"/>
      <c r="P604" s="239"/>
      <c r="Q604" s="239"/>
      <c r="R604" s="239"/>
      <c r="S604" s="239"/>
      <c r="T604" s="240"/>
      <c r="AT604" s="241" t="s">
        <v>168</v>
      </c>
      <c r="AU604" s="241" t="s">
        <v>89</v>
      </c>
      <c r="AV604" s="13" t="s">
        <v>172</v>
      </c>
      <c r="AW604" s="13" t="s">
        <v>43</v>
      </c>
      <c r="AX604" s="13" t="s">
        <v>80</v>
      </c>
      <c r="AY604" s="241" t="s">
        <v>157</v>
      </c>
    </row>
    <row r="605" spans="2:65" s="14" customFormat="1">
      <c r="B605" s="242"/>
      <c r="C605" s="243"/>
      <c r="D605" s="217" t="s">
        <v>168</v>
      </c>
      <c r="E605" s="279" t="s">
        <v>22</v>
      </c>
      <c r="F605" s="280" t="s">
        <v>481</v>
      </c>
      <c r="G605" s="243"/>
      <c r="H605" s="281" t="s">
        <v>22</v>
      </c>
      <c r="I605" s="248"/>
      <c r="J605" s="243"/>
      <c r="K605" s="243"/>
      <c r="L605" s="249"/>
      <c r="M605" s="250"/>
      <c r="N605" s="251"/>
      <c r="O605" s="251"/>
      <c r="P605" s="251"/>
      <c r="Q605" s="251"/>
      <c r="R605" s="251"/>
      <c r="S605" s="251"/>
      <c r="T605" s="252"/>
      <c r="AT605" s="253" t="s">
        <v>168</v>
      </c>
      <c r="AU605" s="253" t="s">
        <v>89</v>
      </c>
      <c r="AV605" s="14" t="s">
        <v>24</v>
      </c>
      <c r="AW605" s="14" t="s">
        <v>43</v>
      </c>
      <c r="AX605" s="14" t="s">
        <v>80</v>
      </c>
      <c r="AY605" s="253" t="s">
        <v>157</v>
      </c>
    </row>
    <row r="606" spans="2:65" s="12" customFormat="1">
      <c r="B606" s="220"/>
      <c r="C606" s="221"/>
      <c r="D606" s="217" t="s">
        <v>168</v>
      </c>
      <c r="E606" s="222" t="s">
        <v>22</v>
      </c>
      <c r="F606" s="223" t="s">
        <v>490</v>
      </c>
      <c r="G606" s="221"/>
      <c r="H606" s="224">
        <v>50.853999999999999</v>
      </c>
      <c r="I606" s="225"/>
      <c r="J606" s="221"/>
      <c r="K606" s="221"/>
      <c r="L606" s="226"/>
      <c r="M606" s="227"/>
      <c r="N606" s="228"/>
      <c r="O606" s="228"/>
      <c r="P606" s="228"/>
      <c r="Q606" s="228"/>
      <c r="R606" s="228"/>
      <c r="S606" s="228"/>
      <c r="T606" s="229"/>
      <c r="AT606" s="230" t="s">
        <v>168</v>
      </c>
      <c r="AU606" s="230" t="s">
        <v>89</v>
      </c>
      <c r="AV606" s="12" t="s">
        <v>89</v>
      </c>
      <c r="AW606" s="12" t="s">
        <v>43</v>
      </c>
      <c r="AX606" s="12" t="s">
        <v>80</v>
      </c>
      <c r="AY606" s="230" t="s">
        <v>157</v>
      </c>
    </row>
    <row r="607" spans="2:65" s="12" customFormat="1">
      <c r="B607" s="220"/>
      <c r="C607" s="221"/>
      <c r="D607" s="217" t="s">
        <v>168</v>
      </c>
      <c r="E607" s="222" t="s">
        <v>22</v>
      </c>
      <c r="F607" s="223" t="s">
        <v>491</v>
      </c>
      <c r="G607" s="221"/>
      <c r="H607" s="224">
        <v>-9.92</v>
      </c>
      <c r="I607" s="225"/>
      <c r="J607" s="221"/>
      <c r="K607" s="221"/>
      <c r="L607" s="226"/>
      <c r="M607" s="227"/>
      <c r="N607" s="228"/>
      <c r="O607" s="228"/>
      <c r="P607" s="228"/>
      <c r="Q607" s="228"/>
      <c r="R607" s="228"/>
      <c r="S607" s="228"/>
      <c r="T607" s="229"/>
      <c r="AT607" s="230" t="s">
        <v>168</v>
      </c>
      <c r="AU607" s="230" t="s">
        <v>89</v>
      </c>
      <c r="AV607" s="12" t="s">
        <v>89</v>
      </c>
      <c r="AW607" s="12" t="s">
        <v>43</v>
      </c>
      <c r="AX607" s="12" t="s">
        <v>80</v>
      </c>
      <c r="AY607" s="230" t="s">
        <v>157</v>
      </c>
    </row>
    <row r="608" spans="2:65" s="13" customFormat="1">
      <c r="B608" s="231"/>
      <c r="C608" s="232"/>
      <c r="D608" s="217" t="s">
        <v>168</v>
      </c>
      <c r="E608" s="233" t="s">
        <v>22</v>
      </c>
      <c r="F608" s="234" t="s">
        <v>171</v>
      </c>
      <c r="G608" s="232"/>
      <c r="H608" s="235">
        <v>40.933999999999997</v>
      </c>
      <c r="I608" s="236"/>
      <c r="J608" s="232"/>
      <c r="K608" s="232"/>
      <c r="L608" s="237"/>
      <c r="M608" s="238"/>
      <c r="N608" s="239"/>
      <c r="O608" s="239"/>
      <c r="P608" s="239"/>
      <c r="Q608" s="239"/>
      <c r="R608" s="239"/>
      <c r="S608" s="239"/>
      <c r="T608" s="240"/>
      <c r="AT608" s="241" t="s">
        <v>168</v>
      </c>
      <c r="AU608" s="241" t="s">
        <v>89</v>
      </c>
      <c r="AV608" s="13" t="s">
        <v>172</v>
      </c>
      <c r="AW608" s="13" t="s">
        <v>43</v>
      </c>
      <c r="AX608" s="13" t="s">
        <v>80</v>
      </c>
      <c r="AY608" s="241" t="s">
        <v>157</v>
      </c>
    </row>
    <row r="609" spans="2:65" s="15" customFormat="1">
      <c r="B609" s="255"/>
      <c r="C609" s="256"/>
      <c r="D609" s="217" t="s">
        <v>168</v>
      </c>
      <c r="E609" s="257" t="s">
        <v>22</v>
      </c>
      <c r="F609" s="258" t="s">
        <v>193</v>
      </c>
      <c r="G609" s="256"/>
      <c r="H609" s="259">
        <v>78.307000000000002</v>
      </c>
      <c r="I609" s="260"/>
      <c r="J609" s="256"/>
      <c r="K609" s="256"/>
      <c r="L609" s="261"/>
      <c r="M609" s="262"/>
      <c r="N609" s="263"/>
      <c r="O609" s="263"/>
      <c r="P609" s="263"/>
      <c r="Q609" s="263"/>
      <c r="R609" s="263"/>
      <c r="S609" s="263"/>
      <c r="T609" s="264"/>
      <c r="AT609" s="265" t="s">
        <v>168</v>
      </c>
      <c r="AU609" s="265" t="s">
        <v>89</v>
      </c>
      <c r="AV609" s="15" t="s">
        <v>164</v>
      </c>
      <c r="AW609" s="15" t="s">
        <v>43</v>
      </c>
      <c r="AX609" s="15" t="s">
        <v>24</v>
      </c>
      <c r="AY609" s="265" t="s">
        <v>157</v>
      </c>
    </row>
    <row r="610" spans="2:65" s="14" customFormat="1">
      <c r="B610" s="242"/>
      <c r="C610" s="243"/>
      <c r="D610" s="244" t="s">
        <v>168</v>
      </c>
      <c r="E610" s="245" t="s">
        <v>22</v>
      </c>
      <c r="F610" s="246" t="s">
        <v>306</v>
      </c>
      <c r="G610" s="243"/>
      <c r="H610" s="247" t="s">
        <v>22</v>
      </c>
      <c r="I610" s="248"/>
      <c r="J610" s="243"/>
      <c r="K610" s="243"/>
      <c r="L610" s="249"/>
      <c r="M610" s="250"/>
      <c r="N610" s="251"/>
      <c r="O610" s="251"/>
      <c r="P610" s="251"/>
      <c r="Q610" s="251"/>
      <c r="R610" s="251"/>
      <c r="S610" s="251"/>
      <c r="T610" s="252"/>
      <c r="AT610" s="253" t="s">
        <v>168</v>
      </c>
      <c r="AU610" s="253" t="s">
        <v>89</v>
      </c>
      <c r="AV610" s="14" t="s">
        <v>24</v>
      </c>
      <c r="AW610" s="14" t="s">
        <v>43</v>
      </c>
      <c r="AX610" s="14" t="s">
        <v>80</v>
      </c>
      <c r="AY610" s="253" t="s">
        <v>157</v>
      </c>
    </row>
    <row r="611" spans="2:65" s="1" customFormat="1" ht="22.5" customHeight="1">
      <c r="B611" s="42"/>
      <c r="C611" s="205" t="s">
        <v>782</v>
      </c>
      <c r="D611" s="205" t="s">
        <v>159</v>
      </c>
      <c r="E611" s="206" t="s">
        <v>783</v>
      </c>
      <c r="F611" s="207" t="s">
        <v>784</v>
      </c>
      <c r="G611" s="208" t="s">
        <v>226</v>
      </c>
      <c r="H611" s="209">
        <v>3.75</v>
      </c>
      <c r="I611" s="210"/>
      <c r="J611" s="211">
        <f>ROUND(I611*H611,2)</f>
        <v>0</v>
      </c>
      <c r="K611" s="207" t="s">
        <v>163</v>
      </c>
      <c r="L611" s="62"/>
      <c r="M611" s="212" t="s">
        <v>22</v>
      </c>
      <c r="N611" s="213" t="s">
        <v>51</v>
      </c>
      <c r="O611" s="43"/>
      <c r="P611" s="214">
        <f>O611*H611</f>
        <v>0</v>
      </c>
      <c r="Q611" s="214">
        <v>0</v>
      </c>
      <c r="R611" s="214">
        <f>Q611*H611</f>
        <v>0</v>
      </c>
      <c r="S611" s="214">
        <v>0</v>
      </c>
      <c r="T611" s="215">
        <f>S611*H611</f>
        <v>0</v>
      </c>
      <c r="AR611" s="25" t="s">
        <v>164</v>
      </c>
      <c r="AT611" s="25" t="s">
        <v>159</v>
      </c>
      <c r="AU611" s="25" t="s">
        <v>89</v>
      </c>
      <c r="AY611" s="25" t="s">
        <v>157</v>
      </c>
      <c r="BE611" s="216">
        <f>IF(N611="základní",J611,0)</f>
        <v>0</v>
      </c>
      <c r="BF611" s="216">
        <f>IF(N611="snížená",J611,0)</f>
        <v>0</v>
      </c>
      <c r="BG611" s="216">
        <f>IF(N611="zákl. přenesená",J611,0)</f>
        <v>0</v>
      </c>
      <c r="BH611" s="216">
        <f>IF(N611="sníž. přenesená",J611,0)</f>
        <v>0</v>
      </c>
      <c r="BI611" s="216">
        <f>IF(N611="nulová",J611,0)</f>
        <v>0</v>
      </c>
      <c r="BJ611" s="25" t="s">
        <v>24</v>
      </c>
      <c r="BK611" s="216">
        <f>ROUND(I611*H611,2)</f>
        <v>0</v>
      </c>
      <c r="BL611" s="25" t="s">
        <v>164</v>
      </c>
      <c r="BM611" s="25" t="s">
        <v>785</v>
      </c>
    </row>
    <row r="612" spans="2:65" s="1" customFormat="1" ht="72">
      <c r="B612" s="42"/>
      <c r="C612" s="64"/>
      <c r="D612" s="217" t="s">
        <v>166</v>
      </c>
      <c r="E612" s="64"/>
      <c r="F612" s="218" t="s">
        <v>786</v>
      </c>
      <c r="G612" s="64"/>
      <c r="H612" s="64"/>
      <c r="I612" s="173"/>
      <c r="J612" s="64"/>
      <c r="K612" s="64"/>
      <c r="L612" s="62"/>
      <c r="M612" s="219"/>
      <c r="N612" s="43"/>
      <c r="O612" s="43"/>
      <c r="P612" s="43"/>
      <c r="Q612" s="43"/>
      <c r="R612" s="43"/>
      <c r="S612" s="43"/>
      <c r="T612" s="79"/>
      <c r="AT612" s="25" t="s">
        <v>166</v>
      </c>
      <c r="AU612" s="25" t="s">
        <v>89</v>
      </c>
    </row>
    <row r="613" spans="2:65" s="12" customFormat="1">
      <c r="B613" s="220"/>
      <c r="C613" s="221"/>
      <c r="D613" s="244" t="s">
        <v>168</v>
      </c>
      <c r="E613" s="266" t="s">
        <v>22</v>
      </c>
      <c r="F613" s="267" t="s">
        <v>787</v>
      </c>
      <c r="G613" s="221"/>
      <c r="H613" s="268">
        <v>3.75</v>
      </c>
      <c r="I613" s="225"/>
      <c r="J613" s="221"/>
      <c r="K613" s="221"/>
      <c r="L613" s="226"/>
      <c r="M613" s="227"/>
      <c r="N613" s="228"/>
      <c r="O613" s="228"/>
      <c r="P613" s="228"/>
      <c r="Q613" s="228"/>
      <c r="R613" s="228"/>
      <c r="S613" s="228"/>
      <c r="T613" s="229"/>
      <c r="AT613" s="230" t="s">
        <v>168</v>
      </c>
      <c r="AU613" s="230" t="s">
        <v>89</v>
      </c>
      <c r="AV613" s="12" t="s">
        <v>89</v>
      </c>
      <c r="AW613" s="12" t="s">
        <v>43</v>
      </c>
      <c r="AX613" s="12" t="s">
        <v>24</v>
      </c>
      <c r="AY613" s="230" t="s">
        <v>157</v>
      </c>
    </row>
    <row r="614" spans="2:65" s="1" customFormat="1" ht="22.5" customHeight="1">
      <c r="B614" s="42"/>
      <c r="C614" s="205" t="s">
        <v>788</v>
      </c>
      <c r="D614" s="205" t="s">
        <v>159</v>
      </c>
      <c r="E614" s="206" t="s">
        <v>789</v>
      </c>
      <c r="F614" s="207" t="s">
        <v>790</v>
      </c>
      <c r="G614" s="208" t="s">
        <v>226</v>
      </c>
      <c r="H614" s="209">
        <v>3.75</v>
      </c>
      <c r="I614" s="210"/>
      <c r="J614" s="211">
        <f>ROUND(I614*H614,2)</f>
        <v>0</v>
      </c>
      <c r="K614" s="207" t="s">
        <v>163</v>
      </c>
      <c r="L614" s="62"/>
      <c r="M614" s="212" t="s">
        <v>22</v>
      </c>
      <c r="N614" s="213" t="s">
        <v>51</v>
      </c>
      <c r="O614" s="43"/>
      <c r="P614" s="214">
        <f>O614*H614</f>
        <v>0</v>
      </c>
      <c r="Q614" s="214">
        <v>0</v>
      </c>
      <c r="R614" s="214">
        <f>Q614*H614</f>
        <v>0</v>
      </c>
      <c r="S614" s="214">
        <v>0</v>
      </c>
      <c r="T614" s="215">
        <f>S614*H614</f>
        <v>0</v>
      </c>
      <c r="AR614" s="25" t="s">
        <v>164</v>
      </c>
      <c r="AT614" s="25" t="s">
        <v>159</v>
      </c>
      <c r="AU614" s="25" t="s">
        <v>89</v>
      </c>
      <c r="AY614" s="25" t="s">
        <v>157</v>
      </c>
      <c r="BE614" s="216">
        <f>IF(N614="základní",J614,0)</f>
        <v>0</v>
      </c>
      <c r="BF614" s="216">
        <f>IF(N614="snížená",J614,0)</f>
        <v>0</v>
      </c>
      <c r="BG614" s="216">
        <f>IF(N614="zákl. přenesená",J614,0)</f>
        <v>0</v>
      </c>
      <c r="BH614" s="216">
        <f>IF(N614="sníž. přenesená",J614,0)</f>
        <v>0</v>
      </c>
      <c r="BI614" s="216">
        <f>IF(N614="nulová",J614,0)</f>
        <v>0</v>
      </c>
      <c r="BJ614" s="25" t="s">
        <v>24</v>
      </c>
      <c r="BK614" s="216">
        <f>ROUND(I614*H614,2)</f>
        <v>0</v>
      </c>
      <c r="BL614" s="25" t="s">
        <v>164</v>
      </c>
      <c r="BM614" s="25" t="s">
        <v>791</v>
      </c>
    </row>
    <row r="615" spans="2:65" s="1" customFormat="1" ht="72">
      <c r="B615" s="42"/>
      <c r="C615" s="64"/>
      <c r="D615" s="244" t="s">
        <v>166</v>
      </c>
      <c r="E615" s="64"/>
      <c r="F615" s="254" t="s">
        <v>786</v>
      </c>
      <c r="G615" s="64"/>
      <c r="H615" s="64"/>
      <c r="I615" s="173"/>
      <c r="J615" s="64"/>
      <c r="K615" s="64"/>
      <c r="L615" s="62"/>
      <c r="M615" s="219"/>
      <c r="N615" s="43"/>
      <c r="O615" s="43"/>
      <c r="P615" s="43"/>
      <c r="Q615" s="43"/>
      <c r="R615" s="43"/>
      <c r="S615" s="43"/>
      <c r="T615" s="79"/>
      <c r="AT615" s="25" t="s">
        <v>166</v>
      </c>
      <c r="AU615" s="25" t="s">
        <v>89</v>
      </c>
    </row>
    <row r="616" spans="2:65" s="1" customFormat="1" ht="22.5" customHeight="1">
      <c r="B616" s="42"/>
      <c r="C616" s="205" t="s">
        <v>792</v>
      </c>
      <c r="D616" s="205" t="s">
        <v>159</v>
      </c>
      <c r="E616" s="206" t="s">
        <v>793</v>
      </c>
      <c r="F616" s="207" t="s">
        <v>794</v>
      </c>
      <c r="G616" s="208" t="s">
        <v>226</v>
      </c>
      <c r="H616" s="209">
        <v>3.75</v>
      </c>
      <c r="I616" s="210"/>
      <c r="J616" s="211">
        <f>ROUND(I616*H616,2)</f>
        <v>0</v>
      </c>
      <c r="K616" s="207" t="s">
        <v>163</v>
      </c>
      <c r="L616" s="62"/>
      <c r="M616" s="212" t="s">
        <v>22</v>
      </c>
      <c r="N616" s="213" t="s">
        <v>51</v>
      </c>
      <c r="O616" s="43"/>
      <c r="P616" s="214">
        <f>O616*H616</f>
        <v>0</v>
      </c>
      <c r="Q616" s="214">
        <v>1.9429999999999999E-2</v>
      </c>
      <c r="R616" s="214">
        <f>Q616*H616</f>
        <v>7.2862499999999997E-2</v>
      </c>
      <c r="S616" s="214">
        <v>0</v>
      </c>
      <c r="T616" s="215">
        <f>S616*H616</f>
        <v>0</v>
      </c>
      <c r="AR616" s="25" t="s">
        <v>164</v>
      </c>
      <c r="AT616" s="25" t="s">
        <v>159</v>
      </c>
      <c r="AU616" s="25" t="s">
        <v>89</v>
      </c>
      <c r="AY616" s="25" t="s">
        <v>157</v>
      </c>
      <c r="BE616" s="216">
        <f>IF(N616="základní",J616,0)</f>
        <v>0</v>
      </c>
      <c r="BF616" s="216">
        <f>IF(N616="snížená",J616,0)</f>
        <v>0</v>
      </c>
      <c r="BG616" s="216">
        <f>IF(N616="zákl. přenesená",J616,0)</f>
        <v>0</v>
      </c>
      <c r="BH616" s="216">
        <f>IF(N616="sníž. přenesená",J616,0)</f>
        <v>0</v>
      </c>
      <c r="BI616" s="216">
        <f>IF(N616="nulová",J616,0)</f>
        <v>0</v>
      </c>
      <c r="BJ616" s="25" t="s">
        <v>24</v>
      </c>
      <c r="BK616" s="216">
        <f>ROUND(I616*H616,2)</f>
        <v>0</v>
      </c>
      <c r="BL616" s="25" t="s">
        <v>164</v>
      </c>
      <c r="BM616" s="25" t="s">
        <v>795</v>
      </c>
    </row>
    <row r="617" spans="2:65" s="1" customFormat="1" ht="132">
      <c r="B617" s="42"/>
      <c r="C617" s="64"/>
      <c r="D617" s="244" t="s">
        <v>166</v>
      </c>
      <c r="E617" s="64"/>
      <c r="F617" s="254" t="s">
        <v>796</v>
      </c>
      <c r="G617" s="64"/>
      <c r="H617" s="64"/>
      <c r="I617" s="173"/>
      <c r="J617" s="64"/>
      <c r="K617" s="64"/>
      <c r="L617" s="62"/>
      <c r="M617" s="219"/>
      <c r="N617" s="43"/>
      <c r="O617" s="43"/>
      <c r="P617" s="43"/>
      <c r="Q617" s="43"/>
      <c r="R617" s="43"/>
      <c r="S617" s="43"/>
      <c r="T617" s="79"/>
      <c r="AT617" s="25" t="s">
        <v>166</v>
      </c>
      <c r="AU617" s="25" t="s">
        <v>89</v>
      </c>
    </row>
    <row r="618" spans="2:65" s="1" customFormat="1" ht="22.5" customHeight="1">
      <c r="B618" s="42"/>
      <c r="C618" s="205" t="s">
        <v>797</v>
      </c>
      <c r="D618" s="205" t="s">
        <v>159</v>
      </c>
      <c r="E618" s="206" t="s">
        <v>798</v>
      </c>
      <c r="F618" s="207" t="s">
        <v>799</v>
      </c>
      <c r="G618" s="208" t="s">
        <v>226</v>
      </c>
      <c r="H618" s="209">
        <v>3.75</v>
      </c>
      <c r="I618" s="210"/>
      <c r="J618" s="211">
        <f>ROUND(I618*H618,2)</f>
        <v>0</v>
      </c>
      <c r="K618" s="207" t="s">
        <v>163</v>
      </c>
      <c r="L618" s="62"/>
      <c r="M618" s="212" t="s">
        <v>22</v>
      </c>
      <c r="N618" s="213" t="s">
        <v>51</v>
      </c>
      <c r="O618" s="43"/>
      <c r="P618" s="214">
        <f>O618*H618</f>
        <v>0</v>
      </c>
      <c r="Q618" s="214">
        <v>1.58E-3</v>
      </c>
      <c r="R618" s="214">
        <f>Q618*H618</f>
        <v>5.9249999999999997E-3</v>
      </c>
      <c r="S618" s="214">
        <v>0</v>
      </c>
      <c r="T618" s="215">
        <f>S618*H618</f>
        <v>0</v>
      </c>
      <c r="AR618" s="25" t="s">
        <v>164</v>
      </c>
      <c r="AT618" s="25" t="s">
        <v>159</v>
      </c>
      <c r="AU618" s="25" t="s">
        <v>89</v>
      </c>
      <c r="AY618" s="25" t="s">
        <v>157</v>
      </c>
      <c r="BE618" s="216">
        <f>IF(N618="základní",J618,0)</f>
        <v>0</v>
      </c>
      <c r="BF618" s="216">
        <f>IF(N618="snížená",J618,0)</f>
        <v>0</v>
      </c>
      <c r="BG618" s="216">
        <f>IF(N618="zákl. přenesená",J618,0)</f>
        <v>0</v>
      </c>
      <c r="BH618" s="216">
        <f>IF(N618="sníž. přenesená",J618,0)</f>
        <v>0</v>
      </c>
      <c r="BI618" s="216">
        <f>IF(N618="nulová",J618,0)</f>
        <v>0</v>
      </c>
      <c r="BJ618" s="25" t="s">
        <v>24</v>
      </c>
      <c r="BK618" s="216">
        <f>ROUND(I618*H618,2)</f>
        <v>0</v>
      </c>
      <c r="BL618" s="25" t="s">
        <v>164</v>
      </c>
      <c r="BM618" s="25" t="s">
        <v>800</v>
      </c>
    </row>
    <row r="619" spans="2:65" s="1" customFormat="1" ht="31.5" customHeight="1">
      <c r="B619" s="42"/>
      <c r="C619" s="205" t="s">
        <v>801</v>
      </c>
      <c r="D619" s="205" t="s">
        <v>159</v>
      </c>
      <c r="E619" s="206" t="s">
        <v>802</v>
      </c>
      <c r="F619" s="207" t="s">
        <v>803</v>
      </c>
      <c r="G619" s="208" t="s">
        <v>804</v>
      </c>
      <c r="H619" s="209">
        <v>200</v>
      </c>
      <c r="I619" s="210"/>
      <c r="J619" s="211">
        <f>ROUND(I619*H619,2)</f>
        <v>0</v>
      </c>
      <c r="K619" s="207" t="s">
        <v>22</v>
      </c>
      <c r="L619" s="62"/>
      <c r="M619" s="212" t="s">
        <v>22</v>
      </c>
      <c r="N619" s="213" t="s">
        <v>51</v>
      </c>
      <c r="O619" s="43"/>
      <c r="P619" s="214">
        <f>O619*H619</f>
        <v>0</v>
      </c>
      <c r="Q619" s="214">
        <v>0</v>
      </c>
      <c r="R619" s="214">
        <f>Q619*H619</f>
        <v>0</v>
      </c>
      <c r="S619" s="214">
        <v>0</v>
      </c>
      <c r="T619" s="215">
        <f>S619*H619</f>
        <v>0</v>
      </c>
      <c r="AR619" s="25" t="s">
        <v>164</v>
      </c>
      <c r="AT619" s="25" t="s">
        <v>159</v>
      </c>
      <c r="AU619" s="25" t="s">
        <v>89</v>
      </c>
      <c r="AY619" s="25" t="s">
        <v>157</v>
      </c>
      <c r="BE619" s="216">
        <f>IF(N619="základní",J619,0)</f>
        <v>0</v>
      </c>
      <c r="BF619" s="216">
        <f>IF(N619="snížená",J619,0)</f>
        <v>0</v>
      </c>
      <c r="BG619" s="216">
        <f>IF(N619="zákl. přenesená",J619,0)</f>
        <v>0</v>
      </c>
      <c r="BH619" s="216">
        <f>IF(N619="sníž. přenesená",J619,0)</f>
        <v>0</v>
      </c>
      <c r="BI619" s="216">
        <f>IF(N619="nulová",J619,0)</f>
        <v>0</v>
      </c>
      <c r="BJ619" s="25" t="s">
        <v>24</v>
      </c>
      <c r="BK619" s="216">
        <f>ROUND(I619*H619,2)</f>
        <v>0</v>
      </c>
      <c r="BL619" s="25" t="s">
        <v>164</v>
      </c>
      <c r="BM619" s="25" t="s">
        <v>805</v>
      </c>
    </row>
    <row r="620" spans="2:65" s="11" customFormat="1" ht="29.85" customHeight="1">
      <c r="B620" s="188"/>
      <c r="C620" s="189"/>
      <c r="D620" s="202" t="s">
        <v>79</v>
      </c>
      <c r="E620" s="203" t="s">
        <v>806</v>
      </c>
      <c r="F620" s="203" t="s">
        <v>807</v>
      </c>
      <c r="G620" s="189"/>
      <c r="H620" s="189"/>
      <c r="I620" s="192"/>
      <c r="J620" s="204">
        <f>BK620</f>
        <v>0</v>
      </c>
      <c r="K620" s="189"/>
      <c r="L620" s="194"/>
      <c r="M620" s="195"/>
      <c r="N620" s="196"/>
      <c r="O620" s="196"/>
      <c r="P620" s="197">
        <f>SUM(P621:P628)</f>
        <v>0</v>
      </c>
      <c r="Q620" s="196"/>
      <c r="R620" s="197">
        <f>SUM(R621:R628)</f>
        <v>0</v>
      </c>
      <c r="S620" s="196"/>
      <c r="T620" s="198">
        <f>SUM(T621:T628)</f>
        <v>0</v>
      </c>
      <c r="AR620" s="199" t="s">
        <v>24</v>
      </c>
      <c r="AT620" s="200" t="s">
        <v>79</v>
      </c>
      <c r="AU620" s="200" t="s">
        <v>24</v>
      </c>
      <c r="AY620" s="199" t="s">
        <v>157</v>
      </c>
      <c r="BK620" s="201">
        <f>SUM(BK621:BK628)</f>
        <v>0</v>
      </c>
    </row>
    <row r="621" spans="2:65" s="1" customFormat="1" ht="31.5" customHeight="1">
      <c r="B621" s="42"/>
      <c r="C621" s="205" t="s">
        <v>808</v>
      </c>
      <c r="D621" s="205" t="s">
        <v>159</v>
      </c>
      <c r="E621" s="206" t="s">
        <v>809</v>
      </c>
      <c r="F621" s="207" t="s">
        <v>810</v>
      </c>
      <c r="G621" s="208" t="s">
        <v>208</v>
      </c>
      <c r="H621" s="209">
        <v>39.991</v>
      </c>
      <c r="I621" s="210"/>
      <c r="J621" s="211">
        <f>ROUND(I621*H621,2)</f>
        <v>0</v>
      </c>
      <c r="K621" s="207" t="s">
        <v>163</v>
      </c>
      <c r="L621" s="62"/>
      <c r="M621" s="212" t="s">
        <v>22</v>
      </c>
      <c r="N621" s="213" t="s">
        <v>51</v>
      </c>
      <c r="O621" s="43"/>
      <c r="P621" s="214">
        <f>O621*H621</f>
        <v>0</v>
      </c>
      <c r="Q621" s="214">
        <v>0</v>
      </c>
      <c r="R621" s="214">
        <f>Q621*H621</f>
        <v>0</v>
      </c>
      <c r="S621" s="214">
        <v>0</v>
      </c>
      <c r="T621" s="215">
        <f>S621*H621</f>
        <v>0</v>
      </c>
      <c r="AR621" s="25" t="s">
        <v>164</v>
      </c>
      <c r="AT621" s="25" t="s">
        <v>159</v>
      </c>
      <c r="AU621" s="25" t="s">
        <v>89</v>
      </c>
      <c r="AY621" s="25" t="s">
        <v>157</v>
      </c>
      <c r="BE621" s="216">
        <f>IF(N621="základní",J621,0)</f>
        <v>0</v>
      </c>
      <c r="BF621" s="216">
        <f>IF(N621="snížená",J621,0)</f>
        <v>0</v>
      </c>
      <c r="BG621" s="216">
        <f>IF(N621="zákl. přenesená",J621,0)</f>
        <v>0</v>
      </c>
      <c r="BH621" s="216">
        <f>IF(N621="sníž. přenesená",J621,0)</f>
        <v>0</v>
      </c>
      <c r="BI621" s="216">
        <f>IF(N621="nulová",J621,0)</f>
        <v>0</v>
      </c>
      <c r="BJ621" s="25" t="s">
        <v>24</v>
      </c>
      <c r="BK621" s="216">
        <f>ROUND(I621*H621,2)</f>
        <v>0</v>
      </c>
      <c r="BL621" s="25" t="s">
        <v>164</v>
      </c>
      <c r="BM621" s="25" t="s">
        <v>811</v>
      </c>
    </row>
    <row r="622" spans="2:65" s="1" customFormat="1" ht="108">
      <c r="B622" s="42"/>
      <c r="C622" s="64"/>
      <c r="D622" s="244" t="s">
        <v>166</v>
      </c>
      <c r="E622" s="64"/>
      <c r="F622" s="254" t="s">
        <v>812</v>
      </c>
      <c r="G622" s="64"/>
      <c r="H622" s="64"/>
      <c r="I622" s="173"/>
      <c r="J622" s="64"/>
      <c r="K622" s="64"/>
      <c r="L622" s="62"/>
      <c r="M622" s="219"/>
      <c r="N622" s="43"/>
      <c r="O622" s="43"/>
      <c r="P622" s="43"/>
      <c r="Q622" s="43"/>
      <c r="R622" s="43"/>
      <c r="S622" s="43"/>
      <c r="T622" s="79"/>
      <c r="AT622" s="25" t="s">
        <v>166</v>
      </c>
      <c r="AU622" s="25" t="s">
        <v>89</v>
      </c>
    </row>
    <row r="623" spans="2:65" s="1" customFormat="1" ht="31.5" customHeight="1">
      <c r="B623" s="42"/>
      <c r="C623" s="205" t="s">
        <v>30</v>
      </c>
      <c r="D623" s="205" t="s">
        <v>159</v>
      </c>
      <c r="E623" s="206" t="s">
        <v>813</v>
      </c>
      <c r="F623" s="207" t="s">
        <v>814</v>
      </c>
      <c r="G623" s="208" t="s">
        <v>208</v>
      </c>
      <c r="H623" s="209">
        <v>39.991</v>
      </c>
      <c r="I623" s="210"/>
      <c r="J623" s="211">
        <f>ROUND(I623*H623,2)</f>
        <v>0</v>
      </c>
      <c r="K623" s="207" t="s">
        <v>163</v>
      </c>
      <c r="L623" s="62"/>
      <c r="M623" s="212" t="s">
        <v>22</v>
      </c>
      <c r="N623" s="213" t="s">
        <v>51</v>
      </c>
      <c r="O623" s="43"/>
      <c r="P623" s="214">
        <f>O623*H623</f>
        <v>0</v>
      </c>
      <c r="Q623" s="214">
        <v>0</v>
      </c>
      <c r="R623" s="214">
        <f>Q623*H623</f>
        <v>0</v>
      </c>
      <c r="S623" s="214">
        <v>0</v>
      </c>
      <c r="T623" s="215">
        <f>S623*H623</f>
        <v>0</v>
      </c>
      <c r="AR623" s="25" t="s">
        <v>164</v>
      </c>
      <c r="AT623" s="25" t="s">
        <v>159</v>
      </c>
      <c r="AU623" s="25" t="s">
        <v>89</v>
      </c>
      <c r="AY623" s="25" t="s">
        <v>157</v>
      </c>
      <c r="BE623" s="216">
        <f>IF(N623="základní",J623,0)</f>
        <v>0</v>
      </c>
      <c r="BF623" s="216">
        <f>IF(N623="snížená",J623,0)</f>
        <v>0</v>
      </c>
      <c r="BG623" s="216">
        <f>IF(N623="zákl. přenesená",J623,0)</f>
        <v>0</v>
      </c>
      <c r="BH623" s="216">
        <f>IF(N623="sníž. přenesená",J623,0)</f>
        <v>0</v>
      </c>
      <c r="BI623" s="216">
        <f>IF(N623="nulová",J623,0)</f>
        <v>0</v>
      </c>
      <c r="BJ623" s="25" t="s">
        <v>24</v>
      </c>
      <c r="BK623" s="216">
        <f>ROUND(I623*H623,2)</f>
        <v>0</v>
      </c>
      <c r="BL623" s="25" t="s">
        <v>164</v>
      </c>
      <c r="BM623" s="25" t="s">
        <v>815</v>
      </c>
    </row>
    <row r="624" spans="2:65" s="1" customFormat="1" ht="72">
      <c r="B624" s="42"/>
      <c r="C624" s="64"/>
      <c r="D624" s="244" t="s">
        <v>166</v>
      </c>
      <c r="E624" s="64"/>
      <c r="F624" s="254" t="s">
        <v>816</v>
      </c>
      <c r="G624" s="64"/>
      <c r="H624" s="64"/>
      <c r="I624" s="173"/>
      <c r="J624" s="64"/>
      <c r="K624" s="64"/>
      <c r="L624" s="62"/>
      <c r="M624" s="219"/>
      <c r="N624" s="43"/>
      <c r="O624" s="43"/>
      <c r="P624" s="43"/>
      <c r="Q624" s="43"/>
      <c r="R624" s="43"/>
      <c r="S624" s="43"/>
      <c r="T624" s="79"/>
      <c r="AT624" s="25" t="s">
        <v>166</v>
      </c>
      <c r="AU624" s="25" t="s">
        <v>89</v>
      </c>
    </row>
    <row r="625" spans="2:65" s="1" customFormat="1" ht="31.5" customHeight="1">
      <c r="B625" s="42"/>
      <c r="C625" s="205" t="s">
        <v>817</v>
      </c>
      <c r="D625" s="205" t="s">
        <v>159</v>
      </c>
      <c r="E625" s="206" t="s">
        <v>818</v>
      </c>
      <c r="F625" s="207" t="s">
        <v>819</v>
      </c>
      <c r="G625" s="208" t="s">
        <v>208</v>
      </c>
      <c r="H625" s="209">
        <v>359.91899999999998</v>
      </c>
      <c r="I625" s="210"/>
      <c r="J625" s="211">
        <f>ROUND(I625*H625,2)</f>
        <v>0</v>
      </c>
      <c r="K625" s="207" t="s">
        <v>163</v>
      </c>
      <c r="L625" s="62"/>
      <c r="M625" s="212" t="s">
        <v>22</v>
      </c>
      <c r="N625" s="213" t="s">
        <v>51</v>
      </c>
      <c r="O625" s="43"/>
      <c r="P625" s="214">
        <f>O625*H625</f>
        <v>0</v>
      </c>
      <c r="Q625" s="214">
        <v>0</v>
      </c>
      <c r="R625" s="214">
        <f>Q625*H625</f>
        <v>0</v>
      </c>
      <c r="S625" s="214">
        <v>0</v>
      </c>
      <c r="T625" s="215">
        <f>S625*H625</f>
        <v>0</v>
      </c>
      <c r="AR625" s="25" t="s">
        <v>164</v>
      </c>
      <c r="AT625" s="25" t="s">
        <v>159</v>
      </c>
      <c r="AU625" s="25" t="s">
        <v>89</v>
      </c>
      <c r="AY625" s="25" t="s">
        <v>157</v>
      </c>
      <c r="BE625" s="216">
        <f>IF(N625="základní",J625,0)</f>
        <v>0</v>
      </c>
      <c r="BF625" s="216">
        <f>IF(N625="snížená",J625,0)</f>
        <v>0</v>
      </c>
      <c r="BG625" s="216">
        <f>IF(N625="zákl. přenesená",J625,0)</f>
        <v>0</v>
      </c>
      <c r="BH625" s="216">
        <f>IF(N625="sníž. přenesená",J625,0)</f>
        <v>0</v>
      </c>
      <c r="BI625" s="216">
        <f>IF(N625="nulová",J625,0)</f>
        <v>0</v>
      </c>
      <c r="BJ625" s="25" t="s">
        <v>24</v>
      </c>
      <c r="BK625" s="216">
        <f>ROUND(I625*H625,2)</f>
        <v>0</v>
      </c>
      <c r="BL625" s="25" t="s">
        <v>164</v>
      </c>
      <c r="BM625" s="25" t="s">
        <v>820</v>
      </c>
    </row>
    <row r="626" spans="2:65" s="1" customFormat="1" ht="72">
      <c r="B626" s="42"/>
      <c r="C626" s="64"/>
      <c r="D626" s="217" t="s">
        <v>166</v>
      </c>
      <c r="E626" s="64"/>
      <c r="F626" s="218" t="s">
        <v>816</v>
      </c>
      <c r="G626" s="64"/>
      <c r="H626" s="64"/>
      <c r="I626" s="173"/>
      <c r="J626" s="64"/>
      <c r="K626" s="64"/>
      <c r="L626" s="62"/>
      <c r="M626" s="219"/>
      <c r="N626" s="43"/>
      <c r="O626" s="43"/>
      <c r="P626" s="43"/>
      <c r="Q626" s="43"/>
      <c r="R626" s="43"/>
      <c r="S626" s="43"/>
      <c r="T626" s="79"/>
      <c r="AT626" s="25" t="s">
        <v>166</v>
      </c>
      <c r="AU626" s="25" t="s">
        <v>89</v>
      </c>
    </row>
    <row r="627" spans="2:65" s="12" customFormat="1">
      <c r="B627" s="220"/>
      <c r="C627" s="221"/>
      <c r="D627" s="244" t="s">
        <v>168</v>
      </c>
      <c r="E627" s="266" t="s">
        <v>22</v>
      </c>
      <c r="F627" s="267" t="s">
        <v>821</v>
      </c>
      <c r="G627" s="221"/>
      <c r="H627" s="268">
        <v>359.91899999999998</v>
      </c>
      <c r="I627" s="225"/>
      <c r="J627" s="221"/>
      <c r="K627" s="221"/>
      <c r="L627" s="226"/>
      <c r="M627" s="227"/>
      <c r="N627" s="228"/>
      <c r="O627" s="228"/>
      <c r="P627" s="228"/>
      <c r="Q627" s="228"/>
      <c r="R627" s="228"/>
      <c r="S627" s="228"/>
      <c r="T627" s="229"/>
      <c r="AT627" s="230" t="s">
        <v>168</v>
      </c>
      <c r="AU627" s="230" t="s">
        <v>89</v>
      </c>
      <c r="AV627" s="12" t="s">
        <v>89</v>
      </c>
      <c r="AW627" s="12" t="s">
        <v>43</v>
      </c>
      <c r="AX627" s="12" t="s">
        <v>24</v>
      </c>
      <c r="AY627" s="230" t="s">
        <v>157</v>
      </c>
    </row>
    <row r="628" spans="2:65" s="1" customFormat="1" ht="22.5" customHeight="1">
      <c r="B628" s="42"/>
      <c r="C628" s="205" t="s">
        <v>822</v>
      </c>
      <c r="D628" s="205" t="s">
        <v>159</v>
      </c>
      <c r="E628" s="206" t="s">
        <v>823</v>
      </c>
      <c r="F628" s="207" t="s">
        <v>824</v>
      </c>
      <c r="G628" s="208" t="s">
        <v>208</v>
      </c>
      <c r="H628" s="209">
        <v>39.991</v>
      </c>
      <c r="I628" s="210"/>
      <c r="J628" s="211">
        <f>ROUND(I628*H628,2)</f>
        <v>0</v>
      </c>
      <c r="K628" s="207" t="s">
        <v>22</v>
      </c>
      <c r="L628" s="62"/>
      <c r="M628" s="212" t="s">
        <v>22</v>
      </c>
      <c r="N628" s="213" t="s">
        <v>51</v>
      </c>
      <c r="O628" s="43"/>
      <c r="P628" s="214">
        <f>O628*H628</f>
        <v>0</v>
      </c>
      <c r="Q628" s="214">
        <v>0</v>
      </c>
      <c r="R628" s="214">
        <f>Q628*H628</f>
        <v>0</v>
      </c>
      <c r="S628" s="214">
        <v>0</v>
      </c>
      <c r="T628" s="215">
        <f>S628*H628</f>
        <v>0</v>
      </c>
      <c r="AR628" s="25" t="s">
        <v>164</v>
      </c>
      <c r="AT628" s="25" t="s">
        <v>159</v>
      </c>
      <c r="AU628" s="25" t="s">
        <v>89</v>
      </c>
      <c r="AY628" s="25" t="s">
        <v>157</v>
      </c>
      <c r="BE628" s="216">
        <f>IF(N628="základní",J628,0)</f>
        <v>0</v>
      </c>
      <c r="BF628" s="216">
        <f>IF(N628="snížená",J628,0)</f>
        <v>0</v>
      </c>
      <c r="BG628" s="216">
        <f>IF(N628="zákl. přenesená",J628,0)</f>
        <v>0</v>
      </c>
      <c r="BH628" s="216">
        <f>IF(N628="sníž. přenesená",J628,0)</f>
        <v>0</v>
      </c>
      <c r="BI628" s="216">
        <f>IF(N628="nulová",J628,0)</f>
        <v>0</v>
      </c>
      <c r="BJ628" s="25" t="s">
        <v>24</v>
      </c>
      <c r="BK628" s="216">
        <f>ROUND(I628*H628,2)</f>
        <v>0</v>
      </c>
      <c r="BL628" s="25" t="s">
        <v>164</v>
      </c>
      <c r="BM628" s="25" t="s">
        <v>825</v>
      </c>
    </row>
    <row r="629" spans="2:65" s="11" customFormat="1" ht="29.85" customHeight="1">
      <c r="B629" s="188"/>
      <c r="C629" s="189"/>
      <c r="D629" s="202" t="s">
        <v>79</v>
      </c>
      <c r="E629" s="203" t="s">
        <v>826</v>
      </c>
      <c r="F629" s="203" t="s">
        <v>827</v>
      </c>
      <c r="G629" s="189"/>
      <c r="H629" s="189"/>
      <c r="I629" s="192"/>
      <c r="J629" s="204">
        <f>BK629</f>
        <v>0</v>
      </c>
      <c r="K629" s="189"/>
      <c r="L629" s="194"/>
      <c r="M629" s="195"/>
      <c r="N629" s="196"/>
      <c r="O629" s="196"/>
      <c r="P629" s="197">
        <f>SUM(P630:P631)</f>
        <v>0</v>
      </c>
      <c r="Q629" s="196"/>
      <c r="R629" s="197">
        <f>SUM(R630:R631)</f>
        <v>0</v>
      </c>
      <c r="S629" s="196"/>
      <c r="T629" s="198">
        <f>SUM(T630:T631)</f>
        <v>0</v>
      </c>
      <c r="AR629" s="199" t="s">
        <v>24</v>
      </c>
      <c r="AT629" s="200" t="s">
        <v>79</v>
      </c>
      <c r="AU629" s="200" t="s">
        <v>24</v>
      </c>
      <c r="AY629" s="199" t="s">
        <v>157</v>
      </c>
      <c r="BK629" s="201">
        <f>SUM(BK630:BK631)</f>
        <v>0</v>
      </c>
    </row>
    <row r="630" spans="2:65" s="1" customFormat="1" ht="44.25" customHeight="1">
      <c r="B630" s="42"/>
      <c r="C630" s="205" t="s">
        <v>828</v>
      </c>
      <c r="D630" s="205" t="s">
        <v>159</v>
      </c>
      <c r="E630" s="206" t="s">
        <v>829</v>
      </c>
      <c r="F630" s="207" t="s">
        <v>830</v>
      </c>
      <c r="G630" s="208" t="s">
        <v>208</v>
      </c>
      <c r="H630" s="209">
        <v>105.962</v>
      </c>
      <c r="I630" s="210"/>
      <c r="J630" s="211">
        <f>ROUND(I630*H630,2)</f>
        <v>0</v>
      </c>
      <c r="K630" s="207" t="s">
        <v>163</v>
      </c>
      <c r="L630" s="62"/>
      <c r="M630" s="212" t="s">
        <v>22</v>
      </c>
      <c r="N630" s="213" t="s">
        <v>51</v>
      </c>
      <c r="O630" s="43"/>
      <c r="P630" s="214">
        <f>O630*H630</f>
        <v>0</v>
      </c>
      <c r="Q630" s="214">
        <v>0</v>
      </c>
      <c r="R630" s="214">
        <f>Q630*H630</f>
        <v>0</v>
      </c>
      <c r="S630" s="214">
        <v>0</v>
      </c>
      <c r="T630" s="215">
        <f>S630*H630</f>
        <v>0</v>
      </c>
      <c r="AR630" s="25" t="s">
        <v>164</v>
      </c>
      <c r="AT630" s="25" t="s">
        <v>159</v>
      </c>
      <c r="AU630" s="25" t="s">
        <v>89</v>
      </c>
      <c r="AY630" s="25" t="s">
        <v>157</v>
      </c>
      <c r="BE630" s="216">
        <f>IF(N630="základní",J630,0)</f>
        <v>0</v>
      </c>
      <c r="BF630" s="216">
        <f>IF(N630="snížená",J630,0)</f>
        <v>0</v>
      </c>
      <c r="BG630" s="216">
        <f>IF(N630="zákl. přenesená",J630,0)</f>
        <v>0</v>
      </c>
      <c r="BH630" s="216">
        <f>IF(N630="sníž. přenesená",J630,0)</f>
        <v>0</v>
      </c>
      <c r="BI630" s="216">
        <f>IF(N630="nulová",J630,0)</f>
        <v>0</v>
      </c>
      <c r="BJ630" s="25" t="s">
        <v>24</v>
      </c>
      <c r="BK630" s="216">
        <f>ROUND(I630*H630,2)</f>
        <v>0</v>
      </c>
      <c r="BL630" s="25" t="s">
        <v>164</v>
      </c>
      <c r="BM630" s="25" t="s">
        <v>831</v>
      </c>
    </row>
    <row r="631" spans="2:65" s="1" customFormat="1" ht="72">
      <c r="B631" s="42"/>
      <c r="C631" s="64"/>
      <c r="D631" s="217" t="s">
        <v>166</v>
      </c>
      <c r="E631" s="64"/>
      <c r="F631" s="218" t="s">
        <v>832</v>
      </c>
      <c r="G631" s="64"/>
      <c r="H631" s="64"/>
      <c r="I631" s="173"/>
      <c r="J631" s="64"/>
      <c r="K631" s="64"/>
      <c r="L631" s="62"/>
      <c r="M631" s="219"/>
      <c r="N631" s="43"/>
      <c r="O631" s="43"/>
      <c r="P631" s="43"/>
      <c r="Q631" s="43"/>
      <c r="R631" s="43"/>
      <c r="S631" s="43"/>
      <c r="T631" s="79"/>
      <c r="AT631" s="25" t="s">
        <v>166</v>
      </c>
      <c r="AU631" s="25" t="s">
        <v>89</v>
      </c>
    </row>
    <row r="632" spans="2:65" s="11" customFormat="1" ht="37.35" customHeight="1">
      <c r="B632" s="188"/>
      <c r="C632" s="189"/>
      <c r="D632" s="190" t="s">
        <v>79</v>
      </c>
      <c r="E632" s="191" t="s">
        <v>833</v>
      </c>
      <c r="F632" s="191" t="s">
        <v>834</v>
      </c>
      <c r="G632" s="189"/>
      <c r="H632" s="189"/>
      <c r="I632" s="192"/>
      <c r="J632" s="193">
        <f>BK632</f>
        <v>0</v>
      </c>
      <c r="K632" s="189"/>
      <c r="L632" s="194"/>
      <c r="M632" s="195"/>
      <c r="N632" s="196"/>
      <c r="O632" s="196"/>
      <c r="P632" s="197">
        <f>P633+P651+P746+P789+P796+P800+P817+P826+P870+P901+P937+P962+P968+P986+P1043</f>
        <v>0</v>
      </c>
      <c r="Q632" s="196"/>
      <c r="R632" s="197">
        <f>R633+R651+R746+R789+R796+R800+R817+R826+R870+R901+R937+R962+R968+R986+R1043</f>
        <v>12.5415641</v>
      </c>
      <c r="S632" s="196"/>
      <c r="T632" s="198">
        <f>T633+T651+T746+T789+T796+T800+T817+T826+T870+T901+T937+T962+T968+T986+T1043</f>
        <v>1.9345124</v>
      </c>
      <c r="AR632" s="199" t="s">
        <v>89</v>
      </c>
      <c r="AT632" s="200" t="s">
        <v>79</v>
      </c>
      <c r="AU632" s="200" t="s">
        <v>80</v>
      </c>
      <c r="AY632" s="199" t="s">
        <v>157</v>
      </c>
      <c r="BK632" s="201">
        <f>BK633+BK651+BK746+BK789+BK796+BK800+BK817+BK826+BK870+BK901+BK937+BK962+BK968+BK986+BK1043</f>
        <v>0</v>
      </c>
    </row>
    <row r="633" spans="2:65" s="11" customFormat="1" ht="19.95" customHeight="1">
      <c r="B633" s="188"/>
      <c r="C633" s="189"/>
      <c r="D633" s="202" t="s">
        <v>79</v>
      </c>
      <c r="E633" s="203" t="s">
        <v>835</v>
      </c>
      <c r="F633" s="203" t="s">
        <v>836</v>
      </c>
      <c r="G633" s="189"/>
      <c r="H633" s="189"/>
      <c r="I633" s="192"/>
      <c r="J633" s="204">
        <f>BK633</f>
        <v>0</v>
      </c>
      <c r="K633" s="189"/>
      <c r="L633" s="194"/>
      <c r="M633" s="195"/>
      <c r="N633" s="196"/>
      <c r="O633" s="196"/>
      <c r="P633" s="197">
        <f>SUM(P634:P650)</f>
        <v>0</v>
      </c>
      <c r="Q633" s="196"/>
      <c r="R633" s="197">
        <f>SUM(R634:R650)</f>
        <v>2.467041E-2</v>
      </c>
      <c r="S633" s="196"/>
      <c r="T633" s="198">
        <f>SUM(T634:T650)</f>
        <v>0</v>
      </c>
      <c r="AR633" s="199" t="s">
        <v>89</v>
      </c>
      <c r="AT633" s="200" t="s">
        <v>79</v>
      </c>
      <c r="AU633" s="200" t="s">
        <v>24</v>
      </c>
      <c r="AY633" s="199" t="s">
        <v>157</v>
      </c>
      <c r="BK633" s="201">
        <f>SUM(BK634:BK650)</f>
        <v>0</v>
      </c>
    </row>
    <row r="634" spans="2:65" s="1" customFormat="1" ht="31.5" customHeight="1">
      <c r="B634" s="42"/>
      <c r="C634" s="205" t="s">
        <v>837</v>
      </c>
      <c r="D634" s="205" t="s">
        <v>159</v>
      </c>
      <c r="E634" s="206" t="s">
        <v>838</v>
      </c>
      <c r="F634" s="207" t="s">
        <v>839</v>
      </c>
      <c r="G634" s="208" t="s">
        <v>226</v>
      </c>
      <c r="H634" s="209">
        <v>22.896000000000001</v>
      </c>
      <c r="I634" s="210"/>
      <c r="J634" s="211">
        <f>ROUND(I634*H634,2)</f>
        <v>0</v>
      </c>
      <c r="K634" s="207" t="s">
        <v>163</v>
      </c>
      <c r="L634" s="62"/>
      <c r="M634" s="212" t="s">
        <v>22</v>
      </c>
      <c r="N634" s="213" t="s">
        <v>51</v>
      </c>
      <c r="O634" s="43"/>
      <c r="P634" s="214">
        <f>O634*H634</f>
        <v>0</v>
      </c>
      <c r="Q634" s="214">
        <v>0</v>
      </c>
      <c r="R634" s="214">
        <f>Q634*H634</f>
        <v>0</v>
      </c>
      <c r="S634" s="214">
        <v>0</v>
      </c>
      <c r="T634" s="215">
        <f>S634*H634</f>
        <v>0</v>
      </c>
      <c r="AR634" s="25" t="s">
        <v>252</v>
      </c>
      <c r="AT634" s="25" t="s">
        <v>159</v>
      </c>
      <c r="AU634" s="25" t="s">
        <v>89</v>
      </c>
      <c r="AY634" s="25" t="s">
        <v>157</v>
      </c>
      <c r="BE634" s="216">
        <f>IF(N634="základní",J634,0)</f>
        <v>0</v>
      </c>
      <c r="BF634" s="216">
        <f>IF(N634="snížená",J634,0)</f>
        <v>0</v>
      </c>
      <c r="BG634" s="216">
        <f>IF(N634="zákl. přenesená",J634,0)</f>
        <v>0</v>
      </c>
      <c r="BH634" s="216">
        <f>IF(N634="sníž. přenesená",J634,0)</f>
        <v>0</v>
      </c>
      <c r="BI634" s="216">
        <f>IF(N634="nulová",J634,0)</f>
        <v>0</v>
      </c>
      <c r="BJ634" s="25" t="s">
        <v>24</v>
      </c>
      <c r="BK634" s="216">
        <f>ROUND(I634*H634,2)</f>
        <v>0</v>
      </c>
      <c r="BL634" s="25" t="s">
        <v>252</v>
      </c>
      <c r="BM634" s="25" t="s">
        <v>840</v>
      </c>
    </row>
    <row r="635" spans="2:65" s="1" customFormat="1" ht="60">
      <c r="B635" s="42"/>
      <c r="C635" s="64"/>
      <c r="D635" s="217" t="s">
        <v>166</v>
      </c>
      <c r="E635" s="64"/>
      <c r="F635" s="218" t="s">
        <v>841</v>
      </c>
      <c r="G635" s="64"/>
      <c r="H635" s="64"/>
      <c r="I635" s="173"/>
      <c r="J635" s="64"/>
      <c r="K635" s="64"/>
      <c r="L635" s="62"/>
      <c r="M635" s="219"/>
      <c r="N635" s="43"/>
      <c r="O635" s="43"/>
      <c r="P635" s="43"/>
      <c r="Q635" s="43"/>
      <c r="R635" s="43"/>
      <c r="S635" s="43"/>
      <c r="T635" s="79"/>
      <c r="AT635" s="25" t="s">
        <v>166</v>
      </c>
      <c r="AU635" s="25" t="s">
        <v>89</v>
      </c>
    </row>
    <row r="636" spans="2:65" s="14" customFormat="1">
      <c r="B636" s="242"/>
      <c r="C636" s="243"/>
      <c r="D636" s="217" t="s">
        <v>168</v>
      </c>
      <c r="E636" s="279" t="s">
        <v>22</v>
      </c>
      <c r="F636" s="280" t="s">
        <v>311</v>
      </c>
      <c r="G636" s="243"/>
      <c r="H636" s="281" t="s">
        <v>22</v>
      </c>
      <c r="I636" s="248"/>
      <c r="J636" s="243"/>
      <c r="K636" s="243"/>
      <c r="L636" s="249"/>
      <c r="M636" s="250"/>
      <c r="N636" s="251"/>
      <c r="O636" s="251"/>
      <c r="P636" s="251"/>
      <c r="Q636" s="251"/>
      <c r="R636" s="251"/>
      <c r="S636" s="251"/>
      <c r="T636" s="252"/>
      <c r="AT636" s="253" t="s">
        <v>168</v>
      </c>
      <c r="AU636" s="253" t="s">
        <v>89</v>
      </c>
      <c r="AV636" s="14" t="s">
        <v>24</v>
      </c>
      <c r="AW636" s="14" t="s">
        <v>43</v>
      </c>
      <c r="AX636" s="14" t="s">
        <v>80</v>
      </c>
      <c r="AY636" s="253" t="s">
        <v>157</v>
      </c>
    </row>
    <row r="637" spans="2:65" s="12" customFormat="1">
      <c r="B637" s="220"/>
      <c r="C637" s="221"/>
      <c r="D637" s="217" t="s">
        <v>168</v>
      </c>
      <c r="E637" s="222" t="s">
        <v>22</v>
      </c>
      <c r="F637" s="223" t="s">
        <v>842</v>
      </c>
      <c r="G637" s="221"/>
      <c r="H637" s="224">
        <v>16.376000000000001</v>
      </c>
      <c r="I637" s="225"/>
      <c r="J637" s="221"/>
      <c r="K637" s="221"/>
      <c r="L637" s="226"/>
      <c r="M637" s="227"/>
      <c r="N637" s="228"/>
      <c r="O637" s="228"/>
      <c r="P637" s="228"/>
      <c r="Q637" s="228"/>
      <c r="R637" s="228"/>
      <c r="S637" s="228"/>
      <c r="T637" s="229"/>
      <c r="AT637" s="230" t="s">
        <v>168</v>
      </c>
      <c r="AU637" s="230" t="s">
        <v>89</v>
      </c>
      <c r="AV637" s="12" t="s">
        <v>89</v>
      </c>
      <c r="AW637" s="12" t="s">
        <v>43</v>
      </c>
      <c r="AX637" s="12" t="s">
        <v>80</v>
      </c>
      <c r="AY637" s="230" t="s">
        <v>157</v>
      </c>
    </row>
    <row r="638" spans="2:65" s="14" customFormat="1">
      <c r="B638" s="242"/>
      <c r="C638" s="243"/>
      <c r="D638" s="217" t="s">
        <v>168</v>
      </c>
      <c r="E638" s="279" t="s">
        <v>22</v>
      </c>
      <c r="F638" s="280" t="s">
        <v>358</v>
      </c>
      <c r="G638" s="243"/>
      <c r="H638" s="281" t="s">
        <v>22</v>
      </c>
      <c r="I638" s="248"/>
      <c r="J638" s="243"/>
      <c r="K638" s="243"/>
      <c r="L638" s="249"/>
      <c r="M638" s="250"/>
      <c r="N638" s="251"/>
      <c r="O638" s="251"/>
      <c r="P638" s="251"/>
      <c r="Q638" s="251"/>
      <c r="R638" s="251"/>
      <c r="S638" s="251"/>
      <c r="T638" s="252"/>
      <c r="AT638" s="253" t="s">
        <v>168</v>
      </c>
      <c r="AU638" s="253" t="s">
        <v>89</v>
      </c>
      <c r="AV638" s="14" t="s">
        <v>24</v>
      </c>
      <c r="AW638" s="14" t="s">
        <v>43</v>
      </c>
      <c r="AX638" s="14" t="s">
        <v>80</v>
      </c>
      <c r="AY638" s="253" t="s">
        <v>157</v>
      </c>
    </row>
    <row r="639" spans="2:65" s="12" customFormat="1">
      <c r="B639" s="220"/>
      <c r="C639" s="221"/>
      <c r="D639" s="217" t="s">
        <v>168</v>
      </c>
      <c r="E639" s="222" t="s">
        <v>22</v>
      </c>
      <c r="F639" s="223" t="s">
        <v>843</v>
      </c>
      <c r="G639" s="221"/>
      <c r="H639" s="224">
        <v>6.52</v>
      </c>
      <c r="I639" s="225"/>
      <c r="J639" s="221"/>
      <c r="K639" s="221"/>
      <c r="L639" s="226"/>
      <c r="M639" s="227"/>
      <c r="N639" s="228"/>
      <c r="O639" s="228"/>
      <c r="P639" s="228"/>
      <c r="Q639" s="228"/>
      <c r="R639" s="228"/>
      <c r="S639" s="228"/>
      <c r="T639" s="229"/>
      <c r="AT639" s="230" t="s">
        <v>168</v>
      </c>
      <c r="AU639" s="230" t="s">
        <v>89</v>
      </c>
      <c r="AV639" s="12" t="s">
        <v>89</v>
      </c>
      <c r="AW639" s="12" t="s">
        <v>43</v>
      </c>
      <c r="AX639" s="12" t="s">
        <v>80</v>
      </c>
      <c r="AY639" s="230" t="s">
        <v>157</v>
      </c>
    </row>
    <row r="640" spans="2:65" s="15" customFormat="1">
      <c r="B640" s="255"/>
      <c r="C640" s="256"/>
      <c r="D640" s="217" t="s">
        <v>168</v>
      </c>
      <c r="E640" s="257" t="s">
        <v>22</v>
      </c>
      <c r="F640" s="258" t="s">
        <v>193</v>
      </c>
      <c r="G640" s="256"/>
      <c r="H640" s="259">
        <v>22.896000000000001</v>
      </c>
      <c r="I640" s="260"/>
      <c r="J640" s="256"/>
      <c r="K640" s="256"/>
      <c r="L640" s="261"/>
      <c r="M640" s="262"/>
      <c r="N640" s="263"/>
      <c r="O640" s="263"/>
      <c r="P640" s="263"/>
      <c r="Q640" s="263"/>
      <c r="R640" s="263"/>
      <c r="S640" s="263"/>
      <c r="T640" s="264"/>
      <c r="AT640" s="265" t="s">
        <v>168</v>
      </c>
      <c r="AU640" s="265" t="s">
        <v>89</v>
      </c>
      <c r="AV640" s="15" t="s">
        <v>164</v>
      </c>
      <c r="AW640" s="15" t="s">
        <v>43</v>
      </c>
      <c r="AX640" s="15" t="s">
        <v>24</v>
      </c>
      <c r="AY640" s="265" t="s">
        <v>157</v>
      </c>
    </row>
    <row r="641" spans="2:65" s="14" customFormat="1">
      <c r="B641" s="242"/>
      <c r="C641" s="243"/>
      <c r="D641" s="244" t="s">
        <v>168</v>
      </c>
      <c r="E641" s="245" t="s">
        <v>22</v>
      </c>
      <c r="F641" s="246" t="s">
        <v>306</v>
      </c>
      <c r="G641" s="243"/>
      <c r="H641" s="247" t="s">
        <v>22</v>
      </c>
      <c r="I641" s="248"/>
      <c r="J641" s="243"/>
      <c r="K641" s="243"/>
      <c r="L641" s="249"/>
      <c r="M641" s="250"/>
      <c r="N641" s="251"/>
      <c r="O641" s="251"/>
      <c r="P641" s="251"/>
      <c r="Q641" s="251"/>
      <c r="R641" s="251"/>
      <c r="S641" s="251"/>
      <c r="T641" s="252"/>
      <c r="AT641" s="253" t="s">
        <v>168</v>
      </c>
      <c r="AU641" s="253" t="s">
        <v>89</v>
      </c>
      <c r="AV641" s="14" t="s">
        <v>24</v>
      </c>
      <c r="AW641" s="14" t="s">
        <v>43</v>
      </c>
      <c r="AX641" s="14" t="s">
        <v>80</v>
      </c>
      <c r="AY641" s="253" t="s">
        <v>157</v>
      </c>
    </row>
    <row r="642" spans="2:65" s="1" customFormat="1" ht="22.5" customHeight="1">
      <c r="B642" s="42"/>
      <c r="C642" s="269" t="s">
        <v>844</v>
      </c>
      <c r="D642" s="269" t="s">
        <v>218</v>
      </c>
      <c r="E642" s="270" t="s">
        <v>845</v>
      </c>
      <c r="F642" s="271" t="s">
        <v>846</v>
      </c>
      <c r="G642" s="272" t="s">
        <v>226</v>
      </c>
      <c r="H642" s="273">
        <v>24.041</v>
      </c>
      <c r="I642" s="274"/>
      <c r="J642" s="275">
        <f>ROUND(I642*H642,2)</f>
        <v>0</v>
      </c>
      <c r="K642" s="271" t="s">
        <v>163</v>
      </c>
      <c r="L642" s="276"/>
      <c r="M642" s="277" t="s">
        <v>22</v>
      </c>
      <c r="N642" s="278" t="s">
        <v>51</v>
      </c>
      <c r="O642" s="43"/>
      <c r="P642" s="214">
        <f>O642*H642</f>
        <v>0</v>
      </c>
      <c r="Q642" s="214">
        <v>3.5E-4</v>
      </c>
      <c r="R642" s="214">
        <f>Q642*H642</f>
        <v>8.4143499999999993E-3</v>
      </c>
      <c r="S642" s="214">
        <v>0</v>
      </c>
      <c r="T642" s="215">
        <f>S642*H642</f>
        <v>0</v>
      </c>
      <c r="AR642" s="25" t="s">
        <v>342</v>
      </c>
      <c r="AT642" s="25" t="s">
        <v>218</v>
      </c>
      <c r="AU642" s="25" t="s">
        <v>89</v>
      </c>
      <c r="AY642" s="25" t="s">
        <v>157</v>
      </c>
      <c r="BE642" s="216">
        <f>IF(N642="základní",J642,0)</f>
        <v>0</v>
      </c>
      <c r="BF642" s="216">
        <f>IF(N642="snížená",J642,0)</f>
        <v>0</v>
      </c>
      <c r="BG642" s="216">
        <f>IF(N642="zákl. přenesená",J642,0)</f>
        <v>0</v>
      </c>
      <c r="BH642" s="216">
        <f>IF(N642="sníž. přenesená",J642,0)</f>
        <v>0</v>
      </c>
      <c r="BI642" s="216">
        <f>IF(N642="nulová",J642,0)</f>
        <v>0</v>
      </c>
      <c r="BJ642" s="25" t="s">
        <v>24</v>
      </c>
      <c r="BK642" s="216">
        <f>ROUND(I642*H642,2)</f>
        <v>0</v>
      </c>
      <c r="BL642" s="25" t="s">
        <v>252</v>
      </c>
      <c r="BM642" s="25" t="s">
        <v>847</v>
      </c>
    </row>
    <row r="643" spans="2:65" s="12" customFormat="1">
      <c r="B643" s="220"/>
      <c r="C643" s="221"/>
      <c r="D643" s="244" t="s">
        <v>168</v>
      </c>
      <c r="E643" s="266" t="s">
        <v>22</v>
      </c>
      <c r="F643" s="267" t="s">
        <v>848</v>
      </c>
      <c r="G643" s="221"/>
      <c r="H643" s="268">
        <v>24.041</v>
      </c>
      <c r="I643" s="225"/>
      <c r="J643" s="221"/>
      <c r="K643" s="221"/>
      <c r="L643" s="226"/>
      <c r="M643" s="227"/>
      <c r="N643" s="228"/>
      <c r="O643" s="228"/>
      <c r="P643" s="228"/>
      <c r="Q643" s="228"/>
      <c r="R643" s="228"/>
      <c r="S643" s="228"/>
      <c r="T643" s="229"/>
      <c r="AT643" s="230" t="s">
        <v>168</v>
      </c>
      <c r="AU643" s="230" t="s">
        <v>89</v>
      </c>
      <c r="AV643" s="12" t="s">
        <v>89</v>
      </c>
      <c r="AW643" s="12" t="s">
        <v>43</v>
      </c>
      <c r="AX643" s="12" t="s">
        <v>24</v>
      </c>
      <c r="AY643" s="230" t="s">
        <v>157</v>
      </c>
    </row>
    <row r="644" spans="2:65" s="1" customFormat="1" ht="31.5" customHeight="1">
      <c r="B644" s="42"/>
      <c r="C644" s="205" t="s">
        <v>849</v>
      </c>
      <c r="D644" s="205" t="s">
        <v>159</v>
      </c>
      <c r="E644" s="206" t="s">
        <v>850</v>
      </c>
      <c r="F644" s="207" t="s">
        <v>851</v>
      </c>
      <c r="G644" s="208" t="s">
        <v>226</v>
      </c>
      <c r="H644" s="209">
        <v>22.896000000000001</v>
      </c>
      <c r="I644" s="210"/>
      <c r="J644" s="211">
        <f>ROUND(I644*H644,2)</f>
        <v>0</v>
      </c>
      <c r="K644" s="207" t="s">
        <v>163</v>
      </c>
      <c r="L644" s="62"/>
      <c r="M644" s="212" t="s">
        <v>22</v>
      </c>
      <c r="N644" s="213" t="s">
        <v>51</v>
      </c>
      <c r="O644" s="43"/>
      <c r="P644" s="214">
        <f>O644*H644</f>
        <v>0</v>
      </c>
      <c r="Q644" s="214">
        <v>1.1E-4</v>
      </c>
      <c r="R644" s="214">
        <f>Q644*H644</f>
        <v>2.51856E-3</v>
      </c>
      <c r="S644" s="214">
        <v>0</v>
      </c>
      <c r="T644" s="215">
        <f>S644*H644</f>
        <v>0</v>
      </c>
      <c r="AR644" s="25" t="s">
        <v>252</v>
      </c>
      <c r="AT644" s="25" t="s">
        <v>159</v>
      </c>
      <c r="AU644" s="25" t="s">
        <v>89</v>
      </c>
      <c r="AY644" s="25" t="s">
        <v>157</v>
      </c>
      <c r="BE644" s="216">
        <f>IF(N644="základní",J644,0)</f>
        <v>0</v>
      </c>
      <c r="BF644" s="216">
        <f>IF(N644="snížená",J644,0)</f>
        <v>0</v>
      </c>
      <c r="BG644" s="216">
        <f>IF(N644="zákl. přenesená",J644,0)</f>
        <v>0</v>
      </c>
      <c r="BH644" s="216">
        <f>IF(N644="sníž. přenesená",J644,0)</f>
        <v>0</v>
      </c>
      <c r="BI644" s="216">
        <f>IF(N644="nulová",J644,0)</f>
        <v>0</v>
      </c>
      <c r="BJ644" s="25" t="s">
        <v>24</v>
      </c>
      <c r="BK644" s="216">
        <f>ROUND(I644*H644,2)</f>
        <v>0</v>
      </c>
      <c r="BL644" s="25" t="s">
        <v>252</v>
      </c>
      <c r="BM644" s="25" t="s">
        <v>852</v>
      </c>
    </row>
    <row r="645" spans="2:65" s="1" customFormat="1" ht="60">
      <c r="B645" s="42"/>
      <c r="C645" s="64"/>
      <c r="D645" s="217" t="s">
        <v>166</v>
      </c>
      <c r="E645" s="64"/>
      <c r="F645" s="218" t="s">
        <v>841</v>
      </c>
      <c r="G645" s="64"/>
      <c r="H645" s="64"/>
      <c r="I645" s="173"/>
      <c r="J645" s="64"/>
      <c r="K645" s="64"/>
      <c r="L645" s="62"/>
      <c r="M645" s="219"/>
      <c r="N645" s="43"/>
      <c r="O645" s="43"/>
      <c r="P645" s="43"/>
      <c r="Q645" s="43"/>
      <c r="R645" s="43"/>
      <c r="S645" s="43"/>
      <c r="T645" s="79"/>
      <c r="AT645" s="25" t="s">
        <v>166</v>
      </c>
      <c r="AU645" s="25" t="s">
        <v>89</v>
      </c>
    </row>
    <row r="646" spans="2:65" s="12" customFormat="1">
      <c r="B646" s="220"/>
      <c r="C646" s="221"/>
      <c r="D646" s="244" t="s">
        <v>168</v>
      </c>
      <c r="E646" s="266" t="s">
        <v>22</v>
      </c>
      <c r="F646" s="267" t="s">
        <v>853</v>
      </c>
      <c r="G646" s="221"/>
      <c r="H646" s="268">
        <v>22.896000000000001</v>
      </c>
      <c r="I646" s="225"/>
      <c r="J646" s="221"/>
      <c r="K646" s="221"/>
      <c r="L646" s="226"/>
      <c r="M646" s="227"/>
      <c r="N646" s="228"/>
      <c r="O646" s="228"/>
      <c r="P646" s="228"/>
      <c r="Q646" s="228"/>
      <c r="R646" s="228"/>
      <c r="S646" s="228"/>
      <c r="T646" s="229"/>
      <c r="AT646" s="230" t="s">
        <v>168</v>
      </c>
      <c r="AU646" s="230" t="s">
        <v>89</v>
      </c>
      <c r="AV646" s="12" t="s">
        <v>89</v>
      </c>
      <c r="AW646" s="12" t="s">
        <v>43</v>
      </c>
      <c r="AX646" s="12" t="s">
        <v>24</v>
      </c>
      <c r="AY646" s="230" t="s">
        <v>157</v>
      </c>
    </row>
    <row r="647" spans="2:65" s="1" customFormat="1" ht="22.5" customHeight="1">
      <c r="B647" s="42"/>
      <c r="C647" s="269" t="s">
        <v>854</v>
      </c>
      <c r="D647" s="269" t="s">
        <v>218</v>
      </c>
      <c r="E647" s="270" t="s">
        <v>855</v>
      </c>
      <c r="F647" s="271" t="s">
        <v>856</v>
      </c>
      <c r="G647" s="272" t="s">
        <v>226</v>
      </c>
      <c r="H647" s="273">
        <v>27.475000000000001</v>
      </c>
      <c r="I647" s="274"/>
      <c r="J647" s="275">
        <f>ROUND(I647*H647,2)</f>
        <v>0</v>
      </c>
      <c r="K647" s="271" t="s">
        <v>163</v>
      </c>
      <c r="L647" s="276"/>
      <c r="M647" s="277" t="s">
        <v>22</v>
      </c>
      <c r="N647" s="278" t="s">
        <v>51</v>
      </c>
      <c r="O647" s="43"/>
      <c r="P647" s="214">
        <f>O647*H647</f>
        <v>0</v>
      </c>
      <c r="Q647" s="214">
        <v>5.0000000000000001E-4</v>
      </c>
      <c r="R647" s="214">
        <f>Q647*H647</f>
        <v>1.3737500000000001E-2</v>
      </c>
      <c r="S647" s="214">
        <v>0</v>
      </c>
      <c r="T647" s="215">
        <f>S647*H647</f>
        <v>0</v>
      </c>
      <c r="AR647" s="25" t="s">
        <v>342</v>
      </c>
      <c r="AT647" s="25" t="s">
        <v>218</v>
      </c>
      <c r="AU647" s="25" t="s">
        <v>89</v>
      </c>
      <c r="AY647" s="25" t="s">
        <v>157</v>
      </c>
      <c r="BE647" s="216">
        <f>IF(N647="základní",J647,0)</f>
        <v>0</v>
      </c>
      <c r="BF647" s="216">
        <f>IF(N647="snížená",J647,0)</f>
        <v>0</v>
      </c>
      <c r="BG647" s="216">
        <f>IF(N647="zákl. přenesená",J647,0)</f>
        <v>0</v>
      </c>
      <c r="BH647" s="216">
        <f>IF(N647="sníž. přenesená",J647,0)</f>
        <v>0</v>
      </c>
      <c r="BI647" s="216">
        <f>IF(N647="nulová",J647,0)</f>
        <v>0</v>
      </c>
      <c r="BJ647" s="25" t="s">
        <v>24</v>
      </c>
      <c r="BK647" s="216">
        <f>ROUND(I647*H647,2)</f>
        <v>0</v>
      </c>
      <c r="BL647" s="25" t="s">
        <v>252</v>
      </c>
      <c r="BM647" s="25" t="s">
        <v>857</v>
      </c>
    </row>
    <row r="648" spans="2:65" s="12" customFormat="1">
      <c r="B648" s="220"/>
      <c r="C648" s="221"/>
      <c r="D648" s="244" t="s">
        <v>168</v>
      </c>
      <c r="E648" s="266" t="s">
        <v>22</v>
      </c>
      <c r="F648" s="267" t="s">
        <v>858</v>
      </c>
      <c r="G648" s="221"/>
      <c r="H648" s="268">
        <v>27.475000000000001</v>
      </c>
      <c r="I648" s="225"/>
      <c r="J648" s="221"/>
      <c r="K648" s="221"/>
      <c r="L648" s="226"/>
      <c r="M648" s="227"/>
      <c r="N648" s="228"/>
      <c r="O648" s="228"/>
      <c r="P648" s="228"/>
      <c r="Q648" s="228"/>
      <c r="R648" s="228"/>
      <c r="S648" s="228"/>
      <c r="T648" s="229"/>
      <c r="AT648" s="230" t="s">
        <v>168</v>
      </c>
      <c r="AU648" s="230" t="s">
        <v>89</v>
      </c>
      <c r="AV648" s="12" t="s">
        <v>89</v>
      </c>
      <c r="AW648" s="12" t="s">
        <v>43</v>
      </c>
      <c r="AX648" s="12" t="s">
        <v>24</v>
      </c>
      <c r="AY648" s="230" t="s">
        <v>157</v>
      </c>
    </row>
    <row r="649" spans="2:65" s="1" customFormat="1" ht="44.25" customHeight="1">
      <c r="B649" s="42"/>
      <c r="C649" s="205" t="s">
        <v>859</v>
      </c>
      <c r="D649" s="205" t="s">
        <v>159</v>
      </c>
      <c r="E649" s="206" t="s">
        <v>860</v>
      </c>
      <c r="F649" s="207" t="s">
        <v>861</v>
      </c>
      <c r="G649" s="208" t="s">
        <v>208</v>
      </c>
      <c r="H649" s="209">
        <v>2.5000000000000001E-2</v>
      </c>
      <c r="I649" s="210"/>
      <c r="J649" s="211">
        <f>ROUND(I649*H649,2)</f>
        <v>0</v>
      </c>
      <c r="K649" s="207" t="s">
        <v>163</v>
      </c>
      <c r="L649" s="62"/>
      <c r="M649" s="212" t="s">
        <v>22</v>
      </c>
      <c r="N649" s="213" t="s">
        <v>51</v>
      </c>
      <c r="O649" s="43"/>
      <c r="P649" s="214">
        <f>O649*H649</f>
        <v>0</v>
      </c>
      <c r="Q649" s="214">
        <v>0</v>
      </c>
      <c r="R649" s="214">
        <f>Q649*H649</f>
        <v>0</v>
      </c>
      <c r="S649" s="214">
        <v>0</v>
      </c>
      <c r="T649" s="215">
        <f>S649*H649</f>
        <v>0</v>
      </c>
      <c r="AR649" s="25" t="s">
        <v>252</v>
      </c>
      <c r="AT649" s="25" t="s">
        <v>159</v>
      </c>
      <c r="AU649" s="25" t="s">
        <v>89</v>
      </c>
      <c r="AY649" s="25" t="s">
        <v>157</v>
      </c>
      <c r="BE649" s="216">
        <f>IF(N649="základní",J649,0)</f>
        <v>0</v>
      </c>
      <c r="BF649" s="216">
        <f>IF(N649="snížená",J649,0)</f>
        <v>0</v>
      </c>
      <c r="BG649" s="216">
        <f>IF(N649="zákl. přenesená",J649,0)</f>
        <v>0</v>
      </c>
      <c r="BH649" s="216">
        <f>IF(N649="sníž. přenesená",J649,0)</f>
        <v>0</v>
      </c>
      <c r="BI649" s="216">
        <f>IF(N649="nulová",J649,0)</f>
        <v>0</v>
      </c>
      <c r="BJ649" s="25" t="s">
        <v>24</v>
      </c>
      <c r="BK649" s="216">
        <f>ROUND(I649*H649,2)</f>
        <v>0</v>
      </c>
      <c r="BL649" s="25" t="s">
        <v>252</v>
      </c>
      <c r="BM649" s="25" t="s">
        <v>862</v>
      </c>
    </row>
    <row r="650" spans="2:65" s="1" customFormat="1" ht="108">
      <c r="B650" s="42"/>
      <c r="C650" s="64"/>
      <c r="D650" s="217" t="s">
        <v>166</v>
      </c>
      <c r="E650" s="64"/>
      <c r="F650" s="218" t="s">
        <v>863</v>
      </c>
      <c r="G650" s="64"/>
      <c r="H650" s="64"/>
      <c r="I650" s="173"/>
      <c r="J650" s="64"/>
      <c r="K650" s="64"/>
      <c r="L650" s="62"/>
      <c r="M650" s="219"/>
      <c r="N650" s="43"/>
      <c r="O650" s="43"/>
      <c r="P650" s="43"/>
      <c r="Q650" s="43"/>
      <c r="R650" s="43"/>
      <c r="S650" s="43"/>
      <c r="T650" s="79"/>
      <c r="AT650" s="25" t="s">
        <v>166</v>
      </c>
      <c r="AU650" s="25" t="s">
        <v>89</v>
      </c>
    </row>
    <row r="651" spans="2:65" s="11" customFormat="1" ht="29.85" customHeight="1">
      <c r="B651" s="188"/>
      <c r="C651" s="189"/>
      <c r="D651" s="202" t="s">
        <v>79</v>
      </c>
      <c r="E651" s="203" t="s">
        <v>864</v>
      </c>
      <c r="F651" s="203" t="s">
        <v>865</v>
      </c>
      <c r="G651" s="189"/>
      <c r="H651" s="189"/>
      <c r="I651" s="192"/>
      <c r="J651" s="204">
        <f>BK651</f>
        <v>0</v>
      </c>
      <c r="K651" s="189"/>
      <c r="L651" s="194"/>
      <c r="M651" s="195"/>
      <c r="N651" s="196"/>
      <c r="O651" s="196"/>
      <c r="P651" s="197">
        <f>SUM(P652:P745)</f>
        <v>0</v>
      </c>
      <c r="Q651" s="196"/>
      <c r="R651" s="197">
        <f>SUM(R652:R745)</f>
        <v>2.8628966199999999</v>
      </c>
      <c r="S651" s="196"/>
      <c r="T651" s="198">
        <f>SUM(T652:T745)</f>
        <v>0</v>
      </c>
      <c r="AR651" s="199" t="s">
        <v>89</v>
      </c>
      <c r="AT651" s="200" t="s">
        <v>79</v>
      </c>
      <c r="AU651" s="200" t="s">
        <v>24</v>
      </c>
      <c r="AY651" s="199" t="s">
        <v>157</v>
      </c>
      <c r="BK651" s="201">
        <f>SUM(BK652:BK745)</f>
        <v>0</v>
      </c>
    </row>
    <row r="652" spans="2:65" s="1" customFormat="1" ht="31.5" customHeight="1">
      <c r="B652" s="42"/>
      <c r="C652" s="205" t="s">
        <v>866</v>
      </c>
      <c r="D652" s="205" t="s">
        <v>159</v>
      </c>
      <c r="E652" s="206" t="s">
        <v>867</v>
      </c>
      <c r="F652" s="207" t="s">
        <v>868</v>
      </c>
      <c r="G652" s="208" t="s">
        <v>593</v>
      </c>
      <c r="H652" s="209">
        <v>30</v>
      </c>
      <c r="I652" s="210"/>
      <c r="J652" s="211">
        <f>ROUND(I652*H652,2)</f>
        <v>0</v>
      </c>
      <c r="K652" s="207" t="s">
        <v>163</v>
      </c>
      <c r="L652" s="62"/>
      <c r="M652" s="212" t="s">
        <v>22</v>
      </c>
      <c r="N652" s="213" t="s">
        <v>51</v>
      </c>
      <c r="O652" s="43"/>
      <c r="P652" s="214">
        <f>O652*H652</f>
        <v>0</v>
      </c>
      <c r="Q652" s="214">
        <v>4.4999999999999999E-4</v>
      </c>
      <c r="R652" s="214">
        <f>Q652*H652</f>
        <v>1.35E-2</v>
      </c>
      <c r="S652" s="214">
        <v>0</v>
      </c>
      <c r="T652" s="215">
        <f>S652*H652</f>
        <v>0</v>
      </c>
      <c r="AR652" s="25" t="s">
        <v>252</v>
      </c>
      <c r="AT652" s="25" t="s">
        <v>159</v>
      </c>
      <c r="AU652" s="25" t="s">
        <v>89</v>
      </c>
      <c r="AY652" s="25" t="s">
        <v>157</v>
      </c>
      <c r="BE652" s="216">
        <f>IF(N652="základní",J652,0)</f>
        <v>0</v>
      </c>
      <c r="BF652" s="216">
        <f>IF(N652="snížená",J652,0)</f>
        <v>0</v>
      </c>
      <c r="BG652" s="216">
        <f>IF(N652="zákl. přenesená",J652,0)</f>
        <v>0</v>
      </c>
      <c r="BH652" s="216">
        <f>IF(N652="sníž. přenesená",J652,0)</f>
        <v>0</v>
      </c>
      <c r="BI652" s="216">
        <f>IF(N652="nulová",J652,0)</f>
        <v>0</v>
      </c>
      <c r="BJ652" s="25" t="s">
        <v>24</v>
      </c>
      <c r="BK652" s="216">
        <f>ROUND(I652*H652,2)</f>
        <v>0</v>
      </c>
      <c r="BL652" s="25" t="s">
        <v>252</v>
      </c>
      <c r="BM652" s="25" t="s">
        <v>869</v>
      </c>
    </row>
    <row r="653" spans="2:65" s="12" customFormat="1">
      <c r="B653" s="220"/>
      <c r="C653" s="221"/>
      <c r="D653" s="217" t="s">
        <v>168</v>
      </c>
      <c r="E653" s="222" t="s">
        <v>22</v>
      </c>
      <c r="F653" s="223" t="s">
        <v>870</v>
      </c>
      <c r="G653" s="221"/>
      <c r="H653" s="224">
        <v>30</v>
      </c>
      <c r="I653" s="225"/>
      <c r="J653" s="221"/>
      <c r="K653" s="221"/>
      <c r="L653" s="226"/>
      <c r="M653" s="227"/>
      <c r="N653" s="228"/>
      <c r="O653" s="228"/>
      <c r="P653" s="228"/>
      <c r="Q653" s="228"/>
      <c r="R653" s="228"/>
      <c r="S653" s="228"/>
      <c r="T653" s="229"/>
      <c r="AT653" s="230" t="s">
        <v>168</v>
      </c>
      <c r="AU653" s="230" t="s">
        <v>89</v>
      </c>
      <c r="AV653" s="12" t="s">
        <v>89</v>
      </c>
      <c r="AW653" s="12" t="s">
        <v>43</v>
      </c>
      <c r="AX653" s="12" t="s">
        <v>24</v>
      </c>
      <c r="AY653" s="230" t="s">
        <v>157</v>
      </c>
    </row>
    <row r="654" spans="2:65" s="14" customFormat="1">
      <c r="B654" s="242"/>
      <c r="C654" s="243"/>
      <c r="D654" s="244" t="s">
        <v>168</v>
      </c>
      <c r="E654" s="245" t="s">
        <v>22</v>
      </c>
      <c r="F654" s="246" t="s">
        <v>871</v>
      </c>
      <c r="G654" s="243"/>
      <c r="H654" s="247" t="s">
        <v>22</v>
      </c>
      <c r="I654" s="248"/>
      <c r="J654" s="243"/>
      <c r="K654" s="243"/>
      <c r="L654" s="249"/>
      <c r="M654" s="250"/>
      <c r="N654" s="251"/>
      <c r="O654" s="251"/>
      <c r="P654" s="251"/>
      <c r="Q654" s="251"/>
      <c r="R654" s="251"/>
      <c r="S654" s="251"/>
      <c r="T654" s="252"/>
      <c r="AT654" s="253" t="s">
        <v>168</v>
      </c>
      <c r="AU654" s="253" t="s">
        <v>89</v>
      </c>
      <c r="AV654" s="14" t="s">
        <v>24</v>
      </c>
      <c r="AW654" s="14" t="s">
        <v>43</v>
      </c>
      <c r="AX654" s="14" t="s">
        <v>80</v>
      </c>
      <c r="AY654" s="253" t="s">
        <v>157</v>
      </c>
    </row>
    <row r="655" spans="2:65" s="1" customFormat="1" ht="31.5" customHeight="1">
      <c r="B655" s="42"/>
      <c r="C655" s="205" t="s">
        <v>872</v>
      </c>
      <c r="D655" s="205" t="s">
        <v>159</v>
      </c>
      <c r="E655" s="206" t="s">
        <v>873</v>
      </c>
      <c r="F655" s="207" t="s">
        <v>874</v>
      </c>
      <c r="G655" s="208" t="s">
        <v>226</v>
      </c>
      <c r="H655" s="209">
        <v>38.052999999999997</v>
      </c>
      <c r="I655" s="210"/>
      <c r="J655" s="211">
        <f>ROUND(I655*H655,2)</f>
        <v>0</v>
      </c>
      <c r="K655" s="207" t="s">
        <v>163</v>
      </c>
      <c r="L655" s="62"/>
      <c r="M655" s="212" t="s">
        <v>22</v>
      </c>
      <c r="N655" s="213" t="s">
        <v>51</v>
      </c>
      <c r="O655" s="43"/>
      <c r="P655" s="214">
        <f>O655*H655</f>
        <v>0</v>
      </c>
      <c r="Q655" s="214">
        <v>0</v>
      </c>
      <c r="R655" s="214">
        <f>Q655*H655</f>
        <v>0</v>
      </c>
      <c r="S655" s="214">
        <v>0</v>
      </c>
      <c r="T655" s="215">
        <f>S655*H655</f>
        <v>0</v>
      </c>
      <c r="AR655" s="25" t="s">
        <v>252</v>
      </c>
      <c r="AT655" s="25" t="s">
        <v>159</v>
      </c>
      <c r="AU655" s="25" t="s">
        <v>89</v>
      </c>
      <c r="AY655" s="25" t="s">
        <v>157</v>
      </c>
      <c r="BE655" s="216">
        <f>IF(N655="základní",J655,0)</f>
        <v>0</v>
      </c>
      <c r="BF655" s="216">
        <f>IF(N655="snížená",J655,0)</f>
        <v>0</v>
      </c>
      <c r="BG655" s="216">
        <f>IF(N655="zákl. přenesená",J655,0)</f>
        <v>0</v>
      </c>
      <c r="BH655" s="216">
        <f>IF(N655="sníž. přenesená",J655,0)</f>
        <v>0</v>
      </c>
      <c r="BI655" s="216">
        <f>IF(N655="nulová",J655,0)</f>
        <v>0</v>
      </c>
      <c r="BJ655" s="25" t="s">
        <v>24</v>
      </c>
      <c r="BK655" s="216">
        <f>ROUND(I655*H655,2)</f>
        <v>0</v>
      </c>
      <c r="BL655" s="25" t="s">
        <v>252</v>
      </c>
      <c r="BM655" s="25" t="s">
        <v>875</v>
      </c>
    </row>
    <row r="656" spans="2:65" s="1" customFormat="1" ht="36">
      <c r="B656" s="42"/>
      <c r="C656" s="64"/>
      <c r="D656" s="217" t="s">
        <v>166</v>
      </c>
      <c r="E656" s="64"/>
      <c r="F656" s="218" t="s">
        <v>876</v>
      </c>
      <c r="G656" s="64"/>
      <c r="H656" s="64"/>
      <c r="I656" s="173"/>
      <c r="J656" s="64"/>
      <c r="K656" s="64"/>
      <c r="L656" s="62"/>
      <c r="M656" s="219"/>
      <c r="N656" s="43"/>
      <c r="O656" s="43"/>
      <c r="P656" s="43"/>
      <c r="Q656" s="43"/>
      <c r="R656" s="43"/>
      <c r="S656" s="43"/>
      <c r="T656" s="79"/>
      <c r="AT656" s="25" t="s">
        <v>166</v>
      </c>
      <c r="AU656" s="25" t="s">
        <v>89</v>
      </c>
    </row>
    <row r="657" spans="2:65" s="12" customFormat="1">
      <c r="B657" s="220"/>
      <c r="C657" s="221"/>
      <c r="D657" s="244" t="s">
        <v>168</v>
      </c>
      <c r="E657" s="266" t="s">
        <v>22</v>
      </c>
      <c r="F657" s="267" t="s">
        <v>877</v>
      </c>
      <c r="G657" s="221"/>
      <c r="H657" s="268">
        <v>38.052999999999997</v>
      </c>
      <c r="I657" s="225"/>
      <c r="J657" s="221"/>
      <c r="K657" s="221"/>
      <c r="L657" s="226"/>
      <c r="M657" s="227"/>
      <c r="N657" s="228"/>
      <c r="O657" s="228"/>
      <c r="P657" s="228"/>
      <c r="Q657" s="228"/>
      <c r="R657" s="228"/>
      <c r="S657" s="228"/>
      <c r="T657" s="229"/>
      <c r="AT657" s="230" t="s">
        <v>168</v>
      </c>
      <c r="AU657" s="230" t="s">
        <v>89</v>
      </c>
      <c r="AV657" s="12" t="s">
        <v>89</v>
      </c>
      <c r="AW657" s="12" t="s">
        <v>43</v>
      </c>
      <c r="AX657" s="12" t="s">
        <v>24</v>
      </c>
      <c r="AY657" s="230" t="s">
        <v>157</v>
      </c>
    </row>
    <row r="658" spans="2:65" s="1" customFormat="1" ht="22.5" customHeight="1">
      <c r="B658" s="42"/>
      <c r="C658" s="269" t="s">
        <v>878</v>
      </c>
      <c r="D658" s="269" t="s">
        <v>218</v>
      </c>
      <c r="E658" s="270" t="s">
        <v>879</v>
      </c>
      <c r="F658" s="271" t="s">
        <v>880</v>
      </c>
      <c r="G658" s="272" t="s">
        <v>208</v>
      </c>
      <c r="H658" s="273">
        <v>1.4999999999999999E-2</v>
      </c>
      <c r="I658" s="274"/>
      <c r="J658" s="275">
        <f>ROUND(I658*H658,2)</f>
        <v>0</v>
      </c>
      <c r="K658" s="271" t="s">
        <v>163</v>
      </c>
      <c r="L658" s="276"/>
      <c r="M658" s="277" t="s">
        <v>22</v>
      </c>
      <c r="N658" s="278" t="s">
        <v>51</v>
      </c>
      <c r="O658" s="43"/>
      <c r="P658" s="214">
        <f>O658*H658</f>
        <v>0</v>
      </c>
      <c r="Q658" s="214">
        <v>1</v>
      </c>
      <c r="R658" s="214">
        <f>Q658*H658</f>
        <v>1.4999999999999999E-2</v>
      </c>
      <c r="S658" s="214">
        <v>0</v>
      </c>
      <c r="T658" s="215">
        <f>S658*H658</f>
        <v>0</v>
      </c>
      <c r="AR658" s="25" t="s">
        <v>342</v>
      </c>
      <c r="AT658" s="25" t="s">
        <v>218</v>
      </c>
      <c r="AU658" s="25" t="s">
        <v>89</v>
      </c>
      <c r="AY658" s="25" t="s">
        <v>157</v>
      </c>
      <c r="BE658" s="216">
        <f>IF(N658="základní",J658,0)</f>
        <v>0</v>
      </c>
      <c r="BF658" s="216">
        <f>IF(N658="snížená",J658,0)</f>
        <v>0</v>
      </c>
      <c r="BG658" s="216">
        <f>IF(N658="zákl. přenesená",J658,0)</f>
        <v>0</v>
      </c>
      <c r="BH658" s="216">
        <f>IF(N658="sníž. přenesená",J658,0)</f>
        <v>0</v>
      </c>
      <c r="BI658" s="216">
        <f>IF(N658="nulová",J658,0)</f>
        <v>0</v>
      </c>
      <c r="BJ658" s="25" t="s">
        <v>24</v>
      </c>
      <c r="BK658" s="216">
        <f>ROUND(I658*H658,2)</f>
        <v>0</v>
      </c>
      <c r="BL658" s="25" t="s">
        <v>252</v>
      </c>
      <c r="BM658" s="25" t="s">
        <v>881</v>
      </c>
    </row>
    <row r="659" spans="2:65" s="12" customFormat="1">
      <c r="B659" s="220"/>
      <c r="C659" s="221"/>
      <c r="D659" s="244" t="s">
        <v>168</v>
      </c>
      <c r="E659" s="266" t="s">
        <v>22</v>
      </c>
      <c r="F659" s="267" t="s">
        <v>882</v>
      </c>
      <c r="G659" s="221"/>
      <c r="H659" s="268">
        <v>1.4999999999999999E-2</v>
      </c>
      <c r="I659" s="225"/>
      <c r="J659" s="221"/>
      <c r="K659" s="221"/>
      <c r="L659" s="226"/>
      <c r="M659" s="227"/>
      <c r="N659" s="228"/>
      <c r="O659" s="228"/>
      <c r="P659" s="228"/>
      <c r="Q659" s="228"/>
      <c r="R659" s="228"/>
      <c r="S659" s="228"/>
      <c r="T659" s="229"/>
      <c r="AT659" s="230" t="s">
        <v>168</v>
      </c>
      <c r="AU659" s="230" t="s">
        <v>89</v>
      </c>
      <c r="AV659" s="12" t="s">
        <v>89</v>
      </c>
      <c r="AW659" s="12" t="s">
        <v>43</v>
      </c>
      <c r="AX659" s="12" t="s">
        <v>24</v>
      </c>
      <c r="AY659" s="230" t="s">
        <v>157</v>
      </c>
    </row>
    <row r="660" spans="2:65" s="1" customFormat="1" ht="22.5" customHeight="1">
      <c r="B660" s="42"/>
      <c r="C660" s="205" t="s">
        <v>883</v>
      </c>
      <c r="D660" s="205" t="s">
        <v>159</v>
      </c>
      <c r="E660" s="206" t="s">
        <v>884</v>
      </c>
      <c r="F660" s="207" t="s">
        <v>885</v>
      </c>
      <c r="G660" s="208" t="s">
        <v>226</v>
      </c>
      <c r="H660" s="209">
        <v>118.36199999999999</v>
      </c>
      <c r="I660" s="210"/>
      <c r="J660" s="211">
        <f>ROUND(I660*H660,2)</f>
        <v>0</v>
      </c>
      <c r="K660" s="207" t="s">
        <v>163</v>
      </c>
      <c r="L660" s="62"/>
      <c r="M660" s="212" t="s">
        <v>22</v>
      </c>
      <c r="N660" s="213" t="s">
        <v>51</v>
      </c>
      <c r="O660" s="43"/>
      <c r="P660" s="214">
        <f>O660*H660</f>
        <v>0</v>
      </c>
      <c r="Q660" s="214">
        <v>8.8000000000000003E-4</v>
      </c>
      <c r="R660" s="214">
        <f>Q660*H660</f>
        <v>0.10415856</v>
      </c>
      <c r="S660" s="214">
        <v>0</v>
      </c>
      <c r="T660" s="215">
        <f>S660*H660</f>
        <v>0</v>
      </c>
      <c r="AR660" s="25" t="s">
        <v>252</v>
      </c>
      <c r="AT660" s="25" t="s">
        <v>159</v>
      </c>
      <c r="AU660" s="25" t="s">
        <v>89</v>
      </c>
      <c r="AY660" s="25" t="s">
        <v>157</v>
      </c>
      <c r="BE660" s="216">
        <f>IF(N660="základní",J660,0)</f>
        <v>0</v>
      </c>
      <c r="BF660" s="216">
        <f>IF(N660="snížená",J660,0)</f>
        <v>0</v>
      </c>
      <c r="BG660" s="216">
        <f>IF(N660="zákl. přenesená",J660,0)</f>
        <v>0</v>
      </c>
      <c r="BH660" s="216">
        <f>IF(N660="sníž. přenesená",J660,0)</f>
        <v>0</v>
      </c>
      <c r="BI660" s="216">
        <f>IF(N660="nulová",J660,0)</f>
        <v>0</v>
      </c>
      <c r="BJ660" s="25" t="s">
        <v>24</v>
      </c>
      <c r="BK660" s="216">
        <f>ROUND(I660*H660,2)</f>
        <v>0</v>
      </c>
      <c r="BL660" s="25" t="s">
        <v>252</v>
      </c>
      <c r="BM660" s="25" t="s">
        <v>886</v>
      </c>
    </row>
    <row r="661" spans="2:65" s="1" customFormat="1" ht="36">
      <c r="B661" s="42"/>
      <c r="C661" s="64"/>
      <c r="D661" s="217" t="s">
        <v>166</v>
      </c>
      <c r="E661" s="64"/>
      <c r="F661" s="218" t="s">
        <v>887</v>
      </c>
      <c r="G661" s="64"/>
      <c r="H661" s="64"/>
      <c r="I661" s="173"/>
      <c r="J661" s="64"/>
      <c r="K661" s="64"/>
      <c r="L661" s="62"/>
      <c r="M661" s="219"/>
      <c r="N661" s="43"/>
      <c r="O661" s="43"/>
      <c r="P661" s="43"/>
      <c r="Q661" s="43"/>
      <c r="R661" s="43"/>
      <c r="S661" s="43"/>
      <c r="T661" s="79"/>
      <c r="AT661" s="25" t="s">
        <v>166</v>
      </c>
      <c r="AU661" s="25" t="s">
        <v>89</v>
      </c>
    </row>
    <row r="662" spans="2:65" s="12" customFormat="1">
      <c r="B662" s="220"/>
      <c r="C662" s="221"/>
      <c r="D662" s="217" t="s">
        <v>168</v>
      </c>
      <c r="E662" s="222" t="s">
        <v>22</v>
      </c>
      <c r="F662" s="223" t="s">
        <v>888</v>
      </c>
      <c r="G662" s="221"/>
      <c r="H662" s="224">
        <v>115.758</v>
      </c>
      <c r="I662" s="225"/>
      <c r="J662" s="221"/>
      <c r="K662" s="221"/>
      <c r="L662" s="226"/>
      <c r="M662" s="227"/>
      <c r="N662" s="228"/>
      <c r="O662" s="228"/>
      <c r="P662" s="228"/>
      <c r="Q662" s="228"/>
      <c r="R662" s="228"/>
      <c r="S662" s="228"/>
      <c r="T662" s="229"/>
      <c r="AT662" s="230" t="s">
        <v>168</v>
      </c>
      <c r="AU662" s="230" t="s">
        <v>89</v>
      </c>
      <c r="AV662" s="12" t="s">
        <v>89</v>
      </c>
      <c r="AW662" s="12" t="s">
        <v>43</v>
      </c>
      <c r="AX662" s="12" t="s">
        <v>80</v>
      </c>
      <c r="AY662" s="230" t="s">
        <v>157</v>
      </c>
    </row>
    <row r="663" spans="2:65" s="12" customFormat="1" ht="24">
      <c r="B663" s="220"/>
      <c r="C663" s="221"/>
      <c r="D663" s="217" t="s">
        <v>168</v>
      </c>
      <c r="E663" s="222" t="s">
        <v>22</v>
      </c>
      <c r="F663" s="223" t="s">
        <v>889</v>
      </c>
      <c r="G663" s="221"/>
      <c r="H663" s="224">
        <v>-2.484</v>
      </c>
      <c r="I663" s="225"/>
      <c r="J663" s="221"/>
      <c r="K663" s="221"/>
      <c r="L663" s="226"/>
      <c r="M663" s="227"/>
      <c r="N663" s="228"/>
      <c r="O663" s="228"/>
      <c r="P663" s="228"/>
      <c r="Q663" s="228"/>
      <c r="R663" s="228"/>
      <c r="S663" s="228"/>
      <c r="T663" s="229"/>
      <c r="AT663" s="230" t="s">
        <v>168</v>
      </c>
      <c r="AU663" s="230" t="s">
        <v>89</v>
      </c>
      <c r="AV663" s="12" t="s">
        <v>89</v>
      </c>
      <c r="AW663" s="12" t="s">
        <v>43</v>
      </c>
      <c r="AX663" s="12" t="s">
        <v>80</v>
      </c>
      <c r="AY663" s="230" t="s">
        <v>157</v>
      </c>
    </row>
    <row r="664" spans="2:65" s="12" customFormat="1">
      <c r="B664" s="220"/>
      <c r="C664" s="221"/>
      <c r="D664" s="217" t="s">
        <v>168</v>
      </c>
      <c r="E664" s="222" t="s">
        <v>22</v>
      </c>
      <c r="F664" s="223" t="s">
        <v>890</v>
      </c>
      <c r="G664" s="221"/>
      <c r="H664" s="224">
        <v>5.0880000000000001</v>
      </c>
      <c r="I664" s="225"/>
      <c r="J664" s="221"/>
      <c r="K664" s="221"/>
      <c r="L664" s="226"/>
      <c r="M664" s="227"/>
      <c r="N664" s="228"/>
      <c r="O664" s="228"/>
      <c r="P664" s="228"/>
      <c r="Q664" s="228"/>
      <c r="R664" s="228"/>
      <c r="S664" s="228"/>
      <c r="T664" s="229"/>
      <c r="AT664" s="230" t="s">
        <v>168</v>
      </c>
      <c r="AU664" s="230" t="s">
        <v>89</v>
      </c>
      <c r="AV664" s="12" t="s">
        <v>89</v>
      </c>
      <c r="AW664" s="12" t="s">
        <v>43</v>
      </c>
      <c r="AX664" s="12" t="s">
        <v>80</v>
      </c>
      <c r="AY664" s="230" t="s">
        <v>157</v>
      </c>
    </row>
    <row r="665" spans="2:65" s="15" customFormat="1">
      <c r="B665" s="255"/>
      <c r="C665" s="256"/>
      <c r="D665" s="217" t="s">
        <v>168</v>
      </c>
      <c r="E665" s="257" t="s">
        <v>22</v>
      </c>
      <c r="F665" s="258" t="s">
        <v>193</v>
      </c>
      <c r="G665" s="256"/>
      <c r="H665" s="259">
        <v>118.36199999999999</v>
      </c>
      <c r="I665" s="260"/>
      <c r="J665" s="256"/>
      <c r="K665" s="256"/>
      <c r="L665" s="261"/>
      <c r="M665" s="262"/>
      <c r="N665" s="263"/>
      <c r="O665" s="263"/>
      <c r="P665" s="263"/>
      <c r="Q665" s="263"/>
      <c r="R665" s="263"/>
      <c r="S665" s="263"/>
      <c r="T665" s="264"/>
      <c r="AT665" s="265" t="s">
        <v>168</v>
      </c>
      <c r="AU665" s="265" t="s">
        <v>89</v>
      </c>
      <c r="AV665" s="15" t="s">
        <v>164</v>
      </c>
      <c r="AW665" s="15" t="s">
        <v>43</v>
      </c>
      <c r="AX665" s="15" t="s">
        <v>24</v>
      </c>
      <c r="AY665" s="265" t="s">
        <v>157</v>
      </c>
    </row>
    <row r="666" spans="2:65" s="14" customFormat="1">
      <c r="B666" s="242"/>
      <c r="C666" s="243"/>
      <c r="D666" s="244" t="s">
        <v>168</v>
      </c>
      <c r="E666" s="245" t="s">
        <v>22</v>
      </c>
      <c r="F666" s="246" t="s">
        <v>891</v>
      </c>
      <c r="G666" s="243"/>
      <c r="H666" s="247" t="s">
        <v>22</v>
      </c>
      <c r="I666" s="248"/>
      <c r="J666" s="243"/>
      <c r="K666" s="243"/>
      <c r="L666" s="249"/>
      <c r="M666" s="250"/>
      <c r="N666" s="251"/>
      <c r="O666" s="251"/>
      <c r="P666" s="251"/>
      <c r="Q666" s="251"/>
      <c r="R666" s="251"/>
      <c r="S666" s="251"/>
      <c r="T666" s="252"/>
      <c r="AT666" s="253" t="s">
        <v>168</v>
      </c>
      <c r="AU666" s="253" t="s">
        <v>89</v>
      </c>
      <c r="AV666" s="14" t="s">
        <v>24</v>
      </c>
      <c r="AW666" s="14" t="s">
        <v>43</v>
      </c>
      <c r="AX666" s="14" t="s">
        <v>80</v>
      </c>
      <c r="AY666" s="253" t="s">
        <v>157</v>
      </c>
    </row>
    <row r="667" spans="2:65" s="1" customFormat="1" ht="31.5" customHeight="1">
      <c r="B667" s="42"/>
      <c r="C667" s="269" t="s">
        <v>892</v>
      </c>
      <c r="D667" s="269" t="s">
        <v>218</v>
      </c>
      <c r="E667" s="270" t="s">
        <v>893</v>
      </c>
      <c r="F667" s="271" t="s">
        <v>894</v>
      </c>
      <c r="G667" s="272" t="s">
        <v>226</v>
      </c>
      <c r="H667" s="273">
        <v>134.31800000000001</v>
      </c>
      <c r="I667" s="274"/>
      <c r="J667" s="275">
        <f>ROUND(I667*H667,2)</f>
        <v>0</v>
      </c>
      <c r="K667" s="271" t="s">
        <v>163</v>
      </c>
      <c r="L667" s="276"/>
      <c r="M667" s="277" t="s">
        <v>22</v>
      </c>
      <c r="N667" s="278" t="s">
        <v>51</v>
      </c>
      <c r="O667" s="43"/>
      <c r="P667" s="214">
        <f>O667*H667</f>
        <v>0</v>
      </c>
      <c r="Q667" s="214">
        <v>5.0000000000000001E-3</v>
      </c>
      <c r="R667" s="214">
        <f>Q667*H667</f>
        <v>0.67159000000000002</v>
      </c>
      <c r="S667" s="214">
        <v>0</v>
      </c>
      <c r="T667" s="215">
        <f>S667*H667</f>
        <v>0</v>
      </c>
      <c r="AR667" s="25" t="s">
        <v>342</v>
      </c>
      <c r="AT667" s="25" t="s">
        <v>218</v>
      </c>
      <c r="AU667" s="25" t="s">
        <v>89</v>
      </c>
      <c r="AY667" s="25" t="s">
        <v>157</v>
      </c>
      <c r="BE667" s="216">
        <f>IF(N667="základní",J667,0)</f>
        <v>0</v>
      </c>
      <c r="BF667" s="216">
        <f>IF(N667="snížená",J667,0)</f>
        <v>0</v>
      </c>
      <c r="BG667" s="216">
        <f>IF(N667="zákl. přenesená",J667,0)</f>
        <v>0</v>
      </c>
      <c r="BH667" s="216">
        <f>IF(N667="sníž. přenesená",J667,0)</f>
        <v>0</v>
      </c>
      <c r="BI667" s="216">
        <f>IF(N667="nulová",J667,0)</f>
        <v>0</v>
      </c>
      <c r="BJ667" s="25" t="s">
        <v>24</v>
      </c>
      <c r="BK667" s="216">
        <f>ROUND(I667*H667,2)</f>
        <v>0</v>
      </c>
      <c r="BL667" s="25" t="s">
        <v>252</v>
      </c>
      <c r="BM667" s="25" t="s">
        <v>895</v>
      </c>
    </row>
    <row r="668" spans="2:65" s="12" customFormat="1">
      <c r="B668" s="220"/>
      <c r="C668" s="221"/>
      <c r="D668" s="244" t="s">
        <v>168</v>
      </c>
      <c r="E668" s="266" t="s">
        <v>22</v>
      </c>
      <c r="F668" s="267" t="s">
        <v>896</v>
      </c>
      <c r="G668" s="221"/>
      <c r="H668" s="268">
        <v>134.31800000000001</v>
      </c>
      <c r="I668" s="225"/>
      <c r="J668" s="221"/>
      <c r="K668" s="221"/>
      <c r="L668" s="226"/>
      <c r="M668" s="227"/>
      <c r="N668" s="228"/>
      <c r="O668" s="228"/>
      <c r="P668" s="228"/>
      <c r="Q668" s="228"/>
      <c r="R668" s="228"/>
      <c r="S668" s="228"/>
      <c r="T668" s="229"/>
      <c r="AT668" s="230" t="s">
        <v>168</v>
      </c>
      <c r="AU668" s="230" t="s">
        <v>89</v>
      </c>
      <c r="AV668" s="12" t="s">
        <v>89</v>
      </c>
      <c r="AW668" s="12" t="s">
        <v>43</v>
      </c>
      <c r="AX668" s="12" t="s">
        <v>24</v>
      </c>
      <c r="AY668" s="230" t="s">
        <v>157</v>
      </c>
    </row>
    <row r="669" spans="2:65" s="1" customFormat="1" ht="31.5" customHeight="1">
      <c r="B669" s="42"/>
      <c r="C669" s="205" t="s">
        <v>897</v>
      </c>
      <c r="D669" s="205" t="s">
        <v>159</v>
      </c>
      <c r="E669" s="206" t="s">
        <v>898</v>
      </c>
      <c r="F669" s="207" t="s">
        <v>899</v>
      </c>
      <c r="G669" s="208" t="s">
        <v>226</v>
      </c>
      <c r="H669" s="209">
        <v>61.296999999999997</v>
      </c>
      <c r="I669" s="210"/>
      <c r="J669" s="211">
        <f>ROUND(I669*H669,2)</f>
        <v>0</v>
      </c>
      <c r="K669" s="207" t="s">
        <v>163</v>
      </c>
      <c r="L669" s="62"/>
      <c r="M669" s="212" t="s">
        <v>22</v>
      </c>
      <c r="N669" s="213" t="s">
        <v>51</v>
      </c>
      <c r="O669" s="43"/>
      <c r="P669" s="214">
        <f>O669*H669</f>
        <v>0</v>
      </c>
      <c r="Q669" s="214">
        <v>1.9000000000000001E-4</v>
      </c>
      <c r="R669" s="214">
        <f>Q669*H669</f>
        <v>1.1646429999999999E-2</v>
      </c>
      <c r="S669" s="214">
        <v>0</v>
      </c>
      <c r="T669" s="215">
        <f>S669*H669</f>
        <v>0</v>
      </c>
      <c r="AR669" s="25" t="s">
        <v>252</v>
      </c>
      <c r="AT669" s="25" t="s">
        <v>159</v>
      </c>
      <c r="AU669" s="25" t="s">
        <v>89</v>
      </c>
      <c r="AY669" s="25" t="s">
        <v>157</v>
      </c>
      <c r="BE669" s="216">
        <f>IF(N669="základní",J669,0)</f>
        <v>0</v>
      </c>
      <c r="BF669" s="216">
        <f>IF(N669="snížená",J669,0)</f>
        <v>0</v>
      </c>
      <c r="BG669" s="216">
        <f>IF(N669="zákl. přenesená",J669,0)</f>
        <v>0</v>
      </c>
      <c r="BH669" s="216">
        <f>IF(N669="sníž. přenesená",J669,0)</f>
        <v>0</v>
      </c>
      <c r="BI669" s="216">
        <f>IF(N669="nulová",J669,0)</f>
        <v>0</v>
      </c>
      <c r="BJ669" s="25" t="s">
        <v>24</v>
      </c>
      <c r="BK669" s="216">
        <f>ROUND(I669*H669,2)</f>
        <v>0</v>
      </c>
      <c r="BL669" s="25" t="s">
        <v>252</v>
      </c>
      <c r="BM669" s="25" t="s">
        <v>900</v>
      </c>
    </row>
    <row r="670" spans="2:65" s="1" customFormat="1" ht="36">
      <c r="B670" s="42"/>
      <c r="C670" s="64"/>
      <c r="D670" s="217" t="s">
        <v>166</v>
      </c>
      <c r="E670" s="64"/>
      <c r="F670" s="218" t="s">
        <v>887</v>
      </c>
      <c r="G670" s="64"/>
      <c r="H670" s="64"/>
      <c r="I670" s="173"/>
      <c r="J670" s="64"/>
      <c r="K670" s="64"/>
      <c r="L670" s="62"/>
      <c r="M670" s="219"/>
      <c r="N670" s="43"/>
      <c r="O670" s="43"/>
      <c r="P670" s="43"/>
      <c r="Q670" s="43"/>
      <c r="R670" s="43"/>
      <c r="S670" s="43"/>
      <c r="T670" s="79"/>
      <c r="AT670" s="25" t="s">
        <v>166</v>
      </c>
      <c r="AU670" s="25" t="s">
        <v>89</v>
      </c>
    </row>
    <row r="671" spans="2:65" s="12" customFormat="1">
      <c r="B671" s="220"/>
      <c r="C671" s="221"/>
      <c r="D671" s="244" t="s">
        <v>168</v>
      </c>
      <c r="E671" s="266" t="s">
        <v>22</v>
      </c>
      <c r="F671" s="267" t="s">
        <v>901</v>
      </c>
      <c r="G671" s="221"/>
      <c r="H671" s="268">
        <v>61.296999999999997</v>
      </c>
      <c r="I671" s="225"/>
      <c r="J671" s="221"/>
      <c r="K671" s="221"/>
      <c r="L671" s="226"/>
      <c r="M671" s="227"/>
      <c r="N671" s="228"/>
      <c r="O671" s="228"/>
      <c r="P671" s="228"/>
      <c r="Q671" s="228"/>
      <c r="R671" s="228"/>
      <c r="S671" s="228"/>
      <c r="T671" s="229"/>
      <c r="AT671" s="230" t="s">
        <v>168</v>
      </c>
      <c r="AU671" s="230" t="s">
        <v>89</v>
      </c>
      <c r="AV671" s="12" t="s">
        <v>89</v>
      </c>
      <c r="AW671" s="12" t="s">
        <v>43</v>
      </c>
      <c r="AX671" s="12" t="s">
        <v>24</v>
      </c>
      <c r="AY671" s="230" t="s">
        <v>157</v>
      </c>
    </row>
    <row r="672" spans="2:65" s="1" customFormat="1" ht="57" customHeight="1">
      <c r="B672" s="42"/>
      <c r="C672" s="269" t="s">
        <v>902</v>
      </c>
      <c r="D672" s="269" t="s">
        <v>218</v>
      </c>
      <c r="E672" s="270" t="s">
        <v>903</v>
      </c>
      <c r="F672" s="271" t="s">
        <v>904</v>
      </c>
      <c r="G672" s="272" t="s">
        <v>226</v>
      </c>
      <c r="H672" s="273">
        <v>23.497</v>
      </c>
      <c r="I672" s="274"/>
      <c r="J672" s="275">
        <f>ROUND(I672*H672,2)</f>
        <v>0</v>
      </c>
      <c r="K672" s="271" t="s">
        <v>163</v>
      </c>
      <c r="L672" s="276"/>
      <c r="M672" s="277" t="s">
        <v>22</v>
      </c>
      <c r="N672" s="278" t="s">
        <v>51</v>
      </c>
      <c r="O672" s="43"/>
      <c r="P672" s="214">
        <f>O672*H672</f>
        <v>0</v>
      </c>
      <c r="Q672" s="214">
        <v>1.7000000000000001E-4</v>
      </c>
      <c r="R672" s="214">
        <f>Q672*H672</f>
        <v>3.9944899999999998E-3</v>
      </c>
      <c r="S672" s="214">
        <v>0</v>
      </c>
      <c r="T672" s="215">
        <f>S672*H672</f>
        <v>0</v>
      </c>
      <c r="AR672" s="25" t="s">
        <v>342</v>
      </c>
      <c r="AT672" s="25" t="s">
        <v>218</v>
      </c>
      <c r="AU672" s="25" t="s">
        <v>89</v>
      </c>
      <c r="AY672" s="25" t="s">
        <v>157</v>
      </c>
      <c r="BE672" s="216">
        <f>IF(N672="základní",J672,0)</f>
        <v>0</v>
      </c>
      <c r="BF672" s="216">
        <f>IF(N672="snížená",J672,0)</f>
        <v>0</v>
      </c>
      <c r="BG672" s="216">
        <f>IF(N672="zákl. přenesená",J672,0)</f>
        <v>0</v>
      </c>
      <c r="BH672" s="216">
        <f>IF(N672="sníž. přenesená",J672,0)</f>
        <v>0</v>
      </c>
      <c r="BI672" s="216">
        <f>IF(N672="nulová",J672,0)</f>
        <v>0</v>
      </c>
      <c r="BJ672" s="25" t="s">
        <v>24</v>
      </c>
      <c r="BK672" s="216">
        <f>ROUND(I672*H672,2)</f>
        <v>0</v>
      </c>
      <c r="BL672" s="25" t="s">
        <v>252</v>
      </c>
      <c r="BM672" s="25" t="s">
        <v>905</v>
      </c>
    </row>
    <row r="673" spans="2:65" s="12" customFormat="1">
      <c r="B673" s="220"/>
      <c r="C673" s="221"/>
      <c r="D673" s="244" t="s">
        <v>168</v>
      </c>
      <c r="E673" s="266" t="s">
        <v>22</v>
      </c>
      <c r="F673" s="267" t="s">
        <v>906</v>
      </c>
      <c r="G673" s="221"/>
      <c r="H673" s="268">
        <v>23.497</v>
      </c>
      <c r="I673" s="225"/>
      <c r="J673" s="221"/>
      <c r="K673" s="221"/>
      <c r="L673" s="226"/>
      <c r="M673" s="227"/>
      <c r="N673" s="228"/>
      <c r="O673" s="228"/>
      <c r="P673" s="228"/>
      <c r="Q673" s="228"/>
      <c r="R673" s="228"/>
      <c r="S673" s="228"/>
      <c r="T673" s="229"/>
      <c r="AT673" s="230" t="s">
        <v>168</v>
      </c>
      <c r="AU673" s="230" t="s">
        <v>89</v>
      </c>
      <c r="AV673" s="12" t="s">
        <v>89</v>
      </c>
      <c r="AW673" s="12" t="s">
        <v>43</v>
      </c>
      <c r="AX673" s="12" t="s">
        <v>24</v>
      </c>
      <c r="AY673" s="230" t="s">
        <v>157</v>
      </c>
    </row>
    <row r="674" spans="2:65" s="1" customFormat="1" ht="57" customHeight="1">
      <c r="B674" s="42"/>
      <c r="C674" s="269" t="s">
        <v>907</v>
      </c>
      <c r="D674" s="269" t="s">
        <v>218</v>
      </c>
      <c r="E674" s="270" t="s">
        <v>908</v>
      </c>
      <c r="F674" s="271" t="s">
        <v>909</v>
      </c>
      <c r="G674" s="272" t="s">
        <v>226</v>
      </c>
      <c r="H674" s="273">
        <v>23.497</v>
      </c>
      <c r="I674" s="274"/>
      <c r="J674" s="275">
        <f>ROUND(I674*H674,2)</f>
        <v>0</v>
      </c>
      <c r="K674" s="271" t="s">
        <v>163</v>
      </c>
      <c r="L674" s="276"/>
      <c r="M674" s="277" t="s">
        <v>22</v>
      </c>
      <c r="N674" s="278" t="s">
        <v>51</v>
      </c>
      <c r="O674" s="43"/>
      <c r="P674" s="214">
        <f>O674*H674</f>
        <v>0</v>
      </c>
      <c r="Q674" s="214">
        <v>1.1E-4</v>
      </c>
      <c r="R674" s="214">
        <f>Q674*H674</f>
        <v>2.5846700000000003E-3</v>
      </c>
      <c r="S674" s="214">
        <v>0</v>
      </c>
      <c r="T674" s="215">
        <f>S674*H674</f>
        <v>0</v>
      </c>
      <c r="AR674" s="25" t="s">
        <v>342</v>
      </c>
      <c r="AT674" s="25" t="s">
        <v>218</v>
      </c>
      <c r="AU674" s="25" t="s">
        <v>89</v>
      </c>
      <c r="AY674" s="25" t="s">
        <v>157</v>
      </c>
      <c r="BE674" s="216">
        <f>IF(N674="základní",J674,0)</f>
        <v>0</v>
      </c>
      <c r="BF674" s="216">
        <f>IF(N674="snížená",J674,0)</f>
        <v>0</v>
      </c>
      <c r="BG674" s="216">
        <f>IF(N674="zákl. přenesená",J674,0)</f>
        <v>0</v>
      </c>
      <c r="BH674" s="216">
        <f>IF(N674="sníž. přenesená",J674,0)</f>
        <v>0</v>
      </c>
      <c r="BI674" s="216">
        <f>IF(N674="nulová",J674,0)</f>
        <v>0</v>
      </c>
      <c r="BJ674" s="25" t="s">
        <v>24</v>
      </c>
      <c r="BK674" s="216">
        <f>ROUND(I674*H674,2)</f>
        <v>0</v>
      </c>
      <c r="BL674" s="25" t="s">
        <v>252</v>
      </c>
      <c r="BM674" s="25" t="s">
        <v>910</v>
      </c>
    </row>
    <row r="675" spans="2:65" s="12" customFormat="1">
      <c r="B675" s="220"/>
      <c r="C675" s="221"/>
      <c r="D675" s="244" t="s">
        <v>168</v>
      </c>
      <c r="E675" s="266" t="s">
        <v>22</v>
      </c>
      <c r="F675" s="267" t="s">
        <v>906</v>
      </c>
      <c r="G675" s="221"/>
      <c r="H675" s="268">
        <v>23.497</v>
      </c>
      <c r="I675" s="225"/>
      <c r="J675" s="221"/>
      <c r="K675" s="221"/>
      <c r="L675" s="226"/>
      <c r="M675" s="227"/>
      <c r="N675" s="228"/>
      <c r="O675" s="228"/>
      <c r="P675" s="228"/>
      <c r="Q675" s="228"/>
      <c r="R675" s="228"/>
      <c r="S675" s="228"/>
      <c r="T675" s="229"/>
      <c r="AT675" s="230" t="s">
        <v>168</v>
      </c>
      <c r="AU675" s="230" t="s">
        <v>89</v>
      </c>
      <c r="AV675" s="12" t="s">
        <v>89</v>
      </c>
      <c r="AW675" s="12" t="s">
        <v>43</v>
      </c>
      <c r="AX675" s="12" t="s">
        <v>24</v>
      </c>
      <c r="AY675" s="230" t="s">
        <v>157</v>
      </c>
    </row>
    <row r="676" spans="2:65" s="1" customFormat="1" ht="44.25" customHeight="1">
      <c r="B676" s="42"/>
      <c r="C676" s="269" t="s">
        <v>911</v>
      </c>
      <c r="D676" s="269" t="s">
        <v>218</v>
      </c>
      <c r="E676" s="270" t="s">
        <v>912</v>
      </c>
      <c r="F676" s="271" t="s">
        <v>913</v>
      </c>
      <c r="G676" s="272" t="s">
        <v>226</v>
      </c>
      <c r="H676" s="273">
        <v>23.497</v>
      </c>
      <c r="I676" s="274"/>
      <c r="J676" s="275">
        <f>ROUND(I676*H676,2)</f>
        <v>0</v>
      </c>
      <c r="K676" s="271" t="s">
        <v>163</v>
      </c>
      <c r="L676" s="276"/>
      <c r="M676" s="277" t="s">
        <v>22</v>
      </c>
      <c r="N676" s="278" t="s">
        <v>51</v>
      </c>
      <c r="O676" s="43"/>
      <c r="P676" s="214">
        <f>O676*H676</f>
        <v>0</v>
      </c>
      <c r="Q676" s="214">
        <v>1.3999999999999999E-4</v>
      </c>
      <c r="R676" s="214">
        <f>Q676*H676</f>
        <v>3.2895799999999998E-3</v>
      </c>
      <c r="S676" s="214">
        <v>0</v>
      </c>
      <c r="T676" s="215">
        <f>S676*H676</f>
        <v>0</v>
      </c>
      <c r="AR676" s="25" t="s">
        <v>342</v>
      </c>
      <c r="AT676" s="25" t="s">
        <v>218</v>
      </c>
      <c r="AU676" s="25" t="s">
        <v>89</v>
      </c>
      <c r="AY676" s="25" t="s">
        <v>157</v>
      </c>
      <c r="BE676" s="216">
        <f>IF(N676="základní",J676,0)</f>
        <v>0</v>
      </c>
      <c r="BF676" s="216">
        <f>IF(N676="snížená",J676,0)</f>
        <v>0</v>
      </c>
      <c r="BG676" s="216">
        <f>IF(N676="zákl. přenesená",J676,0)</f>
        <v>0</v>
      </c>
      <c r="BH676" s="216">
        <f>IF(N676="sníž. přenesená",J676,0)</f>
        <v>0</v>
      </c>
      <c r="BI676" s="216">
        <f>IF(N676="nulová",J676,0)</f>
        <v>0</v>
      </c>
      <c r="BJ676" s="25" t="s">
        <v>24</v>
      </c>
      <c r="BK676" s="216">
        <f>ROUND(I676*H676,2)</f>
        <v>0</v>
      </c>
      <c r="BL676" s="25" t="s">
        <v>252</v>
      </c>
      <c r="BM676" s="25" t="s">
        <v>914</v>
      </c>
    </row>
    <row r="677" spans="2:65" s="12" customFormat="1">
      <c r="B677" s="220"/>
      <c r="C677" s="221"/>
      <c r="D677" s="244" t="s">
        <v>168</v>
      </c>
      <c r="E677" s="266" t="s">
        <v>22</v>
      </c>
      <c r="F677" s="267" t="s">
        <v>906</v>
      </c>
      <c r="G677" s="221"/>
      <c r="H677" s="268">
        <v>23.497</v>
      </c>
      <c r="I677" s="225"/>
      <c r="J677" s="221"/>
      <c r="K677" s="221"/>
      <c r="L677" s="226"/>
      <c r="M677" s="227"/>
      <c r="N677" s="228"/>
      <c r="O677" s="228"/>
      <c r="P677" s="228"/>
      <c r="Q677" s="228"/>
      <c r="R677" s="228"/>
      <c r="S677" s="228"/>
      <c r="T677" s="229"/>
      <c r="AT677" s="230" t="s">
        <v>168</v>
      </c>
      <c r="AU677" s="230" t="s">
        <v>89</v>
      </c>
      <c r="AV677" s="12" t="s">
        <v>89</v>
      </c>
      <c r="AW677" s="12" t="s">
        <v>43</v>
      </c>
      <c r="AX677" s="12" t="s">
        <v>24</v>
      </c>
      <c r="AY677" s="230" t="s">
        <v>157</v>
      </c>
    </row>
    <row r="678" spans="2:65" s="1" customFormat="1" ht="31.5" customHeight="1">
      <c r="B678" s="42"/>
      <c r="C678" s="205" t="s">
        <v>915</v>
      </c>
      <c r="D678" s="205" t="s">
        <v>159</v>
      </c>
      <c r="E678" s="206" t="s">
        <v>916</v>
      </c>
      <c r="F678" s="207" t="s">
        <v>917</v>
      </c>
      <c r="G678" s="208" t="s">
        <v>226</v>
      </c>
      <c r="H678" s="209">
        <v>30.23</v>
      </c>
      <c r="I678" s="210"/>
      <c r="J678" s="211">
        <f>ROUND(I678*H678,2)</f>
        <v>0</v>
      </c>
      <c r="K678" s="207" t="s">
        <v>163</v>
      </c>
      <c r="L678" s="62"/>
      <c r="M678" s="212" t="s">
        <v>22</v>
      </c>
      <c r="N678" s="213" t="s">
        <v>51</v>
      </c>
      <c r="O678" s="43"/>
      <c r="P678" s="214">
        <f>O678*H678</f>
        <v>0</v>
      </c>
      <c r="Q678" s="214">
        <v>0</v>
      </c>
      <c r="R678" s="214">
        <f>Q678*H678</f>
        <v>0</v>
      </c>
      <c r="S678" s="214">
        <v>0</v>
      </c>
      <c r="T678" s="215">
        <f>S678*H678</f>
        <v>0</v>
      </c>
      <c r="AR678" s="25" t="s">
        <v>252</v>
      </c>
      <c r="AT678" s="25" t="s">
        <v>159</v>
      </c>
      <c r="AU678" s="25" t="s">
        <v>89</v>
      </c>
      <c r="AY678" s="25" t="s">
        <v>157</v>
      </c>
      <c r="BE678" s="216">
        <f>IF(N678="základní",J678,0)</f>
        <v>0</v>
      </c>
      <c r="BF678" s="216">
        <f>IF(N678="snížená",J678,0)</f>
        <v>0</v>
      </c>
      <c r="BG678" s="216">
        <f>IF(N678="zákl. přenesená",J678,0)</f>
        <v>0</v>
      </c>
      <c r="BH678" s="216">
        <f>IF(N678="sníž. přenesená",J678,0)</f>
        <v>0</v>
      </c>
      <c r="BI678" s="216">
        <f>IF(N678="nulová",J678,0)</f>
        <v>0</v>
      </c>
      <c r="BJ678" s="25" t="s">
        <v>24</v>
      </c>
      <c r="BK678" s="216">
        <f>ROUND(I678*H678,2)</f>
        <v>0</v>
      </c>
      <c r="BL678" s="25" t="s">
        <v>252</v>
      </c>
      <c r="BM678" s="25" t="s">
        <v>918</v>
      </c>
    </row>
    <row r="679" spans="2:65" s="1" customFormat="1" ht="36">
      <c r="B679" s="42"/>
      <c r="C679" s="64"/>
      <c r="D679" s="217" t="s">
        <v>166</v>
      </c>
      <c r="E679" s="64"/>
      <c r="F679" s="218" t="s">
        <v>887</v>
      </c>
      <c r="G679" s="64"/>
      <c r="H679" s="64"/>
      <c r="I679" s="173"/>
      <c r="J679" s="64"/>
      <c r="K679" s="64"/>
      <c r="L679" s="62"/>
      <c r="M679" s="219"/>
      <c r="N679" s="43"/>
      <c r="O679" s="43"/>
      <c r="P679" s="43"/>
      <c r="Q679" s="43"/>
      <c r="R679" s="43"/>
      <c r="S679" s="43"/>
      <c r="T679" s="79"/>
      <c r="AT679" s="25" t="s">
        <v>166</v>
      </c>
      <c r="AU679" s="25" t="s">
        <v>89</v>
      </c>
    </row>
    <row r="680" spans="2:65" s="12" customFormat="1">
      <c r="B680" s="220"/>
      <c r="C680" s="221"/>
      <c r="D680" s="217" t="s">
        <v>168</v>
      </c>
      <c r="E680" s="222" t="s">
        <v>22</v>
      </c>
      <c r="F680" s="223" t="s">
        <v>919</v>
      </c>
      <c r="G680" s="221"/>
      <c r="H680" s="224">
        <v>29.135000000000002</v>
      </c>
      <c r="I680" s="225"/>
      <c r="J680" s="221"/>
      <c r="K680" s="221"/>
      <c r="L680" s="226"/>
      <c r="M680" s="227"/>
      <c r="N680" s="228"/>
      <c r="O680" s="228"/>
      <c r="P680" s="228"/>
      <c r="Q680" s="228"/>
      <c r="R680" s="228"/>
      <c r="S680" s="228"/>
      <c r="T680" s="229"/>
      <c r="AT680" s="230" t="s">
        <v>168</v>
      </c>
      <c r="AU680" s="230" t="s">
        <v>89</v>
      </c>
      <c r="AV680" s="12" t="s">
        <v>89</v>
      </c>
      <c r="AW680" s="12" t="s">
        <v>43</v>
      </c>
      <c r="AX680" s="12" t="s">
        <v>80</v>
      </c>
      <c r="AY680" s="230" t="s">
        <v>157</v>
      </c>
    </row>
    <row r="681" spans="2:65" s="12" customFormat="1">
      <c r="B681" s="220"/>
      <c r="C681" s="221"/>
      <c r="D681" s="217" t="s">
        <v>168</v>
      </c>
      <c r="E681" s="222" t="s">
        <v>22</v>
      </c>
      <c r="F681" s="223" t="s">
        <v>920</v>
      </c>
      <c r="G681" s="221"/>
      <c r="H681" s="224">
        <v>1.095</v>
      </c>
      <c r="I681" s="225"/>
      <c r="J681" s="221"/>
      <c r="K681" s="221"/>
      <c r="L681" s="226"/>
      <c r="M681" s="227"/>
      <c r="N681" s="228"/>
      <c r="O681" s="228"/>
      <c r="P681" s="228"/>
      <c r="Q681" s="228"/>
      <c r="R681" s="228"/>
      <c r="S681" s="228"/>
      <c r="T681" s="229"/>
      <c r="AT681" s="230" t="s">
        <v>168</v>
      </c>
      <c r="AU681" s="230" t="s">
        <v>89</v>
      </c>
      <c r="AV681" s="12" t="s">
        <v>89</v>
      </c>
      <c r="AW681" s="12" t="s">
        <v>43</v>
      </c>
      <c r="AX681" s="12" t="s">
        <v>80</v>
      </c>
      <c r="AY681" s="230" t="s">
        <v>157</v>
      </c>
    </row>
    <row r="682" spans="2:65" s="15" customFormat="1">
      <c r="B682" s="255"/>
      <c r="C682" s="256"/>
      <c r="D682" s="217" t="s">
        <v>168</v>
      </c>
      <c r="E682" s="257" t="s">
        <v>22</v>
      </c>
      <c r="F682" s="258" t="s">
        <v>193</v>
      </c>
      <c r="G682" s="256"/>
      <c r="H682" s="259">
        <v>30.23</v>
      </c>
      <c r="I682" s="260"/>
      <c r="J682" s="256"/>
      <c r="K682" s="256"/>
      <c r="L682" s="261"/>
      <c r="M682" s="262"/>
      <c r="N682" s="263"/>
      <c r="O682" s="263"/>
      <c r="P682" s="263"/>
      <c r="Q682" s="263"/>
      <c r="R682" s="263"/>
      <c r="S682" s="263"/>
      <c r="T682" s="264"/>
      <c r="AT682" s="265" t="s">
        <v>168</v>
      </c>
      <c r="AU682" s="265" t="s">
        <v>89</v>
      </c>
      <c r="AV682" s="15" t="s">
        <v>164</v>
      </c>
      <c r="AW682" s="15" t="s">
        <v>43</v>
      </c>
      <c r="AX682" s="15" t="s">
        <v>24</v>
      </c>
      <c r="AY682" s="265" t="s">
        <v>157</v>
      </c>
    </row>
    <row r="683" spans="2:65" s="14" customFormat="1">
      <c r="B683" s="242"/>
      <c r="C683" s="243"/>
      <c r="D683" s="244" t="s">
        <v>168</v>
      </c>
      <c r="E683" s="245" t="s">
        <v>22</v>
      </c>
      <c r="F683" s="246" t="s">
        <v>921</v>
      </c>
      <c r="G683" s="243"/>
      <c r="H683" s="247" t="s">
        <v>22</v>
      </c>
      <c r="I683" s="248"/>
      <c r="J683" s="243"/>
      <c r="K683" s="243"/>
      <c r="L683" s="249"/>
      <c r="M683" s="250"/>
      <c r="N683" s="251"/>
      <c r="O683" s="251"/>
      <c r="P683" s="251"/>
      <c r="Q683" s="251"/>
      <c r="R683" s="251"/>
      <c r="S683" s="251"/>
      <c r="T683" s="252"/>
      <c r="AT683" s="253" t="s">
        <v>168</v>
      </c>
      <c r="AU683" s="253" t="s">
        <v>89</v>
      </c>
      <c r="AV683" s="14" t="s">
        <v>24</v>
      </c>
      <c r="AW683" s="14" t="s">
        <v>43</v>
      </c>
      <c r="AX683" s="14" t="s">
        <v>80</v>
      </c>
      <c r="AY683" s="253" t="s">
        <v>157</v>
      </c>
    </row>
    <row r="684" spans="2:65" s="1" customFormat="1" ht="31.5" customHeight="1">
      <c r="B684" s="42"/>
      <c r="C684" s="205" t="s">
        <v>922</v>
      </c>
      <c r="D684" s="205" t="s">
        <v>159</v>
      </c>
      <c r="E684" s="206" t="s">
        <v>923</v>
      </c>
      <c r="F684" s="207" t="s">
        <v>924</v>
      </c>
      <c r="G684" s="208" t="s">
        <v>345</v>
      </c>
      <c r="H684" s="209">
        <v>20.2</v>
      </c>
      <c r="I684" s="210"/>
      <c r="J684" s="211">
        <f>ROUND(I684*H684,2)</f>
        <v>0</v>
      </c>
      <c r="K684" s="207" t="s">
        <v>163</v>
      </c>
      <c r="L684" s="62"/>
      <c r="M684" s="212" t="s">
        <v>22</v>
      </c>
      <c r="N684" s="213" t="s">
        <v>51</v>
      </c>
      <c r="O684" s="43"/>
      <c r="P684" s="214">
        <f>O684*H684</f>
        <v>0</v>
      </c>
      <c r="Q684" s="214">
        <v>0</v>
      </c>
      <c r="R684" s="214">
        <f>Q684*H684</f>
        <v>0</v>
      </c>
      <c r="S684" s="214">
        <v>0</v>
      </c>
      <c r="T684" s="215">
        <f>S684*H684</f>
        <v>0</v>
      </c>
      <c r="AR684" s="25" t="s">
        <v>252</v>
      </c>
      <c r="AT684" s="25" t="s">
        <v>159</v>
      </c>
      <c r="AU684" s="25" t="s">
        <v>89</v>
      </c>
      <c r="AY684" s="25" t="s">
        <v>157</v>
      </c>
      <c r="BE684" s="216">
        <f>IF(N684="základní",J684,0)</f>
        <v>0</v>
      </c>
      <c r="BF684" s="216">
        <f>IF(N684="snížená",J684,0)</f>
        <v>0</v>
      </c>
      <c r="BG684" s="216">
        <f>IF(N684="zákl. přenesená",J684,0)</f>
        <v>0</v>
      </c>
      <c r="BH684" s="216">
        <f>IF(N684="sníž. přenesená",J684,0)</f>
        <v>0</v>
      </c>
      <c r="BI684" s="216">
        <f>IF(N684="nulová",J684,0)</f>
        <v>0</v>
      </c>
      <c r="BJ684" s="25" t="s">
        <v>24</v>
      </c>
      <c r="BK684" s="216">
        <f>ROUND(I684*H684,2)</f>
        <v>0</v>
      </c>
      <c r="BL684" s="25" t="s">
        <v>252</v>
      </c>
      <c r="BM684" s="25" t="s">
        <v>925</v>
      </c>
    </row>
    <row r="685" spans="2:65" s="1" customFormat="1" ht="36">
      <c r="B685" s="42"/>
      <c r="C685" s="64"/>
      <c r="D685" s="217" t="s">
        <v>166</v>
      </c>
      <c r="E685" s="64"/>
      <c r="F685" s="218" t="s">
        <v>887</v>
      </c>
      <c r="G685" s="64"/>
      <c r="H685" s="64"/>
      <c r="I685" s="173"/>
      <c r="J685" s="64"/>
      <c r="K685" s="64"/>
      <c r="L685" s="62"/>
      <c r="M685" s="219"/>
      <c r="N685" s="43"/>
      <c r="O685" s="43"/>
      <c r="P685" s="43"/>
      <c r="Q685" s="43"/>
      <c r="R685" s="43"/>
      <c r="S685" s="43"/>
      <c r="T685" s="79"/>
      <c r="AT685" s="25" t="s">
        <v>166</v>
      </c>
      <c r="AU685" s="25" t="s">
        <v>89</v>
      </c>
    </row>
    <row r="686" spans="2:65" s="12" customFormat="1">
      <c r="B686" s="220"/>
      <c r="C686" s="221"/>
      <c r="D686" s="217" t="s">
        <v>168</v>
      </c>
      <c r="E686" s="222" t="s">
        <v>22</v>
      </c>
      <c r="F686" s="223" t="s">
        <v>926</v>
      </c>
      <c r="G686" s="221"/>
      <c r="H686" s="224">
        <v>20.2</v>
      </c>
      <c r="I686" s="225"/>
      <c r="J686" s="221"/>
      <c r="K686" s="221"/>
      <c r="L686" s="226"/>
      <c r="M686" s="227"/>
      <c r="N686" s="228"/>
      <c r="O686" s="228"/>
      <c r="P686" s="228"/>
      <c r="Q686" s="228"/>
      <c r="R686" s="228"/>
      <c r="S686" s="228"/>
      <c r="T686" s="229"/>
      <c r="AT686" s="230" t="s">
        <v>168</v>
      </c>
      <c r="AU686" s="230" t="s">
        <v>89</v>
      </c>
      <c r="AV686" s="12" t="s">
        <v>89</v>
      </c>
      <c r="AW686" s="12" t="s">
        <v>43</v>
      </c>
      <c r="AX686" s="12" t="s">
        <v>24</v>
      </c>
      <c r="AY686" s="230" t="s">
        <v>157</v>
      </c>
    </row>
    <row r="687" spans="2:65" s="14" customFormat="1">
      <c r="B687" s="242"/>
      <c r="C687" s="243"/>
      <c r="D687" s="244" t="s">
        <v>168</v>
      </c>
      <c r="E687" s="245" t="s">
        <v>22</v>
      </c>
      <c r="F687" s="246" t="s">
        <v>921</v>
      </c>
      <c r="G687" s="243"/>
      <c r="H687" s="247" t="s">
        <v>22</v>
      </c>
      <c r="I687" s="248"/>
      <c r="J687" s="243"/>
      <c r="K687" s="243"/>
      <c r="L687" s="249"/>
      <c r="M687" s="250"/>
      <c r="N687" s="251"/>
      <c r="O687" s="251"/>
      <c r="P687" s="251"/>
      <c r="Q687" s="251"/>
      <c r="R687" s="251"/>
      <c r="S687" s="251"/>
      <c r="T687" s="252"/>
      <c r="AT687" s="253" t="s">
        <v>168</v>
      </c>
      <c r="AU687" s="253" t="s">
        <v>89</v>
      </c>
      <c r="AV687" s="14" t="s">
        <v>24</v>
      </c>
      <c r="AW687" s="14" t="s">
        <v>43</v>
      </c>
      <c r="AX687" s="14" t="s">
        <v>80</v>
      </c>
      <c r="AY687" s="253" t="s">
        <v>157</v>
      </c>
    </row>
    <row r="688" spans="2:65" s="1" customFormat="1" ht="44.25" customHeight="1">
      <c r="B688" s="42"/>
      <c r="C688" s="205" t="s">
        <v>927</v>
      </c>
      <c r="D688" s="205" t="s">
        <v>159</v>
      </c>
      <c r="E688" s="206" t="s">
        <v>928</v>
      </c>
      <c r="F688" s="207" t="s">
        <v>929</v>
      </c>
      <c r="G688" s="208" t="s">
        <v>226</v>
      </c>
      <c r="H688" s="209">
        <v>5.3369999999999997</v>
      </c>
      <c r="I688" s="210"/>
      <c r="J688" s="211">
        <f>ROUND(I688*H688,2)</f>
        <v>0</v>
      </c>
      <c r="K688" s="207" t="s">
        <v>163</v>
      </c>
      <c r="L688" s="62"/>
      <c r="M688" s="212" t="s">
        <v>22</v>
      </c>
      <c r="N688" s="213" t="s">
        <v>51</v>
      </c>
      <c r="O688" s="43"/>
      <c r="P688" s="214">
        <f>O688*H688</f>
        <v>0</v>
      </c>
      <c r="Q688" s="214">
        <v>0</v>
      </c>
      <c r="R688" s="214">
        <f>Q688*H688</f>
        <v>0</v>
      </c>
      <c r="S688" s="214">
        <v>0</v>
      </c>
      <c r="T688" s="215">
        <f>S688*H688</f>
        <v>0</v>
      </c>
      <c r="AR688" s="25" t="s">
        <v>252</v>
      </c>
      <c r="AT688" s="25" t="s">
        <v>159</v>
      </c>
      <c r="AU688" s="25" t="s">
        <v>89</v>
      </c>
      <c r="AY688" s="25" t="s">
        <v>157</v>
      </c>
      <c r="BE688" s="216">
        <f>IF(N688="základní",J688,0)</f>
        <v>0</v>
      </c>
      <c r="BF688" s="216">
        <f>IF(N688="snížená",J688,0)</f>
        <v>0</v>
      </c>
      <c r="BG688" s="216">
        <f>IF(N688="zákl. přenesená",J688,0)</f>
        <v>0</v>
      </c>
      <c r="BH688" s="216">
        <f>IF(N688="sníž. přenesená",J688,0)</f>
        <v>0</v>
      </c>
      <c r="BI688" s="216">
        <f>IF(N688="nulová",J688,0)</f>
        <v>0</v>
      </c>
      <c r="BJ688" s="25" t="s">
        <v>24</v>
      </c>
      <c r="BK688" s="216">
        <f>ROUND(I688*H688,2)</f>
        <v>0</v>
      </c>
      <c r="BL688" s="25" t="s">
        <v>252</v>
      </c>
      <c r="BM688" s="25" t="s">
        <v>930</v>
      </c>
    </row>
    <row r="689" spans="2:65" s="1" customFormat="1" ht="36">
      <c r="B689" s="42"/>
      <c r="C689" s="64"/>
      <c r="D689" s="217" t="s">
        <v>166</v>
      </c>
      <c r="E689" s="64"/>
      <c r="F689" s="218" t="s">
        <v>887</v>
      </c>
      <c r="G689" s="64"/>
      <c r="H689" s="64"/>
      <c r="I689" s="173"/>
      <c r="J689" s="64"/>
      <c r="K689" s="64"/>
      <c r="L689" s="62"/>
      <c r="M689" s="219"/>
      <c r="N689" s="43"/>
      <c r="O689" s="43"/>
      <c r="P689" s="43"/>
      <c r="Q689" s="43"/>
      <c r="R689" s="43"/>
      <c r="S689" s="43"/>
      <c r="T689" s="79"/>
      <c r="AT689" s="25" t="s">
        <v>166</v>
      </c>
      <c r="AU689" s="25" t="s">
        <v>89</v>
      </c>
    </row>
    <row r="690" spans="2:65" s="12" customFormat="1">
      <c r="B690" s="220"/>
      <c r="C690" s="221"/>
      <c r="D690" s="217" t="s">
        <v>168</v>
      </c>
      <c r="E690" s="222" t="s">
        <v>22</v>
      </c>
      <c r="F690" s="223" t="s">
        <v>931</v>
      </c>
      <c r="G690" s="221"/>
      <c r="H690" s="224">
        <v>5.3369999999999997</v>
      </c>
      <c r="I690" s="225"/>
      <c r="J690" s="221"/>
      <c r="K690" s="221"/>
      <c r="L690" s="226"/>
      <c r="M690" s="227"/>
      <c r="N690" s="228"/>
      <c r="O690" s="228"/>
      <c r="P690" s="228"/>
      <c r="Q690" s="228"/>
      <c r="R690" s="228"/>
      <c r="S690" s="228"/>
      <c r="T690" s="229"/>
      <c r="AT690" s="230" t="s">
        <v>168</v>
      </c>
      <c r="AU690" s="230" t="s">
        <v>89</v>
      </c>
      <c r="AV690" s="12" t="s">
        <v>89</v>
      </c>
      <c r="AW690" s="12" t="s">
        <v>43</v>
      </c>
      <c r="AX690" s="12" t="s">
        <v>24</v>
      </c>
      <c r="AY690" s="230" t="s">
        <v>157</v>
      </c>
    </row>
    <row r="691" spans="2:65" s="14" customFormat="1">
      <c r="B691" s="242"/>
      <c r="C691" s="243"/>
      <c r="D691" s="244" t="s">
        <v>168</v>
      </c>
      <c r="E691" s="245" t="s">
        <v>22</v>
      </c>
      <c r="F691" s="246" t="s">
        <v>932</v>
      </c>
      <c r="G691" s="243"/>
      <c r="H691" s="247" t="s">
        <v>22</v>
      </c>
      <c r="I691" s="248"/>
      <c r="J691" s="243"/>
      <c r="K691" s="243"/>
      <c r="L691" s="249"/>
      <c r="M691" s="250"/>
      <c r="N691" s="251"/>
      <c r="O691" s="251"/>
      <c r="P691" s="251"/>
      <c r="Q691" s="251"/>
      <c r="R691" s="251"/>
      <c r="S691" s="251"/>
      <c r="T691" s="252"/>
      <c r="AT691" s="253" t="s">
        <v>168</v>
      </c>
      <c r="AU691" s="253" t="s">
        <v>89</v>
      </c>
      <c r="AV691" s="14" t="s">
        <v>24</v>
      </c>
      <c r="AW691" s="14" t="s">
        <v>43</v>
      </c>
      <c r="AX691" s="14" t="s">
        <v>80</v>
      </c>
      <c r="AY691" s="253" t="s">
        <v>157</v>
      </c>
    </row>
    <row r="692" spans="2:65" s="1" customFormat="1" ht="31.5" customHeight="1">
      <c r="B692" s="42"/>
      <c r="C692" s="205" t="s">
        <v>933</v>
      </c>
      <c r="D692" s="205" t="s">
        <v>159</v>
      </c>
      <c r="E692" s="206" t="s">
        <v>934</v>
      </c>
      <c r="F692" s="207" t="s">
        <v>935</v>
      </c>
      <c r="G692" s="208" t="s">
        <v>345</v>
      </c>
      <c r="H692" s="209">
        <v>20.2</v>
      </c>
      <c r="I692" s="210"/>
      <c r="J692" s="211">
        <f>ROUND(I692*H692,2)</f>
        <v>0</v>
      </c>
      <c r="K692" s="207" t="s">
        <v>163</v>
      </c>
      <c r="L692" s="62"/>
      <c r="M692" s="212" t="s">
        <v>22</v>
      </c>
      <c r="N692" s="213" t="s">
        <v>51</v>
      </c>
      <c r="O692" s="43"/>
      <c r="P692" s="214">
        <f>O692*H692</f>
        <v>0</v>
      </c>
      <c r="Q692" s="214">
        <v>0</v>
      </c>
      <c r="R692" s="214">
        <f>Q692*H692</f>
        <v>0</v>
      </c>
      <c r="S692" s="214">
        <v>0</v>
      </c>
      <c r="T692" s="215">
        <f>S692*H692</f>
        <v>0</v>
      </c>
      <c r="AR692" s="25" t="s">
        <v>252</v>
      </c>
      <c r="AT692" s="25" t="s">
        <v>159</v>
      </c>
      <c r="AU692" s="25" t="s">
        <v>89</v>
      </c>
      <c r="AY692" s="25" t="s">
        <v>157</v>
      </c>
      <c r="BE692" s="216">
        <f>IF(N692="základní",J692,0)</f>
        <v>0</v>
      </c>
      <c r="BF692" s="216">
        <f>IF(N692="snížená",J692,0)</f>
        <v>0</v>
      </c>
      <c r="BG692" s="216">
        <f>IF(N692="zákl. přenesená",J692,0)</f>
        <v>0</v>
      </c>
      <c r="BH692" s="216">
        <f>IF(N692="sníž. přenesená",J692,0)</f>
        <v>0</v>
      </c>
      <c r="BI692" s="216">
        <f>IF(N692="nulová",J692,0)</f>
        <v>0</v>
      </c>
      <c r="BJ692" s="25" t="s">
        <v>24</v>
      </c>
      <c r="BK692" s="216">
        <f>ROUND(I692*H692,2)</f>
        <v>0</v>
      </c>
      <c r="BL692" s="25" t="s">
        <v>252</v>
      </c>
      <c r="BM692" s="25" t="s">
        <v>936</v>
      </c>
    </row>
    <row r="693" spans="2:65" s="1" customFormat="1" ht="36">
      <c r="B693" s="42"/>
      <c r="C693" s="64"/>
      <c r="D693" s="217" t="s">
        <v>166</v>
      </c>
      <c r="E693" s="64"/>
      <c r="F693" s="218" t="s">
        <v>887</v>
      </c>
      <c r="G693" s="64"/>
      <c r="H693" s="64"/>
      <c r="I693" s="173"/>
      <c r="J693" s="64"/>
      <c r="K693" s="64"/>
      <c r="L693" s="62"/>
      <c r="M693" s="219"/>
      <c r="N693" s="43"/>
      <c r="O693" s="43"/>
      <c r="P693" s="43"/>
      <c r="Q693" s="43"/>
      <c r="R693" s="43"/>
      <c r="S693" s="43"/>
      <c r="T693" s="79"/>
      <c r="AT693" s="25" t="s">
        <v>166</v>
      </c>
      <c r="AU693" s="25" t="s">
        <v>89</v>
      </c>
    </row>
    <row r="694" spans="2:65" s="12" customFormat="1">
      <c r="B694" s="220"/>
      <c r="C694" s="221"/>
      <c r="D694" s="217" t="s">
        <v>168</v>
      </c>
      <c r="E694" s="222" t="s">
        <v>22</v>
      </c>
      <c r="F694" s="223" t="s">
        <v>926</v>
      </c>
      <c r="G694" s="221"/>
      <c r="H694" s="224">
        <v>20.2</v>
      </c>
      <c r="I694" s="225"/>
      <c r="J694" s="221"/>
      <c r="K694" s="221"/>
      <c r="L694" s="226"/>
      <c r="M694" s="227"/>
      <c r="N694" s="228"/>
      <c r="O694" s="228"/>
      <c r="P694" s="228"/>
      <c r="Q694" s="228"/>
      <c r="R694" s="228"/>
      <c r="S694" s="228"/>
      <c r="T694" s="229"/>
      <c r="AT694" s="230" t="s">
        <v>168</v>
      </c>
      <c r="AU694" s="230" t="s">
        <v>89</v>
      </c>
      <c r="AV694" s="12" t="s">
        <v>89</v>
      </c>
      <c r="AW694" s="12" t="s">
        <v>43</v>
      </c>
      <c r="AX694" s="12" t="s">
        <v>24</v>
      </c>
      <c r="AY694" s="230" t="s">
        <v>157</v>
      </c>
    </row>
    <row r="695" spans="2:65" s="14" customFormat="1">
      <c r="B695" s="242"/>
      <c r="C695" s="243"/>
      <c r="D695" s="244" t="s">
        <v>168</v>
      </c>
      <c r="E695" s="245" t="s">
        <v>22</v>
      </c>
      <c r="F695" s="246" t="s">
        <v>921</v>
      </c>
      <c r="G695" s="243"/>
      <c r="H695" s="247" t="s">
        <v>22</v>
      </c>
      <c r="I695" s="248"/>
      <c r="J695" s="243"/>
      <c r="K695" s="243"/>
      <c r="L695" s="249"/>
      <c r="M695" s="250"/>
      <c r="N695" s="251"/>
      <c r="O695" s="251"/>
      <c r="P695" s="251"/>
      <c r="Q695" s="251"/>
      <c r="R695" s="251"/>
      <c r="S695" s="251"/>
      <c r="T695" s="252"/>
      <c r="AT695" s="253" t="s">
        <v>168</v>
      </c>
      <c r="AU695" s="253" t="s">
        <v>89</v>
      </c>
      <c r="AV695" s="14" t="s">
        <v>24</v>
      </c>
      <c r="AW695" s="14" t="s">
        <v>43</v>
      </c>
      <c r="AX695" s="14" t="s">
        <v>80</v>
      </c>
      <c r="AY695" s="253" t="s">
        <v>157</v>
      </c>
    </row>
    <row r="696" spans="2:65" s="1" customFormat="1" ht="57" customHeight="1">
      <c r="B696" s="42"/>
      <c r="C696" s="205" t="s">
        <v>937</v>
      </c>
      <c r="D696" s="205" t="s">
        <v>159</v>
      </c>
      <c r="E696" s="206" t="s">
        <v>938</v>
      </c>
      <c r="F696" s="207" t="s">
        <v>939</v>
      </c>
      <c r="G696" s="208" t="s">
        <v>226</v>
      </c>
      <c r="H696" s="209">
        <v>30.23</v>
      </c>
      <c r="I696" s="210"/>
      <c r="J696" s="211">
        <f>ROUND(I696*H696,2)</f>
        <v>0</v>
      </c>
      <c r="K696" s="207" t="s">
        <v>22</v>
      </c>
      <c r="L696" s="62"/>
      <c r="M696" s="212" t="s">
        <v>22</v>
      </c>
      <c r="N696" s="213" t="s">
        <v>51</v>
      </c>
      <c r="O696" s="43"/>
      <c r="P696" s="214">
        <f>O696*H696</f>
        <v>0</v>
      </c>
      <c r="Q696" s="214">
        <v>0</v>
      </c>
      <c r="R696" s="214">
        <f>Q696*H696</f>
        <v>0</v>
      </c>
      <c r="S696" s="214">
        <v>0</v>
      </c>
      <c r="T696" s="215">
        <f>S696*H696</f>
        <v>0</v>
      </c>
      <c r="AR696" s="25" t="s">
        <v>252</v>
      </c>
      <c r="AT696" s="25" t="s">
        <v>159</v>
      </c>
      <c r="AU696" s="25" t="s">
        <v>89</v>
      </c>
      <c r="AY696" s="25" t="s">
        <v>157</v>
      </c>
      <c r="BE696" s="216">
        <f>IF(N696="základní",J696,0)</f>
        <v>0</v>
      </c>
      <c r="BF696" s="216">
        <f>IF(N696="snížená",J696,0)</f>
        <v>0</v>
      </c>
      <c r="BG696" s="216">
        <f>IF(N696="zákl. přenesená",J696,0)</f>
        <v>0</v>
      </c>
      <c r="BH696" s="216">
        <f>IF(N696="sníž. přenesená",J696,0)</f>
        <v>0</v>
      </c>
      <c r="BI696" s="216">
        <f>IF(N696="nulová",J696,0)</f>
        <v>0</v>
      </c>
      <c r="BJ696" s="25" t="s">
        <v>24</v>
      </c>
      <c r="BK696" s="216">
        <f>ROUND(I696*H696,2)</f>
        <v>0</v>
      </c>
      <c r="BL696" s="25" t="s">
        <v>252</v>
      </c>
      <c r="BM696" s="25" t="s">
        <v>940</v>
      </c>
    </row>
    <row r="697" spans="2:65" s="12" customFormat="1">
      <c r="B697" s="220"/>
      <c r="C697" s="221"/>
      <c r="D697" s="244" t="s">
        <v>168</v>
      </c>
      <c r="E697" s="266" t="s">
        <v>22</v>
      </c>
      <c r="F697" s="267" t="s">
        <v>941</v>
      </c>
      <c r="G697" s="221"/>
      <c r="H697" s="268">
        <v>30.23</v>
      </c>
      <c r="I697" s="225"/>
      <c r="J697" s="221"/>
      <c r="K697" s="221"/>
      <c r="L697" s="226"/>
      <c r="M697" s="227"/>
      <c r="N697" s="228"/>
      <c r="O697" s="228"/>
      <c r="P697" s="228"/>
      <c r="Q697" s="228"/>
      <c r="R697" s="228"/>
      <c r="S697" s="228"/>
      <c r="T697" s="229"/>
      <c r="AT697" s="230" t="s">
        <v>168</v>
      </c>
      <c r="AU697" s="230" t="s">
        <v>89</v>
      </c>
      <c r="AV697" s="12" t="s">
        <v>89</v>
      </c>
      <c r="AW697" s="12" t="s">
        <v>43</v>
      </c>
      <c r="AX697" s="12" t="s">
        <v>24</v>
      </c>
      <c r="AY697" s="230" t="s">
        <v>157</v>
      </c>
    </row>
    <row r="698" spans="2:65" s="1" customFormat="1" ht="44.25" customHeight="1">
      <c r="B698" s="42"/>
      <c r="C698" s="205" t="s">
        <v>942</v>
      </c>
      <c r="D698" s="205" t="s">
        <v>159</v>
      </c>
      <c r="E698" s="206" t="s">
        <v>943</v>
      </c>
      <c r="F698" s="207" t="s">
        <v>944</v>
      </c>
      <c r="G698" s="208" t="s">
        <v>226</v>
      </c>
      <c r="H698" s="209">
        <v>202.64099999999999</v>
      </c>
      <c r="I698" s="210"/>
      <c r="J698" s="211">
        <f>ROUND(I698*H698,2)</f>
        <v>0</v>
      </c>
      <c r="K698" s="207" t="s">
        <v>163</v>
      </c>
      <c r="L698" s="62"/>
      <c r="M698" s="212" t="s">
        <v>22</v>
      </c>
      <c r="N698" s="213" t="s">
        <v>51</v>
      </c>
      <c r="O698" s="43"/>
      <c r="P698" s="214">
        <f>O698*H698</f>
        <v>0</v>
      </c>
      <c r="Q698" s="214">
        <v>2.3000000000000001E-4</v>
      </c>
      <c r="R698" s="214">
        <f>Q698*H698</f>
        <v>4.6607429999999998E-2</v>
      </c>
      <c r="S698" s="214">
        <v>0</v>
      </c>
      <c r="T698" s="215">
        <f>S698*H698</f>
        <v>0</v>
      </c>
      <c r="AR698" s="25" t="s">
        <v>252</v>
      </c>
      <c r="AT698" s="25" t="s">
        <v>159</v>
      </c>
      <c r="AU698" s="25" t="s">
        <v>89</v>
      </c>
      <c r="AY698" s="25" t="s">
        <v>157</v>
      </c>
      <c r="BE698" s="216">
        <f>IF(N698="základní",J698,0)</f>
        <v>0</v>
      </c>
      <c r="BF698" s="216">
        <f>IF(N698="snížená",J698,0)</f>
        <v>0</v>
      </c>
      <c r="BG698" s="216">
        <f>IF(N698="zákl. přenesená",J698,0)</f>
        <v>0</v>
      </c>
      <c r="BH698" s="216">
        <f>IF(N698="sníž. přenesená",J698,0)</f>
        <v>0</v>
      </c>
      <c r="BI698" s="216">
        <f>IF(N698="nulová",J698,0)</f>
        <v>0</v>
      </c>
      <c r="BJ698" s="25" t="s">
        <v>24</v>
      </c>
      <c r="BK698" s="216">
        <f>ROUND(I698*H698,2)</f>
        <v>0</v>
      </c>
      <c r="BL698" s="25" t="s">
        <v>252</v>
      </c>
      <c r="BM698" s="25" t="s">
        <v>945</v>
      </c>
    </row>
    <row r="699" spans="2:65" s="1" customFormat="1" ht="72">
      <c r="B699" s="42"/>
      <c r="C699" s="64"/>
      <c r="D699" s="217" t="s">
        <v>166</v>
      </c>
      <c r="E699" s="64"/>
      <c r="F699" s="218" t="s">
        <v>946</v>
      </c>
      <c r="G699" s="64"/>
      <c r="H699" s="64"/>
      <c r="I699" s="173"/>
      <c r="J699" s="64"/>
      <c r="K699" s="64"/>
      <c r="L699" s="62"/>
      <c r="M699" s="219"/>
      <c r="N699" s="43"/>
      <c r="O699" s="43"/>
      <c r="P699" s="43"/>
      <c r="Q699" s="43"/>
      <c r="R699" s="43"/>
      <c r="S699" s="43"/>
      <c r="T699" s="79"/>
      <c r="AT699" s="25" t="s">
        <v>166</v>
      </c>
      <c r="AU699" s="25" t="s">
        <v>89</v>
      </c>
    </row>
    <row r="700" spans="2:65" s="12" customFormat="1">
      <c r="B700" s="220"/>
      <c r="C700" s="221"/>
      <c r="D700" s="217" t="s">
        <v>168</v>
      </c>
      <c r="E700" s="222" t="s">
        <v>22</v>
      </c>
      <c r="F700" s="223" t="s">
        <v>947</v>
      </c>
      <c r="G700" s="221"/>
      <c r="H700" s="224">
        <v>495.17599999999999</v>
      </c>
      <c r="I700" s="225"/>
      <c r="J700" s="221"/>
      <c r="K700" s="221"/>
      <c r="L700" s="226"/>
      <c r="M700" s="227"/>
      <c r="N700" s="228"/>
      <c r="O700" s="228"/>
      <c r="P700" s="228"/>
      <c r="Q700" s="228"/>
      <c r="R700" s="228"/>
      <c r="S700" s="228"/>
      <c r="T700" s="229"/>
      <c r="AT700" s="230" t="s">
        <v>168</v>
      </c>
      <c r="AU700" s="230" t="s">
        <v>89</v>
      </c>
      <c r="AV700" s="12" t="s">
        <v>89</v>
      </c>
      <c r="AW700" s="12" t="s">
        <v>43</v>
      </c>
      <c r="AX700" s="12" t="s">
        <v>80</v>
      </c>
      <c r="AY700" s="230" t="s">
        <v>157</v>
      </c>
    </row>
    <row r="701" spans="2:65" s="12" customFormat="1">
      <c r="B701" s="220"/>
      <c r="C701" s="221"/>
      <c r="D701" s="217" t="s">
        <v>168</v>
      </c>
      <c r="E701" s="222" t="s">
        <v>22</v>
      </c>
      <c r="F701" s="223" t="s">
        <v>948</v>
      </c>
      <c r="G701" s="221"/>
      <c r="H701" s="224">
        <v>6.2560000000000002</v>
      </c>
      <c r="I701" s="225"/>
      <c r="J701" s="221"/>
      <c r="K701" s="221"/>
      <c r="L701" s="226"/>
      <c r="M701" s="227"/>
      <c r="N701" s="228"/>
      <c r="O701" s="228"/>
      <c r="P701" s="228"/>
      <c r="Q701" s="228"/>
      <c r="R701" s="228"/>
      <c r="S701" s="228"/>
      <c r="T701" s="229"/>
      <c r="AT701" s="230" t="s">
        <v>168</v>
      </c>
      <c r="AU701" s="230" t="s">
        <v>89</v>
      </c>
      <c r="AV701" s="12" t="s">
        <v>89</v>
      </c>
      <c r="AW701" s="12" t="s">
        <v>43</v>
      </c>
      <c r="AX701" s="12" t="s">
        <v>80</v>
      </c>
      <c r="AY701" s="230" t="s">
        <v>157</v>
      </c>
    </row>
    <row r="702" spans="2:65" s="12" customFormat="1">
      <c r="B702" s="220"/>
      <c r="C702" s="221"/>
      <c r="D702" s="217" t="s">
        <v>168</v>
      </c>
      <c r="E702" s="222" t="s">
        <v>22</v>
      </c>
      <c r="F702" s="223" t="s">
        <v>949</v>
      </c>
      <c r="G702" s="221"/>
      <c r="H702" s="224">
        <v>71.320999999999998</v>
      </c>
      <c r="I702" s="225"/>
      <c r="J702" s="221"/>
      <c r="K702" s="221"/>
      <c r="L702" s="226"/>
      <c r="M702" s="227"/>
      <c r="N702" s="228"/>
      <c r="O702" s="228"/>
      <c r="P702" s="228"/>
      <c r="Q702" s="228"/>
      <c r="R702" s="228"/>
      <c r="S702" s="228"/>
      <c r="T702" s="229"/>
      <c r="AT702" s="230" t="s">
        <v>168</v>
      </c>
      <c r="AU702" s="230" t="s">
        <v>89</v>
      </c>
      <c r="AV702" s="12" t="s">
        <v>89</v>
      </c>
      <c r="AW702" s="12" t="s">
        <v>43</v>
      </c>
      <c r="AX702" s="12" t="s">
        <v>80</v>
      </c>
      <c r="AY702" s="230" t="s">
        <v>157</v>
      </c>
    </row>
    <row r="703" spans="2:65" s="12" customFormat="1">
      <c r="B703" s="220"/>
      <c r="C703" s="221"/>
      <c r="D703" s="217" t="s">
        <v>168</v>
      </c>
      <c r="E703" s="222" t="s">
        <v>22</v>
      </c>
      <c r="F703" s="223" t="s">
        <v>950</v>
      </c>
      <c r="G703" s="221"/>
      <c r="H703" s="224">
        <v>-193.19900000000001</v>
      </c>
      <c r="I703" s="225"/>
      <c r="J703" s="221"/>
      <c r="K703" s="221"/>
      <c r="L703" s="226"/>
      <c r="M703" s="227"/>
      <c r="N703" s="228"/>
      <c r="O703" s="228"/>
      <c r="P703" s="228"/>
      <c r="Q703" s="228"/>
      <c r="R703" s="228"/>
      <c r="S703" s="228"/>
      <c r="T703" s="229"/>
      <c r="AT703" s="230" t="s">
        <v>168</v>
      </c>
      <c r="AU703" s="230" t="s">
        <v>89</v>
      </c>
      <c r="AV703" s="12" t="s">
        <v>89</v>
      </c>
      <c r="AW703" s="12" t="s">
        <v>43</v>
      </c>
      <c r="AX703" s="12" t="s">
        <v>80</v>
      </c>
      <c r="AY703" s="230" t="s">
        <v>157</v>
      </c>
    </row>
    <row r="704" spans="2:65" s="12" customFormat="1">
      <c r="B704" s="220"/>
      <c r="C704" s="221"/>
      <c r="D704" s="217" t="s">
        <v>168</v>
      </c>
      <c r="E704" s="222" t="s">
        <v>22</v>
      </c>
      <c r="F704" s="223" t="s">
        <v>951</v>
      </c>
      <c r="G704" s="221"/>
      <c r="H704" s="224">
        <v>-176.91300000000001</v>
      </c>
      <c r="I704" s="225"/>
      <c r="J704" s="221"/>
      <c r="K704" s="221"/>
      <c r="L704" s="226"/>
      <c r="M704" s="227"/>
      <c r="N704" s="228"/>
      <c r="O704" s="228"/>
      <c r="P704" s="228"/>
      <c r="Q704" s="228"/>
      <c r="R704" s="228"/>
      <c r="S704" s="228"/>
      <c r="T704" s="229"/>
      <c r="AT704" s="230" t="s">
        <v>168</v>
      </c>
      <c r="AU704" s="230" t="s">
        <v>89</v>
      </c>
      <c r="AV704" s="12" t="s">
        <v>89</v>
      </c>
      <c r="AW704" s="12" t="s">
        <v>43</v>
      </c>
      <c r="AX704" s="12" t="s">
        <v>80</v>
      </c>
      <c r="AY704" s="230" t="s">
        <v>157</v>
      </c>
    </row>
    <row r="705" spans="2:65" s="15" customFormat="1">
      <c r="B705" s="255"/>
      <c r="C705" s="256"/>
      <c r="D705" s="217" t="s">
        <v>168</v>
      </c>
      <c r="E705" s="257" t="s">
        <v>22</v>
      </c>
      <c r="F705" s="258" t="s">
        <v>193</v>
      </c>
      <c r="G705" s="256"/>
      <c r="H705" s="259">
        <v>202.64099999999999</v>
      </c>
      <c r="I705" s="260"/>
      <c r="J705" s="256"/>
      <c r="K705" s="256"/>
      <c r="L705" s="261"/>
      <c r="M705" s="262"/>
      <c r="N705" s="263"/>
      <c r="O705" s="263"/>
      <c r="P705" s="263"/>
      <c r="Q705" s="263"/>
      <c r="R705" s="263"/>
      <c r="S705" s="263"/>
      <c r="T705" s="264"/>
      <c r="AT705" s="265" t="s">
        <v>168</v>
      </c>
      <c r="AU705" s="265" t="s">
        <v>89</v>
      </c>
      <c r="AV705" s="15" t="s">
        <v>164</v>
      </c>
      <c r="AW705" s="15" t="s">
        <v>43</v>
      </c>
      <c r="AX705" s="15" t="s">
        <v>24</v>
      </c>
      <c r="AY705" s="265" t="s">
        <v>157</v>
      </c>
    </row>
    <row r="706" spans="2:65" s="14" customFormat="1">
      <c r="B706" s="242"/>
      <c r="C706" s="243"/>
      <c r="D706" s="244" t="s">
        <v>168</v>
      </c>
      <c r="E706" s="245" t="s">
        <v>22</v>
      </c>
      <c r="F706" s="246" t="s">
        <v>952</v>
      </c>
      <c r="G706" s="243"/>
      <c r="H706" s="247" t="s">
        <v>22</v>
      </c>
      <c r="I706" s="248"/>
      <c r="J706" s="243"/>
      <c r="K706" s="243"/>
      <c r="L706" s="249"/>
      <c r="M706" s="250"/>
      <c r="N706" s="251"/>
      <c r="O706" s="251"/>
      <c r="P706" s="251"/>
      <c r="Q706" s="251"/>
      <c r="R706" s="251"/>
      <c r="S706" s="251"/>
      <c r="T706" s="252"/>
      <c r="AT706" s="253" t="s">
        <v>168</v>
      </c>
      <c r="AU706" s="253" t="s">
        <v>89</v>
      </c>
      <c r="AV706" s="14" t="s">
        <v>24</v>
      </c>
      <c r="AW706" s="14" t="s">
        <v>43</v>
      </c>
      <c r="AX706" s="14" t="s">
        <v>80</v>
      </c>
      <c r="AY706" s="253" t="s">
        <v>157</v>
      </c>
    </row>
    <row r="707" spans="2:65" s="1" customFormat="1" ht="44.25" customHeight="1">
      <c r="B707" s="42"/>
      <c r="C707" s="205" t="s">
        <v>953</v>
      </c>
      <c r="D707" s="205" t="s">
        <v>159</v>
      </c>
      <c r="E707" s="206" t="s">
        <v>954</v>
      </c>
      <c r="F707" s="207" t="s">
        <v>955</v>
      </c>
      <c r="G707" s="208" t="s">
        <v>226</v>
      </c>
      <c r="H707" s="209">
        <v>193.19900000000001</v>
      </c>
      <c r="I707" s="210"/>
      <c r="J707" s="211">
        <f>ROUND(I707*H707,2)</f>
        <v>0</v>
      </c>
      <c r="K707" s="207" t="s">
        <v>163</v>
      </c>
      <c r="L707" s="62"/>
      <c r="M707" s="212" t="s">
        <v>22</v>
      </c>
      <c r="N707" s="213" t="s">
        <v>51</v>
      </c>
      <c r="O707" s="43"/>
      <c r="P707" s="214">
        <f>O707*H707</f>
        <v>0</v>
      </c>
      <c r="Q707" s="214">
        <v>3.6999999999999999E-4</v>
      </c>
      <c r="R707" s="214">
        <f>Q707*H707</f>
        <v>7.1483630000000006E-2</v>
      </c>
      <c r="S707" s="214">
        <v>0</v>
      </c>
      <c r="T707" s="215">
        <f>S707*H707</f>
        <v>0</v>
      </c>
      <c r="AR707" s="25" t="s">
        <v>252</v>
      </c>
      <c r="AT707" s="25" t="s">
        <v>159</v>
      </c>
      <c r="AU707" s="25" t="s">
        <v>89</v>
      </c>
      <c r="AY707" s="25" t="s">
        <v>157</v>
      </c>
      <c r="BE707" s="216">
        <f>IF(N707="základní",J707,0)</f>
        <v>0</v>
      </c>
      <c r="BF707" s="216">
        <f>IF(N707="snížená",J707,0)</f>
        <v>0</v>
      </c>
      <c r="BG707" s="216">
        <f>IF(N707="zákl. přenesená",J707,0)</f>
        <v>0</v>
      </c>
      <c r="BH707" s="216">
        <f>IF(N707="sníž. přenesená",J707,0)</f>
        <v>0</v>
      </c>
      <c r="BI707" s="216">
        <f>IF(N707="nulová",J707,0)</f>
        <v>0</v>
      </c>
      <c r="BJ707" s="25" t="s">
        <v>24</v>
      </c>
      <c r="BK707" s="216">
        <f>ROUND(I707*H707,2)</f>
        <v>0</v>
      </c>
      <c r="BL707" s="25" t="s">
        <v>252</v>
      </c>
      <c r="BM707" s="25" t="s">
        <v>956</v>
      </c>
    </row>
    <row r="708" spans="2:65" s="1" customFormat="1" ht="72">
      <c r="B708" s="42"/>
      <c r="C708" s="64"/>
      <c r="D708" s="217" t="s">
        <v>166</v>
      </c>
      <c r="E708" s="64"/>
      <c r="F708" s="218" t="s">
        <v>946</v>
      </c>
      <c r="G708" s="64"/>
      <c r="H708" s="64"/>
      <c r="I708" s="173"/>
      <c r="J708" s="64"/>
      <c r="K708" s="64"/>
      <c r="L708" s="62"/>
      <c r="M708" s="219"/>
      <c r="N708" s="43"/>
      <c r="O708" s="43"/>
      <c r="P708" s="43"/>
      <c r="Q708" s="43"/>
      <c r="R708" s="43"/>
      <c r="S708" s="43"/>
      <c r="T708" s="79"/>
      <c r="AT708" s="25" t="s">
        <v>166</v>
      </c>
      <c r="AU708" s="25" t="s">
        <v>89</v>
      </c>
    </row>
    <row r="709" spans="2:65" s="12" customFormat="1">
      <c r="B709" s="220"/>
      <c r="C709" s="221"/>
      <c r="D709" s="217" t="s">
        <v>168</v>
      </c>
      <c r="E709" s="222" t="s">
        <v>22</v>
      </c>
      <c r="F709" s="223" t="s">
        <v>957</v>
      </c>
      <c r="G709" s="221"/>
      <c r="H709" s="224">
        <v>193.19900000000001</v>
      </c>
      <c r="I709" s="225"/>
      <c r="J709" s="221"/>
      <c r="K709" s="221"/>
      <c r="L709" s="226"/>
      <c r="M709" s="227"/>
      <c r="N709" s="228"/>
      <c r="O709" s="228"/>
      <c r="P709" s="228"/>
      <c r="Q709" s="228"/>
      <c r="R709" s="228"/>
      <c r="S709" s="228"/>
      <c r="T709" s="229"/>
      <c r="AT709" s="230" t="s">
        <v>168</v>
      </c>
      <c r="AU709" s="230" t="s">
        <v>89</v>
      </c>
      <c r="AV709" s="12" t="s">
        <v>89</v>
      </c>
      <c r="AW709" s="12" t="s">
        <v>43</v>
      </c>
      <c r="AX709" s="12" t="s">
        <v>24</v>
      </c>
      <c r="AY709" s="230" t="s">
        <v>157</v>
      </c>
    </row>
    <row r="710" spans="2:65" s="14" customFormat="1">
      <c r="B710" s="242"/>
      <c r="C710" s="243"/>
      <c r="D710" s="244" t="s">
        <v>168</v>
      </c>
      <c r="E710" s="245" t="s">
        <v>22</v>
      </c>
      <c r="F710" s="246" t="s">
        <v>952</v>
      </c>
      <c r="G710" s="243"/>
      <c r="H710" s="247" t="s">
        <v>22</v>
      </c>
      <c r="I710" s="248"/>
      <c r="J710" s="243"/>
      <c r="K710" s="243"/>
      <c r="L710" s="249"/>
      <c r="M710" s="250"/>
      <c r="N710" s="251"/>
      <c r="O710" s="251"/>
      <c r="P710" s="251"/>
      <c r="Q710" s="251"/>
      <c r="R710" s="251"/>
      <c r="S710" s="251"/>
      <c r="T710" s="252"/>
      <c r="AT710" s="253" t="s">
        <v>168</v>
      </c>
      <c r="AU710" s="253" t="s">
        <v>89</v>
      </c>
      <c r="AV710" s="14" t="s">
        <v>24</v>
      </c>
      <c r="AW710" s="14" t="s">
        <v>43</v>
      </c>
      <c r="AX710" s="14" t="s">
        <v>80</v>
      </c>
      <c r="AY710" s="253" t="s">
        <v>157</v>
      </c>
    </row>
    <row r="711" spans="2:65" s="1" customFormat="1" ht="44.25" customHeight="1">
      <c r="B711" s="42"/>
      <c r="C711" s="205" t="s">
        <v>958</v>
      </c>
      <c r="D711" s="205" t="s">
        <v>159</v>
      </c>
      <c r="E711" s="206" t="s">
        <v>959</v>
      </c>
      <c r="F711" s="207" t="s">
        <v>960</v>
      </c>
      <c r="G711" s="208" t="s">
        <v>226</v>
      </c>
      <c r="H711" s="209">
        <v>176.91300000000001</v>
      </c>
      <c r="I711" s="210"/>
      <c r="J711" s="211">
        <f>ROUND(I711*H711,2)</f>
        <v>0</v>
      </c>
      <c r="K711" s="207" t="s">
        <v>163</v>
      </c>
      <c r="L711" s="62"/>
      <c r="M711" s="212" t="s">
        <v>22</v>
      </c>
      <c r="N711" s="213" t="s">
        <v>51</v>
      </c>
      <c r="O711" s="43"/>
      <c r="P711" s="214">
        <f>O711*H711</f>
        <v>0</v>
      </c>
      <c r="Q711" s="214">
        <v>5.1000000000000004E-4</v>
      </c>
      <c r="R711" s="214">
        <f>Q711*H711</f>
        <v>9.0225630000000015E-2</v>
      </c>
      <c r="S711" s="214">
        <v>0</v>
      </c>
      <c r="T711" s="215">
        <f>S711*H711</f>
        <v>0</v>
      </c>
      <c r="AR711" s="25" t="s">
        <v>252</v>
      </c>
      <c r="AT711" s="25" t="s">
        <v>159</v>
      </c>
      <c r="AU711" s="25" t="s">
        <v>89</v>
      </c>
      <c r="AY711" s="25" t="s">
        <v>157</v>
      </c>
      <c r="BE711" s="216">
        <f>IF(N711="základní",J711,0)</f>
        <v>0</v>
      </c>
      <c r="BF711" s="216">
        <f>IF(N711="snížená",J711,0)</f>
        <v>0</v>
      </c>
      <c r="BG711" s="216">
        <f>IF(N711="zákl. přenesená",J711,0)</f>
        <v>0</v>
      </c>
      <c r="BH711" s="216">
        <f>IF(N711="sníž. přenesená",J711,0)</f>
        <v>0</v>
      </c>
      <c r="BI711" s="216">
        <f>IF(N711="nulová",J711,0)</f>
        <v>0</v>
      </c>
      <c r="BJ711" s="25" t="s">
        <v>24</v>
      </c>
      <c r="BK711" s="216">
        <f>ROUND(I711*H711,2)</f>
        <v>0</v>
      </c>
      <c r="BL711" s="25" t="s">
        <v>252</v>
      </c>
      <c r="BM711" s="25" t="s">
        <v>961</v>
      </c>
    </row>
    <row r="712" spans="2:65" s="1" customFormat="1" ht="72">
      <c r="B712" s="42"/>
      <c r="C712" s="64"/>
      <c r="D712" s="217" t="s">
        <v>166</v>
      </c>
      <c r="E712" s="64"/>
      <c r="F712" s="218" t="s">
        <v>946</v>
      </c>
      <c r="G712" s="64"/>
      <c r="H712" s="64"/>
      <c r="I712" s="173"/>
      <c r="J712" s="64"/>
      <c r="K712" s="64"/>
      <c r="L712" s="62"/>
      <c r="M712" s="219"/>
      <c r="N712" s="43"/>
      <c r="O712" s="43"/>
      <c r="P712" s="43"/>
      <c r="Q712" s="43"/>
      <c r="R712" s="43"/>
      <c r="S712" s="43"/>
      <c r="T712" s="79"/>
      <c r="AT712" s="25" t="s">
        <v>166</v>
      </c>
      <c r="AU712" s="25" t="s">
        <v>89</v>
      </c>
    </row>
    <row r="713" spans="2:65" s="12" customFormat="1">
      <c r="B713" s="220"/>
      <c r="C713" s="221"/>
      <c r="D713" s="217" t="s">
        <v>168</v>
      </c>
      <c r="E713" s="222" t="s">
        <v>22</v>
      </c>
      <c r="F713" s="223" t="s">
        <v>962</v>
      </c>
      <c r="G713" s="221"/>
      <c r="H713" s="224">
        <v>171.79599999999999</v>
      </c>
      <c r="I713" s="225"/>
      <c r="J713" s="221"/>
      <c r="K713" s="221"/>
      <c r="L713" s="226"/>
      <c r="M713" s="227"/>
      <c r="N713" s="228"/>
      <c r="O713" s="228"/>
      <c r="P713" s="228"/>
      <c r="Q713" s="228"/>
      <c r="R713" s="228"/>
      <c r="S713" s="228"/>
      <c r="T713" s="229"/>
      <c r="AT713" s="230" t="s">
        <v>168</v>
      </c>
      <c r="AU713" s="230" t="s">
        <v>89</v>
      </c>
      <c r="AV713" s="12" t="s">
        <v>89</v>
      </c>
      <c r="AW713" s="12" t="s">
        <v>43</v>
      </c>
      <c r="AX713" s="12" t="s">
        <v>80</v>
      </c>
      <c r="AY713" s="230" t="s">
        <v>157</v>
      </c>
    </row>
    <row r="714" spans="2:65" s="12" customFormat="1">
      <c r="B714" s="220"/>
      <c r="C714" s="221"/>
      <c r="D714" s="217" t="s">
        <v>168</v>
      </c>
      <c r="E714" s="222" t="s">
        <v>22</v>
      </c>
      <c r="F714" s="223" t="s">
        <v>963</v>
      </c>
      <c r="G714" s="221"/>
      <c r="H714" s="224">
        <v>5.117</v>
      </c>
      <c r="I714" s="225"/>
      <c r="J714" s="221"/>
      <c r="K714" s="221"/>
      <c r="L714" s="226"/>
      <c r="M714" s="227"/>
      <c r="N714" s="228"/>
      <c r="O714" s="228"/>
      <c r="P714" s="228"/>
      <c r="Q714" s="228"/>
      <c r="R714" s="228"/>
      <c r="S714" s="228"/>
      <c r="T714" s="229"/>
      <c r="AT714" s="230" t="s">
        <v>168</v>
      </c>
      <c r="AU714" s="230" t="s">
        <v>89</v>
      </c>
      <c r="AV714" s="12" t="s">
        <v>89</v>
      </c>
      <c r="AW714" s="12" t="s">
        <v>43</v>
      </c>
      <c r="AX714" s="12" t="s">
        <v>80</v>
      </c>
      <c r="AY714" s="230" t="s">
        <v>157</v>
      </c>
    </row>
    <row r="715" spans="2:65" s="15" customFormat="1">
      <c r="B715" s="255"/>
      <c r="C715" s="256"/>
      <c r="D715" s="217" t="s">
        <v>168</v>
      </c>
      <c r="E715" s="257" t="s">
        <v>22</v>
      </c>
      <c r="F715" s="258" t="s">
        <v>193</v>
      </c>
      <c r="G715" s="256"/>
      <c r="H715" s="259">
        <v>176.91300000000001</v>
      </c>
      <c r="I715" s="260"/>
      <c r="J715" s="256"/>
      <c r="K715" s="256"/>
      <c r="L715" s="261"/>
      <c r="M715" s="262"/>
      <c r="N715" s="263"/>
      <c r="O715" s="263"/>
      <c r="P715" s="263"/>
      <c r="Q715" s="263"/>
      <c r="R715" s="263"/>
      <c r="S715" s="263"/>
      <c r="T715" s="264"/>
      <c r="AT715" s="265" t="s">
        <v>168</v>
      </c>
      <c r="AU715" s="265" t="s">
        <v>89</v>
      </c>
      <c r="AV715" s="15" t="s">
        <v>164</v>
      </c>
      <c r="AW715" s="15" t="s">
        <v>43</v>
      </c>
      <c r="AX715" s="15" t="s">
        <v>24</v>
      </c>
      <c r="AY715" s="265" t="s">
        <v>157</v>
      </c>
    </row>
    <row r="716" spans="2:65" s="14" customFormat="1">
      <c r="B716" s="242"/>
      <c r="C716" s="243"/>
      <c r="D716" s="244" t="s">
        <v>168</v>
      </c>
      <c r="E716" s="245" t="s">
        <v>22</v>
      </c>
      <c r="F716" s="246" t="s">
        <v>952</v>
      </c>
      <c r="G716" s="243"/>
      <c r="H716" s="247" t="s">
        <v>22</v>
      </c>
      <c r="I716" s="248"/>
      <c r="J716" s="243"/>
      <c r="K716" s="243"/>
      <c r="L716" s="249"/>
      <c r="M716" s="250"/>
      <c r="N716" s="251"/>
      <c r="O716" s="251"/>
      <c r="P716" s="251"/>
      <c r="Q716" s="251"/>
      <c r="R716" s="251"/>
      <c r="S716" s="251"/>
      <c r="T716" s="252"/>
      <c r="AT716" s="253" t="s">
        <v>168</v>
      </c>
      <c r="AU716" s="253" t="s">
        <v>89</v>
      </c>
      <c r="AV716" s="14" t="s">
        <v>24</v>
      </c>
      <c r="AW716" s="14" t="s">
        <v>43</v>
      </c>
      <c r="AX716" s="14" t="s">
        <v>80</v>
      </c>
      <c r="AY716" s="253" t="s">
        <v>157</v>
      </c>
    </row>
    <row r="717" spans="2:65" s="1" customFormat="1" ht="22.5" customHeight="1">
      <c r="B717" s="42"/>
      <c r="C717" s="269" t="s">
        <v>964</v>
      </c>
      <c r="D717" s="269" t="s">
        <v>218</v>
      </c>
      <c r="E717" s="270" t="s">
        <v>965</v>
      </c>
      <c r="F717" s="271" t="s">
        <v>966</v>
      </c>
      <c r="G717" s="272" t="s">
        <v>226</v>
      </c>
      <c r="H717" s="273">
        <v>713.63</v>
      </c>
      <c r="I717" s="274"/>
      <c r="J717" s="275">
        <f>ROUND(I717*H717,2)</f>
        <v>0</v>
      </c>
      <c r="K717" s="271" t="s">
        <v>163</v>
      </c>
      <c r="L717" s="276"/>
      <c r="M717" s="277" t="s">
        <v>22</v>
      </c>
      <c r="N717" s="278" t="s">
        <v>51</v>
      </c>
      <c r="O717" s="43"/>
      <c r="P717" s="214">
        <f>O717*H717</f>
        <v>0</v>
      </c>
      <c r="Q717" s="214">
        <v>1.9E-3</v>
      </c>
      <c r="R717" s="214">
        <f>Q717*H717</f>
        <v>1.3558969999999999</v>
      </c>
      <c r="S717" s="214">
        <v>0</v>
      </c>
      <c r="T717" s="215">
        <f>S717*H717</f>
        <v>0</v>
      </c>
      <c r="AR717" s="25" t="s">
        <v>342</v>
      </c>
      <c r="AT717" s="25" t="s">
        <v>218</v>
      </c>
      <c r="AU717" s="25" t="s">
        <v>89</v>
      </c>
      <c r="AY717" s="25" t="s">
        <v>157</v>
      </c>
      <c r="BE717" s="216">
        <f>IF(N717="základní",J717,0)</f>
        <v>0</v>
      </c>
      <c r="BF717" s="216">
        <f>IF(N717="snížená",J717,0)</f>
        <v>0</v>
      </c>
      <c r="BG717" s="216">
        <f>IF(N717="zákl. přenesená",J717,0)</f>
        <v>0</v>
      </c>
      <c r="BH717" s="216">
        <f>IF(N717="sníž. přenesená",J717,0)</f>
        <v>0</v>
      </c>
      <c r="BI717" s="216">
        <f>IF(N717="nulová",J717,0)</f>
        <v>0</v>
      </c>
      <c r="BJ717" s="25" t="s">
        <v>24</v>
      </c>
      <c r="BK717" s="216">
        <f>ROUND(I717*H717,2)</f>
        <v>0</v>
      </c>
      <c r="BL717" s="25" t="s">
        <v>252</v>
      </c>
      <c r="BM717" s="25" t="s">
        <v>967</v>
      </c>
    </row>
    <row r="718" spans="2:65" s="12" customFormat="1">
      <c r="B718" s="220"/>
      <c r="C718" s="221"/>
      <c r="D718" s="244" t="s">
        <v>168</v>
      </c>
      <c r="E718" s="266" t="s">
        <v>22</v>
      </c>
      <c r="F718" s="267" t="s">
        <v>968</v>
      </c>
      <c r="G718" s="221"/>
      <c r="H718" s="268">
        <v>713.63</v>
      </c>
      <c r="I718" s="225"/>
      <c r="J718" s="221"/>
      <c r="K718" s="221"/>
      <c r="L718" s="226"/>
      <c r="M718" s="227"/>
      <c r="N718" s="228"/>
      <c r="O718" s="228"/>
      <c r="P718" s="228"/>
      <c r="Q718" s="228"/>
      <c r="R718" s="228"/>
      <c r="S718" s="228"/>
      <c r="T718" s="229"/>
      <c r="AT718" s="230" t="s">
        <v>168</v>
      </c>
      <c r="AU718" s="230" t="s">
        <v>89</v>
      </c>
      <c r="AV718" s="12" t="s">
        <v>89</v>
      </c>
      <c r="AW718" s="12" t="s">
        <v>43</v>
      </c>
      <c r="AX718" s="12" t="s">
        <v>24</v>
      </c>
      <c r="AY718" s="230" t="s">
        <v>157</v>
      </c>
    </row>
    <row r="719" spans="2:65" s="1" customFormat="1" ht="31.5" customHeight="1">
      <c r="B719" s="42"/>
      <c r="C719" s="205" t="s">
        <v>969</v>
      </c>
      <c r="D719" s="205" t="s">
        <v>159</v>
      </c>
      <c r="E719" s="206" t="s">
        <v>970</v>
      </c>
      <c r="F719" s="207" t="s">
        <v>971</v>
      </c>
      <c r="G719" s="208" t="s">
        <v>226</v>
      </c>
      <c r="H719" s="209">
        <v>572.75300000000004</v>
      </c>
      <c r="I719" s="210"/>
      <c r="J719" s="211">
        <f>ROUND(I719*H719,2)</f>
        <v>0</v>
      </c>
      <c r="K719" s="207" t="s">
        <v>163</v>
      </c>
      <c r="L719" s="62"/>
      <c r="M719" s="212" t="s">
        <v>22</v>
      </c>
      <c r="N719" s="213" t="s">
        <v>51</v>
      </c>
      <c r="O719" s="43"/>
      <c r="P719" s="214">
        <f>O719*H719</f>
        <v>0</v>
      </c>
      <c r="Q719" s="214">
        <v>0</v>
      </c>
      <c r="R719" s="214">
        <f>Q719*H719</f>
        <v>0</v>
      </c>
      <c r="S719" s="214">
        <v>0</v>
      </c>
      <c r="T719" s="215">
        <f>S719*H719</f>
        <v>0</v>
      </c>
      <c r="AR719" s="25" t="s">
        <v>252</v>
      </c>
      <c r="AT719" s="25" t="s">
        <v>159</v>
      </c>
      <c r="AU719" s="25" t="s">
        <v>89</v>
      </c>
      <c r="AY719" s="25" t="s">
        <v>157</v>
      </c>
      <c r="BE719" s="216">
        <f>IF(N719="základní",J719,0)</f>
        <v>0</v>
      </c>
      <c r="BF719" s="216">
        <f>IF(N719="snížená",J719,0)</f>
        <v>0</v>
      </c>
      <c r="BG719" s="216">
        <f>IF(N719="zákl. přenesená",J719,0)</f>
        <v>0</v>
      </c>
      <c r="BH719" s="216">
        <f>IF(N719="sníž. přenesená",J719,0)</f>
        <v>0</v>
      </c>
      <c r="BI719" s="216">
        <f>IF(N719="nulová",J719,0)</f>
        <v>0</v>
      </c>
      <c r="BJ719" s="25" t="s">
        <v>24</v>
      </c>
      <c r="BK719" s="216">
        <f>ROUND(I719*H719,2)</f>
        <v>0</v>
      </c>
      <c r="BL719" s="25" t="s">
        <v>252</v>
      </c>
      <c r="BM719" s="25" t="s">
        <v>972</v>
      </c>
    </row>
    <row r="720" spans="2:65" s="1" customFormat="1" ht="48">
      <c r="B720" s="42"/>
      <c r="C720" s="64"/>
      <c r="D720" s="217" t="s">
        <v>166</v>
      </c>
      <c r="E720" s="64"/>
      <c r="F720" s="218" t="s">
        <v>973</v>
      </c>
      <c r="G720" s="64"/>
      <c r="H720" s="64"/>
      <c r="I720" s="173"/>
      <c r="J720" s="64"/>
      <c r="K720" s="64"/>
      <c r="L720" s="62"/>
      <c r="M720" s="219"/>
      <c r="N720" s="43"/>
      <c r="O720" s="43"/>
      <c r="P720" s="43"/>
      <c r="Q720" s="43"/>
      <c r="R720" s="43"/>
      <c r="S720" s="43"/>
      <c r="T720" s="79"/>
      <c r="AT720" s="25" t="s">
        <v>166</v>
      </c>
      <c r="AU720" s="25" t="s">
        <v>89</v>
      </c>
    </row>
    <row r="721" spans="2:65" s="12" customFormat="1">
      <c r="B721" s="220"/>
      <c r="C721" s="221"/>
      <c r="D721" s="217" t="s">
        <v>168</v>
      </c>
      <c r="E721" s="222" t="s">
        <v>22</v>
      </c>
      <c r="F721" s="223" t="s">
        <v>947</v>
      </c>
      <c r="G721" s="221"/>
      <c r="H721" s="224">
        <v>495.17599999999999</v>
      </c>
      <c r="I721" s="225"/>
      <c r="J721" s="221"/>
      <c r="K721" s="221"/>
      <c r="L721" s="226"/>
      <c r="M721" s="227"/>
      <c r="N721" s="228"/>
      <c r="O721" s="228"/>
      <c r="P721" s="228"/>
      <c r="Q721" s="228"/>
      <c r="R721" s="228"/>
      <c r="S721" s="228"/>
      <c r="T721" s="229"/>
      <c r="AT721" s="230" t="s">
        <v>168</v>
      </c>
      <c r="AU721" s="230" t="s">
        <v>89</v>
      </c>
      <c r="AV721" s="12" t="s">
        <v>89</v>
      </c>
      <c r="AW721" s="12" t="s">
        <v>43</v>
      </c>
      <c r="AX721" s="12" t="s">
        <v>80</v>
      </c>
      <c r="AY721" s="230" t="s">
        <v>157</v>
      </c>
    </row>
    <row r="722" spans="2:65" s="12" customFormat="1">
      <c r="B722" s="220"/>
      <c r="C722" s="221"/>
      <c r="D722" s="217" t="s">
        <v>168</v>
      </c>
      <c r="E722" s="222" t="s">
        <v>22</v>
      </c>
      <c r="F722" s="223" t="s">
        <v>948</v>
      </c>
      <c r="G722" s="221"/>
      <c r="H722" s="224">
        <v>6.2560000000000002</v>
      </c>
      <c r="I722" s="225"/>
      <c r="J722" s="221"/>
      <c r="K722" s="221"/>
      <c r="L722" s="226"/>
      <c r="M722" s="227"/>
      <c r="N722" s="228"/>
      <c r="O722" s="228"/>
      <c r="P722" s="228"/>
      <c r="Q722" s="228"/>
      <c r="R722" s="228"/>
      <c r="S722" s="228"/>
      <c r="T722" s="229"/>
      <c r="AT722" s="230" t="s">
        <v>168</v>
      </c>
      <c r="AU722" s="230" t="s">
        <v>89</v>
      </c>
      <c r="AV722" s="12" t="s">
        <v>89</v>
      </c>
      <c r="AW722" s="12" t="s">
        <v>43</v>
      </c>
      <c r="AX722" s="12" t="s">
        <v>80</v>
      </c>
      <c r="AY722" s="230" t="s">
        <v>157</v>
      </c>
    </row>
    <row r="723" spans="2:65" s="12" customFormat="1">
      <c r="B723" s="220"/>
      <c r="C723" s="221"/>
      <c r="D723" s="217" t="s">
        <v>168</v>
      </c>
      <c r="E723" s="222" t="s">
        <v>22</v>
      </c>
      <c r="F723" s="223" t="s">
        <v>949</v>
      </c>
      <c r="G723" s="221"/>
      <c r="H723" s="224">
        <v>71.320999999999998</v>
      </c>
      <c r="I723" s="225"/>
      <c r="J723" s="221"/>
      <c r="K723" s="221"/>
      <c r="L723" s="226"/>
      <c r="M723" s="227"/>
      <c r="N723" s="228"/>
      <c r="O723" s="228"/>
      <c r="P723" s="228"/>
      <c r="Q723" s="228"/>
      <c r="R723" s="228"/>
      <c r="S723" s="228"/>
      <c r="T723" s="229"/>
      <c r="AT723" s="230" t="s">
        <v>168</v>
      </c>
      <c r="AU723" s="230" t="s">
        <v>89</v>
      </c>
      <c r="AV723" s="12" t="s">
        <v>89</v>
      </c>
      <c r="AW723" s="12" t="s">
        <v>43</v>
      </c>
      <c r="AX723" s="12" t="s">
        <v>80</v>
      </c>
      <c r="AY723" s="230" t="s">
        <v>157</v>
      </c>
    </row>
    <row r="724" spans="2:65" s="15" customFormat="1">
      <c r="B724" s="255"/>
      <c r="C724" s="256"/>
      <c r="D724" s="217" t="s">
        <v>168</v>
      </c>
      <c r="E724" s="257" t="s">
        <v>22</v>
      </c>
      <c r="F724" s="258" t="s">
        <v>193</v>
      </c>
      <c r="G724" s="256"/>
      <c r="H724" s="259">
        <v>572.75300000000004</v>
      </c>
      <c r="I724" s="260"/>
      <c r="J724" s="256"/>
      <c r="K724" s="256"/>
      <c r="L724" s="261"/>
      <c r="M724" s="262"/>
      <c r="N724" s="263"/>
      <c r="O724" s="263"/>
      <c r="P724" s="263"/>
      <c r="Q724" s="263"/>
      <c r="R724" s="263"/>
      <c r="S724" s="263"/>
      <c r="T724" s="264"/>
      <c r="AT724" s="265" t="s">
        <v>168</v>
      </c>
      <c r="AU724" s="265" t="s">
        <v>89</v>
      </c>
      <c r="AV724" s="15" t="s">
        <v>164</v>
      </c>
      <c r="AW724" s="15" t="s">
        <v>43</v>
      </c>
      <c r="AX724" s="15" t="s">
        <v>24</v>
      </c>
      <c r="AY724" s="265" t="s">
        <v>157</v>
      </c>
    </row>
    <row r="725" spans="2:65" s="14" customFormat="1">
      <c r="B725" s="242"/>
      <c r="C725" s="243"/>
      <c r="D725" s="244" t="s">
        <v>168</v>
      </c>
      <c r="E725" s="245" t="s">
        <v>22</v>
      </c>
      <c r="F725" s="246" t="s">
        <v>952</v>
      </c>
      <c r="G725" s="243"/>
      <c r="H725" s="247" t="s">
        <v>22</v>
      </c>
      <c r="I725" s="248"/>
      <c r="J725" s="243"/>
      <c r="K725" s="243"/>
      <c r="L725" s="249"/>
      <c r="M725" s="250"/>
      <c r="N725" s="251"/>
      <c r="O725" s="251"/>
      <c r="P725" s="251"/>
      <c r="Q725" s="251"/>
      <c r="R725" s="251"/>
      <c r="S725" s="251"/>
      <c r="T725" s="252"/>
      <c r="AT725" s="253" t="s">
        <v>168</v>
      </c>
      <c r="AU725" s="253" t="s">
        <v>89</v>
      </c>
      <c r="AV725" s="14" t="s">
        <v>24</v>
      </c>
      <c r="AW725" s="14" t="s">
        <v>43</v>
      </c>
      <c r="AX725" s="14" t="s">
        <v>80</v>
      </c>
      <c r="AY725" s="253" t="s">
        <v>157</v>
      </c>
    </row>
    <row r="726" spans="2:65" s="1" customFormat="1" ht="31.5" customHeight="1">
      <c r="B726" s="42"/>
      <c r="C726" s="205" t="s">
        <v>974</v>
      </c>
      <c r="D726" s="205" t="s">
        <v>159</v>
      </c>
      <c r="E726" s="206" t="s">
        <v>975</v>
      </c>
      <c r="F726" s="207" t="s">
        <v>976</v>
      </c>
      <c r="G726" s="208" t="s">
        <v>226</v>
      </c>
      <c r="H726" s="209">
        <v>439.36</v>
      </c>
      <c r="I726" s="210"/>
      <c r="J726" s="211">
        <f>ROUND(I726*H726,2)</f>
        <v>0</v>
      </c>
      <c r="K726" s="207" t="s">
        <v>163</v>
      </c>
      <c r="L726" s="62"/>
      <c r="M726" s="212" t="s">
        <v>22</v>
      </c>
      <c r="N726" s="213" t="s">
        <v>51</v>
      </c>
      <c r="O726" s="43"/>
      <c r="P726" s="214">
        <f>O726*H726</f>
        <v>0</v>
      </c>
      <c r="Q726" s="214">
        <v>0</v>
      </c>
      <c r="R726" s="214">
        <f>Q726*H726</f>
        <v>0</v>
      </c>
      <c r="S726" s="214">
        <v>0</v>
      </c>
      <c r="T726" s="215">
        <f>S726*H726</f>
        <v>0</v>
      </c>
      <c r="AR726" s="25" t="s">
        <v>252</v>
      </c>
      <c r="AT726" s="25" t="s">
        <v>159</v>
      </c>
      <c r="AU726" s="25" t="s">
        <v>89</v>
      </c>
      <c r="AY726" s="25" t="s">
        <v>157</v>
      </c>
      <c r="BE726" s="216">
        <f>IF(N726="základní",J726,0)</f>
        <v>0</v>
      </c>
      <c r="BF726" s="216">
        <f>IF(N726="snížená",J726,0)</f>
        <v>0</v>
      </c>
      <c r="BG726" s="216">
        <f>IF(N726="zákl. přenesená",J726,0)</f>
        <v>0</v>
      </c>
      <c r="BH726" s="216">
        <f>IF(N726="sníž. přenesená",J726,0)</f>
        <v>0</v>
      </c>
      <c r="BI726" s="216">
        <f>IF(N726="nulová",J726,0)</f>
        <v>0</v>
      </c>
      <c r="BJ726" s="25" t="s">
        <v>24</v>
      </c>
      <c r="BK726" s="216">
        <f>ROUND(I726*H726,2)</f>
        <v>0</v>
      </c>
      <c r="BL726" s="25" t="s">
        <v>252</v>
      </c>
      <c r="BM726" s="25" t="s">
        <v>977</v>
      </c>
    </row>
    <row r="727" spans="2:65" s="1" customFormat="1" ht="48">
      <c r="B727" s="42"/>
      <c r="C727" s="64"/>
      <c r="D727" s="217" t="s">
        <v>166</v>
      </c>
      <c r="E727" s="64"/>
      <c r="F727" s="218" t="s">
        <v>973</v>
      </c>
      <c r="G727" s="64"/>
      <c r="H727" s="64"/>
      <c r="I727" s="173"/>
      <c r="J727" s="64"/>
      <c r="K727" s="64"/>
      <c r="L727" s="62"/>
      <c r="M727" s="219"/>
      <c r="N727" s="43"/>
      <c r="O727" s="43"/>
      <c r="P727" s="43"/>
      <c r="Q727" s="43"/>
      <c r="R727" s="43"/>
      <c r="S727" s="43"/>
      <c r="T727" s="79"/>
      <c r="AT727" s="25" t="s">
        <v>166</v>
      </c>
      <c r="AU727" s="25" t="s">
        <v>89</v>
      </c>
    </row>
    <row r="728" spans="2:65" s="12" customFormat="1">
      <c r="B728" s="220"/>
      <c r="C728" s="221"/>
      <c r="D728" s="244" t="s">
        <v>168</v>
      </c>
      <c r="E728" s="266" t="s">
        <v>22</v>
      </c>
      <c r="F728" s="267" t="s">
        <v>978</v>
      </c>
      <c r="G728" s="221"/>
      <c r="H728" s="268">
        <v>439.36</v>
      </c>
      <c r="I728" s="225"/>
      <c r="J728" s="221"/>
      <c r="K728" s="221"/>
      <c r="L728" s="226"/>
      <c r="M728" s="227"/>
      <c r="N728" s="228"/>
      <c r="O728" s="228"/>
      <c r="P728" s="228"/>
      <c r="Q728" s="228"/>
      <c r="R728" s="228"/>
      <c r="S728" s="228"/>
      <c r="T728" s="229"/>
      <c r="AT728" s="230" t="s">
        <v>168</v>
      </c>
      <c r="AU728" s="230" t="s">
        <v>89</v>
      </c>
      <c r="AV728" s="12" t="s">
        <v>89</v>
      </c>
      <c r="AW728" s="12" t="s">
        <v>43</v>
      </c>
      <c r="AX728" s="12" t="s">
        <v>24</v>
      </c>
      <c r="AY728" s="230" t="s">
        <v>157</v>
      </c>
    </row>
    <row r="729" spans="2:65" s="1" customFormat="1" ht="22.5" customHeight="1">
      <c r="B729" s="42"/>
      <c r="C729" s="269" t="s">
        <v>979</v>
      </c>
      <c r="D729" s="269" t="s">
        <v>218</v>
      </c>
      <c r="E729" s="270" t="s">
        <v>980</v>
      </c>
      <c r="F729" s="271" t="s">
        <v>981</v>
      </c>
      <c r="G729" s="272" t="s">
        <v>226</v>
      </c>
      <c r="H729" s="273">
        <v>1163.93</v>
      </c>
      <c r="I729" s="274"/>
      <c r="J729" s="275">
        <f>ROUND(I729*H729,2)</f>
        <v>0</v>
      </c>
      <c r="K729" s="271" t="s">
        <v>163</v>
      </c>
      <c r="L729" s="276"/>
      <c r="M729" s="277" t="s">
        <v>22</v>
      </c>
      <c r="N729" s="278" t="s">
        <v>51</v>
      </c>
      <c r="O729" s="43"/>
      <c r="P729" s="214">
        <f>O729*H729</f>
        <v>0</v>
      </c>
      <c r="Q729" s="214">
        <v>2.9999999999999997E-4</v>
      </c>
      <c r="R729" s="214">
        <f>Q729*H729</f>
        <v>0.34917899999999996</v>
      </c>
      <c r="S729" s="214">
        <v>0</v>
      </c>
      <c r="T729" s="215">
        <f>S729*H729</f>
        <v>0</v>
      </c>
      <c r="AR729" s="25" t="s">
        <v>342</v>
      </c>
      <c r="AT729" s="25" t="s">
        <v>218</v>
      </c>
      <c r="AU729" s="25" t="s">
        <v>89</v>
      </c>
      <c r="AY729" s="25" t="s">
        <v>157</v>
      </c>
      <c r="BE729" s="216">
        <f>IF(N729="základní",J729,0)</f>
        <v>0</v>
      </c>
      <c r="BF729" s="216">
        <f>IF(N729="snížená",J729,0)</f>
        <v>0</v>
      </c>
      <c r="BG729" s="216">
        <f>IF(N729="zákl. přenesená",J729,0)</f>
        <v>0</v>
      </c>
      <c r="BH729" s="216">
        <f>IF(N729="sníž. přenesená",J729,0)</f>
        <v>0</v>
      </c>
      <c r="BI729" s="216">
        <f>IF(N729="nulová",J729,0)</f>
        <v>0</v>
      </c>
      <c r="BJ729" s="25" t="s">
        <v>24</v>
      </c>
      <c r="BK729" s="216">
        <f>ROUND(I729*H729,2)</f>
        <v>0</v>
      </c>
      <c r="BL729" s="25" t="s">
        <v>252</v>
      </c>
      <c r="BM729" s="25" t="s">
        <v>982</v>
      </c>
    </row>
    <row r="730" spans="2:65" s="12" customFormat="1">
      <c r="B730" s="220"/>
      <c r="C730" s="221"/>
      <c r="D730" s="244" t="s">
        <v>168</v>
      </c>
      <c r="E730" s="266" t="s">
        <v>22</v>
      </c>
      <c r="F730" s="267" t="s">
        <v>983</v>
      </c>
      <c r="G730" s="221"/>
      <c r="H730" s="268">
        <v>1163.93</v>
      </c>
      <c r="I730" s="225"/>
      <c r="J730" s="221"/>
      <c r="K730" s="221"/>
      <c r="L730" s="226"/>
      <c r="M730" s="227"/>
      <c r="N730" s="228"/>
      <c r="O730" s="228"/>
      <c r="P730" s="228"/>
      <c r="Q730" s="228"/>
      <c r="R730" s="228"/>
      <c r="S730" s="228"/>
      <c r="T730" s="229"/>
      <c r="AT730" s="230" t="s">
        <v>168</v>
      </c>
      <c r="AU730" s="230" t="s">
        <v>89</v>
      </c>
      <c r="AV730" s="12" t="s">
        <v>89</v>
      </c>
      <c r="AW730" s="12" t="s">
        <v>43</v>
      </c>
      <c r="AX730" s="12" t="s">
        <v>24</v>
      </c>
      <c r="AY730" s="230" t="s">
        <v>157</v>
      </c>
    </row>
    <row r="731" spans="2:65" s="1" customFormat="1" ht="31.5" customHeight="1">
      <c r="B731" s="42"/>
      <c r="C731" s="205" t="s">
        <v>984</v>
      </c>
      <c r="D731" s="205" t="s">
        <v>159</v>
      </c>
      <c r="E731" s="206" t="s">
        <v>985</v>
      </c>
      <c r="F731" s="207" t="s">
        <v>986</v>
      </c>
      <c r="G731" s="208" t="s">
        <v>226</v>
      </c>
      <c r="H731" s="209">
        <v>439.36</v>
      </c>
      <c r="I731" s="210"/>
      <c r="J731" s="211">
        <f>ROUND(I731*H731,2)</f>
        <v>0</v>
      </c>
      <c r="K731" s="207" t="s">
        <v>22</v>
      </c>
      <c r="L731" s="62"/>
      <c r="M731" s="212" t="s">
        <v>22</v>
      </c>
      <c r="N731" s="213" t="s">
        <v>51</v>
      </c>
      <c r="O731" s="43"/>
      <c r="P731" s="214">
        <f>O731*H731</f>
        <v>0</v>
      </c>
      <c r="Q731" s="214">
        <v>0</v>
      </c>
      <c r="R731" s="214">
        <f>Q731*H731</f>
        <v>0</v>
      </c>
      <c r="S731" s="214">
        <v>0</v>
      </c>
      <c r="T731" s="215">
        <f>S731*H731</f>
        <v>0</v>
      </c>
      <c r="AR731" s="25" t="s">
        <v>252</v>
      </c>
      <c r="AT731" s="25" t="s">
        <v>159</v>
      </c>
      <c r="AU731" s="25" t="s">
        <v>89</v>
      </c>
      <c r="AY731" s="25" t="s">
        <v>157</v>
      </c>
      <c r="BE731" s="216">
        <f>IF(N731="základní",J731,0)</f>
        <v>0</v>
      </c>
      <c r="BF731" s="216">
        <f>IF(N731="snížená",J731,0)</f>
        <v>0</v>
      </c>
      <c r="BG731" s="216">
        <f>IF(N731="zákl. přenesená",J731,0)</f>
        <v>0</v>
      </c>
      <c r="BH731" s="216">
        <f>IF(N731="sníž. přenesená",J731,0)</f>
        <v>0</v>
      </c>
      <c r="BI731" s="216">
        <f>IF(N731="nulová",J731,0)</f>
        <v>0</v>
      </c>
      <c r="BJ731" s="25" t="s">
        <v>24</v>
      </c>
      <c r="BK731" s="216">
        <f>ROUND(I731*H731,2)</f>
        <v>0</v>
      </c>
      <c r="BL731" s="25" t="s">
        <v>252</v>
      </c>
      <c r="BM731" s="25" t="s">
        <v>987</v>
      </c>
    </row>
    <row r="732" spans="2:65" s="1" customFormat="1" ht="48">
      <c r="B732" s="42"/>
      <c r="C732" s="64"/>
      <c r="D732" s="217" t="s">
        <v>166</v>
      </c>
      <c r="E732" s="64"/>
      <c r="F732" s="218" t="s">
        <v>973</v>
      </c>
      <c r="G732" s="64"/>
      <c r="H732" s="64"/>
      <c r="I732" s="173"/>
      <c r="J732" s="64"/>
      <c r="K732" s="64"/>
      <c r="L732" s="62"/>
      <c r="M732" s="219"/>
      <c r="N732" s="43"/>
      <c r="O732" s="43"/>
      <c r="P732" s="43"/>
      <c r="Q732" s="43"/>
      <c r="R732" s="43"/>
      <c r="S732" s="43"/>
      <c r="T732" s="79"/>
      <c r="AT732" s="25" t="s">
        <v>166</v>
      </c>
      <c r="AU732" s="25" t="s">
        <v>89</v>
      </c>
    </row>
    <row r="733" spans="2:65" s="12" customFormat="1">
      <c r="B733" s="220"/>
      <c r="C733" s="221"/>
      <c r="D733" s="217" t="s">
        <v>168</v>
      </c>
      <c r="E733" s="222" t="s">
        <v>22</v>
      </c>
      <c r="F733" s="223" t="s">
        <v>988</v>
      </c>
      <c r="G733" s="221"/>
      <c r="H733" s="224">
        <v>439.36</v>
      </c>
      <c r="I733" s="225"/>
      <c r="J733" s="221"/>
      <c r="K733" s="221"/>
      <c r="L733" s="226"/>
      <c r="M733" s="227"/>
      <c r="N733" s="228"/>
      <c r="O733" s="228"/>
      <c r="P733" s="228"/>
      <c r="Q733" s="228"/>
      <c r="R733" s="228"/>
      <c r="S733" s="228"/>
      <c r="T733" s="229"/>
      <c r="AT733" s="230" t="s">
        <v>168</v>
      </c>
      <c r="AU733" s="230" t="s">
        <v>89</v>
      </c>
      <c r="AV733" s="12" t="s">
        <v>89</v>
      </c>
      <c r="AW733" s="12" t="s">
        <v>43</v>
      </c>
      <c r="AX733" s="12" t="s">
        <v>24</v>
      </c>
      <c r="AY733" s="230" t="s">
        <v>157</v>
      </c>
    </row>
    <row r="734" spans="2:65" s="14" customFormat="1">
      <c r="B734" s="242"/>
      <c r="C734" s="243"/>
      <c r="D734" s="244" t="s">
        <v>168</v>
      </c>
      <c r="E734" s="245" t="s">
        <v>22</v>
      </c>
      <c r="F734" s="246" t="s">
        <v>989</v>
      </c>
      <c r="G734" s="243"/>
      <c r="H734" s="247" t="s">
        <v>22</v>
      </c>
      <c r="I734" s="248"/>
      <c r="J734" s="243"/>
      <c r="K734" s="243"/>
      <c r="L734" s="249"/>
      <c r="M734" s="250"/>
      <c r="N734" s="251"/>
      <c r="O734" s="251"/>
      <c r="P734" s="251"/>
      <c r="Q734" s="251"/>
      <c r="R734" s="251"/>
      <c r="S734" s="251"/>
      <c r="T734" s="252"/>
      <c r="AT734" s="253" t="s">
        <v>168</v>
      </c>
      <c r="AU734" s="253" t="s">
        <v>89</v>
      </c>
      <c r="AV734" s="14" t="s">
        <v>24</v>
      </c>
      <c r="AW734" s="14" t="s">
        <v>43</v>
      </c>
      <c r="AX734" s="14" t="s">
        <v>80</v>
      </c>
      <c r="AY734" s="253" t="s">
        <v>157</v>
      </c>
    </row>
    <row r="735" spans="2:65" s="1" customFormat="1" ht="31.5" customHeight="1">
      <c r="B735" s="42"/>
      <c r="C735" s="205" t="s">
        <v>990</v>
      </c>
      <c r="D735" s="205" t="s">
        <v>159</v>
      </c>
      <c r="E735" s="206" t="s">
        <v>991</v>
      </c>
      <c r="F735" s="207" t="s">
        <v>992</v>
      </c>
      <c r="G735" s="208" t="s">
        <v>226</v>
      </c>
      <c r="H735" s="209">
        <v>8.6769999999999996</v>
      </c>
      <c r="I735" s="210"/>
      <c r="J735" s="211">
        <f>ROUND(I735*H735,2)</f>
        <v>0</v>
      </c>
      <c r="K735" s="207" t="s">
        <v>163</v>
      </c>
      <c r="L735" s="62"/>
      <c r="M735" s="212" t="s">
        <v>22</v>
      </c>
      <c r="N735" s="213" t="s">
        <v>51</v>
      </c>
      <c r="O735" s="43"/>
      <c r="P735" s="214">
        <f>O735*H735</f>
        <v>0</v>
      </c>
      <c r="Q735" s="214">
        <v>0</v>
      </c>
      <c r="R735" s="214">
        <f>Q735*H735</f>
        <v>0</v>
      </c>
      <c r="S735" s="214">
        <v>0</v>
      </c>
      <c r="T735" s="215">
        <f>S735*H735</f>
        <v>0</v>
      </c>
      <c r="AR735" s="25" t="s">
        <v>252</v>
      </c>
      <c r="AT735" s="25" t="s">
        <v>159</v>
      </c>
      <c r="AU735" s="25" t="s">
        <v>89</v>
      </c>
      <c r="AY735" s="25" t="s">
        <v>157</v>
      </c>
      <c r="BE735" s="216">
        <f>IF(N735="základní",J735,0)</f>
        <v>0</v>
      </c>
      <c r="BF735" s="216">
        <f>IF(N735="snížená",J735,0)</f>
        <v>0</v>
      </c>
      <c r="BG735" s="216">
        <f>IF(N735="zákl. přenesená",J735,0)</f>
        <v>0</v>
      </c>
      <c r="BH735" s="216">
        <f>IF(N735="sníž. přenesená",J735,0)</f>
        <v>0</v>
      </c>
      <c r="BI735" s="216">
        <f>IF(N735="nulová",J735,0)</f>
        <v>0</v>
      </c>
      <c r="BJ735" s="25" t="s">
        <v>24</v>
      </c>
      <c r="BK735" s="216">
        <f>ROUND(I735*H735,2)</f>
        <v>0</v>
      </c>
      <c r="BL735" s="25" t="s">
        <v>252</v>
      </c>
      <c r="BM735" s="25" t="s">
        <v>993</v>
      </c>
    </row>
    <row r="736" spans="2:65" s="1" customFormat="1" ht="48">
      <c r="B736" s="42"/>
      <c r="C736" s="64"/>
      <c r="D736" s="217" t="s">
        <v>166</v>
      </c>
      <c r="E736" s="64"/>
      <c r="F736" s="218" t="s">
        <v>973</v>
      </c>
      <c r="G736" s="64"/>
      <c r="H736" s="64"/>
      <c r="I736" s="173"/>
      <c r="J736" s="64"/>
      <c r="K736" s="64"/>
      <c r="L736" s="62"/>
      <c r="M736" s="219"/>
      <c r="N736" s="43"/>
      <c r="O736" s="43"/>
      <c r="P736" s="43"/>
      <c r="Q736" s="43"/>
      <c r="R736" s="43"/>
      <c r="S736" s="43"/>
      <c r="T736" s="79"/>
      <c r="AT736" s="25" t="s">
        <v>166</v>
      </c>
      <c r="AU736" s="25" t="s">
        <v>89</v>
      </c>
    </row>
    <row r="737" spans="2:65" s="12" customFormat="1">
      <c r="B737" s="220"/>
      <c r="C737" s="221"/>
      <c r="D737" s="217" t="s">
        <v>168</v>
      </c>
      <c r="E737" s="222" t="s">
        <v>22</v>
      </c>
      <c r="F737" s="223" t="s">
        <v>994</v>
      </c>
      <c r="G737" s="221"/>
      <c r="H737" s="224">
        <v>8.6769999999999996</v>
      </c>
      <c r="I737" s="225"/>
      <c r="J737" s="221"/>
      <c r="K737" s="221"/>
      <c r="L737" s="226"/>
      <c r="M737" s="227"/>
      <c r="N737" s="228"/>
      <c r="O737" s="228"/>
      <c r="P737" s="228"/>
      <c r="Q737" s="228"/>
      <c r="R737" s="228"/>
      <c r="S737" s="228"/>
      <c r="T737" s="229"/>
      <c r="AT737" s="230" t="s">
        <v>168</v>
      </c>
      <c r="AU737" s="230" t="s">
        <v>89</v>
      </c>
      <c r="AV737" s="12" t="s">
        <v>89</v>
      </c>
      <c r="AW737" s="12" t="s">
        <v>43</v>
      </c>
      <c r="AX737" s="12" t="s">
        <v>24</v>
      </c>
      <c r="AY737" s="230" t="s">
        <v>157</v>
      </c>
    </row>
    <row r="738" spans="2:65" s="14" customFormat="1">
      <c r="B738" s="242"/>
      <c r="C738" s="243"/>
      <c r="D738" s="244" t="s">
        <v>168</v>
      </c>
      <c r="E738" s="245" t="s">
        <v>22</v>
      </c>
      <c r="F738" s="246" t="s">
        <v>921</v>
      </c>
      <c r="G738" s="243"/>
      <c r="H738" s="247" t="s">
        <v>22</v>
      </c>
      <c r="I738" s="248"/>
      <c r="J738" s="243"/>
      <c r="K738" s="243"/>
      <c r="L738" s="249"/>
      <c r="M738" s="250"/>
      <c r="N738" s="251"/>
      <c r="O738" s="251"/>
      <c r="P738" s="251"/>
      <c r="Q738" s="251"/>
      <c r="R738" s="251"/>
      <c r="S738" s="251"/>
      <c r="T738" s="252"/>
      <c r="AT738" s="253" t="s">
        <v>168</v>
      </c>
      <c r="AU738" s="253" t="s">
        <v>89</v>
      </c>
      <c r="AV738" s="14" t="s">
        <v>24</v>
      </c>
      <c r="AW738" s="14" t="s">
        <v>43</v>
      </c>
      <c r="AX738" s="14" t="s">
        <v>80</v>
      </c>
      <c r="AY738" s="253" t="s">
        <v>157</v>
      </c>
    </row>
    <row r="739" spans="2:65" s="1" customFormat="1" ht="31.5" customHeight="1">
      <c r="B739" s="42"/>
      <c r="C739" s="205" t="s">
        <v>995</v>
      </c>
      <c r="D739" s="205" t="s">
        <v>159</v>
      </c>
      <c r="E739" s="206" t="s">
        <v>996</v>
      </c>
      <c r="F739" s="207" t="s">
        <v>997</v>
      </c>
      <c r="G739" s="208" t="s">
        <v>226</v>
      </c>
      <c r="H739" s="209">
        <v>17.829999999999998</v>
      </c>
      <c r="I739" s="210"/>
      <c r="J739" s="211">
        <f>ROUND(I739*H739,2)</f>
        <v>0</v>
      </c>
      <c r="K739" s="207" t="s">
        <v>163</v>
      </c>
      <c r="L739" s="62"/>
      <c r="M739" s="212" t="s">
        <v>22</v>
      </c>
      <c r="N739" s="213" t="s">
        <v>51</v>
      </c>
      <c r="O739" s="43"/>
      <c r="P739" s="214">
        <f>O739*H739</f>
        <v>0</v>
      </c>
      <c r="Q739" s="214">
        <v>9.3999999999999997E-4</v>
      </c>
      <c r="R739" s="214">
        <f>Q739*H739</f>
        <v>1.6760199999999999E-2</v>
      </c>
      <c r="S739" s="214">
        <v>0</v>
      </c>
      <c r="T739" s="215">
        <f>S739*H739</f>
        <v>0</v>
      </c>
      <c r="AR739" s="25" t="s">
        <v>252</v>
      </c>
      <c r="AT739" s="25" t="s">
        <v>159</v>
      </c>
      <c r="AU739" s="25" t="s">
        <v>89</v>
      </c>
      <c r="AY739" s="25" t="s">
        <v>157</v>
      </c>
      <c r="BE739" s="216">
        <f>IF(N739="základní",J739,0)</f>
        <v>0</v>
      </c>
      <c r="BF739" s="216">
        <f>IF(N739="snížená",J739,0)</f>
        <v>0</v>
      </c>
      <c r="BG739" s="216">
        <f>IF(N739="zákl. přenesená",J739,0)</f>
        <v>0</v>
      </c>
      <c r="BH739" s="216">
        <f>IF(N739="sníž. přenesená",J739,0)</f>
        <v>0</v>
      </c>
      <c r="BI739" s="216">
        <f>IF(N739="nulová",J739,0)</f>
        <v>0</v>
      </c>
      <c r="BJ739" s="25" t="s">
        <v>24</v>
      </c>
      <c r="BK739" s="216">
        <f>ROUND(I739*H739,2)</f>
        <v>0</v>
      </c>
      <c r="BL739" s="25" t="s">
        <v>252</v>
      </c>
      <c r="BM739" s="25" t="s">
        <v>998</v>
      </c>
    </row>
    <row r="740" spans="2:65" s="12" customFormat="1" ht="24">
      <c r="B740" s="220"/>
      <c r="C740" s="221"/>
      <c r="D740" s="217" t="s">
        <v>168</v>
      </c>
      <c r="E740" s="222" t="s">
        <v>22</v>
      </c>
      <c r="F740" s="223" t="s">
        <v>999</v>
      </c>
      <c r="G740" s="221"/>
      <c r="H740" s="224">
        <v>17.829999999999998</v>
      </c>
      <c r="I740" s="225"/>
      <c r="J740" s="221"/>
      <c r="K740" s="221"/>
      <c r="L740" s="226"/>
      <c r="M740" s="227"/>
      <c r="N740" s="228"/>
      <c r="O740" s="228"/>
      <c r="P740" s="228"/>
      <c r="Q740" s="228"/>
      <c r="R740" s="228"/>
      <c r="S740" s="228"/>
      <c r="T740" s="229"/>
      <c r="AT740" s="230" t="s">
        <v>168</v>
      </c>
      <c r="AU740" s="230" t="s">
        <v>89</v>
      </c>
      <c r="AV740" s="12" t="s">
        <v>89</v>
      </c>
      <c r="AW740" s="12" t="s">
        <v>43</v>
      </c>
      <c r="AX740" s="12" t="s">
        <v>24</v>
      </c>
      <c r="AY740" s="230" t="s">
        <v>157</v>
      </c>
    </row>
    <row r="741" spans="2:65" s="14" customFormat="1">
      <c r="B741" s="242"/>
      <c r="C741" s="243"/>
      <c r="D741" s="244" t="s">
        <v>168</v>
      </c>
      <c r="E741" s="245" t="s">
        <v>22</v>
      </c>
      <c r="F741" s="246" t="s">
        <v>1000</v>
      </c>
      <c r="G741" s="243"/>
      <c r="H741" s="247" t="s">
        <v>22</v>
      </c>
      <c r="I741" s="248"/>
      <c r="J741" s="243"/>
      <c r="K741" s="243"/>
      <c r="L741" s="249"/>
      <c r="M741" s="250"/>
      <c r="N741" s="251"/>
      <c r="O741" s="251"/>
      <c r="P741" s="251"/>
      <c r="Q741" s="251"/>
      <c r="R741" s="251"/>
      <c r="S741" s="251"/>
      <c r="T741" s="252"/>
      <c r="AT741" s="253" t="s">
        <v>168</v>
      </c>
      <c r="AU741" s="253" t="s">
        <v>89</v>
      </c>
      <c r="AV741" s="14" t="s">
        <v>24</v>
      </c>
      <c r="AW741" s="14" t="s">
        <v>43</v>
      </c>
      <c r="AX741" s="14" t="s">
        <v>80</v>
      </c>
      <c r="AY741" s="253" t="s">
        <v>157</v>
      </c>
    </row>
    <row r="742" spans="2:65" s="1" customFormat="1" ht="31.5" customHeight="1">
      <c r="B742" s="42"/>
      <c r="C742" s="269" t="s">
        <v>1001</v>
      </c>
      <c r="D742" s="269" t="s">
        <v>218</v>
      </c>
      <c r="E742" s="270" t="s">
        <v>893</v>
      </c>
      <c r="F742" s="271" t="s">
        <v>894</v>
      </c>
      <c r="G742" s="272" t="s">
        <v>226</v>
      </c>
      <c r="H742" s="273">
        <v>21.396000000000001</v>
      </c>
      <c r="I742" s="274"/>
      <c r="J742" s="275">
        <f>ROUND(I742*H742,2)</f>
        <v>0</v>
      </c>
      <c r="K742" s="271" t="s">
        <v>163</v>
      </c>
      <c r="L742" s="276"/>
      <c r="M742" s="277" t="s">
        <v>22</v>
      </c>
      <c r="N742" s="278" t="s">
        <v>51</v>
      </c>
      <c r="O742" s="43"/>
      <c r="P742" s="214">
        <f>O742*H742</f>
        <v>0</v>
      </c>
      <c r="Q742" s="214">
        <v>5.0000000000000001E-3</v>
      </c>
      <c r="R742" s="214">
        <f>Q742*H742</f>
        <v>0.10698000000000001</v>
      </c>
      <c r="S742" s="214">
        <v>0</v>
      </c>
      <c r="T742" s="215">
        <f>S742*H742</f>
        <v>0</v>
      </c>
      <c r="AR742" s="25" t="s">
        <v>342</v>
      </c>
      <c r="AT742" s="25" t="s">
        <v>218</v>
      </c>
      <c r="AU742" s="25" t="s">
        <v>89</v>
      </c>
      <c r="AY742" s="25" t="s">
        <v>157</v>
      </c>
      <c r="BE742" s="216">
        <f>IF(N742="základní",J742,0)</f>
        <v>0</v>
      </c>
      <c r="BF742" s="216">
        <f>IF(N742="snížená",J742,0)</f>
        <v>0</v>
      </c>
      <c r="BG742" s="216">
        <f>IF(N742="zákl. přenesená",J742,0)</f>
        <v>0</v>
      </c>
      <c r="BH742" s="216">
        <f>IF(N742="sníž. přenesená",J742,0)</f>
        <v>0</v>
      </c>
      <c r="BI742" s="216">
        <f>IF(N742="nulová",J742,0)</f>
        <v>0</v>
      </c>
      <c r="BJ742" s="25" t="s">
        <v>24</v>
      </c>
      <c r="BK742" s="216">
        <f>ROUND(I742*H742,2)</f>
        <v>0</v>
      </c>
      <c r="BL742" s="25" t="s">
        <v>252</v>
      </c>
      <c r="BM742" s="25" t="s">
        <v>1002</v>
      </c>
    </row>
    <row r="743" spans="2:65" s="12" customFormat="1">
      <c r="B743" s="220"/>
      <c r="C743" s="221"/>
      <c r="D743" s="244" t="s">
        <v>168</v>
      </c>
      <c r="E743" s="266" t="s">
        <v>22</v>
      </c>
      <c r="F743" s="267" t="s">
        <v>1003</v>
      </c>
      <c r="G743" s="221"/>
      <c r="H743" s="268">
        <v>21.396000000000001</v>
      </c>
      <c r="I743" s="225"/>
      <c r="J743" s="221"/>
      <c r="K743" s="221"/>
      <c r="L743" s="226"/>
      <c r="M743" s="227"/>
      <c r="N743" s="228"/>
      <c r="O743" s="228"/>
      <c r="P743" s="228"/>
      <c r="Q743" s="228"/>
      <c r="R743" s="228"/>
      <c r="S743" s="228"/>
      <c r="T743" s="229"/>
      <c r="AT743" s="230" t="s">
        <v>168</v>
      </c>
      <c r="AU743" s="230" t="s">
        <v>89</v>
      </c>
      <c r="AV743" s="12" t="s">
        <v>89</v>
      </c>
      <c r="AW743" s="12" t="s">
        <v>43</v>
      </c>
      <c r="AX743" s="12" t="s">
        <v>24</v>
      </c>
      <c r="AY743" s="230" t="s">
        <v>157</v>
      </c>
    </row>
    <row r="744" spans="2:65" s="1" customFormat="1" ht="31.5" customHeight="1">
      <c r="B744" s="42"/>
      <c r="C744" s="205" t="s">
        <v>1004</v>
      </c>
      <c r="D744" s="205" t="s">
        <v>159</v>
      </c>
      <c r="E744" s="206" t="s">
        <v>1005</v>
      </c>
      <c r="F744" s="207" t="s">
        <v>1006</v>
      </c>
      <c r="G744" s="208" t="s">
        <v>208</v>
      </c>
      <c r="H744" s="209">
        <v>2.863</v>
      </c>
      <c r="I744" s="210"/>
      <c r="J744" s="211">
        <f>ROUND(I744*H744,2)</f>
        <v>0</v>
      </c>
      <c r="K744" s="207" t="s">
        <v>163</v>
      </c>
      <c r="L744" s="62"/>
      <c r="M744" s="212" t="s">
        <v>22</v>
      </c>
      <c r="N744" s="213" t="s">
        <v>51</v>
      </c>
      <c r="O744" s="43"/>
      <c r="P744" s="214">
        <f>O744*H744</f>
        <v>0</v>
      </c>
      <c r="Q744" s="214">
        <v>0</v>
      </c>
      <c r="R744" s="214">
        <f>Q744*H744</f>
        <v>0</v>
      </c>
      <c r="S744" s="214">
        <v>0</v>
      </c>
      <c r="T744" s="215">
        <f>S744*H744</f>
        <v>0</v>
      </c>
      <c r="AR744" s="25" t="s">
        <v>252</v>
      </c>
      <c r="AT744" s="25" t="s">
        <v>159</v>
      </c>
      <c r="AU744" s="25" t="s">
        <v>89</v>
      </c>
      <c r="AY744" s="25" t="s">
        <v>157</v>
      </c>
      <c r="BE744" s="216">
        <f>IF(N744="základní",J744,0)</f>
        <v>0</v>
      </c>
      <c r="BF744" s="216">
        <f>IF(N744="snížená",J744,0)</f>
        <v>0</v>
      </c>
      <c r="BG744" s="216">
        <f>IF(N744="zákl. přenesená",J744,0)</f>
        <v>0</v>
      </c>
      <c r="BH744" s="216">
        <f>IF(N744="sníž. přenesená",J744,0)</f>
        <v>0</v>
      </c>
      <c r="BI744" s="216">
        <f>IF(N744="nulová",J744,0)</f>
        <v>0</v>
      </c>
      <c r="BJ744" s="25" t="s">
        <v>24</v>
      </c>
      <c r="BK744" s="216">
        <f>ROUND(I744*H744,2)</f>
        <v>0</v>
      </c>
      <c r="BL744" s="25" t="s">
        <v>252</v>
      </c>
      <c r="BM744" s="25" t="s">
        <v>1007</v>
      </c>
    </row>
    <row r="745" spans="2:65" s="1" customFormat="1" ht="108">
      <c r="B745" s="42"/>
      <c r="C745" s="64"/>
      <c r="D745" s="217" t="s">
        <v>166</v>
      </c>
      <c r="E745" s="64"/>
      <c r="F745" s="218" t="s">
        <v>1008</v>
      </c>
      <c r="G745" s="64"/>
      <c r="H745" s="64"/>
      <c r="I745" s="173"/>
      <c r="J745" s="64"/>
      <c r="K745" s="64"/>
      <c r="L745" s="62"/>
      <c r="M745" s="219"/>
      <c r="N745" s="43"/>
      <c r="O745" s="43"/>
      <c r="P745" s="43"/>
      <c r="Q745" s="43"/>
      <c r="R745" s="43"/>
      <c r="S745" s="43"/>
      <c r="T745" s="79"/>
      <c r="AT745" s="25" t="s">
        <v>166</v>
      </c>
      <c r="AU745" s="25" t="s">
        <v>89</v>
      </c>
    </row>
    <row r="746" spans="2:65" s="11" customFormat="1" ht="29.85" customHeight="1">
      <c r="B746" s="188"/>
      <c r="C746" s="189"/>
      <c r="D746" s="202" t="s">
        <v>79</v>
      </c>
      <c r="E746" s="203" t="s">
        <v>1009</v>
      </c>
      <c r="F746" s="203" t="s">
        <v>1010</v>
      </c>
      <c r="G746" s="189"/>
      <c r="H746" s="189"/>
      <c r="I746" s="192"/>
      <c r="J746" s="204">
        <f>BK746</f>
        <v>0</v>
      </c>
      <c r="K746" s="189"/>
      <c r="L746" s="194"/>
      <c r="M746" s="195"/>
      <c r="N746" s="196"/>
      <c r="O746" s="196"/>
      <c r="P746" s="197">
        <f>SUM(P747:P788)</f>
        <v>0</v>
      </c>
      <c r="Q746" s="196"/>
      <c r="R746" s="197">
        <f>SUM(R747:R788)</f>
        <v>4.8226509199999992</v>
      </c>
      <c r="S746" s="196"/>
      <c r="T746" s="198">
        <f>SUM(T747:T788)</f>
        <v>0</v>
      </c>
      <c r="AR746" s="199" t="s">
        <v>89</v>
      </c>
      <c r="AT746" s="200" t="s">
        <v>79</v>
      </c>
      <c r="AU746" s="200" t="s">
        <v>24</v>
      </c>
      <c r="AY746" s="199" t="s">
        <v>157</v>
      </c>
      <c r="BK746" s="201">
        <f>SUM(BK747:BK788)</f>
        <v>0</v>
      </c>
    </row>
    <row r="747" spans="2:65" s="1" customFormat="1" ht="31.5" customHeight="1">
      <c r="B747" s="42"/>
      <c r="C747" s="205" t="s">
        <v>1011</v>
      </c>
      <c r="D747" s="205" t="s">
        <v>159</v>
      </c>
      <c r="E747" s="206" t="s">
        <v>1012</v>
      </c>
      <c r="F747" s="207" t="s">
        <v>1013</v>
      </c>
      <c r="G747" s="208" t="s">
        <v>226</v>
      </c>
      <c r="H747" s="209">
        <v>38.052999999999997</v>
      </c>
      <c r="I747" s="210"/>
      <c r="J747" s="211">
        <f>ROUND(I747*H747,2)</f>
        <v>0</v>
      </c>
      <c r="K747" s="207" t="s">
        <v>163</v>
      </c>
      <c r="L747" s="62"/>
      <c r="M747" s="212" t="s">
        <v>22</v>
      </c>
      <c r="N747" s="213" t="s">
        <v>51</v>
      </c>
      <c r="O747" s="43"/>
      <c r="P747" s="214">
        <f>O747*H747</f>
        <v>0</v>
      </c>
      <c r="Q747" s="214">
        <v>0</v>
      </c>
      <c r="R747" s="214">
        <f>Q747*H747</f>
        <v>0</v>
      </c>
      <c r="S747" s="214">
        <v>0</v>
      </c>
      <c r="T747" s="215">
        <f>S747*H747</f>
        <v>0</v>
      </c>
      <c r="AR747" s="25" t="s">
        <v>252</v>
      </c>
      <c r="AT747" s="25" t="s">
        <v>159</v>
      </c>
      <c r="AU747" s="25" t="s">
        <v>89</v>
      </c>
      <c r="AY747" s="25" t="s">
        <v>157</v>
      </c>
      <c r="BE747" s="216">
        <f>IF(N747="základní",J747,0)</f>
        <v>0</v>
      </c>
      <c r="BF747" s="216">
        <f>IF(N747="snížená",J747,0)</f>
        <v>0</v>
      </c>
      <c r="BG747" s="216">
        <f>IF(N747="zákl. přenesená",J747,0)</f>
        <v>0</v>
      </c>
      <c r="BH747" s="216">
        <f>IF(N747="sníž. přenesená",J747,0)</f>
        <v>0</v>
      </c>
      <c r="BI747" s="216">
        <f>IF(N747="nulová",J747,0)</f>
        <v>0</v>
      </c>
      <c r="BJ747" s="25" t="s">
        <v>24</v>
      </c>
      <c r="BK747" s="216">
        <f>ROUND(I747*H747,2)</f>
        <v>0</v>
      </c>
      <c r="BL747" s="25" t="s">
        <v>252</v>
      </c>
      <c r="BM747" s="25" t="s">
        <v>1014</v>
      </c>
    </row>
    <row r="748" spans="2:65" s="1" customFormat="1" ht="36">
      <c r="B748" s="42"/>
      <c r="C748" s="64"/>
      <c r="D748" s="217" t="s">
        <v>166</v>
      </c>
      <c r="E748" s="64"/>
      <c r="F748" s="218" t="s">
        <v>1015</v>
      </c>
      <c r="G748" s="64"/>
      <c r="H748" s="64"/>
      <c r="I748" s="173"/>
      <c r="J748" s="64"/>
      <c r="K748" s="64"/>
      <c r="L748" s="62"/>
      <c r="M748" s="219"/>
      <c r="N748" s="43"/>
      <c r="O748" s="43"/>
      <c r="P748" s="43"/>
      <c r="Q748" s="43"/>
      <c r="R748" s="43"/>
      <c r="S748" s="43"/>
      <c r="T748" s="79"/>
      <c r="AT748" s="25" t="s">
        <v>166</v>
      </c>
      <c r="AU748" s="25" t="s">
        <v>89</v>
      </c>
    </row>
    <row r="749" spans="2:65" s="14" customFormat="1">
      <c r="B749" s="242"/>
      <c r="C749" s="243"/>
      <c r="D749" s="217" t="s">
        <v>168</v>
      </c>
      <c r="E749" s="279" t="s">
        <v>22</v>
      </c>
      <c r="F749" s="280" t="s">
        <v>570</v>
      </c>
      <c r="G749" s="243"/>
      <c r="H749" s="281" t="s">
        <v>22</v>
      </c>
      <c r="I749" s="248"/>
      <c r="J749" s="243"/>
      <c r="K749" s="243"/>
      <c r="L749" s="249"/>
      <c r="M749" s="250"/>
      <c r="N749" s="251"/>
      <c r="O749" s="251"/>
      <c r="P749" s="251"/>
      <c r="Q749" s="251"/>
      <c r="R749" s="251"/>
      <c r="S749" s="251"/>
      <c r="T749" s="252"/>
      <c r="AT749" s="253" t="s">
        <v>168</v>
      </c>
      <c r="AU749" s="253" t="s">
        <v>89</v>
      </c>
      <c r="AV749" s="14" t="s">
        <v>24</v>
      </c>
      <c r="AW749" s="14" t="s">
        <v>43</v>
      </c>
      <c r="AX749" s="14" t="s">
        <v>80</v>
      </c>
      <c r="AY749" s="253" t="s">
        <v>157</v>
      </c>
    </row>
    <row r="750" spans="2:65" s="12" customFormat="1">
      <c r="B750" s="220"/>
      <c r="C750" s="221"/>
      <c r="D750" s="217" t="s">
        <v>168</v>
      </c>
      <c r="E750" s="222" t="s">
        <v>22</v>
      </c>
      <c r="F750" s="223" t="s">
        <v>571</v>
      </c>
      <c r="G750" s="221"/>
      <c r="H750" s="224">
        <v>33.292999999999999</v>
      </c>
      <c r="I750" s="225"/>
      <c r="J750" s="221"/>
      <c r="K750" s="221"/>
      <c r="L750" s="226"/>
      <c r="M750" s="227"/>
      <c r="N750" s="228"/>
      <c r="O750" s="228"/>
      <c r="P750" s="228"/>
      <c r="Q750" s="228"/>
      <c r="R750" s="228"/>
      <c r="S750" s="228"/>
      <c r="T750" s="229"/>
      <c r="AT750" s="230" t="s">
        <v>168</v>
      </c>
      <c r="AU750" s="230" t="s">
        <v>89</v>
      </c>
      <c r="AV750" s="12" t="s">
        <v>89</v>
      </c>
      <c r="AW750" s="12" t="s">
        <v>43</v>
      </c>
      <c r="AX750" s="12" t="s">
        <v>80</v>
      </c>
      <c r="AY750" s="230" t="s">
        <v>157</v>
      </c>
    </row>
    <row r="751" spans="2:65" s="12" customFormat="1">
      <c r="B751" s="220"/>
      <c r="C751" s="221"/>
      <c r="D751" s="217" t="s">
        <v>168</v>
      </c>
      <c r="E751" s="222" t="s">
        <v>22</v>
      </c>
      <c r="F751" s="223" t="s">
        <v>572</v>
      </c>
      <c r="G751" s="221"/>
      <c r="H751" s="224">
        <v>4.76</v>
      </c>
      <c r="I751" s="225"/>
      <c r="J751" s="221"/>
      <c r="K751" s="221"/>
      <c r="L751" s="226"/>
      <c r="M751" s="227"/>
      <c r="N751" s="228"/>
      <c r="O751" s="228"/>
      <c r="P751" s="228"/>
      <c r="Q751" s="228"/>
      <c r="R751" s="228"/>
      <c r="S751" s="228"/>
      <c r="T751" s="229"/>
      <c r="AT751" s="230" t="s">
        <v>168</v>
      </c>
      <c r="AU751" s="230" t="s">
        <v>89</v>
      </c>
      <c r="AV751" s="12" t="s">
        <v>89</v>
      </c>
      <c r="AW751" s="12" t="s">
        <v>43</v>
      </c>
      <c r="AX751" s="12" t="s">
        <v>80</v>
      </c>
      <c r="AY751" s="230" t="s">
        <v>157</v>
      </c>
    </row>
    <row r="752" spans="2:65" s="15" customFormat="1">
      <c r="B752" s="255"/>
      <c r="C752" s="256"/>
      <c r="D752" s="217" t="s">
        <v>168</v>
      </c>
      <c r="E752" s="257" t="s">
        <v>22</v>
      </c>
      <c r="F752" s="258" t="s">
        <v>193</v>
      </c>
      <c r="G752" s="256"/>
      <c r="H752" s="259">
        <v>38.052999999999997</v>
      </c>
      <c r="I752" s="260"/>
      <c r="J752" s="256"/>
      <c r="K752" s="256"/>
      <c r="L752" s="261"/>
      <c r="M752" s="262"/>
      <c r="N752" s="263"/>
      <c r="O752" s="263"/>
      <c r="P752" s="263"/>
      <c r="Q752" s="263"/>
      <c r="R752" s="263"/>
      <c r="S752" s="263"/>
      <c r="T752" s="264"/>
      <c r="AT752" s="265" t="s">
        <v>168</v>
      </c>
      <c r="AU752" s="265" t="s">
        <v>89</v>
      </c>
      <c r="AV752" s="15" t="s">
        <v>164</v>
      </c>
      <c r="AW752" s="15" t="s">
        <v>43</v>
      </c>
      <c r="AX752" s="15" t="s">
        <v>24</v>
      </c>
      <c r="AY752" s="265" t="s">
        <v>157</v>
      </c>
    </row>
    <row r="753" spans="2:65" s="14" customFormat="1">
      <c r="B753" s="242"/>
      <c r="C753" s="243"/>
      <c r="D753" s="244" t="s">
        <v>168</v>
      </c>
      <c r="E753" s="245" t="s">
        <v>22</v>
      </c>
      <c r="F753" s="246" t="s">
        <v>1016</v>
      </c>
      <c r="G753" s="243"/>
      <c r="H753" s="247" t="s">
        <v>22</v>
      </c>
      <c r="I753" s="248"/>
      <c r="J753" s="243"/>
      <c r="K753" s="243"/>
      <c r="L753" s="249"/>
      <c r="M753" s="250"/>
      <c r="N753" s="251"/>
      <c r="O753" s="251"/>
      <c r="P753" s="251"/>
      <c r="Q753" s="251"/>
      <c r="R753" s="251"/>
      <c r="S753" s="251"/>
      <c r="T753" s="252"/>
      <c r="AT753" s="253" t="s">
        <v>168</v>
      </c>
      <c r="AU753" s="253" t="s">
        <v>89</v>
      </c>
      <c r="AV753" s="14" t="s">
        <v>24</v>
      </c>
      <c r="AW753" s="14" t="s">
        <v>43</v>
      </c>
      <c r="AX753" s="14" t="s">
        <v>80</v>
      </c>
      <c r="AY753" s="253" t="s">
        <v>157</v>
      </c>
    </row>
    <row r="754" spans="2:65" s="1" customFormat="1" ht="31.5" customHeight="1">
      <c r="B754" s="42"/>
      <c r="C754" s="269" t="s">
        <v>1017</v>
      </c>
      <c r="D754" s="269" t="s">
        <v>218</v>
      </c>
      <c r="E754" s="270" t="s">
        <v>1018</v>
      </c>
      <c r="F754" s="271" t="s">
        <v>1019</v>
      </c>
      <c r="G754" s="272" t="s">
        <v>162</v>
      </c>
      <c r="H754" s="273">
        <v>4.4640000000000004</v>
      </c>
      <c r="I754" s="274"/>
      <c r="J754" s="275">
        <f>ROUND(I754*H754,2)</f>
        <v>0</v>
      </c>
      <c r="K754" s="271" t="s">
        <v>22</v>
      </c>
      <c r="L754" s="276"/>
      <c r="M754" s="277" t="s">
        <v>22</v>
      </c>
      <c r="N754" s="278" t="s">
        <v>51</v>
      </c>
      <c r="O754" s="43"/>
      <c r="P754" s="214">
        <f>O754*H754</f>
        <v>0</v>
      </c>
      <c r="Q754" s="214">
        <v>0.03</v>
      </c>
      <c r="R754" s="214">
        <f>Q754*H754</f>
        <v>0.13392000000000001</v>
      </c>
      <c r="S754" s="214">
        <v>0</v>
      </c>
      <c r="T754" s="215">
        <f>S754*H754</f>
        <v>0</v>
      </c>
      <c r="AR754" s="25" t="s">
        <v>342</v>
      </c>
      <c r="AT754" s="25" t="s">
        <v>218</v>
      </c>
      <c r="AU754" s="25" t="s">
        <v>89</v>
      </c>
      <c r="AY754" s="25" t="s">
        <v>157</v>
      </c>
      <c r="BE754" s="216">
        <f>IF(N754="základní",J754,0)</f>
        <v>0</v>
      </c>
      <c r="BF754" s="216">
        <f>IF(N754="snížená",J754,0)</f>
        <v>0</v>
      </c>
      <c r="BG754" s="216">
        <f>IF(N754="zákl. přenesená",J754,0)</f>
        <v>0</v>
      </c>
      <c r="BH754" s="216">
        <f>IF(N754="sníž. přenesená",J754,0)</f>
        <v>0</v>
      </c>
      <c r="BI754" s="216">
        <f>IF(N754="nulová",J754,0)</f>
        <v>0</v>
      </c>
      <c r="BJ754" s="25" t="s">
        <v>24</v>
      </c>
      <c r="BK754" s="216">
        <f>ROUND(I754*H754,2)</f>
        <v>0</v>
      </c>
      <c r="BL754" s="25" t="s">
        <v>252</v>
      </c>
      <c r="BM754" s="25" t="s">
        <v>1020</v>
      </c>
    </row>
    <row r="755" spans="2:65" s="12" customFormat="1">
      <c r="B755" s="220"/>
      <c r="C755" s="221"/>
      <c r="D755" s="244" t="s">
        <v>168</v>
      </c>
      <c r="E755" s="266" t="s">
        <v>22</v>
      </c>
      <c r="F755" s="267" t="s">
        <v>1021</v>
      </c>
      <c r="G755" s="221"/>
      <c r="H755" s="268">
        <v>4.4640000000000004</v>
      </c>
      <c r="I755" s="225"/>
      <c r="J755" s="221"/>
      <c r="K755" s="221"/>
      <c r="L755" s="226"/>
      <c r="M755" s="227"/>
      <c r="N755" s="228"/>
      <c r="O755" s="228"/>
      <c r="P755" s="228"/>
      <c r="Q755" s="228"/>
      <c r="R755" s="228"/>
      <c r="S755" s="228"/>
      <c r="T755" s="229"/>
      <c r="AT755" s="230" t="s">
        <v>168</v>
      </c>
      <c r="AU755" s="230" t="s">
        <v>89</v>
      </c>
      <c r="AV755" s="12" t="s">
        <v>89</v>
      </c>
      <c r="AW755" s="12" t="s">
        <v>43</v>
      </c>
      <c r="AX755" s="12" t="s">
        <v>24</v>
      </c>
      <c r="AY755" s="230" t="s">
        <v>157</v>
      </c>
    </row>
    <row r="756" spans="2:65" s="1" customFormat="1" ht="31.5" customHeight="1">
      <c r="B756" s="42"/>
      <c r="C756" s="205" t="s">
        <v>1022</v>
      </c>
      <c r="D756" s="205" t="s">
        <v>159</v>
      </c>
      <c r="E756" s="206" t="s">
        <v>1023</v>
      </c>
      <c r="F756" s="207" t="s">
        <v>1024</v>
      </c>
      <c r="G756" s="208" t="s">
        <v>226</v>
      </c>
      <c r="H756" s="209">
        <v>40.865000000000002</v>
      </c>
      <c r="I756" s="210"/>
      <c r="J756" s="211">
        <f>ROUND(I756*H756,2)</f>
        <v>0</v>
      </c>
      <c r="K756" s="207" t="s">
        <v>163</v>
      </c>
      <c r="L756" s="62"/>
      <c r="M756" s="212" t="s">
        <v>22</v>
      </c>
      <c r="N756" s="213" t="s">
        <v>51</v>
      </c>
      <c r="O756" s="43"/>
      <c r="P756" s="214">
        <f>O756*H756</f>
        <v>0</v>
      </c>
      <c r="Q756" s="214">
        <v>0</v>
      </c>
      <c r="R756" s="214">
        <f>Q756*H756</f>
        <v>0</v>
      </c>
      <c r="S756" s="214">
        <v>0</v>
      </c>
      <c r="T756" s="215">
        <f>S756*H756</f>
        <v>0</v>
      </c>
      <c r="AR756" s="25" t="s">
        <v>252</v>
      </c>
      <c r="AT756" s="25" t="s">
        <v>159</v>
      </c>
      <c r="AU756" s="25" t="s">
        <v>89</v>
      </c>
      <c r="AY756" s="25" t="s">
        <v>157</v>
      </c>
      <c r="BE756" s="216">
        <f>IF(N756="základní",J756,0)</f>
        <v>0</v>
      </c>
      <c r="BF756" s="216">
        <f>IF(N756="snížená",J756,0)</f>
        <v>0</v>
      </c>
      <c r="BG756" s="216">
        <f>IF(N756="zákl. přenesená",J756,0)</f>
        <v>0</v>
      </c>
      <c r="BH756" s="216">
        <f>IF(N756="sníž. přenesená",J756,0)</f>
        <v>0</v>
      </c>
      <c r="BI756" s="216">
        <f>IF(N756="nulová",J756,0)</f>
        <v>0</v>
      </c>
      <c r="BJ756" s="25" t="s">
        <v>24</v>
      </c>
      <c r="BK756" s="216">
        <f>ROUND(I756*H756,2)</f>
        <v>0</v>
      </c>
      <c r="BL756" s="25" t="s">
        <v>252</v>
      </c>
      <c r="BM756" s="25" t="s">
        <v>1025</v>
      </c>
    </row>
    <row r="757" spans="2:65" s="1" customFormat="1" ht="36">
      <c r="B757" s="42"/>
      <c r="C757" s="64"/>
      <c r="D757" s="217" t="s">
        <v>166</v>
      </c>
      <c r="E757" s="64"/>
      <c r="F757" s="218" t="s">
        <v>1015</v>
      </c>
      <c r="G757" s="64"/>
      <c r="H757" s="64"/>
      <c r="I757" s="173"/>
      <c r="J757" s="64"/>
      <c r="K757" s="64"/>
      <c r="L757" s="62"/>
      <c r="M757" s="219"/>
      <c r="N757" s="43"/>
      <c r="O757" s="43"/>
      <c r="P757" s="43"/>
      <c r="Q757" s="43"/>
      <c r="R757" s="43"/>
      <c r="S757" s="43"/>
      <c r="T757" s="79"/>
      <c r="AT757" s="25" t="s">
        <v>166</v>
      </c>
      <c r="AU757" s="25" t="s">
        <v>89</v>
      </c>
    </row>
    <row r="758" spans="2:65" s="12" customFormat="1">
      <c r="B758" s="220"/>
      <c r="C758" s="221"/>
      <c r="D758" s="244" t="s">
        <v>168</v>
      </c>
      <c r="E758" s="266" t="s">
        <v>22</v>
      </c>
      <c r="F758" s="267" t="s">
        <v>1026</v>
      </c>
      <c r="G758" s="221"/>
      <c r="H758" s="268">
        <v>40.865000000000002</v>
      </c>
      <c r="I758" s="225"/>
      <c r="J758" s="221"/>
      <c r="K758" s="221"/>
      <c r="L758" s="226"/>
      <c r="M758" s="227"/>
      <c r="N758" s="228"/>
      <c r="O758" s="228"/>
      <c r="P758" s="228"/>
      <c r="Q758" s="228"/>
      <c r="R758" s="228"/>
      <c r="S758" s="228"/>
      <c r="T758" s="229"/>
      <c r="AT758" s="230" t="s">
        <v>168</v>
      </c>
      <c r="AU758" s="230" t="s">
        <v>89</v>
      </c>
      <c r="AV758" s="12" t="s">
        <v>89</v>
      </c>
      <c r="AW758" s="12" t="s">
        <v>43</v>
      </c>
      <c r="AX758" s="12" t="s">
        <v>24</v>
      </c>
      <c r="AY758" s="230" t="s">
        <v>157</v>
      </c>
    </row>
    <row r="759" spans="2:65" s="1" customFormat="1" ht="22.5" customHeight="1">
      <c r="B759" s="42"/>
      <c r="C759" s="269" t="s">
        <v>1027</v>
      </c>
      <c r="D759" s="269" t="s">
        <v>218</v>
      </c>
      <c r="E759" s="270" t="s">
        <v>1028</v>
      </c>
      <c r="F759" s="271" t="s">
        <v>1029</v>
      </c>
      <c r="G759" s="272" t="s">
        <v>226</v>
      </c>
      <c r="H759" s="273">
        <v>20.841000000000001</v>
      </c>
      <c r="I759" s="274"/>
      <c r="J759" s="275">
        <f>ROUND(I759*H759,2)</f>
        <v>0</v>
      </c>
      <c r="K759" s="271" t="s">
        <v>163</v>
      </c>
      <c r="L759" s="276"/>
      <c r="M759" s="277" t="s">
        <v>22</v>
      </c>
      <c r="N759" s="278" t="s">
        <v>51</v>
      </c>
      <c r="O759" s="43"/>
      <c r="P759" s="214">
        <f>O759*H759</f>
        <v>0</v>
      </c>
      <c r="Q759" s="214">
        <v>1.4E-3</v>
      </c>
      <c r="R759" s="214">
        <f>Q759*H759</f>
        <v>2.9177400000000003E-2</v>
      </c>
      <c r="S759" s="214">
        <v>0</v>
      </c>
      <c r="T759" s="215">
        <f>S759*H759</f>
        <v>0</v>
      </c>
      <c r="AR759" s="25" t="s">
        <v>342</v>
      </c>
      <c r="AT759" s="25" t="s">
        <v>218</v>
      </c>
      <c r="AU759" s="25" t="s">
        <v>89</v>
      </c>
      <c r="AY759" s="25" t="s">
        <v>157</v>
      </c>
      <c r="BE759" s="216">
        <f>IF(N759="základní",J759,0)</f>
        <v>0</v>
      </c>
      <c r="BF759" s="216">
        <f>IF(N759="snížená",J759,0)</f>
        <v>0</v>
      </c>
      <c r="BG759" s="216">
        <f>IF(N759="zákl. přenesená",J759,0)</f>
        <v>0</v>
      </c>
      <c r="BH759" s="216">
        <f>IF(N759="sníž. přenesená",J759,0)</f>
        <v>0</v>
      </c>
      <c r="BI759" s="216">
        <f>IF(N759="nulová",J759,0)</f>
        <v>0</v>
      </c>
      <c r="BJ759" s="25" t="s">
        <v>24</v>
      </c>
      <c r="BK759" s="216">
        <f>ROUND(I759*H759,2)</f>
        <v>0</v>
      </c>
      <c r="BL759" s="25" t="s">
        <v>252</v>
      </c>
      <c r="BM759" s="25" t="s">
        <v>1030</v>
      </c>
    </row>
    <row r="760" spans="2:65" s="12" customFormat="1">
      <c r="B760" s="220"/>
      <c r="C760" s="221"/>
      <c r="D760" s="244" t="s">
        <v>168</v>
      </c>
      <c r="E760" s="266" t="s">
        <v>22</v>
      </c>
      <c r="F760" s="267" t="s">
        <v>1031</v>
      </c>
      <c r="G760" s="221"/>
      <c r="H760" s="268">
        <v>20.841000000000001</v>
      </c>
      <c r="I760" s="225"/>
      <c r="J760" s="221"/>
      <c r="K760" s="221"/>
      <c r="L760" s="226"/>
      <c r="M760" s="227"/>
      <c r="N760" s="228"/>
      <c r="O760" s="228"/>
      <c r="P760" s="228"/>
      <c r="Q760" s="228"/>
      <c r="R760" s="228"/>
      <c r="S760" s="228"/>
      <c r="T760" s="229"/>
      <c r="AT760" s="230" t="s">
        <v>168</v>
      </c>
      <c r="AU760" s="230" t="s">
        <v>89</v>
      </c>
      <c r="AV760" s="12" t="s">
        <v>89</v>
      </c>
      <c r="AW760" s="12" t="s">
        <v>43</v>
      </c>
      <c r="AX760" s="12" t="s">
        <v>24</v>
      </c>
      <c r="AY760" s="230" t="s">
        <v>157</v>
      </c>
    </row>
    <row r="761" spans="2:65" s="1" customFormat="1" ht="44.25" customHeight="1">
      <c r="B761" s="42"/>
      <c r="C761" s="269" t="s">
        <v>1032</v>
      </c>
      <c r="D761" s="269" t="s">
        <v>218</v>
      </c>
      <c r="E761" s="270" t="s">
        <v>1033</v>
      </c>
      <c r="F761" s="271" t="s">
        <v>1034</v>
      </c>
      <c r="G761" s="272" t="s">
        <v>226</v>
      </c>
      <c r="H761" s="273">
        <v>20.841000000000001</v>
      </c>
      <c r="I761" s="274"/>
      <c r="J761" s="275">
        <f>ROUND(I761*H761,2)</f>
        <v>0</v>
      </c>
      <c r="K761" s="271" t="s">
        <v>163</v>
      </c>
      <c r="L761" s="276"/>
      <c r="M761" s="277" t="s">
        <v>22</v>
      </c>
      <c r="N761" s="278" t="s">
        <v>51</v>
      </c>
      <c r="O761" s="43"/>
      <c r="P761" s="214">
        <f>O761*H761</f>
        <v>0</v>
      </c>
      <c r="Q761" s="214">
        <v>0.01</v>
      </c>
      <c r="R761" s="214">
        <f>Q761*H761</f>
        <v>0.20841000000000001</v>
      </c>
      <c r="S761" s="214">
        <v>0</v>
      </c>
      <c r="T761" s="215">
        <f>S761*H761</f>
        <v>0</v>
      </c>
      <c r="AR761" s="25" t="s">
        <v>342</v>
      </c>
      <c r="AT761" s="25" t="s">
        <v>218</v>
      </c>
      <c r="AU761" s="25" t="s">
        <v>89</v>
      </c>
      <c r="AY761" s="25" t="s">
        <v>157</v>
      </c>
      <c r="BE761" s="216">
        <f>IF(N761="základní",J761,0)</f>
        <v>0</v>
      </c>
      <c r="BF761" s="216">
        <f>IF(N761="snížená",J761,0)</f>
        <v>0</v>
      </c>
      <c r="BG761" s="216">
        <f>IF(N761="zákl. přenesená",J761,0)</f>
        <v>0</v>
      </c>
      <c r="BH761" s="216">
        <f>IF(N761="sníž. přenesená",J761,0)</f>
        <v>0</v>
      </c>
      <c r="BI761" s="216">
        <f>IF(N761="nulová",J761,0)</f>
        <v>0</v>
      </c>
      <c r="BJ761" s="25" t="s">
        <v>24</v>
      </c>
      <c r="BK761" s="216">
        <f>ROUND(I761*H761,2)</f>
        <v>0</v>
      </c>
      <c r="BL761" s="25" t="s">
        <v>252</v>
      </c>
      <c r="BM761" s="25" t="s">
        <v>1035</v>
      </c>
    </row>
    <row r="762" spans="2:65" s="12" customFormat="1">
      <c r="B762" s="220"/>
      <c r="C762" s="221"/>
      <c r="D762" s="244" t="s">
        <v>168</v>
      </c>
      <c r="E762" s="266" t="s">
        <v>22</v>
      </c>
      <c r="F762" s="267" t="s">
        <v>1031</v>
      </c>
      <c r="G762" s="221"/>
      <c r="H762" s="268">
        <v>20.841000000000001</v>
      </c>
      <c r="I762" s="225"/>
      <c r="J762" s="221"/>
      <c r="K762" s="221"/>
      <c r="L762" s="226"/>
      <c r="M762" s="227"/>
      <c r="N762" s="228"/>
      <c r="O762" s="228"/>
      <c r="P762" s="228"/>
      <c r="Q762" s="228"/>
      <c r="R762" s="228"/>
      <c r="S762" s="228"/>
      <c r="T762" s="229"/>
      <c r="AT762" s="230" t="s">
        <v>168</v>
      </c>
      <c r="AU762" s="230" t="s">
        <v>89</v>
      </c>
      <c r="AV762" s="12" t="s">
        <v>89</v>
      </c>
      <c r="AW762" s="12" t="s">
        <v>43</v>
      </c>
      <c r="AX762" s="12" t="s">
        <v>24</v>
      </c>
      <c r="AY762" s="230" t="s">
        <v>157</v>
      </c>
    </row>
    <row r="763" spans="2:65" s="1" customFormat="1" ht="44.25" customHeight="1">
      <c r="B763" s="42"/>
      <c r="C763" s="205" t="s">
        <v>1036</v>
      </c>
      <c r="D763" s="205" t="s">
        <v>159</v>
      </c>
      <c r="E763" s="206" t="s">
        <v>1037</v>
      </c>
      <c r="F763" s="207" t="s">
        <v>1038</v>
      </c>
      <c r="G763" s="208" t="s">
        <v>226</v>
      </c>
      <c r="H763" s="209">
        <v>373.74900000000002</v>
      </c>
      <c r="I763" s="210"/>
      <c r="J763" s="211">
        <f>ROUND(I763*H763,2)</f>
        <v>0</v>
      </c>
      <c r="K763" s="207" t="s">
        <v>163</v>
      </c>
      <c r="L763" s="62"/>
      <c r="M763" s="212" t="s">
        <v>22</v>
      </c>
      <c r="N763" s="213" t="s">
        <v>51</v>
      </c>
      <c r="O763" s="43"/>
      <c r="P763" s="214">
        <f>O763*H763</f>
        <v>0</v>
      </c>
      <c r="Q763" s="214">
        <v>1.3999999999999999E-4</v>
      </c>
      <c r="R763" s="214">
        <f>Q763*H763</f>
        <v>5.2324860000000001E-2</v>
      </c>
      <c r="S763" s="214">
        <v>0</v>
      </c>
      <c r="T763" s="215">
        <f>S763*H763</f>
        <v>0</v>
      </c>
      <c r="AR763" s="25" t="s">
        <v>252</v>
      </c>
      <c r="AT763" s="25" t="s">
        <v>159</v>
      </c>
      <c r="AU763" s="25" t="s">
        <v>89</v>
      </c>
      <c r="AY763" s="25" t="s">
        <v>157</v>
      </c>
      <c r="BE763" s="216">
        <f>IF(N763="základní",J763,0)</f>
        <v>0</v>
      </c>
      <c r="BF763" s="216">
        <f>IF(N763="snížená",J763,0)</f>
        <v>0</v>
      </c>
      <c r="BG763" s="216">
        <f>IF(N763="zákl. přenesená",J763,0)</f>
        <v>0</v>
      </c>
      <c r="BH763" s="216">
        <f>IF(N763="sníž. přenesená",J763,0)</f>
        <v>0</v>
      </c>
      <c r="BI763" s="216">
        <f>IF(N763="nulová",J763,0)</f>
        <v>0</v>
      </c>
      <c r="BJ763" s="25" t="s">
        <v>24</v>
      </c>
      <c r="BK763" s="216">
        <f>ROUND(I763*H763,2)</f>
        <v>0</v>
      </c>
      <c r="BL763" s="25" t="s">
        <v>252</v>
      </c>
      <c r="BM763" s="25" t="s">
        <v>1039</v>
      </c>
    </row>
    <row r="764" spans="2:65" s="1" customFormat="1" ht="36">
      <c r="B764" s="42"/>
      <c r="C764" s="64"/>
      <c r="D764" s="217" t="s">
        <v>166</v>
      </c>
      <c r="E764" s="64"/>
      <c r="F764" s="218" t="s">
        <v>1015</v>
      </c>
      <c r="G764" s="64"/>
      <c r="H764" s="64"/>
      <c r="I764" s="173"/>
      <c r="J764" s="64"/>
      <c r="K764" s="64"/>
      <c r="L764" s="62"/>
      <c r="M764" s="219"/>
      <c r="N764" s="43"/>
      <c r="O764" s="43"/>
      <c r="P764" s="43"/>
      <c r="Q764" s="43"/>
      <c r="R764" s="43"/>
      <c r="S764" s="43"/>
      <c r="T764" s="79"/>
      <c r="AT764" s="25" t="s">
        <v>166</v>
      </c>
      <c r="AU764" s="25" t="s">
        <v>89</v>
      </c>
    </row>
    <row r="765" spans="2:65" s="12" customFormat="1">
      <c r="B765" s="220"/>
      <c r="C765" s="221"/>
      <c r="D765" s="217" t="s">
        <v>168</v>
      </c>
      <c r="E765" s="222" t="s">
        <v>22</v>
      </c>
      <c r="F765" s="223" t="s">
        <v>1040</v>
      </c>
      <c r="G765" s="221"/>
      <c r="H765" s="224">
        <v>878.72</v>
      </c>
      <c r="I765" s="225"/>
      <c r="J765" s="221"/>
      <c r="K765" s="221"/>
      <c r="L765" s="226"/>
      <c r="M765" s="227"/>
      <c r="N765" s="228"/>
      <c r="O765" s="228"/>
      <c r="P765" s="228"/>
      <c r="Q765" s="228"/>
      <c r="R765" s="228"/>
      <c r="S765" s="228"/>
      <c r="T765" s="229"/>
      <c r="AT765" s="230" t="s">
        <v>168</v>
      </c>
      <c r="AU765" s="230" t="s">
        <v>89</v>
      </c>
      <c r="AV765" s="12" t="s">
        <v>89</v>
      </c>
      <c r="AW765" s="12" t="s">
        <v>43</v>
      </c>
      <c r="AX765" s="12" t="s">
        <v>80</v>
      </c>
      <c r="AY765" s="230" t="s">
        <v>157</v>
      </c>
    </row>
    <row r="766" spans="2:65" s="12" customFormat="1">
      <c r="B766" s="220"/>
      <c r="C766" s="221"/>
      <c r="D766" s="217" t="s">
        <v>168</v>
      </c>
      <c r="E766" s="222" t="s">
        <v>22</v>
      </c>
      <c r="F766" s="223" t="s">
        <v>949</v>
      </c>
      <c r="G766" s="221"/>
      <c r="H766" s="224">
        <v>71.320999999999998</v>
      </c>
      <c r="I766" s="225"/>
      <c r="J766" s="221"/>
      <c r="K766" s="221"/>
      <c r="L766" s="226"/>
      <c r="M766" s="227"/>
      <c r="N766" s="228"/>
      <c r="O766" s="228"/>
      <c r="P766" s="228"/>
      <c r="Q766" s="228"/>
      <c r="R766" s="228"/>
      <c r="S766" s="228"/>
      <c r="T766" s="229"/>
      <c r="AT766" s="230" t="s">
        <v>168</v>
      </c>
      <c r="AU766" s="230" t="s">
        <v>89</v>
      </c>
      <c r="AV766" s="12" t="s">
        <v>89</v>
      </c>
      <c r="AW766" s="12" t="s">
        <v>43</v>
      </c>
      <c r="AX766" s="12" t="s">
        <v>80</v>
      </c>
      <c r="AY766" s="230" t="s">
        <v>157</v>
      </c>
    </row>
    <row r="767" spans="2:65" s="12" customFormat="1">
      <c r="B767" s="220"/>
      <c r="C767" s="221"/>
      <c r="D767" s="217" t="s">
        <v>168</v>
      </c>
      <c r="E767" s="222" t="s">
        <v>22</v>
      </c>
      <c r="F767" s="223" t="s">
        <v>1041</v>
      </c>
      <c r="G767" s="221"/>
      <c r="H767" s="224">
        <v>-299.154</v>
      </c>
      <c r="I767" s="225"/>
      <c r="J767" s="221"/>
      <c r="K767" s="221"/>
      <c r="L767" s="226"/>
      <c r="M767" s="227"/>
      <c r="N767" s="228"/>
      <c r="O767" s="228"/>
      <c r="P767" s="228"/>
      <c r="Q767" s="228"/>
      <c r="R767" s="228"/>
      <c r="S767" s="228"/>
      <c r="T767" s="229"/>
      <c r="AT767" s="230" t="s">
        <v>168</v>
      </c>
      <c r="AU767" s="230" t="s">
        <v>89</v>
      </c>
      <c r="AV767" s="12" t="s">
        <v>89</v>
      </c>
      <c r="AW767" s="12" t="s">
        <v>43</v>
      </c>
      <c r="AX767" s="12" t="s">
        <v>80</v>
      </c>
      <c r="AY767" s="230" t="s">
        <v>157</v>
      </c>
    </row>
    <row r="768" spans="2:65" s="12" customFormat="1">
      <c r="B768" s="220"/>
      <c r="C768" s="221"/>
      <c r="D768" s="217" t="s">
        <v>168</v>
      </c>
      <c r="E768" s="222" t="s">
        <v>22</v>
      </c>
      <c r="F768" s="223" t="s">
        <v>1042</v>
      </c>
      <c r="G768" s="221"/>
      <c r="H768" s="224">
        <v>-277.13799999999998</v>
      </c>
      <c r="I768" s="225"/>
      <c r="J768" s="221"/>
      <c r="K768" s="221"/>
      <c r="L768" s="226"/>
      <c r="M768" s="227"/>
      <c r="N768" s="228"/>
      <c r="O768" s="228"/>
      <c r="P768" s="228"/>
      <c r="Q768" s="228"/>
      <c r="R768" s="228"/>
      <c r="S768" s="228"/>
      <c r="T768" s="229"/>
      <c r="AT768" s="230" t="s">
        <v>168</v>
      </c>
      <c r="AU768" s="230" t="s">
        <v>89</v>
      </c>
      <c r="AV768" s="12" t="s">
        <v>89</v>
      </c>
      <c r="AW768" s="12" t="s">
        <v>43</v>
      </c>
      <c r="AX768" s="12" t="s">
        <v>80</v>
      </c>
      <c r="AY768" s="230" t="s">
        <v>157</v>
      </c>
    </row>
    <row r="769" spans="2:65" s="15" customFormat="1">
      <c r="B769" s="255"/>
      <c r="C769" s="256"/>
      <c r="D769" s="217" t="s">
        <v>168</v>
      </c>
      <c r="E769" s="257" t="s">
        <v>22</v>
      </c>
      <c r="F769" s="258" t="s">
        <v>193</v>
      </c>
      <c r="G769" s="256"/>
      <c r="H769" s="259">
        <v>373.74900000000002</v>
      </c>
      <c r="I769" s="260"/>
      <c r="J769" s="256"/>
      <c r="K769" s="256"/>
      <c r="L769" s="261"/>
      <c r="M769" s="262"/>
      <c r="N769" s="263"/>
      <c r="O769" s="263"/>
      <c r="P769" s="263"/>
      <c r="Q769" s="263"/>
      <c r="R769" s="263"/>
      <c r="S769" s="263"/>
      <c r="T769" s="264"/>
      <c r="AT769" s="265" t="s">
        <v>168</v>
      </c>
      <c r="AU769" s="265" t="s">
        <v>89</v>
      </c>
      <c r="AV769" s="15" t="s">
        <v>164</v>
      </c>
      <c r="AW769" s="15" t="s">
        <v>43</v>
      </c>
      <c r="AX769" s="15" t="s">
        <v>24</v>
      </c>
      <c r="AY769" s="265" t="s">
        <v>157</v>
      </c>
    </row>
    <row r="770" spans="2:65" s="14" customFormat="1">
      <c r="B770" s="242"/>
      <c r="C770" s="243"/>
      <c r="D770" s="244" t="s">
        <v>168</v>
      </c>
      <c r="E770" s="245" t="s">
        <v>22</v>
      </c>
      <c r="F770" s="246" t="s">
        <v>1043</v>
      </c>
      <c r="G770" s="243"/>
      <c r="H770" s="247" t="s">
        <v>22</v>
      </c>
      <c r="I770" s="248"/>
      <c r="J770" s="243"/>
      <c r="K770" s="243"/>
      <c r="L770" s="249"/>
      <c r="M770" s="250"/>
      <c r="N770" s="251"/>
      <c r="O770" s="251"/>
      <c r="P770" s="251"/>
      <c r="Q770" s="251"/>
      <c r="R770" s="251"/>
      <c r="S770" s="251"/>
      <c r="T770" s="252"/>
      <c r="AT770" s="253" t="s">
        <v>168</v>
      </c>
      <c r="AU770" s="253" t="s">
        <v>89</v>
      </c>
      <c r="AV770" s="14" t="s">
        <v>24</v>
      </c>
      <c r="AW770" s="14" t="s">
        <v>43</v>
      </c>
      <c r="AX770" s="14" t="s">
        <v>80</v>
      </c>
      <c r="AY770" s="253" t="s">
        <v>157</v>
      </c>
    </row>
    <row r="771" spans="2:65" s="1" customFormat="1" ht="44.25" customHeight="1">
      <c r="B771" s="42"/>
      <c r="C771" s="205" t="s">
        <v>1044</v>
      </c>
      <c r="D771" s="205" t="s">
        <v>159</v>
      </c>
      <c r="E771" s="206" t="s">
        <v>1045</v>
      </c>
      <c r="F771" s="207" t="s">
        <v>1046</v>
      </c>
      <c r="G771" s="208" t="s">
        <v>226</v>
      </c>
      <c r="H771" s="209">
        <v>299.154</v>
      </c>
      <c r="I771" s="210"/>
      <c r="J771" s="211">
        <f>ROUND(I771*H771,2)</f>
        <v>0</v>
      </c>
      <c r="K771" s="207" t="s">
        <v>163</v>
      </c>
      <c r="L771" s="62"/>
      <c r="M771" s="212" t="s">
        <v>22</v>
      </c>
      <c r="N771" s="213" t="s">
        <v>51</v>
      </c>
      <c r="O771" s="43"/>
      <c r="P771" s="214">
        <f>O771*H771</f>
        <v>0</v>
      </c>
      <c r="Q771" s="214">
        <v>2.7E-4</v>
      </c>
      <c r="R771" s="214">
        <f>Q771*H771</f>
        <v>8.0771579999999996E-2</v>
      </c>
      <c r="S771" s="214">
        <v>0</v>
      </c>
      <c r="T771" s="215">
        <f>S771*H771</f>
        <v>0</v>
      </c>
      <c r="AR771" s="25" t="s">
        <v>252</v>
      </c>
      <c r="AT771" s="25" t="s">
        <v>159</v>
      </c>
      <c r="AU771" s="25" t="s">
        <v>89</v>
      </c>
      <c r="AY771" s="25" t="s">
        <v>157</v>
      </c>
      <c r="BE771" s="216">
        <f>IF(N771="základní",J771,0)</f>
        <v>0</v>
      </c>
      <c r="BF771" s="216">
        <f>IF(N771="snížená",J771,0)</f>
        <v>0</v>
      </c>
      <c r="BG771" s="216">
        <f>IF(N771="zákl. přenesená",J771,0)</f>
        <v>0</v>
      </c>
      <c r="BH771" s="216">
        <f>IF(N771="sníž. přenesená",J771,0)</f>
        <v>0</v>
      </c>
      <c r="BI771" s="216">
        <f>IF(N771="nulová",J771,0)</f>
        <v>0</v>
      </c>
      <c r="BJ771" s="25" t="s">
        <v>24</v>
      </c>
      <c r="BK771" s="216">
        <f>ROUND(I771*H771,2)</f>
        <v>0</v>
      </c>
      <c r="BL771" s="25" t="s">
        <v>252</v>
      </c>
      <c r="BM771" s="25" t="s">
        <v>1047</v>
      </c>
    </row>
    <row r="772" spans="2:65" s="1" customFormat="1" ht="36">
      <c r="B772" s="42"/>
      <c r="C772" s="64"/>
      <c r="D772" s="217" t="s">
        <v>166</v>
      </c>
      <c r="E772" s="64"/>
      <c r="F772" s="218" t="s">
        <v>1015</v>
      </c>
      <c r="G772" s="64"/>
      <c r="H772" s="64"/>
      <c r="I772" s="173"/>
      <c r="J772" s="64"/>
      <c r="K772" s="64"/>
      <c r="L772" s="62"/>
      <c r="M772" s="219"/>
      <c r="N772" s="43"/>
      <c r="O772" s="43"/>
      <c r="P772" s="43"/>
      <c r="Q772" s="43"/>
      <c r="R772" s="43"/>
      <c r="S772" s="43"/>
      <c r="T772" s="79"/>
      <c r="AT772" s="25" t="s">
        <v>166</v>
      </c>
      <c r="AU772" s="25" t="s">
        <v>89</v>
      </c>
    </row>
    <row r="773" spans="2:65" s="12" customFormat="1">
      <c r="B773" s="220"/>
      <c r="C773" s="221"/>
      <c r="D773" s="217" t="s">
        <v>168</v>
      </c>
      <c r="E773" s="222" t="s">
        <v>22</v>
      </c>
      <c r="F773" s="223" t="s">
        <v>1048</v>
      </c>
      <c r="G773" s="221"/>
      <c r="H773" s="224">
        <v>299.154</v>
      </c>
      <c r="I773" s="225"/>
      <c r="J773" s="221"/>
      <c r="K773" s="221"/>
      <c r="L773" s="226"/>
      <c r="M773" s="227"/>
      <c r="N773" s="228"/>
      <c r="O773" s="228"/>
      <c r="P773" s="228"/>
      <c r="Q773" s="228"/>
      <c r="R773" s="228"/>
      <c r="S773" s="228"/>
      <c r="T773" s="229"/>
      <c r="AT773" s="230" t="s">
        <v>168</v>
      </c>
      <c r="AU773" s="230" t="s">
        <v>89</v>
      </c>
      <c r="AV773" s="12" t="s">
        <v>89</v>
      </c>
      <c r="AW773" s="12" t="s">
        <v>43</v>
      </c>
      <c r="AX773" s="12" t="s">
        <v>24</v>
      </c>
      <c r="AY773" s="230" t="s">
        <v>157</v>
      </c>
    </row>
    <row r="774" spans="2:65" s="14" customFormat="1">
      <c r="B774" s="242"/>
      <c r="C774" s="243"/>
      <c r="D774" s="244" t="s">
        <v>168</v>
      </c>
      <c r="E774" s="245" t="s">
        <v>22</v>
      </c>
      <c r="F774" s="246" t="s">
        <v>952</v>
      </c>
      <c r="G774" s="243"/>
      <c r="H774" s="247" t="s">
        <v>22</v>
      </c>
      <c r="I774" s="248"/>
      <c r="J774" s="243"/>
      <c r="K774" s="243"/>
      <c r="L774" s="249"/>
      <c r="M774" s="250"/>
      <c r="N774" s="251"/>
      <c r="O774" s="251"/>
      <c r="P774" s="251"/>
      <c r="Q774" s="251"/>
      <c r="R774" s="251"/>
      <c r="S774" s="251"/>
      <c r="T774" s="252"/>
      <c r="AT774" s="253" t="s">
        <v>168</v>
      </c>
      <c r="AU774" s="253" t="s">
        <v>89</v>
      </c>
      <c r="AV774" s="14" t="s">
        <v>24</v>
      </c>
      <c r="AW774" s="14" t="s">
        <v>43</v>
      </c>
      <c r="AX774" s="14" t="s">
        <v>80</v>
      </c>
      <c r="AY774" s="253" t="s">
        <v>157</v>
      </c>
    </row>
    <row r="775" spans="2:65" s="1" customFormat="1" ht="44.25" customHeight="1">
      <c r="B775" s="42"/>
      <c r="C775" s="205" t="s">
        <v>1049</v>
      </c>
      <c r="D775" s="205" t="s">
        <v>159</v>
      </c>
      <c r="E775" s="206" t="s">
        <v>1050</v>
      </c>
      <c r="F775" s="207" t="s">
        <v>1051</v>
      </c>
      <c r="G775" s="208" t="s">
        <v>226</v>
      </c>
      <c r="H775" s="209">
        <v>277.13799999999998</v>
      </c>
      <c r="I775" s="210"/>
      <c r="J775" s="211">
        <f>ROUND(I775*H775,2)</f>
        <v>0</v>
      </c>
      <c r="K775" s="207" t="s">
        <v>163</v>
      </c>
      <c r="L775" s="62"/>
      <c r="M775" s="212" t="s">
        <v>22</v>
      </c>
      <c r="N775" s="213" t="s">
        <v>51</v>
      </c>
      <c r="O775" s="43"/>
      <c r="P775" s="214">
        <f>O775*H775</f>
        <v>0</v>
      </c>
      <c r="Q775" s="214">
        <v>4.0999999999999999E-4</v>
      </c>
      <c r="R775" s="214">
        <f>Q775*H775</f>
        <v>0.11362657999999999</v>
      </c>
      <c r="S775" s="214">
        <v>0</v>
      </c>
      <c r="T775" s="215">
        <f>S775*H775</f>
        <v>0</v>
      </c>
      <c r="AR775" s="25" t="s">
        <v>252</v>
      </c>
      <c r="AT775" s="25" t="s">
        <v>159</v>
      </c>
      <c r="AU775" s="25" t="s">
        <v>89</v>
      </c>
      <c r="AY775" s="25" t="s">
        <v>157</v>
      </c>
      <c r="BE775" s="216">
        <f>IF(N775="základní",J775,0)</f>
        <v>0</v>
      </c>
      <c r="BF775" s="216">
        <f>IF(N775="snížená",J775,0)</f>
        <v>0</v>
      </c>
      <c r="BG775" s="216">
        <f>IF(N775="zákl. přenesená",J775,0)</f>
        <v>0</v>
      </c>
      <c r="BH775" s="216">
        <f>IF(N775="sníž. přenesená",J775,0)</f>
        <v>0</v>
      </c>
      <c r="BI775" s="216">
        <f>IF(N775="nulová",J775,0)</f>
        <v>0</v>
      </c>
      <c r="BJ775" s="25" t="s">
        <v>24</v>
      </c>
      <c r="BK775" s="216">
        <f>ROUND(I775*H775,2)</f>
        <v>0</v>
      </c>
      <c r="BL775" s="25" t="s">
        <v>252</v>
      </c>
      <c r="BM775" s="25" t="s">
        <v>1052</v>
      </c>
    </row>
    <row r="776" spans="2:65" s="1" customFormat="1" ht="36">
      <c r="B776" s="42"/>
      <c r="C776" s="64"/>
      <c r="D776" s="217" t="s">
        <v>166</v>
      </c>
      <c r="E776" s="64"/>
      <c r="F776" s="218" t="s">
        <v>1015</v>
      </c>
      <c r="G776" s="64"/>
      <c r="H776" s="64"/>
      <c r="I776" s="173"/>
      <c r="J776" s="64"/>
      <c r="K776" s="64"/>
      <c r="L776" s="62"/>
      <c r="M776" s="219"/>
      <c r="N776" s="43"/>
      <c r="O776" s="43"/>
      <c r="P776" s="43"/>
      <c r="Q776" s="43"/>
      <c r="R776" s="43"/>
      <c r="S776" s="43"/>
      <c r="T776" s="79"/>
      <c r="AT776" s="25" t="s">
        <v>166</v>
      </c>
      <c r="AU776" s="25" t="s">
        <v>89</v>
      </c>
    </row>
    <row r="777" spans="2:65" s="12" customFormat="1">
      <c r="B777" s="220"/>
      <c r="C777" s="221"/>
      <c r="D777" s="217" t="s">
        <v>168</v>
      </c>
      <c r="E777" s="222" t="s">
        <v>22</v>
      </c>
      <c r="F777" s="223" t="s">
        <v>1053</v>
      </c>
      <c r="G777" s="221"/>
      <c r="H777" s="224">
        <v>247.06100000000001</v>
      </c>
      <c r="I777" s="225"/>
      <c r="J777" s="221"/>
      <c r="K777" s="221"/>
      <c r="L777" s="226"/>
      <c r="M777" s="227"/>
      <c r="N777" s="228"/>
      <c r="O777" s="228"/>
      <c r="P777" s="228"/>
      <c r="Q777" s="228"/>
      <c r="R777" s="228"/>
      <c r="S777" s="228"/>
      <c r="T777" s="229"/>
      <c r="AT777" s="230" t="s">
        <v>168</v>
      </c>
      <c r="AU777" s="230" t="s">
        <v>89</v>
      </c>
      <c r="AV777" s="12" t="s">
        <v>89</v>
      </c>
      <c r="AW777" s="12" t="s">
        <v>43</v>
      </c>
      <c r="AX777" s="12" t="s">
        <v>80</v>
      </c>
      <c r="AY777" s="230" t="s">
        <v>157</v>
      </c>
    </row>
    <row r="778" spans="2:65" s="12" customFormat="1">
      <c r="B778" s="220"/>
      <c r="C778" s="221"/>
      <c r="D778" s="217" t="s">
        <v>168</v>
      </c>
      <c r="E778" s="222" t="s">
        <v>22</v>
      </c>
      <c r="F778" s="223" t="s">
        <v>1054</v>
      </c>
      <c r="G778" s="221"/>
      <c r="H778" s="224">
        <v>30.077000000000002</v>
      </c>
      <c r="I778" s="225"/>
      <c r="J778" s="221"/>
      <c r="K778" s="221"/>
      <c r="L778" s="226"/>
      <c r="M778" s="227"/>
      <c r="N778" s="228"/>
      <c r="O778" s="228"/>
      <c r="P778" s="228"/>
      <c r="Q778" s="228"/>
      <c r="R778" s="228"/>
      <c r="S778" s="228"/>
      <c r="T778" s="229"/>
      <c r="AT778" s="230" t="s">
        <v>168</v>
      </c>
      <c r="AU778" s="230" t="s">
        <v>89</v>
      </c>
      <c r="AV778" s="12" t="s">
        <v>89</v>
      </c>
      <c r="AW778" s="12" t="s">
        <v>43</v>
      </c>
      <c r="AX778" s="12" t="s">
        <v>80</v>
      </c>
      <c r="AY778" s="230" t="s">
        <v>157</v>
      </c>
    </row>
    <row r="779" spans="2:65" s="15" customFormat="1">
      <c r="B779" s="255"/>
      <c r="C779" s="256"/>
      <c r="D779" s="217" t="s">
        <v>168</v>
      </c>
      <c r="E779" s="257" t="s">
        <v>22</v>
      </c>
      <c r="F779" s="258" t="s">
        <v>193</v>
      </c>
      <c r="G779" s="256"/>
      <c r="H779" s="259">
        <v>277.13799999999998</v>
      </c>
      <c r="I779" s="260"/>
      <c r="J779" s="256"/>
      <c r="K779" s="256"/>
      <c r="L779" s="261"/>
      <c r="M779" s="262"/>
      <c r="N779" s="263"/>
      <c r="O779" s="263"/>
      <c r="P779" s="263"/>
      <c r="Q779" s="263"/>
      <c r="R779" s="263"/>
      <c r="S779" s="263"/>
      <c r="T779" s="264"/>
      <c r="AT779" s="265" t="s">
        <v>168</v>
      </c>
      <c r="AU779" s="265" t="s">
        <v>89</v>
      </c>
      <c r="AV779" s="15" t="s">
        <v>164</v>
      </c>
      <c r="AW779" s="15" t="s">
        <v>43</v>
      </c>
      <c r="AX779" s="15" t="s">
        <v>24</v>
      </c>
      <c r="AY779" s="265" t="s">
        <v>157</v>
      </c>
    </row>
    <row r="780" spans="2:65" s="14" customFormat="1">
      <c r="B780" s="242"/>
      <c r="C780" s="243"/>
      <c r="D780" s="244" t="s">
        <v>168</v>
      </c>
      <c r="E780" s="245" t="s">
        <v>22</v>
      </c>
      <c r="F780" s="246" t="s">
        <v>952</v>
      </c>
      <c r="G780" s="243"/>
      <c r="H780" s="247" t="s">
        <v>22</v>
      </c>
      <c r="I780" s="248"/>
      <c r="J780" s="243"/>
      <c r="K780" s="243"/>
      <c r="L780" s="249"/>
      <c r="M780" s="250"/>
      <c r="N780" s="251"/>
      <c r="O780" s="251"/>
      <c r="P780" s="251"/>
      <c r="Q780" s="251"/>
      <c r="R780" s="251"/>
      <c r="S780" s="251"/>
      <c r="T780" s="252"/>
      <c r="AT780" s="253" t="s">
        <v>168</v>
      </c>
      <c r="AU780" s="253" t="s">
        <v>89</v>
      </c>
      <c r="AV780" s="14" t="s">
        <v>24</v>
      </c>
      <c r="AW780" s="14" t="s">
        <v>43</v>
      </c>
      <c r="AX780" s="14" t="s">
        <v>80</v>
      </c>
      <c r="AY780" s="253" t="s">
        <v>157</v>
      </c>
    </row>
    <row r="781" spans="2:65" s="1" customFormat="1" ht="31.5" customHeight="1">
      <c r="B781" s="42"/>
      <c r="C781" s="269" t="s">
        <v>1055</v>
      </c>
      <c r="D781" s="269" t="s">
        <v>218</v>
      </c>
      <c r="E781" s="270" t="s">
        <v>1056</v>
      </c>
      <c r="F781" s="271" t="s">
        <v>1057</v>
      </c>
      <c r="G781" s="272" t="s">
        <v>226</v>
      </c>
      <c r="H781" s="273">
        <v>520.89499999999998</v>
      </c>
      <c r="I781" s="274"/>
      <c r="J781" s="275">
        <f>ROUND(I781*H781,2)</f>
        <v>0</v>
      </c>
      <c r="K781" s="271" t="s">
        <v>163</v>
      </c>
      <c r="L781" s="276"/>
      <c r="M781" s="277" t="s">
        <v>22</v>
      </c>
      <c r="N781" s="278" t="s">
        <v>51</v>
      </c>
      <c r="O781" s="43"/>
      <c r="P781" s="214">
        <f>O781*H781</f>
        <v>0</v>
      </c>
      <c r="Q781" s="214">
        <v>4.1999999999999997E-3</v>
      </c>
      <c r="R781" s="214">
        <f>Q781*H781</f>
        <v>2.1877589999999998</v>
      </c>
      <c r="S781" s="214">
        <v>0</v>
      </c>
      <c r="T781" s="215">
        <f>S781*H781</f>
        <v>0</v>
      </c>
      <c r="AR781" s="25" t="s">
        <v>342</v>
      </c>
      <c r="AT781" s="25" t="s">
        <v>218</v>
      </c>
      <c r="AU781" s="25" t="s">
        <v>89</v>
      </c>
      <c r="AY781" s="25" t="s">
        <v>157</v>
      </c>
      <c r="BE781" s="216">
        <f>IF(N781="základní",J781,0)</f>
        <v>0</v>
      </c>
      <c r="BF781" s="216">
        <f>IF(N781="snížená",J781,0)</f>
        <v>0</v>
      </c>
      <c r="BG781" s="216">
        <f>IF(N781="zákl. přenesená",J781,0)</f>
        <v>0</v>
      </c>
      <c r="BH781" s="216">
        <f>IF(N781="sníž. přenesená",J781,0)</f>
        <v>0</v>
      </c>
      <c r="BI781" s="216">
        <f>IF(N781="nulová",J781,0)</f>
        <v>0</v>
      </c>
      <c r="BJ781" s="25" t="s">
        <v>24</v>
      </c>
      <c r="BK781" s="216">
        <f>ROUND(I781*H781,2)</f>
        <v>0</v>
      </c>
      <c r="BL781" s="25" t="s">
        <v>252</v>
      </c>
      <c r="BM781" s="25" t="s">
        <v>1058</v>
      </c>
    </row>
    <row r="782" spans="2:65" s="12" customFormat="1">
      <c r="B782" s="220"/>
      <c r="C782" s="221"/>
      <c r="D782" s="217" t="s">
        <v>168</v>
      </c>
      <c r="E782" s="222" t="s">
        <v>22</v>
      </c>
      <c r="F782" s="223" t="s">
        <v>1059</v>
      </c>
      <c r="G782" s="221"/>
      <c r="H782" s="224">
        <v>448.14699999999999</v>
      </c>
      <c r="I782" s="225"/>
      <c r="J782" s="221"/>
      <c r="K782" s="221"/>
      <c r="L782" s="226"/>
      <c r="M782" s="227"/>
      <c r="N782" s="228"/>
      <c r="O782" s="228"/>
      <c r="P782" s="228"/>
      <c r="Q782" s="228"/>
      <c r="R782" s="228"/>
      <c r="S782" s="228"/>
      <c r="T782" s="229"/>
      <c r="AT782" s="230" t="s">
        <v>168</v>
      </c>
      <c r="AU782" s="230" t="s">
        <v>89</v>
      </c>
      <c r="AV782" s="12" t="s">
        <v>89</v>
      </c>
      <c r="AW782" s="12" t="s">
        <v>43</v>
      </c>
      <c r="AX782" s="12" t="s">
        <v>80</v>
      </c>
      <c r="AY782" s="230" t="s">
        <v>157</v>
      </c>
    </row>
    <row r="783" spans="2:65" s="12" customFormat="1" ht="24">
      <c r="B783" s="220"/>
      <c r="C783" s="221"/>
      <c r="D783" s="217" t="s">
        <v>168</v>
      </c>
      <c r="E783" s="222" t="s">
        <v>22</v>
      </c>
      <c r="F783" s="223" t="s">
        <v>1060</v>
      </c>
      <c r="G783" s="221"/>
      <c r="H783" s="224">
        <v>72.748000000000005</v>
      </c>
      <c r="I783" s="225"/>
      <c r="J783" s="221"/>
      <c r="K783" s="221"/>
      <c r="L783" s="226"/>
      <c r="M783" s="227"/>
      <c r="N783" s="228"/>
      <c r="O783" s="228"/>
      <c r="P783" s="228"/>
      <c r="Q783" s="228"/>
      <c r="R783" s="228"/>
      <c r="S783" s="228"/>
      <c r="T783" s="229"/>
      <c r="AT783" s="230" t="s">
        <v>168</v>
      </c>
      <c r="AU783" s="230" t="s">
        <v>89</v>
      </c>
      <c r="AV783" s="12" t="s">
        <v>89</v>
      </c>
      <c r="AW783" s="12" t="s">
        <v>43</v>
      </c>
      <c r="AX783" s="12" t="s">
        <v>80</v>
      </c>
      <c r="AY783" s="230" t="s">
        <v>157</v>
      </c>
    </row>
    <row r="784" spans="2:65" s="15" customFormat="1">
      <c r="B784" s="255"/>
      <c r="C784" s="256"/>
      <c r="D784" s="244" t="s">
        <v>168</v>
      </c>
      <c r="E784" s="282" t="s">
        <v>22</v>
      </c>
      <c r="F784" s="283" t="s">
        <v>193</v>
      </c>
      <c r="G784" s="256"/>
      <c r="H784" s="284">
        <v>520.89499999999998</v>
      </c>
      <c r="I784" s="260"/>
      <c r="J784" s="256"/>
      <c r="K784" s="256"/>
      <c r="L784" s="261"/>
      <c r="M784" s="262"/>
      <c r="N784" s="263"/>
      <c r="O784" s="263"/>
      <c r="P784" s="263"/>
      <c r="Q784" s="263"/>
      <c r="R784" s="263"/>
      <c r="S784" s="263"/>
      <c r="T784" s="264"/>
      <c r="AT784" s="265" t="s">
        <v>168</v>
      </c>
      <c r="AU784" s="265" t="s">
        <v>89</v>
      </c>
      <c r="AV784" s="15" t="s">
        <v>164</v>
      </c>
      <c r="AW784" s="15" t="s">
        <v>43</v>
      </c>
      <c r="AX784" s="15" t="s">
        <v>24</v>
      </c>
      <c r="AY784" s="265" t="s">
        <v>157</v>
      </c>
    </row>
    <row r="785" spans="2:65" s="1" customFormat="1" ht="31.5" customHeight="1">
      <c r="B785" s="42"/>
      <c r="C785" s="269" t="s">
        <v>1061</v>
      </c>
      <c r="D785" s="269" t="s">
        <v>218</v>
      </c>
      <c r="E785" s="270" t="s">
        <v>1062</v>
      </c>
      <c r="F785" s="271" t="s">
        <v>1063</v>
      </c>
      <c r="G785" s="272" t="s">
        <v>226</v>
      </c>
      <c r="H785" s="273">
        <v>448.14699999999999</v>
      </c>
      <c r="I785" s="274"/>
      <c r="J785" s="275">
        <f>ROUND(I785*H785,2)</f>
        <v>0</v>
      </c>
      <c r="K785" s="271" t="s">
        <v>22</v>
      </c>
      <c r="L785" s="276"/>
      <c r="M785" s="277" t="s">
        <v>22</v>
      </c>
      <c r="N785" s="278" t="s">
        <v>51</v>
      </c>
      <c r="O785" s="43"/>
      <c r="P785" s="214">
        <f>O785*H785</f>
        <v>0</v>
      </c>
      <c r="Q785" s="214">
        <v>4.4999999999999997E-3</v>
      </c>
      <c r="R785" s="214">
        <f>Q785*H785</f>
        <v>2.0166614999999997</v>
      </c>
      <c r="S785" s="214">
        <v>0</v>
      </c>
      <c r="T785" s="215">
        <f>S785*H785</f>
        <v>0</v>
      </c>
      <c r="AR785" s="25" t="s">
        <v>342</v>
      </c>
      <c r="AT785" s="25" t="s">
        <v>218</v>
      </c>
      <c r="AU785" s="25" t="s">
        <v>89</v>
      </c>
      <c r="AY785" s="25" t="s">
        <v>157</v>
      </c>
      <c r="BE785" s="216">
        <f>IF(N785="základní",J785,0)</f>
        <v>0</v>
      </c>
      <c r="BF785" s="216">
        <f>IF(N785="snížená",J785,0)</f>
        <v>0</v>
      </c>
      <c r="BG785" s="216">
        <f>IF(N785="zákl. přenesená",J785,0)</f>
        <v>0</v>
      </c>
      <c r="BH785" s="216">
        <f>IF(N785="sníž. přenesená",J785,0)</f>
        <v>0</v>
      </c>
      <c r="BI785" s="216">
        <f>IF(N785="nulová",J785,0)</f>
        <v>0</v>
      </c>
      <c r="BJ785" s="25" t="s">
        <v>24</v>
      </c>
      <c r="BK785" s="216">
        <f>ROUND(I785*H785,2)</f>
        <v>0</v>
      </c>
      <c r="BL785" s="25" t="s">
        <v>252</v>
      </c>
      <c r="BM785" s="25" t="s">
        <v>1064</v>
      </c>
    </row>
    <row r="786" spans="2:65" s="12" customFormat="1">
      <c r="B786" s="220"/>
      <c r="C786" s="221"/>
      <c r="D786" s="244" t="s">
        <v>168</v>
      </c>
      <c r="E786" s="266" t="s">
        <v>22</v>
      </c>
      <c r="F786" s="267" t="s">
        <v>1065</v>
      </c>
      <c r="G786" s="221"/>
      <c r="H786" s="268">
        <v>448.14699999999999</v>
      </c>
      <c r="I786" s="225"/>
      <c r="J786" s="221"/>
      <c r="K786" s="221"/>
      <c r="L786" s="226"/>
      <c r="M786" s="227"/>
      <c r="N786" s="228"/>
      <c r="O786" s="228"/>
      <c r="P786" s="228"/>
      <c r="Q786" s="228"/>
      <c r="R786" s="228"/>
      <c r="S786" s="228"/>
      <c r="T786" s="229"/>
      <c r="AT786" s="230" t="s">
        <v>168</v>
      </c>
      <c r="AU786" s="230" t="s">
        <v>89</v>
      </c>
      <c r="AV786" s="12" t="s">
        <v>89</v>
      </c>
      <c r="AW786" s="12" t="s">
        <v>43</v>
      </c>
      <c r="AX786" s="12" t="s">
        <v>24</v>
      </c>
      <c r="AY786" s="230" t="s">
        <v>157</v>
      </c>
    </row>
    <row r="787" spans="2:65" s="1" customFormat="1" ht="31.5" customHeight="1">
      <c r="B787" s="42"/>
      <c r="C787" s="205" t="s">
        <v>1066</v>
      </c>
      <c r="D787" s="205" t="s">
        <v>159</v>
      </c>
      <c r="E787" s="206" t="s">
        <v>1067</v>
      </c>
      <c r="F787" s="207" t="s">
        <v>1068</v>
      </c>
      <c r="G787" s="208" t="s">
        <v>208</v>
      </c>
      <c r="H787" s="209">
        <v>4.8230000000000004</v>
      </c>
      <c r="I787" s="210"/>
      <c r="J787" s="211">
        <f>ROUND(I787*H787,2)</f>
        <v>0</v>
      </c>
      <c r="K787" s="207" t="s">
        <v>163</v>
      </c>
      <c r="L787" s="62"/>
      <c r="M787" s="212" t="s">
        <v>22</v>
      </c>
      <c r="N787" s="213" t="s">
        <v>51</v>
      </c>
      <c r="O787" s="43"/>
      <c r="P787" s="214">
        <f>O787*H787</f>
        <v>0</v>
      </c>
      <c r="Q787" s="214">
        <v>0</v>
      </c>
      <c r="R787" s="214">
        <f>Q787*H787</f>
        <v>0</v>
      </c>
      <c r="S787" s="214">
        <v>0</v>
      </c>
      <c r="T787" s="215">
        <f>S787*H787</f>
        <v>0</v>
      </c>
      <c r="AR787" s="25" t="s">
        <v>252</v>
      </c>
      <c r="AT787" s="25" t="s">
        <v>159</v>
      </c>
      <c r="AU787" s="25" t="s">
        <v>89</v>
      </c>
      <c r="AY787" s="25" t="s">
        <v>157</v>
      </c>
      <c r="BE787" s="216">
        <f>IF(N787="základní",J787,0)</f>
        <v>0</v>
      </c>
      <c r="BF787" s="216">
        <f>IF(N787="snížená",J787,0)</f>
        <v>0</v>
      </c>
      <c r="BG787" s="216">
        <f>IF(N787="zákl. přenesená",J787,0)</f>
        <v>0</v>
      </c>
      <c r="BH787" s="216">
        <f>IF(N787="sníž. přenesená",J787,0)</f>
        <v>0</v>
      </c>
      <c r="BI787" s="216">
        <f>IF(N787="nulová",J787,0)</f>
        <v>0</v>
      </c>
      <c r="BJ787" s="25" t="s">
        <v>24</v>
      </c>
      <c r="BK787" s="216">
        <f>ROUND(I787*H787,2)</f>
        <v>0</v>
      </c>
      <c r="BL787" s="25" t="s">
        <v>252</v>
      </c>
      <c r="BM787" s="25" t="s">
        <v>1069</v>
      </c>
    </row>
    <row r="788" spans="2:65" s="1" customFormat="1" ht="108">
      <c r="B788" s="42"/>
      <c r="C788" s="64"/>
      <c r="D788" s="217" t="s">
        <v>166</v>
      </c>
      <c r="E788" s="64"/>
      <c r="F788" s="218" t="s">
        <v>1070</v>
      </c>
      <c r="G788" s="64"/>
      <c r="H788" s="64"/>
      <c r="I788" s="173"/>
      <c r="J788" s="64"/>
      <c r="K788" s="64"/>
      <c r="L788" s="62"/>
      <c r="M788" s="219"/>
      <c r="N788" s="43"/>
      <c r="O788" s="43"/>
      <c r="P788" s="43"/>
      <c r="Q788" s="43"/>
      <c r="R788" s="43"/>
      <c r="S788" s="43"/>
      <c r="T788" s="79"/>
      <c r="AT788" s="25" t="s">
        <v>166</v>
      </c>
      <c r="AU788" s="25" t="s">
        <v>89</v>
      </c>
    </row>
    <row r="789" spans="2:65" s="11" customFormat="1" ht="29.85" customHeight="1">
      <c r="B789" s="188"/>
      <c r="C789" s="189"/>
      <c r="D789" s="202" t="s">
        <v>79</v>
      </c>
      <c r="E789" s="203" t="s">
        <v>1071</v>
      </c>
      <c r="F789" s="203" t="s">
        <v>1072</v>
      </c>
      <c r="G789" s="189"/>
      <c r="H789" s="189"/>
      <c r="I789" s="192"/>
      <c r="J789" s="204">
        <f>BK789</f>
        <v>0</v>
      </c>
      <c r="K789" s="189"/>
      <c r="L789" s="194"/>
      <c r="M789" s="195"/>
      <c r="N789" s="196"/>
      <c r="O789" s="196"/>
      <c r="P789" s="197">
        <f>SUM(P790:P795)</f>
        <v>0</v>
      </c>
      <c r="Q789" s="196"/>
      <c r="R789" s="197">
        <f>SUM(R790:R795)</f>
        <v>1.285E-2</v>
      </c>
      <c r="S789" s="196"/>
      <c r="T789" s="198">
        <f>SUM(T790:T795)</f>
        <v>0</v>
      </c>
      <c r="AR789" s="199" t="s">
        <v>89</v>
      </c>
      <c r="AT789" s="200" t="s">
        <v>79</v>
      </c>
      <c r="AU789" s="200" t="s">
        <v>24</v>
      </c>
      <c r="AY789" s="199" t="s">
        <v>157</v>
      </c>
      <c r="BK789" s="201">
        <f>SUM(BK790:BK795)</f>
        <v>0</v>
      </c>
    </row>
    <row r="790" spans="2:65" s="1" customFormat="1" ht="57" customHeight="1">
      <c r="B790" s="42"/>
      <c r="C790" s="205" t="s">
        <v>1073</v>
      </c>
      <c r="D790" s="205" t="s">
        <v>159</v>
      </c>
      <c r="E790" s="206" t="s">
        <v>1074</v>
      </c>
      <c r="F790" s="207" t="s">
        <v>1075</v>
      </c>
      <c r="G790" s="208" t="s">
        <v>593</v>
      </c>
      <c r="H790" s="209">
        <v>4</v>
      </c>
      <c r="I790" s="210"/>
      <c r="J790" s="211">
        <f>ROUND(I790*H790,2)</f>
        <v>0</v>
      </c>
      <c r="K790" s="207" t="s">
        <v>22</v>
      </c>
      <c r="L790" s="62"/>
      <c r="M790" s="212" t="s">
        <v>22</v>
      </c>
      <c r="N790" s="213" t="s">
        <v>51</v>
      </c>
      <c r="O790" s="43"/>
      <c r="P790" s="214">
        <f>O790*H790</f>
        <v>0</v>
      </c>
      <c r="Q790" s="214">
        <v>2.8500000000000001E-3</v>
      </c>
      <c r="R790" s="214">
        <f>Q790*H790</f>
        <v>1.14E-2</v>
      </c>
      <c r="S790" s="214">
        <v>0</v>
      </c>
      <c r="T790" s="215">
        <f>S790*H790</f>
        <v>0</v>
      </c>
      <c r="AR790" s="25" t="s">
        <v>252</v>
      </c>
      <c r="AT790" s="25" t="s">
        <v>159</v>
      </c>
      <c r="AU790" s="25" t="s">
        <v>89</v>
      </c>
      <c r="AY790" s="25" t="s">
        <v>157</v>
      </c>
      <c r="BE790" s="216">
        <f>IF(N790="základní",J790,0)</f>
        <v>0</v>
      </c>
      <c r="BF790" s="216">
        <f>IF(N790="snížená",J790,0)</f>
        <v>0</v>
      </c>
      <c r="BG790" s="216">
        <f>IF(N790="zákl. přenesená",J790,0)</f>
        <v>0</v>
      </c>
      <c r="BH790" s="216">
        <f>IF(N790="sníž. přenesená",J790,0)</f>
        <v>0</v>
      </c>
      <c r="BI790" s="216">
        <f>IF(N790="nulová",J790,0)</f>
        <v>0</v>
      </c>
      <c r="BJ790" s="25" t="s">
        <v>24</v>
      </c>
      <c r="BK790" s="216">
        <f>ROUND(I790*H790,2)</f>
        <v>0</v>
      </c>
      <c r="BL790" s="25" t="s">
        <v>252</v>
      </c>
      <c r="BM790" s="25" t="s">
        <v>1076</v>
      </c>
    </row>
    <row r="791" spans="2:65" s="12" customFormat="1">
      <c r="B791" s="220"/>
      <c r="C791" s="221"/>
      <c r="D791" s="244" t="s">
        <v>168</v>
      </c>
      <c r="E791" s="266" t="s">
        <v>22</v>
      </c>
      <c r="F791" s="267" t="s">
        <v>1077</v>
      </c>
      <c r="G791" s="221"/>
      <c r="H791" s="268">
        <v>4</v>
      </c>
      <c r="I791" s="225"/>
      <c r="J791" s="221"/>
      <c r="K791" s="221"/>
      <c r="L791" s="226"/>
      <c r="M791" s="227"/>
      <c r="N791" s="228"/>
      <c r="O791" s="228"/>
      <c r="P791" s="228"/>
      <c r="Q791" s="228"/>
      <c r="R791" s="228"/>
      <c r="S791" s="228"/>
      <c r="T791" s="229"/>
      <c r="AT791" s="230" t="s">
        <v>168</v>
      </c>
      <c r="AU791" s="230" t="s">
        <v>89</v>
      </c>
      <c r="AV791" s="12" t="s">
        <v>89</v>
      </c>
      <c r="AW791" s="12" t="s">
        <v>43</v>
      </c>
      <c r="AX791" s="12" t="s">
        <v>24</v>
      </c>
      <c r="AY791" s="230" t="s">
        <v>157</v>
      </c>
    </row>
    <row r="792" spans="2:65" s="1" customFormat="1" ht="69.75" customHeight="1">
      <c r="B792" s="42"/>
      <c r="C792" s="205" t="s">
        <v>1078</v>
      </c>
      <c r="D792" s="205" t="s">
        <v>159</v>
      </c>
      <c r="E792" s="206" t="s">
        <v>1079</v>
      </c>
      <c r="F792" s="207" t="s">
        <v>1080</v>
      </c>
      <c r="G792" s="208" t="s">
        <v>593</v>
      </c>
      <c r="H792" s="209">
        <v>5</v>
      </c>
      <c r="I792" s="210"/>
      <c r="J792" s="211">
        <f>ROUND(I792*H792,2)</f>
        <v>0</v>
      </c>
      <c r="K792" s="207" t="s">
        <v>22</v>
      </c>
      <c r="L792" s="62"/>
      <c r="M792" s="212" t="s">
        <v>22</v>
      </c>
      <c r="N792" s="213" t="s">
        <v>51</v>
      </c>
      <c r="O792" s="43"/>
      <c r="P792" s="214">
        <f>O792*H792</f>
        <v>0</v>
      </c>
      <c r="Q792" s="214">
        <v>2.9E-4</v>
      </c>
      <c r="R792" s="214">
        <f>Q792*H792</f>
        <v>1.4499999999999999E-3</v>
      </c>
      <c r="S792" s="214">
        <v>0</v>
      </c>
      <c r="T792" s="215">
        <f>S792*H792</f>
        <v>0</v>
      </c>
      <c r="AR792" s="25" t="s">
        <v>252</v>
      </c>
      <c r="AT792" s="25" t="s">
        <v>159</v>
      </c>
      <c r="AU792" s="25" t="s">
        <v>89</v>
      </c>
      <c r="AY792" s="25" t="s">
        <v>157</v>
      </c>
      <c r="BE792" s="216">
        <f>IF(N792="základní",J792,0)</f>
        <v>0</v>
      </c>
      <c r="BF792" s="216">
        <f>IF(N792="snížená",J792,0)</f>
        <v>0</v>
      </c>
      <c r="BG792" s="216">
        <f>IF(N792="zákl. přenesená",J792,0)</f>
        <v>0</v>
      </c>
      <c r="BH792" s="216">
        <f>IF(N792="sníž. přenesená",J792,0)</f>
        <v>0</v>
      </c>
      <c r="BI792" s="216">
        <f>IF(N792="nulová",J792,0)</f>
        <v>0</v>
      </c>
      <c r="BJ792" s="25" t="s">
        <v>24</v>
      </c>
      <c r="BK792" s="216">
        <f>ROUND(I792*H792,2)</f>
        <v>0</v>
      </c>
      <c r="BL792" s="25" t="s">
        <v>252</v>
      </c>
      <c r="BM792" s="25" t="s">
        <v>1081</v>
      </c>
    </row>
    <row r="793" spans="2:65" s="12" customFormat="1">
      <c r="B793" s="220"/>
      <c r="C793" s="221"/>
      <c r="D793" s="244" t="s">
        <v>168</v>
      </c>
      <c r="E793" s="266" t="s">
        <v>22</v>
      </c>
      <c r="F793" s="267" t="s">
        <v>1082</v>
      </c>
      <c r="G793" s="221"/>
      <c r="H793" s="268">
        <v>5</v>
      </c>
      <c r="I793" s="225"/>
      <c r="J793" s="221"/>
      <c r="K793" s="221"/>
      <c r="L793" s="226"/>
      <c r="M793" s="227"/>
      <c r="N793" s="228"/>
      <c r="O793" s="228"/>
      <c r="P793" s="228"/>
      <c r="Q793" s="228"/>
      <c r="R793" s="228"/>
      <c r="S793" s="228"/>
      <c r="T793" s="229"/>
      <c r="AT793" s="230" t="s">
        <v>168</v>
      </c>
      <c r="AU793" s="230" t="s">
        <v>89</v>
      </c>
      <c r="AV793" s="12" t="s">
        <v>89</v>
      </c>
      <c r="AW793" s="12" t="s">
        <v>43</v>
      </c>
      <c r="AX793" s="12" t="s">
        <v>24</v>
      </c>
      <c r="AY793" s="230" t="s">
        <v>157</v>
      </c>
    </row>
    <row r="794" spans="2:65" s="1" customFormat="1" ht="31.5" customHeight="1">
      <c r="B794" s="42"/>
      <c r="C794" s="205" t="s">
        <v>1083</v>
      </c>
      <c r="D794" s="205" t="s">
        <v>159</v>
      </c>
      <c r="E794" s="206" t="s">
        <v>1084</v>
      </c>
      <c r="F794" s="207" t="s">
        <v>1085</v>
      </c>
      <c r="G794" s="208" t="s">
        <v>208</v>
      </c>
      <c r="H794" s="209">
        <v>1.2999999999999999E-2</v>
      </c>
      <c r="I794" s="210"/>
      <c r="J794" s="211">
        <f>ROUND(I794*H794,2)</f>
        <v>0</v>
      </c>
      <c r="K794" s="207" t="s">
        <v>163</v>
      </c>
      <c r="L794" s="62"/>
      <c r="M794" s="212" t="s">
        <v>22</v>
      </c>
      <c r="N794" s="213" t="s">
        <v>51</v>
      </c>
      <c r="O794" s="43"/>
      <c r="P794" s="214">
        <f>O794*H794</f>
        <v>0</v>
      </c>
      <c r="Q794" s="214">
        <v>0</v>
      </c>
      <c r="R794" s="214">
        <f>Q794*H794</f>
        <v>0</v>
      </c>
      <c r="S794" s="214">
        <v>0</v>
      </c>
      <c r="T794" s="215">
        <f>S794*H794</f>
        <v>0</v>
      </c>
      <c r="AR794" s="25" t="s">
        <v>252</v>
      </c>
      <c r="AT794" s="25" t="s">
        <v>159</v>
      </c>
      <c r="AU794" s="25" t="s">
        <v>89</v>
      </c>
      <c r="AY794" s="25" t="s">
        <v>157</v>
      </c>
      <c r="BE794" s="216">
        <f>IF(N794="základní",J794,0)</f>
        <v>0</v>
      </c>
      <c r="BF794" s="216">
        <f>IF(N794="snížená",J794,0)</f>
        <v>0</v>
      </c>
      <c r="BG794" s="216">
        <f>IF(N794="zákl. přenesená",J794,0)</f>
        <v>0</v>
      </c>
      <c r="BH794" s="216">
        <f>IF(N794="sníž. přenesená",J794,0)</f>
        <v>0</v>
      </c>
      <c r="BI794" s="216">
        <f>IF(N794="nulová",J794,0)</f>
        <v>0</v>
      </c>
      <c r="BJ794" s="25" t="s">
        <v>24</v>
      </c>
      <c r="BK794" s="216">
        <f>ROUND(I794*H794,2)</f>
        <v>0</v>
      </c>
      <c r="BL794" s="25" t="s">
        <v>252</v>
      </c>
      <c r="BM794" s="25" t="s">
        <v>1086</v>
      </c>
    </row>
    <row r="795" spans="2:65" s="1" customFormat="1" ht="108">
      <c r="B795" s="42"/>
      <c r="C795" s="64"/>
      <c r="D795" s="217" t="s">
        <v>166</v>
      </c>
      <c r="E795" s="64"/>
      <c r="F795" s="218" t="s">
        <v>863</v>
      </c>
      <c r="G795" s="64"/>
      <c r="H795" s="64"/>
      <c r="I795" s="173"/>
      <c r="J795" s="64"/>
      <c r="K795" s="64"/>
      <c r="L795" s="62"/>
      <c r="M795" s="219"/>
      <c r="N795" s="43"/>
      <c r="O795" s="43"/>
      <c r="P795" s="43"/>
      <c r="Q795" s="43"/>
      <c r="R795" s="43"/>
      <c r="S795" s="43"/>
      <c r="T795" s="79"/>
      <c r="AT795" s="25" t="s">
        <v>166</v>
      </c>
      <c r="AU795" s="25" t="s">
        <v>89</v>
      </c>
    </row>
    <row r="796" spans="2:65" s="11" customFormat="1" ht="29.85" customHeight="1">
      <c r="B796" s="188"/>
      <c r="C796" s="189"/>
      <c r="D796" s="202" t="s">
        <v>79</v>
      </c>
      <c r="E796" s="203" t="s">
        <v>1087</v>
      </c>
      <c r="F796" s="203" t="s">
        <v>1088</v>
      </c>
      <c r="G796" s="189"/>
      <c r="H796" s="189"/>
      <c r="I796" s="192"/>
      <c r="J796" s="204">
        <f>BK796</f>
        <v>0</v>
      </c>
      <c r="K796" s="189"/>
      <c r="L796" s="194"/>
      <c r="M796" s="195"/>
      <c r="N796" s="196"/>
      <c r="O796" s="196"/>
      <c r="P796" s="197">
        <f>SUM(P797:P799)</f>
        <v>0</v>
      </c>
      <c r="Q796" s="196"/>
      <c r="R796" s="197">
        <f>SUM(R797:R799)</f>
        <v>0</v>
      </c>
      <c r="S796" s="196"/>
      <c r="T796" s="198">
        <f>SUM(T797:T799)</f>
        <v>0.35</v>
      </c>
      <c r="AR796" s="199" t="s">
        <v>89</v>
      </c>
      <c r="AT796" s="200" t="s">
        <v>79</v>
      </c>
      <c r="AU796" s="200" t="s">
        <v>24</v>
      </c>
      <c r="AY796" s="199" t="s">
        <v>157</v>
      </c>
      <c r="BK796" s="201">
        <f>SUM(BK797:BK799)</f>
        <v>0</v>
      </c>
    </row>
    <row r="797" spans="2:65" s="1" customFormat="1" ht="31.5" customHeight="1">
      <c r="B797" s="42"/>
      <c r="C797" s="205" t="s">
        <v>1089</v>
      </c>
      <c r="D797" s="205" t="s">
        <v>159</v>
      </c>
      <c r="E797" s="206" t="s">
        <v>1090</v>
      </c>
      <c r="F797" s="207" t="s">
        <v>1091</v>
      </c>
      <c r="G797" s="208" t="s">
        <v>593</v>
      </c>
      <c r="H797" s="209">
        <v>1</v>
      </c>
      <c r="I797" s="210"/>
      <c r="J797" s="211">
        <f>ROUND(I797*H797,2)</f>
        <v>0</v>
      </c>
      <c r="K797" s="207" t="s">
        <v>22</v>
      </c>
      <c r="L797" s="62"/>
      <c r="M797" s="212" t="s">
        <v>22</v>
      </c>
      <c r="N797" s="213" t="s">
        <v>51</v>
      </c>
      <c r="O797" s="43"/>
      <c r="P797" s="214">
        <f>O797*H797</f>
        <v>0</v>
      </c>
      <c r="Q797" s="214">
        <v>0</v>
      </c>
      <c r="R797" s="214">
        <f>Q797*H797</f>
        <v>0</v>
      </c>
      <c r="S797" s="214">
        <v>0.35</v>
      </c>
      <c r="T797" s="215">
        <f>S797*H797</f>
        <v>0.35</v>
      </c>
      <c r="AR797" s="25" t="s">
        <v>252</v>
      </c>
      <c r="AT797" s="25" t="s">
        <v>159</v>
      </c>
      <c r="AU797" s="25" t="s">
        <v>89</v>
      </c>
      <c r="AY797" s="25" t="s">
        <v>157</v>
      </c>
      <c r="BE797" s="216">
        <f>IF(N797="základní",J797,0)</f>
        <v>0</v>
      </c>
      <c r="BF797" s="216">
        <f>IF(N797="snížená",J797,0)</f>
        <v>0</v>
      </c>
      <c r="BG797" s="216">
        <f>IF(N797="zákl. přenesená",J797,0)</f>
        <v>0</v>
      </c>
      <c r="BH797" s="216">
        <f>IF(N797="sníž. přenesená",J797,0)</f>
        <v>0</v>
      </c>
      <c r="BI797" s="216">
        <f>IF(N797="nulová",J797,0)</f>
        <v>0</v>
      </c>
      <c r="BJ797" s="25" t="s">
        <v>24</v>
      </c>
      <c r="BK797" s="216">
        <f>ROUND(I797*H797,2)</f>
        <v>0</v>
      </c>
      <c r="BL797" s="25" t="s">
        <v>252</v>
      </c>
      <c r="BM797" s="25" t="s">
        <v>1092</v>
      </c>
    </row>
    <row r="798" spans="2:65" s="12" customFormat="1">
      <c r="B798" s="220"/>
      <c r="C798" s="221"/>
      <c r="D798" s="244" t="s">
        <v>168</v>
      </c>
      <c r="E798" s="266" t="s">
        <v>22</v>
      </c>
      <c r="F798" s="267" t="s">
        <v>1093</v>
      </c>
      <c r="G798" s="221"/>
      <c r="H798" s="268">
        <v>1</v>
      </c>
      <c r="I798" s="225"/>
      <c r="J798" s="221"/>
      <c r="K798" s="221"/>
      <c r="L798" s="226"/>
      <c r="M798" s="227"/>
      <c r="N798" s="228"/>
      <c r="O798" s="228"/>
      <c r="P798" s="228"/>
      <c r="Q798" s="228"/>
      <c r="R798" s="228"/>
      <c r="S798" s="228"/>
      <c r="T798" s="229"/>
      <c r="AT798" s="230" t="s">
        <v>168</v>
      </c>
      <c r="AU798" s="230" t="s">
        <v>89</v>
      </c>
      <c r="AV798" s="12" t="s">
        <v>89</v>
      </c>
      <c r="AW798" s="12" t="s">
        <v>43</v>
      </c>
      <c r="AX798" s="12" t="s">
        <v>24</v>
      </c>
      <c r="AY798" s="230" t="s">
        <v>157</v>
      </c>
    </row>
    <row r="799" spans="2:65" s="1" customFormat="1" ht="31.5" customHeight="1">
      <c r="B799" s="42"/>
      <c r="C799" s="205" t="s">
        <v>1094</v>
      </c>
      <c r="D799" s="205" t="s">
        <v>159</v>
      </c>
      <c r="E799" s="206" t="s">
        <v>1095</v>
      </c>
      <c r="F799" s="207" t="s">
        <v>1096</v>
      </c>
      <c r="G799" s="208" t="s">
        <v>208</v>
      </c>
      <c r="H799" s="209">
        <v>0.35</v>
      </c>
      <c r="I799" s="210"/>
      <c r="J799" s="211">
        <f>ROUND(I799*H799,2)</f>
        <v>0</v>
      </c>
      <c r="K799" s="207" t="s">
        <v>163</v>
      </c>
      <c r="L799" s="62"/>
      <c r="M799" s="212" t="s">
        <v>22</v>
      </c>
      <c r="N799" s="213" t="s">
        <v>51</v>
      </c>
      <c r="O799" s="43"/>
      <c r="P799" s="214">
        <f>O799*H799</f>
        <v>0</v>
      </c>
      <c r="Q799" s="214">
        <v>0</v>
      </c>
      <c r="R799" s="214">
        <f>Q799*H799</f>
        <v>0</v>
      </c>
      <c r="S799" s="214">
        <v>0</v>
      </c>
      <c r="T799" s="215">
        <f>S799*H799</f>
        <v>0</v>
      </c>
      <c r="AR799" s="25" t="s">
        <v>252</v>
      </c>
      <c r="AT799" s="25" t="s">
        <v>159</v>
      </c>
      <c r="AU799" s="25" t="s">
        <v>89</v>
      </c>
      <c r="AY799" s="25" t="s">
        <v>157</v>
      </c>
      <c r="BE799" s="216">
        <f>IF(N799="základní",J799,0)</f>
        <v>0</v>
      </c>
      <c r="BF799" s="216">
        <f>IF(N799="snížená",J799,0)</f>
        <v>0</v>
      </c>
      <c r="BG799" s="216">
        <f>IF(N799="zákl. přenesená",J799,0)</f>
        <v>0</v>
      </c>
      <c r="BH799" s="216">
        <f>IF(N799="sníž. přenesená",J799,0)</f>
        <v>0</v>
      </c>
      <c r="BI799" s="216">
        <f>IF(N799="nulová",J799,0)</f>
        <v>0</v>
      </c>
      <c r="BJ799" s="25" t="s">
        <v>24</v>
      </c>
      <c r="BK799" s="216">
        <f>ROUND(I799*H799,2)</f>
        <v>0</v>
      </c>
      <c r="BL799" s="25" t="s">
        <v>252</v>
      </c>
      <c r="BM799" s="25" t="s">
        <v>1097</v>
      </c>
    </row>
    <row r="800" spans="2:65" s="11" customFormat="1" ht="29.85" customHeight="1">
      <c r="B800" s="188"/>
      <c r="C800" s="189"/>
      <c r="D800" s="202" t="s">
        <v>79</v>
      </c>
      <c r="E800" s="203" t="s">
        <v>1098</v>
      </c>
      <c r="F800" s="203" t="s">
        <v>1099</v>
      </c>
      <c r="G800" s="189"/>
      <c r="H800" s="189"/>
      <c r="I800" s="192"/>
      <c r="J800" s="204">
        <f>BK800</f>
        <v>0</v>
      </c>
      <c r="K800" s="189"/>
      <c r="L800" s="194"/>
      <c r="M800" s="195"/>
      <c r="N800" s="196"/>
      <c r="O800" s="196"/>
      <c r="P800" s="197">
        <f>SUM(P801:P816)</f>
        <v>0</v>
      </c>
      <c r="Q800" s="196"/>
      <c r="R800" s="197">
        <f>SUM(R801:R816)</f>
        <v>2.0000000000000002E-5</v>
      </c>
      <c r="S800" s="196"/>
      <c r="T800" s="198">
        <f>SUM(T801:T816)</f>
        <v>0</v>
      </c>
      <c r="AR800" s="199" t="s">
        <v>89</v>
      </c>
      <c r="AT800" s="200" t="s">
        <v>79</v>
      </c>
      <c r="AU800" s="200" t="s">
        <v>24</v>
      </c>
      <c r="AY800" s="199" t="s">
        <v>157</v>
      </c>
      <c r="BK800" s="201">
        <f>SUM(BK801:BK816)</f>
        <v>0</v>
      </c>
    </row>
    <row r="801" spans="2:65" s="1" customFormat="1" ht="31.5" customHeight="1">
      <c r="B801" s="42"/>
      <c r="C801" s="205" t="s">
        <v>1100</v>
      </c>
      <c r="D801" s="205" t="s">
        <v>159</v>
      </c>
      <c r="E801" s="206" t="s">
        <v>1101</v>
      </c>
      <c r="F801" s="207" t="s">
        <v>1102</v>
      </c>
      <c r="G801" s="208" t="s">
        <v>1103</v>
      </c>
      <c r="H801" s="209">
        <v>1</v>
      </c>
      <c r="I801" s="210"/>
      <c r="J801" s="211">
        <f>ROUND(I801*H801,2)</f>
        <v>0</v>
      </c>
      <c r="K801" s="207" t="s">
        <v>22</v>
      </c>
      <c r="L801" s="62"/>
      <c r="M801" s="212" t="s">
        <v>22</v>
      </c>
      <c r="N801" s="213" t="s">
        <v>51</v>
      </c>
      <c r="O801" s="43"/>
      <c r="P801" s="214">
        <f>O801*H801</f>
        <v>0</v>
      </c>
      <c r="Q801" s="214">
        <v>0</v>
      </c>
      <c r="R801" s="214">
        <f>Q801*H801</f>
        <v>0</v>
      </c>
      <c r="S801" s="214">
        <v>0</v>
      </c>
      <c r="T801" s="215">
        <f>S801*H801</f>
        <v>0</v>
      </c>
      <c r="AR801" s="25" t="s">
        <v>252</v>
      </c>
      <c r="AT801" s="25" t="s">
        <v>159</v>
      </c>
      <c r="AU801" s="25" t="s">
        <v>89</v>
      </c>
      <c r="AY801" s="25" t="s">
        <v>157</v>
      </c>
      <c r="BE801" s="216">
        <f>IF(N801="základní",J801,0)</f>
        <v>0</v>
      </c>
      <c r="BF801" s="216">
        <f>IF(N801="snížená",J801,0)</f>
        <v>0</v>
      </c>
      <c r="BG801" s="216">
        <f>IF(N801="zákl. přenesená",J801,0)</f>
        <v>0</v>
      </c>
      <c r="BH801" s="216">
        <f>IF(N801="sníž. přenesená",J801,0)</f>
        <v>0</v>
      </c>
      <c r="BI801" s="216">
        <f>IF(N801="nulová",J801,0)</f>
        <v>0</v>
      </c>
      <c r="BJ801" s="25" t="s">
        <v>24</v>
      </c>
      <c r="BK801" s="216">
        <f>ROUND(I801*H801,2)</f>
        <v>0</v>
      </c>
      <c r="BL801" s="25" t="s">
        <v>252</v>
      </c>
      <c r="BM801" s="25" t="s">
        <v>1104</v>
      </c>
    </row>
    <row r="802" spans="2:65" s="12" customFormat="1">
      <c r="B802" s="220"/>
      <c r="C802" s="221"/>
      <c r="D802" s="244" t="s">
        <v>168</v>
      </c>
      <c r="E802" s="266" t="s">
        <v>22</v>
      </c>
      <c r="F802" s="267" t="s">
        <v>1105</v>
      </c>
      <c r="G802" s="221"/>
      <c r="H802" s="268">
        <v>1</v>
      </c>
      <c r="I802" s="225"/>
      <c r="J802" s="221"/>
      <c r="K802" s="221"/>
      <c r="L802" s="226"/>
      <c r="M802" s="227"/>
      <c r="N802" s="228"/>
      <c r="O802" s="228"/>
      <c r="P802" s="228"/>
      <c r="Q802" s="228"/>
      <c r="R802" s="228"/>
      <c r="S802" s="228"/>
      <c r="T802" s="229"/>
      <c r="AT802" s="230" t="s">
        <v>168</v>
      </c>
      <c r="AU802" s="230" t="s">
        <v>89</v>
      </c>
      <c r="AV802" s="12" t="s">
        <v>89</v>
      </c>
      <c r="AW802" s="12" t="s">
        <v>43</v>
      </c>
      <c r="AX802" s="12" t="s">
        <v>24</v>
      </c>
      <c r="AY802" s="230" t="s">
        <v>157</v>
      </c>
    </row>
    <row r="803" spans="2:65" s="1" customFormat="1" ht="44.25" customHeight="1">
      <c r="B803" s="42"/>
      <c r="C803" s="205" t="s">
        <v>1106</v>
      </c>
      <c r="D803" s="205" t="s">
        <v>159</v>
      </c>
      <c r="E803" s="206" t="s">
        <v>1107</v>
      </c>
      <c r="F803" s="207" t="s">
        <v>1108</v>
      </c>
      <c r="G803" s="208" t="s">
        <v>1103</v>
      </c>
      <c r="H803" s="209">
        <v>1</v>
      </c>
      <c r="I803" s="210"/>
      <c r="J803" s="211">
        <f>ROUND(I803*H803,2)</f>
        <v>0</v>
      </c>
      <c r="K803" s="207" t="s">
        <v>22</v>
      </c>
      <c r="L803" s="62"/>
      <c r="M803" s="212" t="s">
        <v>22</v>
      </c>
      <c r="N803" s="213" t="s">
        <v>51</v>
      </c>
      <c r="O803" s="43"/>
      <c r="P803" s="214">
        <f>O803*H803</f>
        <v>0</v>
      </c>
      <c r="Q803" s="214">
        <v>0</v>
      </c>
      <c r="R803" s="214">
        <f>Q803*H803</f>
        <v>0</v>
      </c>
      <c r="S803" s="214">
        <v>0</v>
      </c>
      <c r="T803" s="215">
        <f>S803*H803</f>
        <v>0</v>
      </c>
      <c r="AR803" s="25" t="s">
        <v>252</v>
      </c>
      <c r="AT803" s="25" t="s">
        <v>159</v>
      </c>
      <c r="AU803" s="25" t="s">
        <v>89</v>
      </c>
      <c r="AY803" s="25" t="s">
        <v>157</v>
      </c>
      <c r="BE803" s="216">
        <f>IF(N803="základní",J803,0)</f>
        <v>0</v>
      </c>
      <c r="BF803" s="216">
        <f>IF(N803="snížená",J803,0)</f>
        <v>0</v>
      </c>
      <c r="BG803" s="216">
        <f>IF(N803="zákl. přenesená",J803,0)</f>
        <v>0</v>
      </c>
      <c r="BH803" s="216">
        <f>IF(N803="sníž. přenesená",J803,0)</f>
        <v>0</v>
      </c>
      <c r="BI803" s="216">
        <f>IF(N803="nulová",J803,0)</f>
        <v>0</v>
      </c>
      <c r="BJ803" s="25" t="s">
        <v>24</v>
      </c>
      <c r="BK803" s="216">
        <f>ROUND(I803*H803,2)</f>
        <v>0</v>
      </c>
      <c r="BL803" s="25" t="s">
        <v>252</v>
      </c>
      <c r="BM803" s="25" t="s">
        <v>1109</v>
      </c>
    </row>
    <row r="804" spans="2:65" s="1" customFormat="1" ht="228">
      <c r="B804" s="42"/>
      <c r="C804" s="64"/>
      <c r="D804" s="217" t="s">
        <v>318</v>
      </c>
      <c r="E804" s="64"/>
      <c r="F804" s="218" t="s">
        <v>1110</v>
      </c>
      <c r="G804" s="64"/>
      <c r="H804" s="64"/>
      <c r="I804" s="173"/>
      <c r="J804" s="64"/>
      <c r="K804" s="64"/>
      <c r="L804" s="62"/>
      <c r="M804" s="219"/>
      <c r="N804" s="43"/>
      <c r="O804" s="43"/>
      <c r="P804" s="43"/>
      <c r="Q804" s="43"/>
      <c r="R804" s="43"/>
      <c r="S804" s="43"/>
      <c r="T804" s="79"/>
      <c r="AT804" s="25" t="s">
        <v>318</v>
      </c>
      <c r="AU804" s="25" t="s">
        <v>89</v>
      </c>
    </row>
    <row r="805" spans="2:65" s="12" customFormat="1">
      <c r="B805" s="220"/>
      <c r="C805" s="221"/>
      <c r="D805" s="244" t="s">
        <v>168</v>
      </c>
      <c r="E805" s="266" t="s">
        <v>22</v>
      </c>
      <c r="F805" s="267" t="s">
        <v>1105</v>
      </c>
      <c r="G805" s="221"/>
      <c r="H805" s="268">
        <v>1</v>
      </c>
      <c r="I805" s="225"/>
      <c r="J805" s="221"/>
      <c r="K805" s="221"/>
      <c r="L805" s="226"/>
      <c r="M805" s="227"/>
      <c r="N805" s="228"/>
      <c r="O805" s="228"/>
      <c r="P805" s="228"/>
      <c r="Q805" s="228"/>
      <c r="R805" s="228"/>
      <c r="S805" s="228"/>
      <c r="T805" s="229"/>
      <c r="AT805" s="230" t="s">
        <v>168</v>
      </c>
      <c r="AU805" s="230" t="s">
        <v>89</v>
      </c>
      <c r="AV805" s="12" t="s">
        <v>89</v>
      </c>
      <c r="AW805" s="12" t="s">
        <v>43</v>
      </c>
      <c r="AX805" s="12" t="s">
        <v>24</v>
      </c>
      <c r="AY805" s="230" t="s">
        <v>157</v>
      </c>
    </row>
    <row r="806" spans="2:65" s="1" customFormat="1" ht="22.5" customHeight="1">
      <c r="B806" s="42"/>
      <c r="C806" s="205" t="s">
        <v>1111</v>
      </c>
      <c r="D806" s="205" t="s">
        <v>159</v>
      </c>
      <c r="E806" s="206" t="s">
        <v>1112</v>
      </c>
      <c r="F806" s="207" t="s">
        <v>1113</v>
      </c>
      <c r="G806" s="208" t="s">
        <v>593</v>
      </c>
      <c r="H806" s="209">
        <v>1</v>
      </c>
      <c r="I806" s="210"/>
      <c r="J806" s="211">
        <f>ROUND(I806*H806,2)</f>
        <v>0</v>
      </c>
      <c r="K806" s="207" t="s">
        <v>22</v>
      </c>
      <c r="L806" s="62"/>
      <c r="M806" s="212" t="s">
        <v>22</v>
      </c>
      <c r="N806" s="213" t="s">
        <v>51</v>
      </c>
      <c r="O806" s="43"/>
      <c r="P806" s="214">
        <f>O806*H806</f>
        <v>0</v>
      </c>
      <c r="Q806" s="214">
        <v>0</v>
      </c>
      <c r="R806" s="214">
        <f>Q806*H806</f>
        <v>0</v>
      </c>
      <c r="S806" s="214">
        <v>0</v>
      </c>
      <c r="T806" s="215">
        <f>S806*H806</f>
        <v>0</v>
      </c>
      <c r="AR806" s="25" t="s">
        <v>252</v>
      </c>
      <c r="AT806" s="25" t="s">
        <v>159</v>
      </c>
      <c r="AU806" s="25" t="s">
        <v>89</v>
      </c>
      <c r="AY806" s="25" t="s">
        <v>157</v>
      </c>
      <c r="BE806" s="216">
        <f>IF(N806="základní",J806,0)</f>
        <v>0</v>
      </c>
      <c r="BF806" s="216">
        <f>IF(N806="snížená",J806,0)</f>
        <v>0</v>
      </c>
      <c r="BG806" s="216">
        <f>IF(N806="zákl. přenesená",J806,0)</f>
        <v>0</v>
      </c>
      <c r="BH806" s="216">
        <f>IF(N806="sníž. přenesená",J806,0)</f>
        <v>0</v>
      </c>
      <c r="BI806" s="216">
        <f>IF(N806="nulová",J806,0)</f>
        <v>0</v>
      </c>
      <c r="BJ806" s="25" t="s">
        <v>24</v>
      </c>
      <c r="BK806" s="216">
        <f>ROUND(I806*H806,2)</f>
        <v>0</v>
      </c>
      <c r="BL806" s="25" t="s">
        <v>252</v>
      </c>
      <c r="BM806" s="25" t="s">
        <v>1114</v>
      </c>
    </row>
    <row r="807" spans="2:65" s="12" customFormat="1">
      <c r="B807" s="220"/>
      <c r="C807" s="221"/>
      <c r="D807" s="244" t="s">
        <v>168</v>
      </c>
      <c r="E807" s="266" t="s">
        <v>22</v>
      </c>
      <c r="F807" s="267" t="s">
        <v>1115</v>
      </c>
      <c r="G807" s="221"/>
      <c r="H807" s="268">
        <v>1</v>
      </c>
      <c r="I807" s="225"/>
      <c r="J807" s="221"/>
      <c r="K807" s="221"/>
      <c r="L807" s="226"/>
      <c r="M807" s="227"/>
      <c r="N807" s="228"/>
      <c r="O807" s="228"/>
      <c r="P807" s="228"/>
      <c r="Q807" s="228"/>
      <c r="R807" s="228"/>
      <c r="S807" s="228"/>
      <c r="T807" s="229"/>
      <c r="AT807" s="230" t="s">
        <v>168</v>
      </c>
      <c r="AU807" s="230" t="s">
        <v>89</v>
      </c>
      <c r="AV807" s="12" t="s">
        <v>89</v>
      </c>
      <c r="AW807" s="12" t="s">
        <v>43</v>
      </c>
      <c r="AX807" s="12" t="s">
        <v>24</v>
      </c>
      <c r="AY807" s="230" t="s">
        <v>157</v>
      </c>
    </row>
    <row r="808" spans="2:65" s="1" customFormat="1" ht="22.5" customHeight="1">
      <c r="B808" s="42"/>
      <c r="C808" s="205" t="s">
        <v>1116</v>
      </c>
      <c r="D808" s="205" t="s">
        <v>159</v>
      </c>
      <c r="E808" s="206" t="s">
        <v>1117</v>
      </c>
      <c r="F808" s="207" t="s">
        <v>1118</v>
      </c>
      <c r="G808" s="208" t="s">
        <v>593</v>
      </c>
      <c r="H808" s="209">
        <v>1</v>
      </c>
      <c r="I808" s="210"/>
      <c r="J808" s="211">
        <f>ROUND(I808*H808,2)</f>
        <v>0</v>
      </c>
      <c r="K808" s="207" t="s">
        <v>22</v>
      </c>
      <c r="L808" s="62"/>
      <c r="M808" s="212" t="s">
        <v>22</v>
      </c>
      <c r="N808" s="213" t="s">
        <v>51</v>
      </c>
      <c r="O808" s="43"/>
      <c r="P808" s="214">
        <f>O808*H808</f>
        <v>0</v>
      </c>
      <c r="Q808" s="214">
        <v>1.0000000000000001E-5</v>
      </c>
      <c r="R808" s="214">
        <f>Q808*H808</f>
        <v>1.0000000000000001E-5</v>
      </c>
      <c r="S808" s="214">
        <v>0</v>
      </c>
      <c r="T808" s="215">
        <f>S808*H808</f>
        <v>0</v>
      </c>
      <c r="AR808" s="25" t="s">
        <v>252</v>
      </c>
      <c r="AT808" s="25" t="s">
        <v>159</v>
      </c>
      <c r="AU808" s="25" t="s">
        <v>89</v>
      </c>
      <c r="AY808" s="25" t="s">
        <v>157</v>
      </c>
      <c r="BE808" s="216">
        <f>IF(N808="základní",J808,0)</f>
        <v>0</v>
      </c>
      <c r="BF808" s="216">
        <f>IF(N808="snížená",J808,0)</f>
        <v>0</v>
      </c>
      <c r="BG808" s="216">
        <f>IF(N808="zákl. přenesená",J808,0)</f>
        <v>0</v>
      </c>
      <c r="BH808" s="216">
        <f>IF(N808="sníž. přenesená",J808,0)</f>
        <v>0</v>
      </c>
      <c r="BI808" s="216">
        <f>IF(N808="nulová",J808,0)</f>
        <v>0</v>
      </c>
      <c r="BJ808" s="25" t="s">
        <v>24</v>
      </c>
      <c r="BK808" s="216">
        <f>ROUND(I808*H808,2)</f>
        <v>0</v>
      </c>
      <c r="BL808" s="25" t="s">
        <v>252</v>
      </c>
      <c r="BM808" s="25" t="s">
        <v>1119</v>
      </c>
    </row>
    <row r="809" spans="2:65" s="12" customFormat="1">
      <c r="B809" s="220"/>
      <c r="C809" s="221"/>
      <c r="D809" s="244" t="s">
        <v>168</v>
      </c>
      <c r="E809" s="266" t="s">
        <v>22</v>
      </c>
      <c r="F809" s="267" t="s">
        <v>1120</v>
      </c>
      <c r="G809" s="221"/>
      <c r="H809" s="268">
        <v>1</v>
      </c>
      <c r="I809" s="225"/>
      <c r="J809" s="221"/>
      <c r="K809" s="221"/>
      <c r="L809" s="226"/>
      <c r="M809" s="227"/>
      <c r="N809" s="228"/>
      <c r="O809" s="228"/>
      <c r="P809" s="228"/>
      <c r="Q809" s="228"/>
      <c r="R809" s="228"/>
      <c r="S809" s="228"/>
      <c r="T809" s="229"/>
      <c r="AT809" s="230" t="s">
        <v>168</v>
      </c>
      <c r="AU809" s="230" t="s">
        <v>89</v>
      </c>
      <c r="AV809" s="12" t="s">
        <v>89</v>
      </c>
      <c r="AW809" s="12" t="s">
        <v>43</v>
      </c>
      <c r="AX809" s="12" t="s">
        <v>24</v>
      </c>
      <c r="AY809" s="230" t="s">
        <v>157</v>
      </c>
    </row>
    <row r="810" spans="2:65" s="1" customFormat="1" ht="31.5" customHeight="1">
      <c r="B810" s="42"/>
      <c r="C810" s="205" t="s">
        <v>1121</v>
      </c>
      <c r="D810" s="205" t="s">
        <v>159</v>
      </c>
      <c r="E810" s="206" t="s">
        <v>1122</v>
      </c>
      <c r="F810" s="207" t="s">
        <v>1123</v>
      </c>
      <c r="G810" s="208" t="s">
        <v>593</v>
      </c>
      <c r="H810" s="209">
        <v>1</v>
      </c>
      <c r="I810" s="210"/>
      <c r="J810" s="211">
        <f>ROUND(I810*H810,2)</f>
        <v>0</v>
      </c>
      <c r="K810" s="207" t="s">
        <v>22</v>
      </c>
      <c r="L810" s="62"/>
      <c r="M810" s="212" t="s">
        <v>22</v>
      </c>
      <c r="N810" s="213" t="s">
        <v>51</v>
      </c>
      <c r="O810" s="43"/>
      <c r="P810" s="214">
        <f>O810*H810</f>
        <v>0</v>
      </c>
      <c r="Q810" s="214">
        <v>1.0000000000000001E-5</v>
      </c>
      <c r="R810" s="214">
        <f>Q810*H810</f>
        <v>1.0000000000000001E-5</v>
      </c>
      <c r="S810" s="214">
        <v>0</v>
      </c>
      <c r="T810" s="215">
        <f>S810*H810</f>
        <v>0</v>
      </c>
      <c r="AR810" s="25" t="s">
        <v>252</v>
      </c>
      <c r="AT810" s="25" t="s">
        <v>159</v>
      </c>
      <c r="AU810" s="25" t="s">
        <v>89</v>
      </c>
      <c r="AY810" s="25" t="s">
        <v>157</v>
      </c>
      <c r="BE810" s="216">
        <f>IF(N810="základní",J810,0)</f>
        <v>0</v>
      </c>
      <c r="BF810" s="216">
        <f>IF(N810="snížená",J810,0)</f>
        <v>0</v>
      </c>
      <c r="BG810" s="216">
        <f>IF(N810="zákl. přenesená",J810,0)</f>
        <v>0</v>
      </c>
      <c r="BH810" s="216">
        <f>IF(N810="sníž. přenesená",J810,0)</f>
        <v>0</v>
      </c>
      <c r="BI810" s="216">
        <f>IF(N810="nulová",J810,0)</f>
        <v>0</v>
      </c>
      <c r="BJ810" s="25" t="s">
        <v>24</v>
      </c>
      <c r="BK810" s="216">
        <f>ROUND(I810*H810,2)</f>
        <v>0</v>
      </c>
      <c r="BL810" s="25" t="s">
        <v>252</v>
      </c>
      <c r="BM810" s="25" t="s">
        <v>1124</v>
      </c>
    </row>
    <row r="811" spans="2:65" s="12" customFormat="1">
      <c r="B811" s="220"/>
      <c r="C811" s="221"/>
      <c r="D811" s="244" t="s">
        <v>168</v>
      </c>
      <c r="E811" s="266" t="s">
        <v>22</v>
      </c>
      <c r="F811" s="267" t="s">
        <v>1120</v>
      </c>
      <c r="G811" s="221"/>
      <c r="H811" s="268">
        <v>1</v>
      </c>
      <c r="I811" s="225"/>
      <c r="J811" s="221"/>
      <c r="K811" s="221"/>
      <c r="L811" s="226"/>
      <c r="M811" s="227"/>
      <c r="N811" s="228"/>
      <c r="O811" s="228"/>
      <c r="P811" s="228"/>
      <c r="Q811" s="228"/>
      <c r="R811" s="228"/>
      <c r="S811" s="228"/>
      <c r="T811" s="229"/>
      <c r="AT811" s="230" t="s">
        <v>168</v>
      </c>
      <c r="AU811" s="230" t="s">
        <v>89</v>
      </c>
      <c r="AV811" s="12" t="s">
        <v>89</v>
      </c>
      <c r="AW811" s="12" t="s">
        <v>43</v>
      </c>
      <c r="AX811" s="12" t="s">
        <v>24</v>
      </c>
      <c r="AY811" s="230" t="s">
        <v>157</v>
      </c>
    </row>
    <row r="812" spans="2:65" s="1" customFormat="1" ht="31.5" customHeight="1">
      <c r="B812" s="42"/>
      <c r="C812" s="205" t="s">
        <v>1125</v>
      </c>
      <c r="D812" s="205" t="s">
        <v>159</v>
      </c>
      <c r="E812" s="206" t="s">
        <v>1126</v>
      </c>
      <c r="F812" s="207" t="s">
        <v>1127</v>
      </c>
      <c r="G812" s="208" t="s">
        <v>593</v>
      </c>
      <c r="H812" s="209">
        <v>6</v>
      </c>
      <c r="I812" s="210"/>
      <c r="J812" s="211">
        <f>ROUND(I812*H812,2)</f>
        <v>0</v>
      </c>
      <c r="K812" s="207" t="s">
        <v>22</v>
      </c>
      <c r="L812" s="62"/>
      <c r="M812" s="212" t="s">
        <v>22</v>
      </c>
      <c r="N812" s="213" t="s">
        <v>51</v>
      </c>
      <c r="O812" s="43"/>
      <c r="P812" s="214">
        <f>O812*H812</f>
        <v>0</v>
      </c>
      <c r="Q812" s="214">
        <v>0</v>
      </c>
      <c r="R812" s="214">
        <f>Q812*H812</f>
        <v>0</v>
      </c>
      <c r="S812" s="214">
        <v>0</v>
      </c>
      <c r="T812" s="215">
        <f>S812*H812</f>
        <v>0</v>
      </c>
      <c r="AR812" s="25" t="s">
        <v>252</v>
      </c>
      <c r="AT812" s="25" t="s">
        <v>159</v>
      </c>
      <c r="AU812" s="25" t="s">
        <v>89</v>
      </c>
      <c r="AY812" s="25" t="s">
        <v>157</v>
      </c>
      <c r="BE812" s="216">
        <f>IF(N812="základní",J812,0)</f>
        <v>0</v>
      </c>
      <c r="BF812" s="216">
        <f>IF(N812="snížená",J812,0)</f>
        <v>0</v>
      </c>
      <c r="BG812" s="216">
        <f>IF(N812="zákl. přenesená",J812,0)</f>
        <v>0</v>
      </c>
      <c r="BH812" s="216">
        <f>IF(N812="sníž. přenesená",J812,0)</f>
        <v>0</v>
      </c>
      <c r="BI812" s="216">
        <f>IF(N812="nulová",J812,0)</f>
        <v>0</v>
      </c>
      <c r="BJ812" s="25" t="s">
        <v>24</v>
      </c>
      <c r="BK812" s="216">
        <f>ROUND(I812*H812,2)</f>
        <v>0</v>
      </c>
      <c r="BL812" s="25" t="s">
        <v>252</v>
      </c>
      <c r="BM812" s="25" t="s">
        <v>1128</v>
      </c>
    </row>
    <row r="813" spans="2:65" s="12" customFormat="1">
      <c r="B813" s="220"/>
      <c r="C813" s="221"/>
      <c r="D813" s="244" t="s">
        <v>168</v>
      </c>
      <c r="E813" s="266" t="s">
        <v>22</v>
      </c>
      <c r="F813" s="267" t="s">
        <v>1129</v>
      </c>
      <c r="G813" s="221"/>
      <c r="H813" s="268">
        <v>6</v>
      </c>
      <c r="I813" s="225"/>
      <c r="J813" s="221"/>
      <c r="K813" s="221"/>
      <c r="L813" s="226"/>
      <c r="M813" s="227"/>
      <c r="N813" s="228"/>
      <c r="O813" s="228"/>
      <c r="P813" s="228"/>
      <c r="Q813" s="228"/>
      <c r="R813" s="228"/>
      <c r="S813" s="228"/>
      <c r="T813" s="229"/>
      <c r="AT813" s="230" t="s">
        <v>168</v>
      </c>
      <c r="AU813" s="230" t="s">
        <v>89</v>
      </c>
      <c r="AV813" s="12" t="s">
        <v>89</v>
      </c>
      <c r="AW813" s="12" t="s">
        <v>43</v>
      </c>
      <c r="AX813" s="12" t="s">
        <v>24</v>
      </c>
      <c r="AY813" s="230" t="s">
        <v>157</v>
      </c>
    </row>
    <row r="814" spans="2:65" s="1" customFormat="1" ht="44.25" customHeight="1">
      <c r="B814" s="42"/>
      <c r="C814" s="205" t="s">
        <v>1130</v>
      </c>
      <c r="D814" s="205" t="s">
        <v>159</v>
      </c>
      <c r="E814" s="206" t="s">
        <v>1131</v>
      </c>
      <c r="F814" s="207" t="s">
        <v>1132</v>
      </c>
      <c r="G814" s="208" t="s">
        <v>593</v>
      </c>
      <c r="H814" s="209">
        <v>6</v>
      </c>
      <c r="I814" s="210"/>
      <c r="J814" s="211">
        <f>ROUND(I814*H814,2)</f>
        <v>0</v>
      </c>
      <c r="K814" s="207" t="s">
        <v>22</v>
      </c>
      <c r="L814" s="62"/>
      <c r="M814" s="212" t="s">
        <v>22</v>
      </c>
      <c r="N814" s="213" t="s">
        <v>51</v>
      </c>
      <c r="O814" s="43"/>
      <c r="P814" s="214">
        <f>O814*H814</f>
        <v>0</v>
      </c>
      <c r="Q814" s="214">
        <v>0</v>
      </c>
      <c r="R814" s="214">
        <f>Q814*H814</f>
        <v>0</v>
      </c>
      <c r="S814" s="214">
        <v>0</v>
      </c>
      <c r="T814" s="215">
        <f>S814*H814</f>
        <v>0</v>
      </c>
      <c r="AR814" s="25" t="s">
        <v>252</v>
      </c>
      <c r="AT814" s="25" t="s">
        <v>159</v>
      </c>
      <c r="AU814" s="25" t="s">
        <v>89</v>
      </c>
      <c r="AY814" s="25" t="s">
        <v>157</v>
      </c>
      <c r="BE814" s="216">
        <f>IF(N814="základní",J814,0)</f>
        <v>0</v>
      </c>
      <c r="BF814" s="216">
        <f>IF(N814="snížená",J814,0)</f>
        <v>0</v>
      </c>
      <c r="BG814" s="216">
        <f>IF(N814="zákl. přenesená",J814,0)</f>
        <v>0</v>
      </c>
      <c r="BH814" s="216">
        <f>IF(N814="sníž. přenesená",J814,0)</f>
        <v>0</v>
      </c>
      <c r="BI814" s="216">
        <f>IF(N814="nulová",J814,0)</f>
        <v>0</v>
      </c>
      <c r="BJ814" s="25" t="s">
        <v>24</v>
      </c>
      <c r="BK814" s="216">
        <f>ROUND(I814*H814,2)</f>
        <v>0</v>
      </c>
      <c r="BL814" s="25" t="s">
        <v>252</v>
      </c>
      <c r="BM814" s="25" t="s">
        <v>1133</v>
      </c>
    </row>
    <row r="815" spans="2:65" s="12" customFormat="1">
      <c r="B815" s="220"/>
      <c r="C815" s="221"/>
      <c r="D815" s="244" t="s">
        <v>168</v>
      </c>
      <c r="E815" s="266" t="s">
        <v>22</v>
      </c>
      <c r="F815" s="267" t="s">
        <v>1129</v>
      </c>
      <c r="G815" s="221"/>
      <c r="H815" s="268">
        <v>6</v>
      </c>
      <c r="I815" s="225"/>
      <c r="J815" s="221"/>
      <c r="K815" s="221"/>
      <c r="L815" s="226"/>
      <c r="M815" s="227"/>
      <c r="N815" s="228"/>
      <c r="O815" s="228"/>
      <c r="P815" s="228"/>
      <c r="Q815" s="228"/>
      <c r="R815" s="228"/>
      <c r="S815" s="228"/>
      <c r="T815" s="229"/>
      <c r="AT815" s="230" t="s">
        <v>168</v>
      </c>
      <c r="AU815" s="230" t="s">
        <v>89</v>
      </c>
      <c r="AV815" s="12" t="s">
        <v>89</v>
      </c>
      <c r="AW815" s="12" t="s">
        <v>43</v>
      </c>
      <c r="AX815" s="12" t="s">
        <v>24</v>
      </c>
      <c r="AY815" s="230" t="s">
        <v>157</v>
      </c>
    </row>
    <row r="816" spans="2:65" s="1" customFormat="1" ht="31.5" customHeight="1">
      <c r="B816" s="42"/>
      <c r="C816" s="205" t="s">
        <v>1134</v>
      </c>
      <c r="D816" s="205" t="s">
        <v>159</v>
      </c>
      <c r="E816" s="206" t="s">
        <v>1135</v>
      </c>
      <c r="F816" s="207" t="s">
        <v>1136</v>
      </c>
      <c r="G816" s="208" t="s">
        <v>593</v>
      </c>
      <c r="H816" s="209">
        <v>1</v>
      </c>
      <c r="I816" s="210"/>
      <c r="J816" s="211">
        <f>ROUND(I816*H816,2)</f>
        <v>0</v>
      </c>
      <c r="K816" s="207" t="s">
        <v>22</v>
      </c>
      <c r="L816" s="62"/>
      <c r="M816" s="212" t="s">
        <v>22</v>
      </c>
      <c r="N816" s="213" t="s">
        <v>51</v>
      </c>
      <c r="O816" s="43"/>
      <c r="P816" s="214">
        <f>O816*H816</f>
        <v>0</v>
      </c>
      <c r="Q816" s="214">
        <v>0</v>
      </c>
      <c r="R816" s="214">
        <f>Q816*H816</f>
        <v>0</v>
      </c>
      <c r="S816" s="214">
        <v>0</v>
      </c>
      <c r="T816" s="215">
        <f>S816*H816</f>
        <v>0</v>
      </c>
      <c r="AR816" s="25" t="s">
        <v>252</v>
      </c>
      <c r="AT816" s="25" t="s">
        <v>159</v>
      </c>
      <c r="AU816" s="25" t="s">
        <v>89</v>
      </c>
      <c r="AY816" s="25" t="s">
        <v>157</v>
      </c>
      <c r="BE816" s="216">
        <f>IF(N816="základní",J816,0)</f>
        <v>0</v>
      </c>
      <c r="BF816" s="216">
        <f>IF(N816="snížená",J816,0)</f>
        <v>0</v>
      </c>
      <c r="BG816" s="216">
        <f>IF(N816="zákl. přenesená",J816,0)</f>
        <v>0</v>
      </c>
      <c r="BH816" s="216">
        <f>IF(N816="sníž. přenesená",J816,0)</f>
        <v>0</v>
      </c>
      <c r="BI816" s="216">
        <f>IF(N816="nulová",J816,0)</f>
        <v>0</v>
      </c>
      <c r="BJ816" s="25" t="s">
        <v>24</v>
      </c>
      <c r="BK816" s="216">
        <f>ROUND(I816*H816,2)</f>
        <v>0</v>
      </c>
      <c r="BL816" s="25" t="s">
        <v>252</v>
      </c>
      <c r="BM816" s="25" t="s">
        <v>1137</v>
      </c>
    </row>
    <row r="817" spans="2:65" s="11" customFormat="1" ht="29.85" customHeight="1">
      <c r="B817" s="188"/>
      <c r="C817" s="189"/>
      <c r="D817" s="202" t="s">
        <v>79</v>
      </c>
      <c r="E817" s="203" t="s">
        <v>1138</v>
      </c>
      <c r="F817" s="203" t="s">
        <v>1139</v>
      </c>
      <c r="G817" s="189"/>
      <c r="H817" s="189"/>
      <c r="I817" s="192"/>
      <c r="J817" s="204">
        <f>BK817</f>
        <v>0</v>
      </c>
      <c r="K817" s="189"/>
      <c r="L817" s="194"/>
      <c r="M817" s="195"/>
      <c r="N817" s="196"/>
      <c r="O817" s="196"/>
      <c r="P817" s="197">
        <f>SUM(P818:P825)</f>
        <v>0</v>
      </c>
      <c r="Q817" s="196"/>
      <c r="R817" s="197">
        <f>SUM(R818:R825)</f>
        <v>7.0000000000000007E-2</v>
      </c>
      <c r="S817" s="196"/>
      <c r="T817" s="198">
        <f>SUM(T818:T825)</f>
        <v>4.4999999999999998E-2</v>
      </c>
      <c r="AR817" s="199" t="s">
        <v>89</v>
      </c>
      <c r="AT817" s="200" t="s">
        <v>79</v>
      </c>
      <c r="AU817" s="200" t="s">
        <v>24</v>
      </c>
      <c r="AY817" s="199" t="s">
        <v>157</v>
      </c>
      <c r="BK817" s="201">
        <f>SUM(BK818:BK825)</f>
        <v>0</v>
      </c>
    </row>
    <row r="818" spans="2:65" s="1" customFormat="1" ht="31.5" customHeight="1">
      <c r="B818" s="42"/>
      <c r="C818" s="205" t="s">
        <v>1140</v>
      </c>
      <c r="D818" s="205" t="s">
        <v>159</v>
      </c>
      <c r="E818" s="206" t="s">
        <v>1141</v>
      </c>
      <c r="F818" s="207" t="s">
        <v>1142</v>
      </c>
      <c r="G818" s="208" t="s">
        <v>593</v>
      </c>
      <c r="H818" s="209">
        <v>3</v>
      </c>
      <c r="I818" s="210"/>
      <c r="J818" s="211">
        <f>ROUND(I818*H818,2)</f>
        <v>0</v>
      </c>
      <c r="K818" s="207" t="s">
        <v>22</v>
      </c>
      <c r="L818" s="62"/>
      <c r="M818" s="212" t="s">
        <v>22</v>
      </c>
      <c r="N818" s="213" t="s">
        <v>51</v>
      </c>
      <c r="O818" s="43"/>
      <c r="P818" s="214">
        <f>O818*H818</f>
        <v>0</v>
      </c>
      <c r="Q818" s="214">
        <v>0</v>
      </c>
      <c r="R818" s="214">
        <f>Q818*H818</f>
        <v>0</v>
      </c>
      <c r="S818" s="214">
        <v>1.4999999999999999E-2</v>
      </c>
      <c r="T818" s="215">
        <f>S818*H818</f>
        <v>4.4999999999999998E-2</v>
      </c>
      <c r="AR818" s="25" t="s">
        <v>252</v>
      </c>
      <c r="AT818" s="25" t="s">
        <v>159</v>
      </c>
      <c r="AU818" s="25" t="s">
        <v>89</v>
      </c>
      <c r="AY818" s="25" t="s">
        <v>157</v>
      </c>
      <c r="BE818" s="216">
        <f>IF(N818="základní",J818,0)</f>
        <v>0</v>
      </c>
      <c r="BF818" s="216">
        <f>IF(N818="snížená",J818,0)</f>
        <v>0</v>
      </c>
      <c r="BG818" s="216">
        <f>IF(N818="zákl. přenesená",J818,0)</f>
        <v>0</v>
      </c>
      <c r="BH818" s="216">
        <f>IF(N818="sníž. přenesená",J818,0)</f>
        <v>0</v>
      </c>
      <c r="BI818" s="216">
        <f>IF(N818="nulová",J818,0)</f>
        <v>0</v>
      </c>
      <c r="BJ818" s="25" t="s">
        <v>24</v>
      </c>
      <c r="BK818" s="216">
        <f>ROUND(I818*H818,2)</f>
        <v>0</v>
      </c>
      <c r="BL818" s="25" t="s">
        <v>252</v>
      </c>
      <c r="BM818" s="25" t="s">
        <v>1143</v>
      </c>
    </row>
    <row r="819" spans="2:65" s="12" customFormat="1">
      <c r="B819" s="220"/>
      <c r="C819" s="221"/>
      <c r="D819" s="244" t="s">
        <v>168</v>
      </c>
      <c r="E819" s="266" t="s">
        <v>22</v>
      </c>
      <c r="F819" s="267" t="s">
        <v>1144</v>
      </c>
      <c r="G819" s="221"/>
      <c r="H819" s="268">
        <v>3</v>
      </c>
      <c r="I819" s="225"/>
      <c r="J819" s="221"/>
      <c r="K819" s="221"/>
      <c r="L819" s="226"/>
      <c r="M819" s="227"/>
      <c r="N819" s="228"/>
      <c r="O819" s="228"/>
      <c r="P819" s="228"/>
      <c r="Q819" s="228"/>
      <c r="R819" s="228"/>
      <c r="S819" s="228"/>
      <c r="T819" s="229"/>
      <c r="AT819" s="230" t="s">
        <v>168</v>
      </c>
      <c r="AU819" s="230" t="s">
        <v>89</v>
      </c>
      <c r="AV819" s="12" t="s">
        <v>89</v>
      </c>
      <c r="AW819" s="12" t="s">
        <v>43</v>
      </c>
      <c r="AX819" s="12" t="s">
        <v>24</v>
      </c>
      <c r="AY819" s="230" t="s">
        <v>157</v>
      </c>
    </row>
    <row r="820" spans="2:65" s="1" customFormat="1" ht="57" customHeight="1">
      <c r="B820" s="42"/>
      <c r="C820" s="205" t="s">
        <v>1145</v>
      </c>
      <c r="D820" s="205" t="s">
        <v>159</v>
      </c>
      <c r="E820" s="206" t="s">
        <v>1146</v>
      </c>
      <c r="F820" s="207" t="s">
        <v>1147</v>
      </c>
      <c r="G820" s="208" t="s">
        <v>593</v>
      </c>
      <c r="H820" s="209">
        <v>3</v>
      </c>
      <c r="I820" s="210"/>
      <c r="J820" s="211">
        <f>ROUND(I820*H820,2)</f>
        <v>0</v>
      </c>
      <c r="K820" s="207" t="s">
        <v>163</v>
      </c>
      <c r="L820" s="62"/>
      <c r="M820" s="212" t="s">
        <v>22</v>
      </c>
      <c r="N820" s="213" t="s">
        <v>51</v>
      </c>
      <c r="O820" s="43"/>
      <c r="P820" s="214">
        <f>O820*H820</f>
        <v>0</v>
      </c>
      <c r="Q820" s="214">
        <v>1.4999999999999999E-2</v>
      </c>
      <c r="R820" s="214">
        <f>Q820*H820</f>
        <v>4.4999999999999998E-2</v>
      </c>
      <c r="S820" s="214">
        <v>0</v>
      </c>
      <c r="T820" s="215">
        <f>S820*H820</f>
        <v>0</v>
      </c>
      <c r="AR820" s="25" t="s">
        <v>252</v>
      </c>
      <c r="AT820" s="25" t="s">
        <v>159</v>
      </c>
      <c r="AU820" s="25" t="s">
        <v>89</v>
      </c>
      <c r="AY820" s="25" t="s">
        <v>157</v>
      </c>
      <c r="BE820" s="216">
        <f>IF(N820="základní",J820,0)</f>
        <v>0</v>
      </c>
      <c r="BF820" s="216">
        <f>IF(N820="snížená",J820,0)</f>
        <v>0</v>
      </c>
      <c r="BG820" s="216">
        <f>IF(N820="zákl. přenesená",J820,0)</f>
        <v>0</v>
      </c>
      <c r="BH820" s="216">
        <f>IF(N820="sníž. přenesená",J820,0)</f>
        <v>0</v>
      </c>
      <c r="BI820" s="216">
        <f>IF(N820="nulová",J820,0)</f>
        <v>0</v>
      </c>
      <c r="BJ820" s="25" t="s">
        <v>24</v>
      </c>
      <c r="BK820" s="216">
        <f>ROUND(I820*H820,2)</f>
        <v>0</v>
      </c>
      <c r="BL820" s="25" t="s">
        <v>252</v>
      </c>
      <c r="BM820" s="25" t="s">
        <v>1148</v>
      </c>
    </row>
    <row r="821" spans="2:65" s="12" customFormat="1">
      <c r="B821" s="220"/>
      <c r="C821" s="221"/>
      <c r="D821" s="244" t="s">
        <v>168</v>
      </c>
      <c r="E821" s="266" t="s">
        <v>22</v>
      </c>
      <c r="F821" s="267" t="s">
        <v>1149</v>
      </c>
      <c r="G821" s="221"/>
      <c r="H821" s="268">
        <v>3</v>
      </c>
      <c r="I821" s="225"/>
      <c r="J821" s="221"/>
      <c r="K821" s="221"/>
      <c r="L821" s="226"/>
      <c r="M821" s="227"/>
      <c r="N821" s="228"/>
      <c r="O821" s="228"/>
      <c r="P821" s="228"/>
      <c r="Q821" s="228"/>
      <c r="R821" s="228"/>
      <c r="S821" s="228"/>
      <c r="T821" s="229"/>
      <c r="AT821" s="230" t="s">
        <v>168</v>
      </c>
      <c r="AU821" s="230" t="s">
        <v>89</v>
      </c>
      <c r="AV821" s="12" t="s">
        <v>89</v>
      </c>
      <c r="AW821" s="12" t="s">
        <v>43</v>
      </c>
      <c r="AX821" s="12" t="s">
        <v>24</v>
      </c>
      <c r="AY821" s="230" t="s">
        <v>157</v>
      </c>
    </row>
    <row r="822" spans="2:65" s="1" customFormat="1" ht="44.25" customHeight="1">
      <c r="B822" s="42"/>
      <c r="C822" s="205" t="s">
        <v>1150</v>
      </c>
      <c r="D822" s="205" t="s">
        <v>159</v>
      </c>
      <c r="E822" s="206" t="s">
        <v>1151</v>
      </c>
      <c r="F822" s="207" t="s">
        <v>1152</v>
      </c>
      <c r="G822" s="208" t="s">
        <v>593</v>
      </c>
      <c r="H822" s="209">
        <v>5</v>
      </c>
      <c r="I822" s="210"/>
      <c r="J822" s="211">
        <f>ROUND(I822*H822,2)</f>
        <v>0</v>
      </c>
      <c r="K822" s="207" t="s">
        <v>22</v>
      </c>
      <c r="L822" s="62"/>
      <c r="M822" s="212" t="s">
        <v>22</v>
      </c>
      <c r="N822" s="213" t="s">
        <v>51</v>
      </c>
      <c r="O822" s="43"/>
      <c r="P822" s="214">
        <f>O822*H822</f>
        <v>0</v>
      </c>
      <c r="Q822" s="214">
        <v>5.0000000000000001E-3</v>
      </c>
      <c r="R822" s="214">
        <f>Q822*H822</f>
        <v>2.5000000000000001E-2</v>
      </c>
      <c r="S822" s="214">
        <v>0</v>
      </c>
      <c r="T822" s="215">
        <f>S822*H822</f>
        <v>0</v>
      </c>
      <c r="AR822" s="25" t="s">
        <v>252</v>
      </c>
      <c r="AT822" s="25" t="s">
        <v>159</v>
      </c>
      <c r="AU822" s="25" t="s">
        <v>89</v>
      </c>
      <c r="AY822" s="25" t="s">
        <v>157</v>
      </c>
      <c r="BE822" s="216">
        <f>IF(N822="základní",J822,0)</f>
        <v>0</v>
      </c>
      <c r="BF822" s="216">
        <f>IF(N822="snížená",J822,0)</f>
        <v>0</v>
      </c>
      <c r="BG822" s="216">
        <f>IF(N822="zákl. přenesená",J822,0)</f>
        <v>0</v>
      </c>
      <c r="BH822" s="216">
        <f>IF(N822="sníž. přenesená",J822,0)</f>
        <v>0</v>
      </c>
      <c r="BI822" s="216">
        <f>IF(N822="nulová",J822,0)</f>
        <v>0</v>
      </c>
      <c r="BJ822" s="25" t="s">
        <v>24</v>
      </c>
      <c r="BK822" s="216">
        <f>ROUND(I822*H822,2)</f>
        <v>0</v>
      </c>
      <c r="BL822" s="25" t="s">
        <v>252</v>
      </c>
      <c r="BM822" s="25" t="s">
        <v>1153</v>
      </c>
    </row>
    <row r="823" spans="2:65" s="12" customFormat="1">
      <c r="B823" s="220"/>
      <c r="C823" s="221"/>
      <c r="D823" s="244" t="s">
        <v>168</v>
      </c>
      <c r="E823" s="266" t="s">
        <v>22</v>
      </c>
      <c r="F823" s="267" t="s">
        <v>1154</v>
      </c>
      <c r="G823" s="221"/>
      <c r="H823" s="268">
        <v>5</v>
      </c>
      <c r="I823" s="225"/>
      <c r="J823" s="221"/>
      <c r="K823" s="221"/>
      <c r="L823" s="226"/>
      <c r="M823" s="227"/>
      <c r="N823" s="228"/>
      <c r="O823" s="228"/>
      <c r="P823" s="228"/>
      <c r="Q823" s="228"/>
      <c r="R823" s="228"/>
      <c r="S823" s="228"/>
      <c r="T823" s="229"/>
      <c r="AT823" s="230" t="s">
        <v>168</v>
      </c>
      <c r="AU823" s="230" t="s">
        <v>89</v>
      </c>
      <c r="AV823" s="12" t="s">
        <v>89</v>
      </c>
      <c r="AW823" s="12" t="s">
        <v>43</v>
      </c>
      <c r="AX823" s="12" t="s">
        <v>24</v>
      </c>
      <c r="AY823" s="230" t="s">
        <v>157</v>
      </c>
    </row>
    <row r="824" spans="2:65" s="1" customFormat="1" ht="31.5" customHeight="1">
      <c r="B824" s="42"/>
      <c r="C824" s="205" t="s">
        <v>1155</v>
      </c>
      <c r="D824" s="205" t="s">
        <v>159</v>
      </c>
      <c r="E824" s="206" t="s">
        <v>1156</v>
      </c>
      <c r="F824" s="207" t="s">
        <v>1157</v>
      </c>
      <c r="G824" s="208" t="s">
        <v>208</v>
      </c>
      <c r="H824" s="209">
        <v>7.0000000000000007E-2</v>
      </c>
      <c r="I824" s="210"/>
      <c r="J824" s="211">
        <f>ROUND(I824*H824,2)</f>
        <v>0</v>
      </c>
      <c r="K824" s="207" t="s">
        <v>163</v>
      </c>
      <c r="L824" s="62"/>
      <c r="M824" s="212" t="s">
        <v>22</v>
      </c>
      <c r="N824" s="213" t="s">
        <v>51</v>
      </c>
      <c r="O824" s="43"/>
      <c r="P824" s="214">
        <f>O824*H824</f>
        <v>0</v>
      </c>
      <c r="Q824" s="214">
        <v>0</v>
      </c>
      <c r="R824" s="214">
        <f>Q824*H824</f>
        <v>0</v>
      </c>
      <c r="S824" s="214">
        <v>0</v>
      </c>
      <c r="T824" s="215">
        <f>S824*H824</f>
        <v>0</v>
      </c>
      <c r="AR824" s="25" t="s">
        <v>252</v>
      </c>
      <c r="AT824" s="25" t="s">
        <v>159</v>
      </c>
      <c r="AU824" s="25" t="s">
        <v>89</v>
      </c>
      <c r="AY824" s="25" t="s">
        <v>157</v>
      </c>
      <c r="BE824" s="216">
        <f>IF(N824="základní",J824,0)</f>
        <v>0</v>
      </c>
      <c r="BF824" s="216">
        <f>IF(N824="snížená",J824,0)</f>
        <v>0</v>
      </c>
      <c r="BG824" s="216">
        <f>IF(N824="zákl. přenesená",J824,0)</f>
        <v>0</v>
      </c>
      <c r="BH824" s="216">
        <f>IF(N824="sníž. přenesená",J824,0)</f>
        <v>0</v>
      </c>
      <c r="BI824" s="216">
        <f>IF(N824="nulová",J824,0)</f>
        <v>0</v>
      </c>
      <c r="BJ824" s="25" t="s">
        <v>24</v>
      </c>
      <c r="BK824" s="216">
        <f>ROUND(I824*H824,2)</f>
        <v>0</v>
      </c>
      <c r="BL824" s="25" t="s">
        <v>252</v>
      </c>
      <c r="BM824" s="25" t="s">
        <v>1158</v>
      </c>
    </row>
    <row r="825" spans="2:65" s="1" customFormat="1" ht="108">
      <c r="B825" s="42"/>
      <c r="C825" s="64"/>
      <c r="D825" s="217" t="s">
        <v>166</v>
      </c>
      <c r="E825" s="64"/>
      <c r="F825" s="218" t="s">
        <v>863</v>
      </c>
      <c r="G825" s="64"/>
      <c r="H825" s="64"/>
      <c r="I825" s="173"/>
      <c r="J825" s="64"/>
      <c r="K825" s="64"/>
      <c r="L825" s="62"/>
      <c r="M825" s="219"/>
      <c r="N825" s="43"/>
      <c r="O825" s="43"/>
      <c r="P825" s="43"/>
      <c r="Q825" s="43"/>
      <c r="R825" s="43"/>
      <c r="S825" s="43"/>
      <c r="T825" s="79"/>
      <c r="AT825" s="25" t="s">
        <v>166</v>
      </c>
      <c r="AU825" s="25" t="s">
        <v>89</v>
      </c>
    </row>
    <row r="826" spans="2:65" s="11" customFormat="1" ht="29.85" customHeight="1">
      <c r="B826" s="188"/>
      <c r="C826" s="189"/>
      <c r="D826" s="202" t="s">
        <v>79</v>
      </c>
      <c r="E826" s="203" t="s">
        <v>1159</v>
      </c>
      <c r="F826" s="203" t="s">
        <v>1160</v>
      </c>
      <c r="G826" s="189"/>
      <c r="H826" s="189"/>
      <c r="I826" s="192"/>
      <c r="J826" s="204">
        <f>BK826</f>
        <v>0</v>
      </c>
      <c r="K826" s="189"/>
      <c r="L826" s="194"/>
      <c r="M826" s="195"/>
      <c r="N826" s="196"/>
      <c r="O826" s="196"/>
      <c r="P826" s="197">
        <f>SUM(P827:P869)</f>
        <v>0</v>
      </c>
      <c r="Q826" s="196"/>
      <c r="R826" s="197">
        <f>SUM(R827:R869)</f>
        <v>1.4913034800000002</v>
      </c>
      <c r="S826" s="196"/>
      <c r="T826" s="198">
        <f>SUM(T827:T869)</f>
        <v>9.7768000000000008E-2</v>
      </c>
      <c r="AR826" s="199" t="s">
        <v>89</v>
      </c>
      <c r="AT826" s="200" t="s">
        <v>79</v>
      </c>
      <c r="AU826" s="200" t="s">
        <v>24</v>
      </c>
      <c r="AY826" s="199" t="s">
        <v>157</v>
      </c>
      <c r="BK826" s="201">
        <f>SUM(BK827:BK869)</f>
        <v>0</v>
      </c>
    </row>
    <row r="827" spans="2:65" s="1" customFormat="1" ht="31.5" customHeight="1">
      <c r="B827" s="42"/>
      <c r="C827" s="205" t="s">
        <v>1161</v>
      </c>
      <c r="D827" s="205" t="s">
        <v>159</v>
      </c>
      <c r="E827" s="206" t="s">
        <v>1162</v>
      </c>
      <c r="F827" s="207" t="s">
        <v>1163</v>
      </c>
      <c r="G827" s="208" t="s">
        <v>162</v>
      </c>
      <c r="H827" s="209">
        <v>0.71899999999999997</v>
      </c>
      <c r="I827" s="210"/>
      <c r="J827" s="211">
        <f>ROUND(I827*H827,2)</f>
        <v>0</v>
      </c>
      <c r="K827" s="207" t="s">
        <v>163</v>
      </c>
      <c r="L827" s="62"/>
      <c r="M827" s="212" t="s">
        <v>22</v>
      </c>
      <c r="N827" s="213" t="s">
        <v>51</v>
      </c>
      <c r="O827" s="43"/>
      <c r="P827" s="214">
        <f>O827*H827</f>
        <v>0</v>
      </c>
      <c r="Q827" s="214">
        <v>1.89E-3</v>
      </c>
      <c r="R827" s="214">
        <f>Q827*H827</f>
        <v>1.3589099999999998E-3</v>
      </c>
      <c r="S827" s="214">
        <v>0</v>
      </c>
      <c r="T827" s="215">
        <f>S827*H827</f>
        <v>0</v>
      </c>
      <c r="AR827" s="25" t="s">
        <v>252</v>
      </c>
      <c r="AT827" s="25" t="s">
        <v>159</v>
      </c>
      <c r="AU827" s="25" t="s">
        <v>89</v>
      </c>
      <c r="AY827" s="25" t="s">
        <v>157</v>
      </c>
      <c r="BE827" s="216">
        <f>IF(N827="základní",J827,0)</f>
        <v>0</v>
      </c>
      <c r="BF827" s="216">
        <f>IF(N827="snížená",J827,0)</f>
        <v>0</v>
      </c>
      <c r="BG827" s="216">
        <f>IF(N827="zákl. přenesená",J827,0)</f>
        <v>0</v>
      </c>
      <c r="BH827" s="216">
        <f>IF(N827="sníž. přenesená",J827,0)</f>
        <v>0</v>
      </c>
      <c r="BI827" s="216">
        <f>IF(N827="nulová",J827,0)</f>
        <v>0</v>
      </c>
      <c r="BJ827" s="25" t="s">
        <v>24</v>
      </c>
      <c r="BK827" s="216">
        <f>ROUND(I827*H827,2)</f>
        <v>0</v>
      </c>
      <c r="BL827" s="25" t="s">
        <v>252</v>
      </c>
      <c r="BM827" s="25" t="s">
        <v>1164</v>
      </c>
    </row>
    <row r="828" spans="2:65" s="1" customFormat="1" ht="120">
      <c r="B828" s="42"/>
      <c r="C828" s="64"/>
      <c r="D828" s="217" t="s">
        <v>166</v>
      </c>
      <c r="E828" s="64"/>
      <c r="F828" s="218" t="s">
        <v>1165</v>
      </c>
      <c r="G828" s="64"/>
      <c r="H828" s="64"/>
      <c r="I828" s="173"/>
      <c r="J828" s="64"/>
      <c r="K828" s="64"/>
      <c r="L828" s="62"/>
      <c r="M828" s="219"/>
      <c r="N828" s="43"/>
      <c r="O828" s="43"/>
      <c r="P828" s="43"/>
      <c r="Q828" s="43"/>
      <c r="R828" s="43"/>
      <c r="S828" s="43"/>
      <c r="T828" s="79"/>
      <c r="AT828" s="25" t="s">
        <v>166</v>
      </c>
      <c r="AU828" s="25" t="s">
        <v>89</v>
      </c>
    </row>
    <row r="829" spans="2:65" s="12" customFormat="1">
      <c r="B829" s="220"/>
      <c r="C829" s="221"/>
      <c r="D829" s="217" t="s">
        <v>168</v>
      </c>
      <c r="E829" s="222" t="s">
        <v>22</v>
      </c>
      <c r="F829" s="223" t="s">
        <v>1166</v>
      </c>
      <c r="G829" s="221"/>
      <c r="H829" s="224">
        <v>0.63900000000000001</v>
      </c>
      <c r="I829" s="225"/>
      <c r="J829" s="221"/>
      <c r="K829" s="221"/>
      <c r="L829" s="226"/>
      <c r="M829" s="227"/>
      <c r="N829" s="228"/>
      <c r="O829" s="228"/>
      <c r="P829" s="228"/>
      <c r="Q829" s="228"/>
      <c r="R829" s="228"/>
      <c r="S829" s="228"/>
      <c r="T829" s="229"/>
      <c r="AT829" s="230" t="s">
        <v>168</v>
      </c>
      <c r="AU829" s="230" t="s">
        <v>89</v>
      </c>
      <c r="AV829" s="12" t="s">
        <v>89</v>
      </c>
      <c r="AW829" s="12" t="s">
        <v>43</v>
      </c>
      <c r="AX829" s="12" t="s">
        <v>80</v>
      </c>
      <c r="AY829" s="230" t="s">
        <v>157</v>
      </c>
    </row>
    <row r="830" spans="2:65" s="12" customFormat="1">
      <c r="B830" s="220"/>
      <c r="C830" s="221"/>
      <c r="D830" s="217" t="s">
        <v>168</v>
      </c>
      <c r="E830" s="222" t="s">
        <v>22</v>
      </c>
      <c r="F830" s="223" t="s">
        <v>1167</v>
      </c>
      <c r="G830" s="221"/>
      <c r="H830" s="224">
        <v>0.08</v>
      </c>
      <c r="I830" s="225"/>
      <c r="J830" s="221"/>
      <c r="K830" s="221"/>
      <c r="L830" s="226"/>
      <c r="M830" s="227"/>
      <c r="N830" s="228"/>
      <c r="O830" s="228"/>
      <c r="P830" s="228"/>
      <c r="Q830" s="228"/>
      <c r="R830" s="228"/>
      <c r="S830" s="228"/>
      <c r="T830" s="229"/>
      <c r="AT830" s="230" t="s">
        <v>168</v>
      </c>
      <c r="AU830" s="230" t="s">
        <v>89</v>
      </c>
      <c r="AV830" s="12" t="s">
        <v>89</v>
      </c>
      <c r="AW830" s="12" t="s">
        <v>43</v>
      </c>
      <c r="AX830" s="12" t="s">
        <v>80</v>
      </c>
      <c r="AY830" s="230" t="s">
        <v>157</v>
      </c>
    </row>
    <row r="831" spans="2:65" s="15" customFormat="1">
      <c r="B831" s="255"/>
      <c r="C831" s="256"/>
      <c r="D831" s="217" t="s">
        <v>168</v>
      </c>
      <c r="E831" s="257" t="s">
        <v>22</v>
      </c>
      <c r="F831" s="258" t="s">
        <v>193</v>
      </c>
      <c r="G831" s="256"/>
      <c r="H831" s="259">
        <v>0.71899999999999997</v>
      </c>
      <c r="I831" s="260"/>
      <c r="J831" s="256"/>
      <c r="K831" s="256"/>
      <c r="L831" s="261"/>
      <c r="M831" s="262"/>
      <c r="N831" s="263"/>
      <c r="O831" s="263"/>
      <c r="P831" s="263"/>
      <c r="Q831" s="263"/>
      <c r="R831" s="263"/>
      <c r="S831" s="263"/>
      <c r="T831" s="264"/>
      <c r="AT831" s="265" t="s">
        <v>168</v>
      </c>
      <c r="AU831" s="265" t="s">
        <v>89</v>
      </c>
      <c r="AV831" s="15" t="s">
        <v>164</v>
      </c>
      <c r="AW831" s="15" t="s">
        <v>43</v>
      </c>
      <c r="AX831" s="15" t="s">
        <v>24</v>
      </c>
      <c r="AY831" s="265" t="s">
        <v>157</v>
      </c>
    </row>
    <row r="832" spans="2:65" s="14" customFormat="1">
      <c r="B832" s="242"/>
      <c r="C832" s="243"/>
      <c r="D832" s="244" t="s">
        <v>168</v>
      </c>
      <c r="E832" s="245" t="s">
        <v>22</v>
      </c>
      <c r="F832" s="246" t="s">
        <v>1168</v>
      </c>
      <c r="G832" s="243"/>
      <c r="H832" s="247" t="s">
        <v>22</v>
      </c>
      <c r="I832" s="248"/>
      <c r="J832" s="243"/>
      <c r="K832" s="243"/>
      <c r="L832" s="249"/>
      <c r="M832" s="250"/>
      <c r="N832" s="251"/>
      <c r="O832" s="251"/>
      <c r="P832" s="251"/>
      <c r="Q832" s="251"/>
      <c r="R832" s="251"/>
      <c r="S832" s="251"/>
      <c r="T832" s="252"/>
      <c r="AT832" s="253" t="s">
        <v>168</v>
      </c>
      <c r="AU832" s="253" t="s">
        <v>89</v>
      </c>
      <c r="AV832" s="14" t="s">
        <v>24</v>
      </c>
      <c r="AW832" s="14" t="s">
        <v>43</v>
      </c>
      <c r="AX832" s="14" t="s">
        <v>80</v>
      </c>
      <c r="AY832" s="253" t="s">
        <v>157</v>
      </c>
    </row>
    <row r="833" spans="2:65" s="1" customFormat="1" ht="31.5" customHeight="1">
      <c r="B833" s="42"/>
      <c r="C833" s="205" t="s">
        <v>1169</v>
      </c>
      <c r="D833" s="205" t="s">
        <v>159</v>
      </c>
      <c r="E833" s="206" t="s">
        <v>1170</v>
      </c>
      <c r="F833" s="207" t="s">
        <v>1171</v>
      </c>
      <c r="G833" s="208" t="s">
        <v>226</v>
      </c>
      <c r="H833" s="209">
        <v>20.431999999999999</v>
      </c>
      <c r="I833" s="210"/>
      <c r="J833" s="211">
        <f>ROUND(I833*H833,2)</f>
        <v>0</v>
      </c>
      <c r="K833" s="207" t="s">
        <v>163</v>
      </c>
      <c r="L833" s="62"/>
      <c r="M833" s="212" t="s">
        <v>22</v>
      </c>
      <c r="N833" s="213" t="s">
        <v>51</v>
      </c>
      <c r="O833" s="43"/>
      <c r="P833" s="214">
        <f>O833*H833</f>
        <v>0</v>
      </c>
      <c r="Q833" s="214">
        <v>0</v>
      </c>
      <c r="R833" s="214">
        <f>Q833*H833</f>
        <v>0</v>
      </c>
      <c r="S833" s="214">
        <v>0</v>
      </c>
      <c r="T833" s="215">
        <f>S833*H833</f>
        <v>0</v>
      </c>
      <c r="AR833" s="25" t="s">
        <v>252</v>
      </c>
      <c r="AT833" s="25" t="s">
        <v>159</v>
      </c>
      <c r="AU833" s="25" t="s">
        <v>89</v>
      </c>
      <c r="AY833" s="25" t="s">
        <v>157</v>
      </c>
      <c r="BE833" s="216">
        <f>IF(N833="základní",J833,0)</f>
        <v>0</v>
      </c>
      <c r="BF833" s="216">
        <f>IF(N833="snížená",J833,0)</f>
        <v>0</v>
      </c>
      <c r="BG833" s="216">
        <f>IF(N833="zákl. přenesená",J833,0)</f>
        <v>0</v>
      </c>
      <c r="BH833" s="216">
        <f>IF(N833="sníž. přenesená",J833,0)</f>
        <v>0</v>
      </c>
      <c r="BI833" s="216">
        <f>IF(N833="nulová",J833,0)</f>
        <v>0</v>
      </c>
      <c r="BJ833" s="25" t="s">
        <v>24</v>
      </c>
      <c r="BK833" s="216">
        <f>ROUND(I833*H833,2)</f>
        <v>0</v>
      </c>
      <c r="BL833" s="25" t="s">
        <v>252</v>
      </c>
      <c r="BM833" s="25" t="s">
        <v>1172</v>
      </c>
    </row>
    <row r="834" spans="2:65" s="1" customFormat="1" ht="48">
      <c r="B834" s="42"/>
      <c r="C834" s="64"/>
      <c r="D834" s="217" t="s">
        <v>166</v>
      </c>
      <c r="E834" s="64"/>
      <c r="F834" s="218" t="s">
        <v>1173</v>
      </c>
      <c r="G834" s="64"/>
      <c r="H834" s="64"/>
      <c r="I834" s="173"/>
      <c r="J834" s="64"/>
      <c r="K834" s="64"/>
      <c r="L834" s="62"/>
      <c r="M834" s="219"/>
      <c r="N834" s="43"/>
      <c r="O834" s="43"/>
      <c r="P834" s="43"/>
      <c r="Q834" s="43"/>
      <c r="R834" s="43"/>
      <c r="S834" s="43"/>
      <c r="T834" s="79"/>
      <c r="AT834" s="25" t="s">
        <v>166</v>
      </c>
      <c r="AU834" s="25" t="s">
        <v>89</v>
      </c>
    </row>
    <row r="835" spans="2:65" s="12" customFormat="1">
      <c r="B835" s="220"/>
      <c r="C835" s="221"/>
      <c r="D835" s="244" t="s">
        <v>168</v>
      </c>
      <c r="E835" s="266" t="s">
        <v>22</v>
      </c>
      <c r="F835" s="267" t="s">
        <v>1174</v>
      </c>
      <c r="G835" s="221"/>
      <c r="H835" s="268">
        <v>20.431999999999999</v>
      </c>
      <c r="I835" s="225"/>
      <c r="J835" s="221"/>
      <c r="K835" s="221"/>
      <c r="L835" s="226"/>
      <c r="M835" s="227"/>
      <c r="N835" s="228"/>
      <c r="O835" s="228"/>
      <c r="P835" s="228"/>
      <c r="Q835" s="228"/>
      <c r="R835" s="228"/>
      <c r="S835" s="228"/>
      <c r="T835" s="229"/>
      <c r="AT835" s="230" t="s">
        <v>168</v>
      </c>
      <c r="AU835" s="230" t="s">
        <v>89</v>
      </c>
      <c r="AV835" s="12" t="s">
        <v>89</v>
      </c>
      <c r="AW835" s="12" t="s">
        <v>43</v>
      </c>
      <c r="AX835" s="12" t="s">
        <v>24</v>
      </c>
      <c r="AY835" s="230" t="s">
        <v>157</v>
      </c>
    </row>
    <row r="836" spans="2:65" s="1" customFormat="1" ht="44.25" customHeight="1">
      <c r="B836" s="42"/>
      <c r="C836" s="205" t="s">
        <v>1175</v>
      </c>
      <c r="D836" s="205" t="s">
        <v>159</v>
      </c>
      <c r="E836" s="206" t="s">
        <v>1176</v>
      </c>
      <c r="F836" s="207" t="s">
        <v>1177</v>
      </c>
      <c r="G836" s="208" t="s">
        <v>226</v>
      </c>
      <c r="H836" s="209">
        <v>62.048999999999999</v>
      </c>
      <c r="I836" s="210"/>
      <c r="J836" s="211">
        <f>ROUND(I836*H836,2)</f>
        <v>0</v>
      </c>
      <c r="K836" s="207" t="s">
        <v>163</v>
      </c>
      <c r="L836" s="62"/>
      <c r="M836" s="212" t="s">
        <v>22</v>
      </c>
      <c r="N836" s="213" t="s">
        <v>51</v>
      </c>
      <c r="O836" s="43"/>
      <c r="P836" s="214">
        <f>O836*H836</f>
        <v>0</v>
      </c>
      <c r="Q836" s="214">
        <v>0</v>
      </c>
      <c r="R836" s="214">
        <f>Q836*H836</f>
        <v>0</v>
      </c>
      <c r="S836" s="214">
        <v>0</v>
      </c>
      <c r="T836" s="215">
        <f>S836*H836</f>
        <v>0</v>
      </c>
      <c r="AR836" s="25" t="s">
        <v>252</v>
      </c>
      <c r="AT836" s="25" t="s">
        <v>159</v>
      </c>
      <c r="AU836" s="25" t="s">
        <v>89</v>
      </c>
      <c r="AY836" s="25" t="s">
        <v>157</v>
      </c>
      <c r="BE836" s="216">
        <f>IF(N836="základní",J836,0)</f>
        <v>0</v>
      </c>
      <c r="BF836" s="216">
        <f>IF(N836="snížená",J836,0)</f>
        <v>0</v>
      </c>
      <c r="BG836" s="216">
        <f>IF(N836="zákl. přenesená",J836,0)</f>
        <v>0</v>
      </c>
      <c r="BH836" s="216">
        <f>IF(N836="sníž. přenesená",J836,0)</f>
        <v>0</v>
      </c>
      <c r="BI836" s="216">
        <f>IF(N836="nulová",J836,0)</f>
        <v>0</v>
      </c>
      <c r="BJ836" s="25" t="s">
        <v>24</v>
      </c>
      <c r="BK836" s="216">
        <f>ROUND(I836*H836,2)</f>
        <v>0</v>
      </c>
      <c r="BL836" s="25" t="s">
        <v>252</v>
      </c>
      <c r="BM836" s="25" t="s">
        <v>1178</v>
      </c>
    </row>
    <row r="837" spans="2:65" s="1" customFormat="1" ht="48">
      <c r="B837" s="42"/>
      <c r="C837" s="64"/>
      <c r="D837" s="217" t="s">
        <v>166</v>
      </c>
      <c r="E837" s="64"/>
      <c r="F837" s="218" t="s">
        <v>1173</v>
      </c>
      <c r="G837" s="64"/>
      <c r="H837" s="64"/>
      <c r="I837" s="173"/>
      <c r="J837" s="64"/>
      <c r="K837" s="64"/>
      <c r="L837" s="62"/>
      <c r="M837" s="219"/>
      <c r="N837" s="43"/>
      <c r="O837" s="43"/>
      <c r="P837" s="43"/>
      <c r="Q837" s="43"/>
      <c r="R837" s="43"/>
      <c r="S837" s="43"/>
      <c r="T837" s="79"/>
      <c r="AT837" s="25" t="s">
        <v>166</v>
      </c>
      <c r="AU837" s="25" t="s">
        <v>89</v>
      </c>
    </row>
    <row r="838" spans="2:65" s="12" customFormat="1" ht="24">
      <c r="B838" s="220"/>
      <c r="C838" s="221"/>
      <c r="D838" s="217" t="s">
        <v>168</v>
      </c>
      <c r="E838" s="222" t="s">
        <v>22</v>
      </c>
      <c r="F838" s="223" t="s">
        <v>1179</v>
      </c>
      <c r="G838" s="221"/>
      <c r="H838" s="224">
        <v>18.512</v>
      </c>
      <c r="I838" s="225"/>
      <c r="J838" s="221"/>
      <c r="K838" s="221"/>
      <c r="L838" s="226"/>
      <c r="M838" s="227"/>
      <c r="N838" s="228"/>
      <c r="O838" s="228"/>
      <c r="P838" s="228"/>
      <c r="Q838" s="228"/>
      <c r="R838" s="228"/>
      <c r="S838" s="228"/>
      <c r="T838" s="229"/>
      <c r="AT838" s="230" t="s">
        <v>168</v>
      </c>
      <c r="AU838" s="230" t="s">
        <v>89</v>
      </c>
      <c r="AV838" s="12" t="s">
        <v>89</v>
      </c>
      <c r="AW838" s="12" t="s">
        <v>43</v>
      </c>
      <c r="AX838" s="12" t="s">
        <v>80</v>
      </c>
      <c r="AY838" s="230" t="s">
        <v>157</v>
      </c>
    </row>
    <row r="839" spans="2:65" s="12" customFormat="1">
      <c r="B839" s="220"/>
      <c r="C839" s="221"/>
      <c r="D839" s="217" t="s">
        <v>168</v>
      </c>
      <c r="E839" s="222" t="s">
        <v>22</v>
      </c>
      <c r="F839" s="223" t="s">
        <v>1180</v>
      </c>
      <c r="G839" s="221"/>
      <c r="H839" s="224">
        <v>43.536999999999999</v>
      </c>
      <c r="I839" s="225"/>
      <c r="J839" s="221"/>
      <c r="K839" s="221"/>
      <c r="L839" s="226"/>
      <c r="M839" s="227"/>
      <c r="N839" s="228"/>
      <c r="O839" s="228"/>
      <c r="P839" s="228"/>
      <c r="Q839" s="228"/>
      <c r="R839" s="228"/>
      <c r="S839" s="228"/>
      <c r="T839" s="229"/>
      <c r="AT839" s="230" t="s">
        <v>168</v>
      </c>
      <c r="AU839" s="230" t="s">
        <v>89</v>
      </c>
      <c r="AV839" s="12" t="s">
        <v>89</v>
      </c>
      <c r="AW839" s="12" t="s">
        <v>43</v>
      </c>
      <c r="AX839" s="12" t="s">
        <v>80</v>
      </c>
      <c r="AY839" s="230" t="s">
        <v>157</v>
      </c>
    </row>
    <row r="840" spans="2:65" s="15" customFormat="1">
      <c r="B840" s="255"/>
      <c r="C840" s="256"/>
      <c r="D840" s="217" t="s">
        <v>168</v>
      </c>
      <c r="E840" s="257" t="s">
        <v>22</v>
      </c>
      <c r="F840" s="258" t="s">
        <v>193</v>
      </c>
      <c r="G840" s="256"/>
      <c r="H840" s="259">
        <v>62.048999999999999</v>
      </c>
      <c r="I840" s="260"/>
      <c r="J840" s="256"/>
      <c r="K840" s="256"/>
      <c r="L840" s="261"/>
      <c r="M840" s="262"/>
      <c r="N840" s="263"/>
      <c r="O840" s="263"/>
      <c r="P840" s="263"/>
      <c r="Q840" s="263"/>
      <c r="R840" s="263"/>
      <c r="S840" s="263"/>
      <c r="T840" s="264"/>
      <c r="AT840" s="265" t="s">
        <v>168</v>
      </c>
      <c r="AU840" s="265" t="s">
        <v>89</v>
      </c>
      <c r="AV840" s="15" t="s">
        <v>164</v>
      </c>
      <c r="AW840" s="15" t="s">
        <v>43</v>
      </c>
      <c r="AX840" s="15" t="s">
        <v>24</v>
      </c>
      <c r="AY840" s="265" t="s">
        <v>157</v>
      </c>
    </row>
    <row r="841" spans="2:65" s="14" customFormat="1">
      <c r="B841" s="242"/>
      <c r="C841" s="243"/>
      <c r="D841" s="244" t="s">
        <v>168</v>
      </c>
      <c r="E841" s="245" t="s">
        <v>22</v>
      </c>
      <c r="F841" s="246" t="s">
        <v>1181</v>
      </c>
      <c r="G841" s="243"/>
      <c r="H841" s="247" t="s">
        <v>22</v>
      </c>
      <c r="I841" s="248"/>
      <c r="J841" s="243"/>
      <c r="K841" s="243"/>
      <c r="L841" s="249"/>
      <c r="M841" s="250"/>
      <c r="N841" s="251"/>
      <c r="O841" s="251"/>
      <c r="P841" s="251"/>
      <c r="Q841" s="251"/>
      <c r="R841" s="251"/>
      <c r="S841" s="251"/>
      <c r="T841" s="252"/>
      <c r="AT841" s="253" t="s">
        <v>168</v>
      </c>
      <c r="AU841" s="253" t="s">
        <v>89</v>
      </c>
      <c r="AV841" s="14" t="s">
        <v>24</v>
      </c>
      <c r="AW841" s="14" t="s">
        <v>43</v>
      </c>
      <c r="AX841" s="14" t="s">
        <v>80</v>
      </c>
      <c r="AY841" s="253" t="s">
        <v>157</v>
      </c>
    </row>
    <row r="842" spans="2:65" s="1" customFormat="1" ht="22.5" customHeight="1">
      <c r="B842" s="42"/>
      <c r="C842" s="269" t="s">
        <v>1182</v>
      </c>
      <c r="D842" s="269" t="s">
        <v>218</v>
      </c>
      <c r="E842" s="270" t="s">
        <v>1183</v>
      </c>
      <c r="F842" s="271" t="s">
        <v>1184</v>
      </c>
      <c r="G842" s="272" t="s">
        <v>226</v>
      </c>
      <c r="H842" s="273">
        <v>68.254000000000005</v>
      </c>
      <c r="I842" s="274"/>
      <c r="J842" s="275">
        <f>ROUND(I842*H842,2)</f>
        <v>0</v>
      </c>
      <c r="K842" s="271" t="s">
        <v>163</v>
      </c>
      <c r="L842" s="276"/>
      <c r="M842" s="277" t="s">
        <v>22</v>
      </c>
      <c r="N842" s="278" t="s">
        <v>51</v>
      </c>
      <c r="O842" s="43"/>
      <c r="P842" s="214">
        <f>O842*H842</f>
        <v>0</v>
      </c>
      <c r="Q842" s="214">
        <v>1.2800000000000001E-2</v>
      </c>
      <c r="R842" s="214">
        <f>Q842*H842</f>
        <v>0.87365120000000007</v>
      </c>
      <c r="S842" s="214">
        <v>0</v>
      </c>
      <c r="T842" s="215">
        <f>S842*H842</f>
        <v>0</v>
      </c>
      <c r="AR842" s="25" t="s">
        <v>342</v>
      </c>
      <c r="AT842" s="25" t="s">
        <v>218</v>
      </c>
      <c r="AU842" s="25" t="s">
        <v>89</v>
      </c>
      <c r="AY842" s="25" t="s">
        <v>157</v>
      </c>
      <c r="BE842" s="216">
        <f>IF(N842="základní",J842,0)</f>
        <v>0</v>
      </c>
      <c r="BF842" s="216">
        <f>IF(N842="snížená",J842,0)</f>
        <v>0</v>
      </c>
      <c r="BG842" s="216">
        <f>IF(N842="zákl. přenesená",J842,0)</f>
        <v>0</v>
      </c>
      <c r="BH842" s="216">
        <f>IF(N842="sníž. přenesená",J842,0)</f>
        <v>0</v>
      </c>
      <c r="BI842" s="216">
        <f>IF(N842="nulová",J842,0)</f>
        <v>0</v>
      </c>
      <c r="BJ842" s="25" t="s">
        <v>24</v>
      </c>
      <c r="BK842" s="216">
        <f>ROUND(I842*H842,2)</f>
        <v>0</v>
      </c>
      <c r="BL842" s="25" t="s">
        <v>252</v>
      </c>
      <c r="BM842" s="25" t="s">
        <v>1185</v>
      </c>
    </row>
    <row r="843" spans="2:65" s="12" customFormat="1">
      <c r="B843" s="220"/>
      <c r="C843" s="221"/>
      <c r="D843" s="244" t="s">
        <v>168</v>
      </c>
      <c r="E843" s="266" t="s">
        <v>22</v>
      </c>
      <c r="F843" s="267" t="s">
        <v>1186</v>
      </c>
      <c r="G843" s="221"/>
      <c r="H843" s="268">
        <v>68.254000000000005</v>
      </c>
      <c r="I843" s="225"/>
      <c r="J843" s="221"/>
      <c r="K843" s="221"/>
      <c r="L843" s="226"/>
      <c r="M843" s="227"/>
      <c r="N843" s="228"/>
      <c r="O843" s="228"/>
      <c r="P843" s="228"/>
      <c r="Q843" s="228"/>
      <c r="R843" s="228"/>
      <c r="S843" s="228"/>
      <c r="T843" s="229"/>
      <c r="AT843" s="230" t="s">
        <v>168</v>
      </c>
      <c r="AU843" s="230" t="s">
        <v>89</v>
      </c>
      <c r="AV843" s="12" t="s">
        <v>89</v>
      </c>
      <c r="AW843" s="12" t="s">
        <v>43</v>
      </c>
      <c r="AX843" s="12" t="s">
        <v>24</v>
      </c>
      <c r="AY843" s="230" t="s">
        <v>157</v>
      </c>
    </row>
    <row r="844" spans="2:65" s="1" customFormat="1" ht="31.5" customHeight="1">
      <c r="B844" s="42"/>
      <c r="C844" s="205" t="s">
        <v>1187</v>
      </c>
      <c r="D844" s="205" t="s">
        <v>159</v>
      </c>
      <c r="E844" s="206" t="s">
        <v>1188</v>
      </c>
      <c r="F844" s="207" t="s">
        <v>1189</v>
      </c>
      <c r="G844" s="208" t="s">
        <v>345</v>
      </c>
      <c r="H844" s="209">
        <v>22.22</v>
      </c>
      <c r="I844" s="210"/>
      <c r="J844" s="211">
        <f>ROUND(I844*H844,2)</f>
        <v>0</v>
      </c>
      <c r="K844" s="207" t="s">
        <v>163</v>
      </c>
      <c r="L844" s="62"/>
      <c r="M844" s="212" t="s">
        <v>22</v>
      </c>
      <c r="N844" s="213" t="s">
        <v>51</v>
      </c>
      <c r="O844" s="43"/>
      <c r="P844" s="214">
        <f>O844*H844</f>
        <v>0</v>
      </c>
      <c r="Q844" s="214">
        <v>0</v>
      </c>
      <c r="R844" s="214">
        <f>Q844*H844</f>
        <v>0</v>
      </c>
      <c r="S844" s="214">
        <v>4.4000000000000003E-3</v>
      </c>
      <c r="T844" s="215">
        <f>S844*H844</f>
        <v>9.7768000000000008E-2</v>
      </c>
      <c r="AR844" s="25" t="s">
        <v>252</v>
      </c>
      <c r="AT844" s="25" t="s">
        <v>159</v>
      </c>
      <c r="AU844" s="25" t="s">
        <v>89</v>
      </c>
      <c r="AY844" s="25" t="s">
        <v>157</v>
      </c>
      <c r="BE844" s="216">
        <f>IF(N844="základní",J844,0)</f>
        <v>0</v>
      </c>
      <c r="BF844" s="216">
        <f>IF(N844="snížená",J844,0)</f>
        <v>0</v>
      </c>
      <c r="BG844" s="216">
        <f>IF(N844="zákl. přenesená",J844,0)</f>
        <v>0</v>
      </c>
      <c r="BH844" s="216">
        <f>IF(N844="sníž. přenesená",J844,0)</f>
        <v>0</v>
      </c>
      <c r="BI844" s="216">
        <f>IF(N844="nulová",J844,0)</f>
        <v>0</v>
      </c>
      <c r="BJ844" s="25" t="s">
        <v>24</v>
      </c>
      <c r="BK844" s="216">
        <f>ROUND(I844*H844,2)</f>
        <v>0</v>
      </c>
      <c r="BL844" s="25" t="s">
        <v>252</v>
      </c>
      <c r="BM844" s="25" t="s">
        <v>1190</v>
      </c>
    </row>
    <row r="845" spans="2:65" s="1" customFormat="1" ht="36">
      <c r="B845" s="42"/>
      <c r="C845" s="64"/>
      <c r="D845" s="217" t="s">
        <v>166</v>
      </c>
      <c r="E845" s="64"/>
      <c r="F845" s="218" t="s">
        <v>1191</v>
      </c>
      <c r="G845" s="64"/>
      <c r="H845" s="64"/>
      <c r="I845" s="173"/>
      <c r="J845" s="64"/>
      <c r="K845" s="64"/>
      <c r="L845" s="62"/>
      <c r="M845" s="219"/>
      <c r="N845" s="43"/>
      <c r="O845" s="43"/>
      <c r="P845" s="43"/>
      <c r="Q845" s="43"/>
      <c r="R845" s="43"/>
      <c r="S845" s="43"/>
      <c r="T845" s="79"/>
      <c r="AT845" s="25" t="s">
        <v>166</v>
      </c>
      <c r="AU845" s="25" t="s">
        <v>89</v>
      </c>
    </row>
    <row r="846" spans="2:65" s="12" customFormat="1">
      <c r="B846" s="220"/>
      <c r="C846" s="221"/>
      <c r="D846" s="217" t="s">
        <v>168</v>
      </c>
      <c r="E846" s="222" t="s">
        <v>22</v>
      </c>
      <c r="F846" s="223" t="s">
        <v>1192</v>
      </c>
      <c r="G846" s="221"/>
      <c r="H846" s="224">
        <v>22.22</v>
      </c>
      <c r="I846" s="225"/>
      <c r="J846" s="221"/>
      <c r="K846" s="221"/>
      <c r="L846" s="226"/>
      <c r="M846" s="227"/>
      <c r="N846" s="228"/>
      <c r="O846" s="228"/>
      <c r="P846" s="228"/>
      <c r="Q846" s="228"/>
      <c r="R846" s="228"/>
      <c r="S846" s="228"/>
      <c r="T846" s="229"/>
      <c r="AT846" s="230" t="s">
        <v>168</v>
      </c>
      <c r="AU846" s="230" t="s">
        <v>89</v>
      </c>
      <c r="AV846" s="12" t="s">
        <v>89</v>
      </c>
      <c r="AW846" s="12" t="s">
        <v>43</v>
      </c>
      <c r="AX846" s="12" t="s">
        <v>24</v>
      </c>
      <c r="AY846" s="230" t="s">
        <v>157</v>
      </c>
    </row>
    <row r="847" spans="2:65" s="14" customFormat="1">
      <c r="B847" s="242"/>
      <c r="C847" s="243"/>
      <c r="D847" s="244" t="s">
        <v>168</v>
      </c>
      <c r="E847" s="245" t="s">
        <v>22</v>
      </c>
      <c r="F847" s="246" t="s">
        <v>1168</v>
      </c>
      <c r="G847" s="243"/>
      <c r="H847" s="247" t="s">
        <v>22</v>
      </c>
      <c r="I847" s="248"/>
      <c r="J847" s="243"/>
      <c r="K847" s="243"/>
      <c r="L847" s="249"/>
      <c r="M847" s="250"/>
      <c r="N847" s="251"/>
      <c r="O847" s="251"/>
      <c r="P847" s="251"/>
      <c r="Q847" s="251"/>
      <c r="R847" s="251"/>
      <c r="S847" s="251"/>
      <c r="T847" s="252"/>
      <c r="AT847" s="253" t="s">
        <v>168</v>
      </c>
      <c r="AU847" s="253" t="s">
        <v>89</v>
      </c>
      <c r="AV847" s="14" t="s">
        <v>24</v>
      </c>
      <c r="AW847" s="14" t="s">
        <v>43</v>
      </c>
      <c r="AX847" s="14" t="s">
        <v>80</v>
      </c>
      <c r="AY847" s="253" t="s">
        <v>157</v>
      </c>
    </row>
    <row r="848" spans="2:65" s="1" customFormat="1" ht="22.5" customHeight="1">
      <c r="B848" s="42"/>
      <c r="C848" s="205" t="s">
        <v>1193</v>
      </c>
      <c r="D848" s="205" t="s">
        <v>159</v>
      </c>
      <c r="E848" s="206" t="s">
        <v>1194</v>
      </c>
      <c r="F848" s="207" t="s">
        <v>1195</v>
      </c>
      <c r="G848" s="208" t="s">
        <v>345</v>
      </c>
      <c r="H848" s="209">
        <v>44.44</v>
      </c>
      <c r="I848" s="210"/>
      <c r="J848" s="211">
        <f>ROUND(I848*H848,2)</f>
        <v>0</v>
      </c>
      <c r="K848" s="207" t="s">
        <v>163</v>
      </c>
      <c r="L848" s="62"/>
      <c r="M848" s="212" t="s">
        <v>22</v>
      </c>
      <c r="N848" s="213" t="s">
        <v>51</v>
      </c>
      <c r="O848" s="43"/>
      <c r="P848" s="214">
        <f>O848*H848</f>
        <v>0</v>
      </c>
      <c r="Q848" s="214">
        <v>0</v>
      </c>
      <c r="R848" s="214">
        <f>Q848*H848</f>
        <v>0</v>
      </c>
      <c r="S848" s="214">
        <v>0</v>
      </c>
      <c r="T848" s="215">
        <f>S848*H848</f>
        <v>0</v>
      </c>
      <c r="AR848" s="25" t="s">
        <v>252</v>
      </c>
      <c r="AT848" s="25" t="s">
        <v>159</v>
      </c>
      <c r="AU848" s="25" t="s">
        <v>89</v>
      </c>
      <c r="AY848" s="25" t="s">
        <v>157</v>
      </c>
      <c r="BE848" s="216">
        <f>IF(N848="základní",J848,0)</f>
        <v>0</v>
      </c>
      <c r="BF848" s="216">
        <f>IF(N848="snížená",J848,0)</f>
        <v>0</v>
      </c>
      <c r="BG848" s="216">
        <f>IF(N848="zákl. přenesená",J848,0)</f>
        <v>0</v>
      </c>
      <c r="BH848" s="216">
        <f>IF(N848="sníž. přenesená",J848,0)</f>
        <v>0</v>
      </c>
      <c r="BI848" s="216">
        <f>IF(N848="nulová",J848,0)</f>
        <v>0</v>
      </c>
      <c r="BJ848" s="25" t="s">
        <v>24</v>
      </c>
      <c r="BK848" s="216">
        <f>ROUND(I848*H848,2)</f>
        <v>0</v>
      </c>
      <c r="BL848" s="25" t="s">
        <v>252</v>
      </c>
      <c r="BM848" s="25" t="s">
        <v>1196</v>
      </c>
    </row>
    <row r="849" spans="2:65" s="1" customFormat="1" ht="48">
      <c r="B849" s="42"/>
      <c r="C849" s="64"/>
      <c r="D849" s="217" t="s">
        <v>166</v>
      </c>
      <c r="E849" s="64"/>
      <c r="F849" s="218" t="s">
        <v>1173</v>
      </c>
      <c r="G849" s="64"/>
      <c r="H849" s="64"/>
      <c r="I849" s="173"/>
      <c r="J849" s="64"/>
      <c r="K849" s="64"/>
      <c r="L849" s="62"/>
      <c r="M849" s="219"/>
      <c r="N849" s="43"/>
      <c r="O849" s="43"/>
      <c r="P849" s="43"/>
      <c r="Q849" s="43"/>
      <c r="R849" s="43"/>
      <c r="S849" s="43"/>
      <c r="T849" s="79"/>
      <c r="AT849" s="25" t="s">
        <v>166</v>
      </c>
      <c r="AU849" s="25" t="s">
        <v>89</v>
      </c>
    </row>
    <row r="850" spans="2:65" s="12" customFormat="1">
      <c r="B850" s="220"/>
      <c r="C850" s="221"/>
      <c r="D850" s="244" t="s">
        <v>168</v>
      </c>
      <c r="E850" s="266" t="s">
        <v>22</v>
      </c>
      <c r="F850" s="267" t="s">
        <v>1197</v>
      </c>
      <c r="G850" s="221"/>
      <c r="H850" s="268">
        <v>44.44</v>
      </c>
      <c r="I850" s="225"/>
      <c r="J850" s="221"/>
      <c r="K850" s="221"/>
      <c r="L850" s="226"/>
      <c r="M850" s="227"/>
      <c r="N850" s="228"/>
      <c r="O850" s="228"/>
      <c r="P850" s="228"/>
      <c r="Q850" s="228"/>
      <c r="R850" s="228"/>
      <c r="S850" s="228"/>
      <c r="T850" s="229"/>
      <c r="AT850" s="230" t="s">
        <v>168</v>
      </c>
      <c r="AU850" s="230" t="s">
        <v>89</v>
      </c>
      <c r="AV850" s="12" t="s">
        <v>89</v>
      </c>
      <c r="AW850" s="12" t="s">
        <v>43</v>
      </c>
      <c r="AX850" s="12" t="s">
        <v>24</v>
      </c>
      <c r="AY850" s="230" t="s">
        <v>157</v>
      </c>
    </row>
    <row r="851" spans="2:65" s="1" customFormat="1" ht="31.5" customHeight="1">
      <c r="B851" s="42"/>
      <c r="C851" s="205" t="s">
        <v>1198</v>
      </c>
      <c r="D851" s="205" t="s">
        <v>159</v>
      </c>
      <c r="E851" s="206" t="s">
        <v>1199</v>
      </c>
      <c r="F851" s="207" t="s">
        <v>1200</v>
      </c>
      <c r="G851" s="208" t="s">
        <v>226</v>
      </c>
      <c r="H851" s="209">
        <v>5.1079999999999997</v>
      </c>
      <c r="I851" s="210"/>
      <c r="J851" s="211">
        <f>ROUND(I851*H851,2)</f>
        <v>0</v>
      </c>
      <c r="K851" s="207" t="s">
        <v>163</v>
      </c>
      <c r="L851" s="62"/>
      <c r="M851" s="212" t="s">
        <v>22</v>
      </c>
      <c r="N851" s="213" t="s">
        <v>51</v>
      </c>
      <c r="O851" s="43"/>
      <c r="P851" s="214">
        <f>O851*H851</f>
        <v>0</v>
      </c>
      <c r="Q851" s="214">
        <v>1.9460000000000002E-2</v>
      </c>
      <c r="R851" s="214">
        <f>Q851*H851</f>
        <v>9.9401680000000006E-2</v>
      </c>
      <c r="S851" s="214">
        <v>0</v>
      </c>
      <c r="T851" s="215">
        <f>S851*H851</f>
        <v>0</v>
      </c>
      <c r="AR851" s="25" t="s">
        <v>252</v>
      </c>
      <c r="AT851" s="25" t="s">
        <v>159</v>
      </c>
      <c r="AU851" s="25" t="s">
        <v>89</v>
      </c>
      <c r="AY851" s="25" t="s">
        <v>157</v>
      </c>
      <c r="BE851" s="216">
        <f>IF(N851="základní",J851,0)</f>
        <v>0</v>
      </c>
      <c r="BF851" s="216">
        <f>IF(N851="snížená",J851,0)</f>
        <v>0</v>
      </c>
      <c r="BG851" s="216">
        <f>IF(N851="zákl. přenesená",J851,0)</f>
        <v>0</v>
      </c>
      <c r="BH851" s="216">
        <f>IF(N851="sníž. přenesená",J851,0)</f>
        <v>0</v>
      </c>
      <c r="BI851" s="216">
        <f>IF(N851="nulová",J851,0)</f>
        <v>0</v>
      </c>
      <c r="BJ851" s="25" t="s">
        <v>24</v>
      </c>
      <c r="BK851" s="216">
        <f>ROUND(I851*H851,2)</f>
        <v>0</v>
      </c>
      <c r="BL851" s="25" t="s">
        <v>252</v>
      </c>
      <c r="BM851" s="25" t="s">
        <v>1201</v>
      </c>
    </row>
    <row r="852" spans="2:65" s="1" customFormat="1" ht="36">
      <c r="B852" s="42"/>
      <c r="C852" s="64"/>
      <c r="D852" s="217" t="s">
        <v>166</v>
      </c>
      <c r="E852" s="64"/>
      <c r="F852" s="218" t="s">
        <v>1191</v>
      </c>
      <c r="G852" s="64"/>
      <c r="H852" s="64"/>
      <c r="I852" s="173"/>
      <c r="J852" s="64"/>
      <c r="K852" s="64"/>
      <c r="L852" s="62"/>
      <c r="M852" s="219"/>
      <c r="N852" s="43"/>
      <c r="O852" s="43"/>
      <c r="P852" s="43"/>
      <c r="Q852" s="43"/>
      <c r="R852" s="43"/>
      <c r="S852" s="43"/>
      <c r="T852" s="79"/>
      <c r="AT852" s="25" t="s">
        <v>166</v>
      </c>
      <c r="AU852" s="25" t="s">
        <v>89</v>
      </c>
    </row>
    <row r="853" spans="2:65" s="12" customFormat="1">
      <c r="B853" s="220"/>
      <c r="C853" s="221"/>
      <c r="D853" s="217" t="s">
        <v>168</v>
      </c>
      <c r="E853" s="222" t="s">
        <v>22</v>
      </c>
      <c r="F853" s="223" t="s">
        <v>1202</v>
      </c>
      <c r="G853" s="221"/>
      <c r="H853" s="224">
        <v>5.1079999999999997</v>
      </c>
      <c r="I853" s="225"/>
      <c r="J853" s="221"/>
      <c r="K853" s="221"/>
      <c r="L853" s="226"/>
      <c r="M853" s="227"/>
      <c r="N853" s="228"/>
      <c r="O853" s="228"/>
      <c r="P853" s="228"/>
      <c r="Q853" s="228"/>
      <c r="R853" s="228"/>
      <c r="S853" s="228"/>
      <c r="T853" s="229"/>
      <c r="AT853" s="230" t="s">
        <v>168</v>
      </c>
      <c r="AU853" s="230" t="s">
        <v>89</v>
      </c>
      <c r="AV853" s="12" t="s">
        <v>89</v>
      </c>
      <c r="AW853" s="12" t="s">
        <v>43</v>
      </c>
      <c r="AX853" s="12" t="s">
        <v>24</v>
      </c>
      <c r="AY853" s="230" t="s">
        <v>157</v>
      </c>
    </row>
    <row r="854" spans="2:65" s="14" customFormat="1">
      <c r="B854" s="242"/>
      <c r="C854" s="243"/>
      <c r="D854" s="244" t="s">
        <v>168</v>
      </c>
      <c r="E854" s="245" t="s">
        <v>22</v>
      </c>
      <c r="F854" s="246" t="s">
        <v>1168</v>
      </c>
      <c r="G854" s="243"/>
      <c r="H854" s="247" t="s">
        <v>22</v>
      </c>
      <c r="I854" s="248"/>
      <c r="J854" s="243"/>
      <c r="K854" s="243"/>
      <c r="L854" s="249"/>
      <c r="M854" s="250"/>
      <c r="N854" s="251"/>
      <c r="O854" s="251"/>
      <c r="P854" s="251"/>
      <c r="Q854" s="251"/>
      <c r="R854" s="251"/>
      <c r="S854" s="251"/>
      <c r="T854" s="252"/>
      <c r="AT854" s="253" t="s">
        <v>168</v>
      </c>
      <c r="AU854" s="253" t="s">
        <v>89</v>
      </c>
      <c r="AV854" s="14" t="s">
        <v>24</v>
      </c>
      <c r="AW854" s="14" t="s">
        <v>43</v>
      </c>
      <c r="AX854" s="14" t="s">
        <v>80</v>
      </c>
      <c r="AY854" s="253" t="s">
        <v>157</v>
      </c>
    </row>
    <row r="855" spans="2:65" s="1" customFormat="1" ht="31.5" customHeight="1">
      <c r="B855" s="42"/>
      <c r="C855" s="205" t="s">
        <v>1203</v>
      </c>
      <c r="D855" s="205" t="s">
        <v>159</v>
      </c>
      <c r="E855" s="206" t="s">
        <v>1204</v>
      </c>
      <c r="F855" s="207" t="s">
        <v>1205</v>
      </c>
      <c r="G855" s="208" t="s">
        <v>162</v>
      </c>
      <c r="H855" s="209">
        <v>2.137</v>
      </c>
      <c r="I855" s="210"/>
      <c r="J855" s="211">
        <f>ROUND(I855*H855,2)</f>
        <v>0</v>
      </c>
      <c r="K855" s="207" t="s">
        <v>163</v>
      </c>
      <c r="L855" s="62"/>
      <c r="M855" s="212" t="s">
        <v>22</v>
      </c>
      <c r="N855" s="213" t="s">
        <v>51</v>
      </c>
      <c r="O855" s="43"/>
      <c r="P855" s="214">
        <f>O855*H855</f>
        <v>0</v>
      </c>
      <c r="Q855" s="214">
        <v>2.3369999999999998E-2</v>
      </c>
      <c r="R855" s="214">
        <f>Q855*H855</f>
        <v>4.9941689999999997E-2</v>
      </c>
      <c r="S855" s="214">
        <v>0</v>
      </c>
      <c r="T855" s="215">
        <f>S855*H855</f>
        <v>0</v>
      </c>
      <c r="AR855" s="25" t="s">
        <v>252</v>
      </c>
      <c r="AT855" s="25" t="s">
        <v>159</v>
      </c>
      <c r="AU855" s="25" t="s">
        <v>89</v>
      </c>
      <c r="AY855" s="25" t="s">
        <v>157</v>
      </c>
      <c r="BE855" s="216">
        <f>IF(N855="základní",J855,0)</f>
        <v>0</v>
      </c>
      <c r="BF855" s="216">
        <f>IF(N855="snížená",J855,0)</f>
        <v>0</v>
      </c>
      <c r="BG855" s="216">
        <f>IF(N855="zákl. přenesená",J855,0)</f>
        <v>0</v>
      </c>
      <c r="BH855" s="216">
        <f>IF(N855="sníž. přenesená",J855,0)</f>
        <v>0</v>
      </c>
      <c r="BI855" s="216">
        <f>IF(N855="nulová",J855,0)</f>
        <v>0</v>
      </c>
      <c r="BJ855" s="25" t="s">
        <v>24</v>
      </c>
      <c r="BK855" s="216">
        <f>ROUND(I855*H855,2)</f>
        <v>0</v>
      </c>
      <c r="BL855" s="25" t="s">
        <v>252</v>
      </c>
      <c r="BM855" s="25" t="s">
        <v>1206</v>
      </c>
    </row>
    <row r="856" spans="2:65" s="1" customFormat="1" ht="72">
      <c r="B856" s="42"/>
      <c r="C856" s="64"/>
      <c r="D856" s="217" t="s">
        <v>166</v>
      </c>
      <c r="E856" s="64"/>
      <c r="F856" s="218" t="s">
        <v>1207</v>
      </c>
      <c r="G856" s="64"/>
      <c r="H856" s="64"/>
      <c r="I856" s="173"/>
      <c r="J856" s="64"/>
      <c r="K856" s="64"/>
      <c r="L856" s="62"/>
      <c r="M856" s="219"/>
      <c r="N856" s="43"/>
      <c r="O856" s="43"/>
      <c r="P856" s="43"/>
      <c r="Q856" s="43"/>
      <c r="R856" s="43"/>
      <c r="S856" s="43"/>
      <c r="T856" s="79"/>
      <c r="AT856" s="25" t="s">
        <v>166</v>
      </c>
      <c r="AU856" s="25" t="s">
        <v>89</v>
      </c>
    </row>
    <row r="857" spans="2:65" s="12" customFormat="1">
      <c r="B857" s="220"/>
      <c r="C857" s="221"/>
      <c r="D857" s="217" t="s">
        <v>168</v>
      </c>
      <c r="E857" s="222" t="s">
        <v>22</v>
      </c>
      <c r="F857" s="223" t="s">
        <v>1166</v>
      </c>
      <c r="G857" s="221"/>
      <c r="H857" s="224">
        <v>0.63900000000000001</v>
      </c>
      <c r="I857" s="225"/>
      <c r="J857" s="221"/>
      <c r="K857" s="221"/>
      <c r="L857" s="226"/>
      <c r="M857" s="227"/>
      <c r="N857" s="228"/>
      <c r="O857" s="228"/>
      <c r="P857" s="228"/>
      <c r="Q857" s="228"/>
      <c r="R857" s="228"/>
      <c r="S857" s="228"/>
      <c r="T857" s="229"/>
      <c r="AT857" s="230" t="s">
        <v>168</v>
      </c>
      <c r="AU857" s="230" t="s">
        <v>89</v>
      </c>
      <c r="AV857" s="12" t="s">
        <v>89</v>
      </c>
      <c r="AW857" s="12" t="s">
        <v>43</v>
      </c>
      <c r="AX857" s="12" t="s">
        <v>80</v>
      </c>
      <c r="AY857" s="230" t="s">
        <v>157</v>
      </c>
    </row>
    <row r="858" spans="2:65" s="12" customFormat="1">
      <c r="B858" s="220"/>
      <c r="C858" s="221"/>
      <c r="D858" s="217" t="s">
        <v>168</v>
      </c>
      <c r="E858" s="222" t="s">
        <v>22</v>
      </c>
      <c r="F858" s="223" t="s">
        <v>1208</v>
      </c>
      <c r="G858" s="221"/>
      <c r="H858" s="224">
        <v>0.13300000000000001</v>
      </c>
      <c r="I858" s="225"/>
      <c r="J858" s="221"/>
      <c r="K858" s="221"/>
      <c r="L858" s="226"/>
      <c r="M858" s="227"/>
      <c r="N858" s="228"/>
      <c r="O858" s="228"/>
      <c r="P858" s="228"/>
      <c r="Q858" s="228"/>
      <c r="R858" s="228"/>
      <c r="S858" s="228"/>
      <c r="T858" s="229"/>
      <c r="AT858" s="230" t="s">
        <v>168</v>
      </c>
      <c r="AU858" s="230" t="s">
        <v>89</v>
      </c>
      <c r="AV858" s="12" t="s">
        <v>89</v>
      </c>
      <c r="AW858" s="12" t="s">
        <v>43</v>
      </c>
      <c r="AX858" s="12" t="s">
        <v>80</v>
      </c>
      <c r="AY858" s="230" t="s">
        <v>157</v>
      </c>
    </row>
    <row r="859" spans="2:65" s="12" customFormat="1">
      <c r="B859" s="220"/>
      <c r="C859" s="221"/>
      <c r="D859" s="217" t="s">
        <v>168</v>
      </c>
      <c r="E859" s="222" t="s">
        <v>22</v>
      </c>
      <c r="F859" s="223" t="s">
        <v>1209</v>
      </c>
      <c r="G859" s="221"/>
      <c r="H859" s="224">
        <v>1.365</v>
      </c>
      <c r="I859" s="225"/>
      <c r="J859" s="221"/>
      <c r="K859" s="221"/>
      <c r="L859" s="226"/>
      <c r="M859" s="227"/>
      <c r="N859" s="228"/>
      <c r="O859" s="228"/>
      <c r="P859" s="228"/>
      <c r="Q859" s="228"/>
      <c r="R859" s="228"/>
      <c r="S859" s="228"/>
      <c r="T859" s="229"/>
      <c r="AT859" s="230" t="s">
        <v>168</v>
      </c>
      <c r="AU859" s="230" t="s">
        <v>89</v>
      </c>
      <c r="AV859" s="12" t="s">
        <v>89</v>
      </c>
      <c r="AW859" s="12" t="s">
        <v>43</v>
      </c>
      <c r="AX859" s="12" t="s">
        <v>80</v>
      </c>
      <c r="AY859" s="230" t="s">
        <v>157</v>
      </c>
    </row>
    <row r="860" spans="2:65" s="15" customFormat="1">
      <c r="B860" s="255"/>
      <c r="C860" s="256"/>
      <c r="D860" s="217" t="s">
        <v>168</v>
      </c>
      <c r="E860" s="257" t="s">
        <v>22</v>
      </c>
      <c r="F860" s="258" t="s">
        <v>193</v>
      </c>
      <c r="G860" s="256"/>
      <c r="H860" s="259">
        <v>2.137</v>
      </c>
      <c r="I860" s="260"/>
      <c r="J860" s="256"/>
      <c r="K860" s="256"/>
      <c r="L860" s="261"/>
      <c r="M860" s="262"/>
      <c r="N860" s="263"/>
      <c r="O860" s="263"/>
      <c r="P860" s="263"/>
      <c r="Q860" s="263"/>
      <c r="R860" s="263"/>
      <c r="S860" s="263"/>
      <c r="T860" s="264"/>
      <c r="AT860" s="265" t="s">
        <v>168</v>
      </c>
      <c r="AU860" s="265" t="s">
        <v>89</v>
      </c>
      <c r="AV860" s="15" t="s">
        <v>164</v>
      </c>
      <c r="AW860" s="15" t="s">
        <v>43</v>
      </c>
      <c r="AX860" s="15" t="s">
        <v>24</v>
      </c>
      <c r="AY860" s="265" t="s">
        <v>157</v>
      </c>
    </row>
    <row r="861" spans="2:65" s="14" customFormat="1">
      <c r="B861" s="242"/>
      <c r="C861" s="243"/>
      <c r="D861" s="244" t="s">
        <v>168</v>
      </c>
      <c r="E861" s="245" t="s">
        <v>22</v>
      </c>
      <c r="F861" s="246" t="s">
        <v>1168</v>
      </c>
      <c r="G861" s="243"/>
      <c r="H861" s="247" t="s">
        <v>22</v>
      </c>
      <c r="I861" s="248"/>
      <c r="J861" s="243"/>
      <c r="K861" s="243"/>
      <c r="L861" s="249"/>
      <c r="M861" s="250"/>
      <c r="N861" s="251"/>
      <c r="O861" s="251"/>
      <c r="P861" s="251"/>
      <c r="Q861" s="251"/>
      <c r="R861" s="251"/>
      <c r="S861" s="251"/>
      <c r="T861" s="252"/>
      <c r="AT861" s="253" t="s">
        <v>168</v>
      </c>
      <c r="AU861" s="253" t="s">
        <v>89</v>
      </c>
      <c r="AV861" s="14" t="s">
        <v>24</v>
      </c>
      <c r="AW861" s="14" t="s">
        <v>43</v>
      </c>
      <c r="AX861" s="14" t="s">
        <v>80</v>
      </c>
      <c r="AY861" s="253" t="s">
        <v>157</v>
      </c>
    </row>
    <row r="862" spans="2:65" s="1" customFormat="1" ht="31.5" customHeight="1">
      <c r="B862" s="42"/>
      <c r="C862" s="269" t="s">
        <v>1210</v>
      </c>
      <c r="D862" s="269" t="s">
        <v>218</v>
      </c>
      <c r="E862" s="270" t="s">
        <v>1211</v>
      </c>
      <c r="F862" s="271" t="s">
        <v>1212</v>
      </c>
      <c r="G862" s="272" t="s">
        <v>162</v>
      </c>
      <c r="H862" s="273">
        <v>0.70199999999999996</v>
      </c>
      <c r="I862" s="274"/>
      <c r="J862" s="275">
        <f>ROUND(I862*H862,2)</f>
        <v>0</v>
      </c>
      <c r="K862" s="271" t="s">
        <v>163</v>
      </c>
      <c r="L862" s="276"/>
      <c r="M862" s="277" t="s">
        <v>22</v>
      </c>
      <c r="N862" s="278" t="s">
        <v>51</v>
      </c>
      <c r="O862" s="43"/>
      <c r="P862" s="214">
        <f>O862*H862</f>
        <v>0</v>
      </c>
      <c r="Q862" s="214">
        <v>0.55000000000000004</v>
      </c>
      <c r="R862" s="214">
        <f>Q862*H862</f>
        <v>0.3861</v>
      </c>
      <c r="S862" s="214">
        <v>0</v>
      </c>
      <c r="T862" s="215">
        <f>S862*H862</f>
        <v>0</v>
      </c>
      <c r="AR862" s="25" t="s">
        <v>342</v>
      </c>
      <c r="AT862" s="25" t="s">
        <v>218</v>
      </c>
      <c r="AU862" s="25" t="s">
        <v>89</v>
      </c>
      <c r="AY862" s="25" t="s">
        <v>157</v>
      </c>
      <c r="BE862" s="216">
        <f>IF(N862="základní",J862,0)</f>
        <v>0</v>
      </c>
      <c r="BF862" s="216">
        <f>IF(N862="snížená",J862,0)</f>
        <v>0</v>
      </c>
      <c r="BG862" s="216">
        <f>IF(N862="zákl. přenesená",J862,0)</f>
        <v>0</v>
      </c>
      <c r="BH862" s="216">
        <f>IF(N862="sníž. přenesená",J862,0)</f>
        <v>0</v>
      </c>
      <c r="BI862" s="216">
        <f>IF(N862="nulová",J862,0)</f>
        <v>0</v>
      </c>
      <c r="BJ862" s="25" t="s">
        <v>24</v>
      </c>
      <c r="BK862" s="216">
        <f>ROUND(I862*H862,2)</f>
        <v>0</v>
      </c>
      <c r="BL862" s="25" t="s">
        <v>252</v>
      </c>
      <c r="BM862" s="25" t="s">
        <v>1213</v>
      </c>
    </row>
    <row r="863" spans="2:65" s="12" customFormat="1">
      <c r="B863" s="220"/>
      <c r="C863" s="221"/>
      <c r="D863" s="244" t="s">
        <v>168</v>
      </c>
      <c r="E863" s="266" t="s">
        <v>22</v>
      </c>
      <c r="F863" s="267" t="s">
        <v>1214</v>
      </c>
      <c r="G863" s="221"/>
      <c r="H863" s="268">
        <v>0.70199999999999996</v>
      </c>
      <c r="I863" s="225"/>
      <c r="J863" s="221"/>
      <c r="K863" s="221"/>
      <c r="L863" s="226"/>
      <c r="M863" s="227"/>
      <c r="N863" s="228"/>
      <c r="O863" s="228"/>
      <c r="P863" s="228"/>
      <c r="Q863" s="228"/>
      <c r="R863" s="228"/>
      <c r="S863" s="228"/>
      <c r="T863" s="229"/>
      <c r="AT863" s="230" t="s">
        <v>168</v>
      </c>
      <c r="AU863" s="230" t="s">
        <v>89</v>
      </c>
      <c r="AV863" s="12" t="s">
        <v>89</v>
      </c>
      <c r="AW863" s="12" t="s">
        <v>43</v>
      </c>
      <c r="AX863" s="12" t="s">
        <v>24</v>
      </c>
      <c r="AY863" s="230" t="s">
        <v>157</v>
      </c>
    </row>
    <row r="864" spans="2:65" s="1" customFormat="1" ht="22.5" customHeight="1">
      <c r="B864" s="42"/>
      <c r="C864" s="269" t="s">
        <v>1215</v>
      </c>
      <c r="D864" s="269" t="s">
        <v>218</v>
      </c>
      <c r="E864" s="270" t="s">
        <v>1216</v>
      </c>
      <c r="F864" s="271" t="s">
        <v>1217</v>
      </c>
      <c r="G864" s="272" t="s">
        <v>162</v>
      </c>
      <c r="H864" s="273">
        <v>8.7999999999999995E-2</v>
      </c>
      <c r="I864" s="274"/>
      <c r="J864" s="275">
        <f>ROUND(I864*H864,2)</f>
        <v>0</v>
      </c>
      <c r="K864" s="271" t="s">
        <v>163</v>
      </c>
      <c r="L864" s="276"/>
      <c r="M864" s="277" t="s">
        <v>22</v>
      </c>
      <c r="N864" s="278" t="s">
        <v>51</v>
      </c>
      <c r="O864" s="43"/>
      <c r="P864" s="214">
        <f>O864*H864</f>
        <v>0</v>
      </c>
      <c r="Q864" s="214">
        <v>0.55000000000000004</v>
      </c>
      <c r="R864" s="214">
        <f>Q864*H864</f>
        <v>4.8399999999999999E-2</v>
      </c>
      <c r="S864" s="214">
        <v>0</v>
      </c>
      <c r="T864" s="215">
        <f>S864*H864</f>
        <v>0</v>
      </c>
      <c r="AR864" s="25" t="s">
        <v>342</v>
      </c>
      <c r="AT864" s="25" t="s">
        <v>218</v>
      </c>
      <c r="AU864" s="25" t="s">
        <v>89</v>
      </c>
      <c r="AY864" s="25" t="s">
        <v>157</v>
      </c>
      <c r="BE864" s="216">
        <f>IF(N864="základní",J864,0)</f>
        <v>0</v>
      </c>
      <c r="BF864" s="216">
        <f>IF(N864="snížená",J864,0)</f>
        <v>0</v>
      </c>
      <c r="BG864" s="216">
        <f>IF(N864="zákl. přenesená",J864,0)</f>
        <v>0</v>
      </c>
      <c r="BH864" s="216">
        <f>IF(N864="sníž. přenesená",J864,0)</f>
        <v>0</v>
      </c>
      <c r="BI864" s="216">
        <f>IF(N864="nulová",J864,0)</f>
        <v>0</v>
      </c>
      <c r="BJ864" s="25" t="s">
        <v>24</v>
      </c>
      <c r="BK864" s="216">
        <f>ROUND(I864*H864,2)</f>
        <v>0</v>
      </c>
      <c r="BL864" s="25" t="s">
        <v>252</v>
      </c>
      <c r="BM864" s="25" t="s">
        <v>1218</v>
      </c>
    </row>
    <row r="865" spans="2:65" s="12" customFormat="1">
      <c r="B865" s="220"/>
      <c r="C865" s="221"/>
      <c r="D865" s="244" t="s">
        <v>168</v>
      </c>
      <c r="E865" s="266" t="s">
        <v>22</v>
      </c>
      <c r="F865" s="267" t="s">
        <v>1219</v>
      </c>
      <c r="G865" s="221"/>
      <c r="H865" s="268">
        <v>8.7999999999999995E-2</v>
      </c>
      <c r="I865" s="225"/>
      <c r="J865" s="221"/>
      <c r="K865" s="221"/>
      <c r="L865" s="226"/>
      <c r="M865" s="227"/>
      <c r="N865" s="228"/>
      <c r="O865" s="228"/>
      <c r="P865" s="228"/>
      <c r="Q865" s="228"/>
      <c r="R865" s="228"/>
      <c r="S865" s="228"/>
      <c r="T865" s="229"/>
      <c r="AT865" s="230" t="s">
        <v>168</v>
      </c>
      <c r="AU865" s="230" t="s">
        <v>89</v>
      </c>
      <c r="AV865" s="12" t="s">
        <v>89</v>
      </c>
      <c r="AW865" s="12" t="s">
        <v>43</v>
      </c>
      <c r="AX865" s="12" t="s">
        <v>24</v>
      </c>
      <c r="AY865" s="230" t="s">
        <v>157</v>
      </c>
    </row>
    <row r="866" spans="2:65" s="1" customFormat="1" ht="22.5" customHeight="1">
      <c r="B866" s="42"/>
      <c r="C866" s="269" t="s">
        <v>1220</v>
      </c>
      <c r="D866" s="269" t="s">
        <v>218</v>
      </c>
      <c r="E866" s="270" t="s">
        <v>1221</v>
      </c>
      <c r="F866" s="271" t="s">
        <v>1222</v>
      </c>
      <c r="G866" s="272" t="s">
        <v>162</v>
      </c>
      <c r="H866" s="273">
        <v>5.8999999999999997E-2</v>
      </c>
      <c r="I866" s="274"/>
      <c r="J866" s="275">
        <f>ROUND(I866*H866,2)</f>
        <v>0</v>
      </c>
      <c r="K866" s="271" t="s">
        <v>163</v>
      </c>
      <c r="L866" s="276"/>
      <c r="M866" s="277" t="s">
        <v>22</v>
      </c>
      <c r="N866" s="278" t="s">
        <v>51</v>
      </c>
      <c r="O866" s="43"/>
      <c r="P866" s="214">
        <f>O866*H866</f>
        <v>0</v>
      </c>
      <c r="Q866" s="214">
        <v>0.55000000000000004</v>
      </c>
      <c r="R866" s="214">
        <f>Q866*H866</f>
        <v>3.245E-2</v>
      </c>
      <c r="S866" s="214">
        <v>0</v>
      </c>
      <c r="T866" s="215">
        <f>S866*H866</f>
        <v>0</v>
      </c>
      <c r="AR866" s="25" t="s">
        <v>342</v>
      </c>
      <c r="AT866" s="25" t="s">
        <v>218</v>
      </c>
      <c r="AU866" s="25" t="s">
        <v>89</v>
      </c>
      <c r="AY866" s="25" t="s">
        <v>157</v>
      </c>
      <c r="BE866" s="216">
        <f>IF(N866="základní",J866,0)</f>
        <v>0</v>
      </c>
      <c r="BF866" s="216">
        <f>IF(N866="snížená",J866,0)</f>
        <v>0</v>
      </c>
      <c r="BG866" s="216">
        <f>IF(N866="zákl. přenesená",J866,0)</f>
        <v>0</v>
      </c>
      <c r="BH866" s="216">
        <f>IF(N866="sníž. přenesená",J866,0)</f>
        <v>0</v>
      </c>
      <c r="BI866" s="216">
        <f>IF(N866="nulová",J866,0)</f>
        <v>0</v>
      </c>
      <c r="BJ866" s="25" t="s">
        <v>24</v>
      </c>
      <c r="BK866" s="216">
        <f>ROUND(I866*H866,2)</f>
        <v>0</v>
      </c>
      <c r="BL866" s="25" t="s">
        <v>252</v>
      </c>
      <c r="BM866" s="25" t="s">
        <v>1223</v>
      </c>
    </row>
    <row r="867" spans="2:65" s="12" customFormat="1">
      <c r="B867" s="220"/>
      <c r="C867" s="221"/>
      <c r="D867" s="244" t="s">
        <v>168</v>
      </c>
      <c r="E867" s="266" t="s">
        <v>22</v>
      </c>
      <c r="F867" s="267" t="s">
        <v>1224</v>
      </c>
      <c r="G867" s="221"/>
      <c r="H867" s="268">
        <v>5.8999999999999997E-2</v>
      </c>
      <c r="I867" s="225"/>
      <c r="J867" s="221"/>
      <c r="K867" s="221"/>
      <c r="L867" s="226"/>
      <c r="M867" s="227"/>
      <c r="N867" s="228"/>
      <c r="O867" s="228"/>
      <c r="P867" s="228"/>
      <c r="Q867" s="228"/>
      <c r="R867" s="228"/>
      <c r="S867" s="228"/>
      <c r="T867" s="229"/>
      <c r="AT867" s="230" t="s">
        <v>168</v>
      </c>
      <c r="AU867" s="230" t="s">
        <v>89</v>
      </c>
      <c r="AV867" s="12" t="s">
        <v>89</v>
      </c>
      <c r="AW867" s="12" t="s">
        <v>43</v>
      </c>
      <c r="AX867" s="12" t="s">
        <v>24</v>
      </c>
      <c r="AY867" s="230" t="s">
        <v>157</v>
      </c>
    </row>
    <row r="868" spans="2:65" s="1" customFormat="1" ht="31.5" customHeight="1">
      <c r="B868" s="42"/>
      <c r="C868" s="205" t="s">
        <v>1225</v>
      </c>
      <c r="D868" s="205" t="s">
        <v>159</v>
      </c>
      <c r="E868" s="206" t="s">
        <v>1226</v>
      </c>
      <c r="F868" s="207" t="s">
        <v>1227</v>
      </c>
      <c r="G868" s="208" t="s">
        <v>208</v>
      </c>
      <c r="H868" s="209">
        <v>1.4910000000000001</v>
      </c>
      <c r="I868" s="210"/>
      <c r="J868" s="211">
        <f>ROUND(I868*H868,2)</f>
        <v>0</v>
      </c>
      <c r="K868" s="207" t="s">
        <v>163</v>
      </c>
      <c r="L868" s="62"/>
      <c r="M868" s="212" t="s">
        <v>22</v>
      </c>
      <c r="N868" s="213" t="s">
        <v>51</v>
      </c>
      <c r="O868" s="43"/>
      <c r="P868" s="214">
        <f>O868*H868</f>
        <v>0</v>
      </c>
      <c r="Q868" s="214">
        <v>0</v>
      </c>
      <c r="R868" s="214">
        <f>Q868*H868</f>
        <v>0</v>
      </c>
      <c r="S868" s="214">
        <v>0</v>
      </c>
      <c r="T868" s="215">
        <f>S868*H868</f>
        <v>0</v>
      </c>
      <c r="AR868" s="25" t="s">
        <v>252</v>
      </c>
      <c r="AT868" s="25" t="s">
        <v>159</v>
      </c>
      <c r="AU868" s="25" t="s">
        <v>89</v>
      </c>
      <c r="AY868" s="25" t="s">
        <v>157</v>
      </c>
      <c r="BE868" s="216">
        <f>IF(N868="základní",J868,0)</f>
        <v>0</v>
      </c>
      <c r="BF868" s="216">
        <f>IF(N868="snížená",J868,0)</f>
        <v>0</v>
      </c>
      <c r="BG868" s="216">
        <f>IF(N868="zákl. přenesená",J868,0)</f>
        <v>0</v>
      </c>
      <c r="BH868" s="216">
        <f>IF(N868="sníž. přenesená",J868,0)</f>
        <v>0</v>
      </c>
      <c r="BI868" s="216">
        <f>IF(N868="nulová",J868,0)</f>
        <v>0</v>
      </c>
      <c r="BJ868" s="25" t="s">
        <v>24</v>
      </c>
      <c r="BK868" s="216">
        <f>ROUND(I868*H868,2)</f>
        <v>0</v>
      </c>
      <c r="BL868" s="25" t="s">
        <v>252</v>
      </c>
      <c r="BM868" s="25" t="s">
        <v>1228</v>
      </c>
    </row>
    <row r="869" spans="2:65" s="1" customFormat="1" ht="108">
      <c r="B869" s="42"/>
      <c r="C869" s="64"/>
      <c r="D869" s="217" t="s">
        <v>166</v>
      </c>
      <c r="E869" s="64"/>
      <c r="F869" s="218" t="s">
        <v>1008</v>
      </c>
      <c r="G869" s="64"/>
      <c r="H869" s="64"/>
      <c r="I869" s="173"/>
      <c r="J869" s="64"/>
      <c r="K869" s="64"/>
      <c r="L869" s="62"/>
      <c r="M869" s="219"/>
      <c r="N869" s="43"/>
      <c r="O869" s="43"/>
      <c r="P869" s="43"/>
      <c r="Q869" s="43"/>
      <c r="R869" s="43"/>
      <c r="S869" s="43"/>
      <c r="T869" s="79"/>
      <c r="AT869" s="25" t="s">
        <v>166</v>
      </c>
      <c r="AU869" s="25" t="s">
        <v>89</v>
      </c>
    </row>
    <row r="870" spans="2:65" s="11" customFormat="1" ht="29.85" customHeight="1">
      <c r="B870" s="188"/>
      <c r="C870" s="189"/>
      <c r="D870" s="202" t="s">
        <v>79</v>
      </c>
      <c r="E870" s="203" t="s">
        <v>1229</v>
      </c>
      <c r="F870" s="203" t="s">
        <v>1230</v>
      </c>
      <c r="G870" s="189"/>
      <c r="H870" s="189"/>
      <c r="I870" s="192"/>
      <c r="J870" s="204">
        <f>BK870</f>
        <v>0</v>
      </c>
      <c r="K870" s="189"/>
      <c r="L870" s="194"/>
      <c r="M870" s="195"/>
      <c r="N870" s="196"/>
      <c r="O870" s="196"/>
      <c r="P870" s="197">
        <f>SUM(P871:P900)</f>
        <v>0</v>
      </c>
      <c r="Q870" s="196"/>
      <c r="R870" s="197">
        <f>SUM(R871:R900)</f>
        <v>2.4592289999999997</v>
      </c>
      <c r="S870" s="196"/>
      <c r="T870" s="198">
        <f>SUM(T871:T900)</f>
        <v>1.3738949999999999</v>
      </c>
      <c r="AR870" s="199" t="s">
        <v>89</v>
      </c>
      <c r="AT870" s="200" t="s">
        <v>79</v>
      </c>
      <c r="AU870" s="200" t="s">
        <v>24</v>
      </c>
      <c r="AY870" s="199" t="s">
        <v>157</v>
      </c>
      <c r="BK870" s="201">
        <f>SUM(BK871:BK900)</f>
        <v>0</v>
      </c>
    </row>
    <row r="871" spans="2:65" s="1" customFormat="1" ht="22.5" customHeight="1">
      <c r="B871" s="42"/>
      <c r="C871" s="205" t="s">
        <v>1231</v>
      </c>
      <c r="D871" s="205" t="s">
        <v>159</v>
      </c>
      <c r="E871" s="206" t="s">
        <v>1232</v>
      </c>
      <c r="F871" s="207" t="s">
        <v>1233</v>
      </c>
      <c r="G871" s="208" t="s">
        <v>226</v>
      </c>
      <c r="H871" s="209">
        <v>35</v>
      </c>
      <c r="I871" s="210"/>
      <c r="J871" s="211">
        <f>ROUND(I871*H871,2)</f>
        <v>0</v>
      </c>
      <c r="K871" s="207" t="s">
        <v>163</v>
      </c>
      <c r="L871" s="62"/>
      <c r="M871" s="212" t="s">
        <v>22</v>
      </c>
      <c r="N871" s="213" t="s">
        <v>51</v>
      </c>
      <c r="O871" s="43"/>
      <c r="P871" s="214">
        <f>O871*H871</f>
        <v>0</v>
      </c>
      <c r="Q871" s="214">
        <v>0</v>
      </c>
      <c r="R871" s="214">
        <f>Q871*H871</f>
        <v>0</v>
      </c>
      <c r="S871" s="214">
        <v>5.94E-3</v>
      </c>
      <c r="T871" s="215">
        <f>S871*H871</f>
        <v>0.2079</v>
      </c>
      <c r="AR871" s="25" t="s">
        <v>252</v>
      </c>
      <c r="AT871" s="25" t="s">
        <v>159</v>
      </c>
      <c r="AU871" s="25" t="s">
        <v>89</v>
      </c>
      <c r="AY871" s="25" t="s">
        <v>157</v>
      </c>
      <c r="BE871" s="216">
        <f>IF(N871="základní",J871,0)</f>
        <v>0</v>
      </c>
      <c r="BF871" s="216">
        <f>IF(N871="snížená",J871,0)</f>
        <v>0</v>
      </c>
      <c r="BG871" s="216">
        <f>IF(N871="zákl. přenesená",J871,0)</f>
        <v>0</v>
      </c>
      <c r="BH871" s="216">
        <f>IF(N871="sníž. přenesená",J871,0)</f>
        <v>0</v>
      </c>
      <c r="BI871" s="216">
        <f>IF(N871="nulová",J871,0)</f>
        <v>0</v>
      </c>
      <c r="BJ871" s="25" t="s">
        <v>24</v>
      </c>
      <c r="BK871" s="216">
        <f>ROUND(I871*H871,2)</f>
        <v>0</v>
      </c>
      <c r="BL871" s="25" t="s">
        <v>252</v>
      </c>
      <c r="BM871" s="25" t="s">
        <v>1234</v>
      </c>
    </row>
    <row r="872" spans="2:65" s="12" customFormat="1">
      <c r="B872" s="220"/>
      <c r="C872" s="221"/>
      <c r="D872" s="244" t="s">
        <v>168</v>
      </c>
      <c r="E872" s="266" t="s">
        <v>22</v>
      </c>
      <c r="F872" s="267" t="s">
        <v>1235</v>
      </c>
      <c r="G872" s="221"/>
      <c r="H872" s="268">
        <v>35</v>
      </c>
      <c r="I872" s="225"/>
      <c r="J872" s="221"/>
      <c r="K872" s="221"/>
      <c r="L872" s="226"/>
      <c r="M872" s="227"/>
      <c r="N872" s="228"/>
      <c r="O872" s="228"/>
      <c r="P872" s="228"/>
      <c r="Q872" s="228"/>
      <c r="R872" s="228"/>
      <c r="S872" s="228"/>
      <c r="T872" s="229"/>
      <c r="AT872" s="230" t="s">
        <v>168</v>
      </c>
      <c r="AU872" s="230" t="s">
        <v>89</v>
      </c>
      <c r="AV872" s="12" t="s">
        <v>89</v>
      </c>
      <c r="AW872" s="12" t="s">
        <v>43</v>
      </c>
      <c r="AX872" s="12" t="s">
        <v>24</v>
      </c>
      <c r="AY872" s="230" t="s">
        <v>157</v>
      </c>
    </row>
    <row r="873" spans="2:65" s="1" customFormat="1" ht="22.5" customHeight="1">
      <c r="B873" s="42"/>
      <c r="C873" s="205" t="s">
        <v>1236</v>
      </c>
      <c r="D873" s="205" t="s">
        <v>159</v>
      </c>
      <c r="E873" s="206" t="s">
        <v>1237</v>
      </c>
      <c r="F873" s="207" t="s">
        <v>1238</v>
      </c>
      <c r="G873" s="208" t="s">
        <v>345</v>
      </c>
      <c r="H873" s="209">
        <v>150</v>
      </c>
      <c r="I873" s="210"/>
      <c r="J873" s="211">
        <f>ROUND(I873*H873,2)</f>
        <v>0</v>
      </c>
      <c r="K873" s="207" t="s">
        <v>163</v>
      </c>
      <c r="L873" s="62"/>
      <c r="M873" s="212" t="s">
        <v>22</v>
      </c>
      <c r="N873" s="213" t="s">
        <v>51</v>
      </c>
      <c r="O873" s="43"/>
      <c r="P873" s="214">
        <f>O873*H873</f>
        <v>0</v>
      </c>
      <c r="Q873" s="214">
        <v>0</v>
      </c>
      <c r="R873" s="214">
        <f>Q873*H873</f>
        <v>0</v>
      </c>
      <c r="S873" s="214">
        <v>1.91E-3</v>
      </c>
      <c r="T873" s="215">
        <f>S873*H873</f>
        <v>0.28649999999999998</v>
      </c>
      <c r="AR873" s="25" t="s">
        <v>252</v>
      </c>
      <c r="AT873" s="25" t="s">
        <v>159</v>
      </c>
      <c r="AU873" s="25" t="s">
        <v>89</v>
      </c>
      <c r="AY873" s="25" t="s">
        <v>157</v>
      </c>
      <c r="BE873" s="216">
        <f>IF(N873="základní",J873,0)</f>
        <v>0</v>
      </c>
      <c r="BF873" s="216">
        <f>IF(N873="snížená",J873,0)</f>
        <v>0</v>
      </c>
      <c r="BG873" s="216">
        <f>IF(N873="zákl. přenesená",J873,0)</f>
        <v>0</v>
      </c>
      <c r="BH873" s="216">
        <f>IF(N873="sníž. přenesená",J873,0)</f>
        <v>0</v>
      </c>
      <c r="BI873" s="216">
        <f>IF(N873="nulová",J873,0)</f>
        <v>0</v>
      </c>
      <c r="BJ873" s="25" t="s">
        <v>24</v>
      </c>
      <c r="BK873" s="216">
        <f>ROUND(I873*H873,2)</f>
        <v>0</v>
      </c>
      <c r="BL873" s="25" t="s">
        <v>252</v>
      </c>
      <c r="BM873" s="25" t="s">
        <v>1239</v>
      </c>
    </row>
    <row r="874" spans="2:65" s="12" customFormat="1">
      <c r="B874" s="220"/>
      <c r="C874" s="221"/>
      <c r="D874" s="244" t="s">
        <v>168</v>
      </c>
      <c r="E874" s="266" t="s">
        <v>22</v>
      </c>
      <c r="F874" s="267" t="s">
        <v>1240</v>
      </c>
      <c r="G874" s="221"/>
      <c r="H874" s="268">
        <v>150</v>
      </c>
      <c r="I874" s="225"/>
      <c r="J874" s="221"/>
      <c r="K874" s="221"/>
      <c r="L874" s="226"/>
      <c r="M874" s="227"/>
      <c r="N874" s="228"/>
      <c r="O874" s="228"/>
      <c r="P874" s="228"/>
      <c r="Q874" s="228"/>
      <c r="R874" s="228"/>
      <c r="S874" s="228"/>
      <c r="T874" s="229"/>
      <c r="AT874" s="230" t="s">
        <v>168</v>
      </c>
      <c r="AU874" s="230" t="s">
        <v>89</v>
      </c>
      <c r="AV874" s="12" t="s">
        <v>89</v>
      </c>
      <c r="AW874" s="12" t="s">
        <v>43</v>
      </c>
      <c r="AX874" s="12" t="s">
        <v>24</v>
      </c>
      <c r="AY874" s="230" t="s">
        <v>157</v>
      </c>
    </row>
    <row r="875" spans="2:65" s="1" customFormat="1" ht="22.5" customHeight="1">
      <c r="B875" s="42"/>
      <c r="C875" s="205" t="s">
        <v>1241</v>
      </c>
      <c r="D875" s="205" t="s">
        <v>159</v>
      </c>
      <c r="E875" s="206" t="s">
        <v>1242</v>
      </c>
      <c r="F875" s="207" t="s">
        <v>1243</v>
      </c>
      <c r="G875" s="208" t="s">
        <v>345</v>
      </c>
      <c r="H875" s="209">
        <v>463.5</v>
      </c>
      <c r="I875" s="210"/>
      <c r="J875" s="211">
        <f>ROUND(I875*H875,2)</f>
        <v>0</v>
      </c>
      <c r="K875" s="207" t="s">
        <v>163</v>
      </c>
      <c r="L875" s="62"/>
      <c r="M875" s="212" t="s">
        <v>22</v>
      </c>
      <c r="N875" s="213" t="s">
        <v>51</v>
      </c>
      <c r="O875" s="43"/>
      <c r="P875" s="214">
        <f>O875*H875</f>
        <v>0</v>
      </c>
      <c r="Q875" s="214">
        <v>0</v>
      </c>
      <c r="R875" s="214">
        <f>Q875*H875</f>
        <v>0</v>
      </c>
      <c r="S875" s="214">
        <v>1.67E-3</v>
      </c>
      <c r="T875" s="215">
        <f>S875*H875</f>
        <v>0.77404499999999998</v>
      </c>
      <c r="AR875" s="25" t="s">
        <v>252</v>
      </c>
      <c r="AT875" s="25" t="s">
        <v>159</v>
      </c>
      <c r="AU875" s="25" t="s">
        <v>89</v>
      </c>
      <c r="AY875" s="25" t="s">
        <v>157</v>
      </c>
      <c r="BE875" s="216">
        <f>IF(N875="základní",J875,0)</f>
        <v>0</v>
      </c>
      <c r="BF875" s="216">
        <f>IF(N875="snížená",J875,0)</f>
        <v>0</v>
      </c>
      <c r="BG875" s="216">
        <f>IF(N875="zákl. přenesená",J875,0)</f>
        <v>0</v>
      </c>
      <c r="BH875" s="216">
        <f>IF(N875="sníž. přenesená",J875,0)</f>
        <v>0</v>
      </c>
      <c r="BI875" s="216">
        <f>IF(N875="nulová",J875,0)</f>
        <v>0</v>
      </c>
      <c r="BJ875" s="25" t="s">
        <v>24</v>
      </c>
      <c r="BK875" s="216">
        <f>ROUND(I875*H875,2)</f>
        <v>0</v>
      </c>
      <c r="BL875" s="25" t="s">
        <v>252</v>
      </c>
      <c r="BM875" s="25" t="s">
        <v>1244</v>
      </c>
    </row>
    <row r="876" spans="2:65" s="12" customFormat="1">
      <c r="B876" s="220"/>
      <c r="C876" s="221"/>
      <c r="D876" s="244" t="s">
        <v>168</v>
      </c>
      <c r="E876" s="266" t="s">
        <v>22</v>
      </c>
      <c r="F876" s="267" t="s">
        <v>1245</v>
      </c>
      <c r="G876" s="221"/>
      <c r="H876" s="268">
        <v>463.5</v>
      </c>
      <c r="I876" s="225"/>
      <c r="J876" s="221"/>
      <c r="K876" s="221"/>
      <c r="L876" s="226"/>
      <c r="M876" s="227"/>
      <c r="N876" s="228"/>
      <c r="O876" s="228"/>
      <c r="P876" s="228"/>
      <c r="Q876" s="228"/>
      <c r="R876" s="228"/>
      <c r="S876" s="228"/>
      <c r="T876" s="229"/>
      <c r="AT876" s="230" t="s">
        <v>168</v>
      </c>
      <c r="AU876" s="230" t="s">
        <v>89</v>
      </c>
      <c r="AV876" s="12" t="s">
        <v>89</v>
      </c>
      <c r="AW876" s="12" t="s">
        <v>43</v>
      </c>
      <c r="AX876" s="12" t="s">
        <v>24</v>
      </c>
      <c r="AY876" s="230" t="s">
        <v>157</v>
      </c>
    </row>
    <row r="877" spans="2:65" s="1" customFormat="1" ht="22.5" customHeight="1">
      <c r="B877" s="42"/>
      <c r="C877" s="205" t="s">
        <v>1246</v>
      </c>
      <c r="D877" s="205" t="s">
        <v>159</v>
      </c>
      <c r="E877" s="206" t="s">
        <v>1247</v>
      </c>
      <c r="F877" s="207" t="s">
        <v>1248</v>
      </c>
      <c r="G877" s="208" t="s">
        <v>345</v>
      </c>
      <c r="H877" s="209">
        <v>20.100000000000001</v>
      </c>
      <c r="I877" s="210"/>
      <c r="J877" s="211">
        <f>ROUND(I877*H877,2)</f>
        <v>0</v>
      </c>
      <c r="K877" s="207" t="s">
        <v>163</v>
      </c>
      <c r="L877" s="62"/>
      <c r="M877" s="212" t="s">
        <v>22</v>
      </c>
      <c r="N877" s="213" t="s">
        <v>51</v>
      </c>
      <c r="O877" s="43"/>
      <c r="P877" s="214">
        <f>O877*H877</f>
        <v>0</v>
      </c>
      <c r="Q877" s="214">
        <v>0</v>
      </c>
      <c r="R877" s="214">
        <f>Q877*H877</f>
        <v>0</v>
      </c>
      <c r="S877" s="214">
        <v>2.5999999999999999E-3</v>
      </c>
      <c r="T877" s="215">
        <f>S877*H877</f>
        <v>5.2260000000000001E-2</v>
      </c>
      <c r="AR877" s="25" t="s">
        <v>252</v>
      </c>
      <c r="AT877" s="25" t="s">
        <v>159</v>
      </c>
      <c r="AU877" s="25" t="s">
        <v>89</v>
      </c>
      <c r="AY877" s="25" t="s">
        <v>157</v>
      </c>
      <c r="BE877" s="216">
        <f>IF(N877="základní",J877,0)</f>
        <v>0</v>
      </c>
      <c r="BF877" s="216">
        <f>IF(N877="snížená",J877,0)</f>
        <v>0</v>
      </c>
      <c r="BG877" s="216">
        <f>IF(N877="zákl. přenesená",J877,0)</f>
        <v>0</v>
      </c>
      <c r="BH877" s="216">
        <f>IF(N877="sníž. přenesená",J877,0)</f>
        <v>0</v>
      </c>
      <c r="BI877" s="216">
        <f>IF(N877="nulová",J877,0)</f>
        <v>0</v>
      </c>
      <c r="BJ877" s="25" t="s">
        <v>24</v>
      </c>
      <c r="BK877" s="216">
        <f>ROUND(I877*H877,2)</f>
        <v>0</v>
      </c>
      <c r="BL877" s="25" t="s">
        <v>252</v>
      </c>
      <c r="BM877" s="25" t="s">
        <v>1249</v>
      </c>
    </row>
    <row r="878" spans="2:65" s="12" customFormat="1">
      <c r="B878" s="220"/>
      <c r="C878" s="221"/>
      <c r="D878" s="244" t="s">
        <v>168</v>
      </c>
      <c r="E878" s="266" t="s">
        <v>22</v>
      </c>
      <c r="F878" s="267" t="s">
        <v>1250</v>
      </c>
      <c r="G878" s="221"/>
      <c r="H878" s="268">
        <v>20.100000000000001</v>
      </c>
      <c r="I878" s="225"/>
      <c r="J878" s="221"/>
      <c r="K878" s="221"/>
      <c r="L878" s="226"/>
      <c r="M878" s="227"/>
      <c r="N878" s="228"/>
      <c r="O878" s="228"/>
      <c r="P878" s="228"/>
      <c r="Q878" s="228"/>
      <c r="R878" s="228"/>
      <c r="S878" s="228"/>
      <c r="T878" s="229"/>
      <c r="AT878" s="230" t="s">
        <v>168</v>
      </c>
      <c r="AU878" s="230" t="s">
        <v>89</v>
      </c>
      <c r="AV878" s="12" t="s">
        <v>89</v>
      </c>
      <c r="AW878" s="12" t="s">
        <v>43</v>
      </c>
      <c r="AX878" s="12" t="s">
        <v>24</v>
      </c>
      <c r="AY878" s="230" t="s">
        <v>157</v>
      </c>
    </row>
    <row r="879" spans="2:65" s="1" customFormat="1" ht="22.5" customHeight="1">
      <c r="B879" s="42"/>
      <c r="C879" s="205" t="s">
        <v>1251</v>
      </c>
      <c r="D879" s="205" t="s">
        <v>159</v>
      </c>
      <c r="E879" s="206" t="s">
        <v>1252</v>
      </c>
      <c r="F879" s="207" t="s">
        <v>1253</v>
      </c>
      <c r="G879" s="208" t="s">
        <v>345</v>
      </c>
      <c r="H879" s="209">
        <v>13.5</v>
      </c>
      <c r="I879" s="210"/>
      <c r="J879" s="211">
        <f>ROUND(I879*H879,2)</f>
        <v>0</v>
      </c>
      <c r="K879" s="207" t="s">
        <v>163</v>
      </c>
      <c r="L879" s="62"/>
      <c r="M879" s="212" t="s">
        <v>22</v>
      </c>
      <c r="N879" s="213" t="s">
        <v>51</v>
      </c>
      <c r="O879" s="43"/>
      <c r="P879" s="214">
        <f>O879*H879</f>
        <v>0</v>
      </c>
      <c r="Q879" s="214">
        <v>0</v>
      </c>
      <c r="R879" s="214">
        <f>Q879*H879</f>
        <v>0</v>
      </c>
      <c r="S879" s="214">
        <v>3.9399999999999999E-3</v>
      </c>
      <c r="T879" s="215">
        <f>S879*H879</f>
        <v>5.3190000000000001E-2</v>
      </c>
      <c r="AR879" s="25" t="s">
        <v>252</v>
      </c>
      <c r="AT879" s="25" t="s">
        <v>159</v>
      </c>
      <c r="AU879" s="25" t="s">
        <v>89</v>
      </c>
      <c r="AY879" s="25" t="s">
        <v>157</v>
      </c>
      <c r="BE879" s="216">
        <f>IF(N879="základní",J879,0)</f>
        <v>0</v>
      </c>
      <c r="BF879" s="216">
        <f>IF(N879="snížená",J879,0)</f>
        <v>0</v>
      </c>
      <c r="BG879" s="216">
        <f>IF(N879="zákl. přenesená",J879,0)</f>
        <v>0</v>
      </c>
      <c r="BH879" s="216">
        <f>IF(N879="sníž. přenesená",J879,0)</f>
        <v>0</v>
      </c>
      <c r="BI879" s="216">
        <f>IF(N879="nulová",J879,0)</f>
        <v>0</v>
      </c>
      <c r="BJ879" s="25" t="s">
        <v>24</v>
      </c>
      <c r="BK879" s="216">
        <f>ROUND(I879*H879,2)</f>
        <v>0</v>
      </c>
      <c r="BL879" s="25" t="s">
        <v>252</v>
      </c>
      <c r="BM879" s="25" t="s">
        <v>1254</v>
      </c>
    </row>
    <row r="880" spans="2:65" s="12" customFormat="1">
      <c r="B880" s="220"/>
      <c r="C880" s="221"/>
      <c r="D880" s="244" t="s">
        <v>168</v>
      </c>
      <c r="E880" s="266" t="s">
        <v>22</v>
      </c>
      <c r="F880" s="267" t="s">
        <v>1255</v>
      </c>
      <c r="G880" s="221"/>
      <c r="H880" s="268">
        <v>13.5</v>
      </c>
      <c r="I880" s="225"/>
      <c r="J880" s="221"/>
      <c r="K880" s="221"/>
      <c r="L880" s="226"/>
      <c r="M880" s="227"/>
      <c r="N880" s="228"/>
      <c r="O880" s="228"/>
      <c r="P880" s="228"/>
      <c r="Q880" s="228"/>
      <c r="R880" s="228"/>
      <c r="S880" s="228"/>
      <c r="T880" s="229"/>
      <c r="AT880" s="230" t="s">
        <v>168</v>
      </c>
      <c r="AU880" s="230" t="s">
        <v>89</v>
      </c>
      <c r="AV880" s="12" t="s">
        <v>89</v>
      </c>
      <c r="AW880" s="12" t="s">
        <v>43</v>
      </c>
      <c r="AX880" s="12" t="s">
        <v>24</v>
      </c>
      <c r="AY880" s="230" t="s">
        <v>157</v>
      </c>
    </row>
    <row r="881" spans="2:65" s="1" customFormat="1" ht="44.25" customHeight="1">
      <c r="B881" s="42"/>
      <c r="C881" s="205" t="s">
        <v>1256</v>
      </c>
      <c r="D881" s="205" t="s">
        <v>159</v>
      </c>
      <c r="E881" s="206" t="s">
        <v>1257</v>
      </c>
      <c r="F881" s="207" t="s">
        <v>1258</v>
      </c>
      <c r="G881" s="208" t="s">
        <v>226</v>
      </c>
      <c r="H881" s="209">
        <v>35</v>
      </c>
      <c r="I881" s="210"/>
      <c r="J881" s="211">
        <f>ROUND(I881*H881,2)</f>
        <v>0</v>
      </c>
      <c r="K881" s="207" t="s">
        <v>163</v>
      </c>
      <c r="L881" s="62"/>
      <c r="M881" s="212" t="s">
        <v>22</v>
      </c>
      <c r="N881" s="213" t="s">
        <v>51</v>
      </c>
      <c r="O881" s="43"/>
      <c r="P881" s="214">
        <f>O881*H881</f>
        <v>0</v>
      </c>
      <c r="Q881" s="214">
        <v>7.6E-3</v>
      </c>
      <c r="R881" s="214">
        <f>Q881*H881</f>
        <v>0.26600000000000001</v>
      </c>
      <c r="S881" s="214">
        <v>0</v>
      </c>
      <c r="T881" s="215">
        <f>S881*H881</f>
        <v>0</v>
      </c>
      <c r="AR881" s="25" t="s">
        <v>252</v>
      </c>
      <c r="AT881" s="25" t="s">
        <v>159</v>
      </c>
      <c r="AU881" s="25" t="s">
        <v>89</v>
      </c>
      <c r="AY881" s="25" t="s">
        <v>157</v>
      </c>
      <c r="BE881" s="216">
        <f>IF(N881="základní",J881,0)</f>
        <v>0</v>
      </c>
      <c r="BF881" s="216">
        <f>IF(N881="snížená",J881,0)</f>
        <v>0</v>
      </c>
      <c r="BG881" s="216">
        <f>IF(N881="zákl. přenesená",J881,0)</f>
        <v>0</v>
      </c>
      <c r="BH881" s="216">
        <f>IF(N881="sníž. přenesená",J881,0)</f>
        <v>0</v>
      </c>
      <c r="BI881" s="216">
        <f>IF(N881="nulová",J881,0)</f>
        <v>0</v>
      </c>
      <c r="BJ881" s="25" t="s">
        <v>24</v>
      </c>
      <c r="BK881" s="216">
        <f>ROUND(I881*H881,2)</f>
        <v>0</v>
      </c>
      <c r="BL881" s="25" t="s">
        <v>252</v>
      </c>
      <c r="BM881" s="25" t="s">
        <v>1259</v>
      </c>
    </row>
    <row r="882" spans="2:65" s="12" customFormat="1">
      <c r="B882" s="220"/>
      <c r="C882" s="221"/>
      <c r="D882" s="244" t="s">
        <v>168</v>
      </c>
      <c r="E882" s="266" t="s">
        <v>22</v>
      </c>
      <c r="F882" s="267" t="s">
        <v>1260</v>
      </c>
      <c r="G882" s="221"/>
      <c r="H882" s="268">
        <v>35</v>
      </c>
      <c r="I882" s="225"/>
      <c r="J882" s="221"/>
      <c r="K882" s="221"/>
      <c r="L882" s="226"/>
      <c r="M882" s="227"/>
      <c r="N882" s="228"/>
      <c r="O882" s="228"/>
      <c r="P882" s="228"/>
      <c r="Q882" s="228"/>
      <c r="R882" s="228"/>
      <c r="S882" s="228"/>
      <c r="T882" s="229"/>
      <c r="AT882" s="230" t="s">
        <v>168</v>
      </c>
      <c r="AU882" s="230" t="s">
        <v>89</v>
      </c>
      <c r="AV882" s="12" t="s">
        <v>89</v>
      </c>
      <c r="AW882" s="12" t="s">
        <v>43</v>
      </c>
      <c r="AX882" s="12" t="s">
        <v>24</v>
      </c>
      <c r="AY882" s="230" t="s">
        <v>157</v>
      </c>
    </row>
    <row r="883" spans="2:65" s="1" customFormat="1" ht="44.25" customHeight="1">
      <c r="B883" s="42"/>
      <c r="C883" s="205" t="s">
        <v>1261</v>
      </c>
      <c r="D883" s="205" t="s">
        <v>159</v>
      </c>
      <c r="E883" s="206" t="s">
        <v>1262</v>
      </c>
      <c r="F883" s="207" t="s">
        <v>1263</v>
      </c>
      <c r="G883" s="208" t="s">
        <v>345</v>
      </c>
      <c r="H883" s="209">
        <v>150</v>
      </c>
      <c r="I883" s="210"/>
      <c r="J883" s="211">
        <f>ROUND(I883*H883,2)</f>
        <v>0</v>
      </c>
      <c r="K883" s="207" t="s">
        <v>163</v>
      </c>
      <c r="L883" s="62"/>
      <c r="M883" s="212" t="s">
        <v>22</v>
      </c>
      <c r="N883" s="213" t="s">
        <v>51</v>
      </c>
      <c r="O883" s="43"/>
      <c r="P883" s="214">
        <f>O883*H883</f>
        <v>0</v>
      </c>
      <c r="Q883" s="214">
        <v>2.9099999999999998E-3</v>
      </c>
      <c r="R883" s="214">
        <f>Q883*H883</f>
        <v>0.4365</v>
      </c>
      <c r="S883" s="214">
        <v>0</v>
      </c>
      <c r="T883" s="215">
        <f>S883*H883</f>
        <v>0</v>
      </c>
      <c r="AR883" s="25" t="s">
        <v>252</v>
      </c>
      <c r="AT883" s="25" t="s">
        <v>159</v>
      </c>
      <c r="AU883" s="25" t="s">
        <v>89</v>
      </c>
      <c r="AY883" s="25" t="s">
        <v>157</v>
      </c>
      <c r="BE883" s="216">
        <f>IF(N883="základní",J883,0)</f>
        <v>0</v>
      </c>
      <c r="BF883" s="216">
        <f>IF(N883="snížená",J883,0)</f>
        <v>0</v>
      </c>
      <c r="BG883" s="216">
        <f>IF(N883="zákl. přenesená",J883,0)</f>
        <v>0</v>
      </c>
      <c r="BH883" s="216">
        <f>IF(N883="sníž. přenesená",J883,0)</f>
        <v>0</v>
      </c>
      <c r="BI883" s="216">
        <f>IF(N883="nulová",J883,0)</f>
        <v>0</v>
      </c>
      <c r="BJ883" s="25" t="s">
        <v>24</v>
      </c>
      <c r="BK883" s="216">
        <f>ROUND(I883*H883,2)</f>
        <v>0</v>
      </c>
      <c r="BL883" s="25" t="s">
        <v>252</v>
      </c>
      <c r="BM883" s="25" t="s">
        <v>1264</v>
      </c>
    </row>
    <row r="884" spans="2:65" s="12" customFormat="1">
      <c r="B884" s="220"/>
      <c r="C884" s="221"/>
      <c r="D884" s="244" t="s">
        <v>168</v>
      </c>
      <c r="E884" s="266" t="s">
        <v>22</v>
      </c>
      <c r="F884" s="267" t="s">
        <v>1265</v>
      </c>
      <c r="G884" s="221"/>
      <c r="H884" s="268">
        <v>150</v>
      </c>
      <c r="I884" s="225"/>
      <c r="J884" s="221"/>
      <c r="K884" s="221"/>
      <c r="L884" s="226"/>
      <c r="M884" s="227"/>
      <c r="N884" s="228"/>
      <c r="O884" s="228"/>
      <c r="P884" s="228"/>
      <c r="Q884" s="228"/>
      <c r="R884" s="228"/>
      <c r="S884" s="228"/>
      <c r="T884" s="229"/>
      <c r="AT884" s="230" t="s">
        <v>168</v>
      </c>
      <c r="AU884" s="230" t="s">
        <v>89</v>
      </c>
      <c r="AV884" s="12" t="s">
        <v>89</v>
      </c>
      <c r="AW884" s="12" t="s">
        <v>43</v>
      </c>
      <c r="AX884" s="12" t="s">
        <v>24</v>
      </c>
      <c r="AY884" s="230" t="s">
        <v>157</v>
      </c>
    </row>
    <row r="885" spans="2:65" s="1" customFormat="1" ht="44.25" customHeight="1">
      <c r="B885" s="42"/>
      <c r="C885" s="205" t="s">
        <v>1266</v>
      </c>
      <c r="D885" s="205" t="s">
        <v>159</v>
      </c>
      <c r="E885" s="206" t="s">
        <v>1267</v>
      </c>
      <c r="F885" s="207" t="s">
        <v>1268</v>
      </c>
      <c r="G885" s="208" t="s">
        <v>593</v>
      </c>
      <c r="H885" s="209">
        <v>16</v>
      </c>
      <c r="I885" s="210"/>
      <c r="J885" s="211">
        <f>ROUND(I885*H885,2)</f>
        <v>0</v>
      </c>
      <c r="K885" s="207" t="s">
        <v>163</v>
      </c>
      <c r="L885" s="62"/>
      <c r="M885" s="212" t="s">
        <v>22</v>
      </c>
      <c r="N885" s="213" t="s">
        <v>51</v>
      </c>
      <c r="O885" s="43"/>
      <c r="P885" s="214">
        <f>O885*H885</f>
        <v>0</v>
      </c>
      <c r="Q885" s="214">
        <v>0</v>
      </c>
      <c r="R885" s="214">
        <f>Q885*H885</f>
        <v>0</v>
      </c>
      <c r="S885" s="214">
        <v>0</v>
      </c>
      <c r="T885" s="215">
        <f>S885*H885</f>
        <v>0</v>
      </c>
      <c r="AR885" s="25" t="s">
        <v>252</v>
      </c>
      <c r="AT885" s="25" t="s">
        <v>159</v>
      </c>
      <c r="AU885" s="25" t="s">
        <v>89</v>
      </c>
      <c r="AY885" s="25" t="s">
        <v>157</v>
      </c>
      <c r="BE885" s="216">
        <f>IF(N885="základní",J885,0)</f>
        <v>0</v>
      </c>
      <c r="BF885" s="216">
        <f>IF(N885="snížená",J885,0)</f>
        <v>0</v>
      </c>
      <c r="BG885" s="216">
        <f>IF(N885="zákl. přenesená",J885,0)</f>
        <v>0</v>
      </c>
      <c r="BH885" s="216">
        <f>IF(N885="sníž. přenesená",J885,0)</f>
        <v>0</v>
      </c>
      <c r="BI885" s="216">
        <f>IF(N885="nulová",J885,0)</f>
        <v>0</v>
      </c>
      <c r="BJ885" s="25" t="s">
        <v>24</v>
      </c>
      <c r="BK885" s="216">
        <f>ROUND(I885*H885,2)</f>
        <v>0</v>
      </c>
      <c r="BL885" s="25" t="s">
        <v>252</v>
      </c>
      <c r="BM885" s="25" t="s">
        <v>1269</v>
      </c>
    </row>
    <row r="886" spans="2:65" s="12" customFormat="1">
      <c r="B886" s="220"/>
      <c r="C886" s="221"/>
      <c r="D886" s="244" t="s">
        <v>168</v>
      </c>
      <c r="E886" s="266" t="s">
        <v>22</v>
      </c>
      <c r="F886" s="267" t="s">
        <v>1270</v>
      </c>
      <c r="G886" s="221"/>
      <c r="H886" s="268">
        <v>16</v>
      </c>
      <c r="I886" s="225"/>
      <c r="J886" s="221"/>
      <c r="K886" s="221"/>
      <c r="L886" s="226"/>
      <c r="M886" s="227"/>
      <c r="N886" s="228"/>
      <c r="O886" s="228"/>
      <c r="P886" s="228"/>
      <c r="Q886" s="228"/>
      <c r="R886" s="228"/>
      <c r="S886" s="228"/>
      <c r="T886" s="229"/>
      <c r="AT886" s="230" t="s">
        <v>168</v>
      </c>
      <c r="AU886" s="230" t="s">
        <v>89</v>
      </c>
      <c r="AV886" s="12" t="s">
        <v>89</v>
      </c>
      <c r="AW886" s="12" t="s">
        <v>43</v>
      </c>
      <c r="AX886" s="12" t="s">
        <v>24</v>
      </c>
      <c r="AY886" s="230" t="s">
        <v>157</v>
      </c>
    </row>
    <row r="887" spans="2:65" s="1" customFormat="1" ht="31.5" customHeight="1">
      <c r="B887" s="42"/>
      <c r="C887" s="205" t="s">
        <v>1271</v>
      </c>
      <c r="D887" s="205" t="s">
        <v>159</v>
      </c>
      <c r="E887" s="206" t="s">
        <v>1272</v>
      </c>
      <c r="F887" s="207" t="s">
        <v>1273</v>
      </c>
      <c r="G887" s="208" t="s">
        <v>345</v>
      </c>
      <c r="H887" s="209">
        <v>455</v>
      </c>
      <c r="I887" s="210"/>
      <c r="J887" s="211">
        <f>ROUND(I887*H887,2)</f>
        <v>0</v>
      </c>
      <c r="K887" s="207" t="s">
        <v>163</v>
      </c>
      <c r="L887" s="62"/>
      <c r="M887" s="212" t="s">
        <v>22</v>
      </c>
      <c r="N887" s="213" t="s">
        <v>51</v>
      </c>
      <c r="O887" s="43"/>
      <c r="P887" s="214">
        <f>O887*H887</f>
        <v>0</v>
      </c>
      <c r="Q887" s="214">
        <v>3.5799999999999998E-3</v>
      </c>
      <c r="R887" s="214">
        <f>Q887*H887</f>
        <v>1.6289</v>
      </c>
      <c r="S887" s="214">
        <v>0</v>
      </c>
      <c r="T887" s="215">
        <f>S887*H887</f>
        <v>0</v>
      </c>
      <c r="AR887" s="25" t="s">
        <v>252</v>
      </c>
      <c r="AT887" s="25" t="s">
        <v>159</v>
      </c>
      <c r="AU887" s="25" t="s">
        <v>89</v>
      </c>
      <c r="AY887" s="25" t="s">
        <v>157</v>
      </c>
      <c r="BE887" s="216">
        <f>IF(N887="základní",J887,0)</f>
        <v>0</v>
      </c>
      <c r="BF887" s="216">
        <f>IF(N887="snížená",J887,0)</f>
        <v>0</v>
      </c>
      <c r="BG887" s="216">
        <f>IF(N887="zákl. přenesená",J887,0)</f>
        <v>0</v>
      </c>
      <c r="BH887" s="216">
        <f>IF(N887="sníž. přenesená",J887,0)</f>
        <v>0</v>
      </c>
      <c r="BI887" s="216">
        <f>IF(N887="nulová",J887,0)</f>
        <v>0</v>
      </c>
      <c r="BJ887" s="25" t="s">
        <v>24</v>
      </c>
      <c r="BK887" s="216">
        <f>ROUND(I887*H887,2)</f>
        <v>0</v>
      </c>
      <c r="BL887" s="25" t="s">
        <v>252</v>
      </c>
      <c r="BM887" s="25" t="s">
        <v>1274</v>
      </c>
    </row>
    <row r="888" spans="2:65" s="12" customFormat="1">
      <c r="B888" s="220"/>
      <c r="C888" s="221"/>
      <c r="D888" s="244" t="s">
        <v>168</v>
      </c>
      <c r="E888" s="266" t="s">
        <v>22</v>
      </c>
      <c r="F888" s="267" t="s">
        <v>1275</v>
      </c>
      <c r="G888" s="221"/>
      <c r="H888" s="268">
        <v>455</v>
      </c>
      <c r="I888" s="225"/>
      <c r="J888" s="221"/>
      <c r="K888" s="221"/>
      <c r="L888" s="226"/>
      <c r="M888" s="227"/>
      <c r="N888" s="228"/>
      <c r="O888" s="228"/>
      <c r="P888" s="228"/>
      <c r="Q888" s="228"/>
      <c r="R888" s="228"/>
      <c r="S888" s="228"/>
      <c r="T888" s="229"/>
      <c r="AT888" s="230" t="s">
        <v>168</v>
      </c>
      <c r="AU888" s="230" t="s">
        <v>89</v>
      </c>
      <c r="AV888" s="12" t="s">
        <v>89</v>
      </c>
      <c r="AW888" s="12" t="s">
        <v>43</v>
      </c>
      <c r="AX888" s="12" t="s">
        <v>24</v>
      </c>
      <c r="AY888" s="230" t="s">
        <v>157</v>
      </c>
    </row>
    <row r="889" spans="2:65" s="1" customFormat="1" ht="31.5" customHeight="1">
      <c r="B889" s="42"/>
      <c r="C889" s="205" t="s">
        <v>1276</v>
      </c>
      <c r="D889" s="205" t="s">
        <v>159</v>
      </c>
      <c r="E889" s="206" t="s">
        <v>1277</v>
      </c>
      <c r="F889" s="207" t="s">
        <v>1278</v>
      </c>
      <c r="G889" s="208" t="s">
        <v>345</v>
      </c>
      <c r="H889" s="209">
        <v>8.5</v>
      </c>
      <c r="I889" s="210"/>
      <c r="J889" s="211">
        <f>ROUND(I889*H889,2)</f>
        <v>0</v>
      </c>
      <c r="K889" s="207" t="s">
        <v>163</v>
      </c>
      <c r="L889" s="62"/>
      <c r="M889" s="212" t="s">
        <v>22</v>
      </c>
      <c r="N889" s="213" t="s">
        <v>51</v>
      </c>
      <c r="O889" s="43"/>
      <c r="P889" s="214">
        <f>O889*H889</f>
        <v>0</v>
      </c>
      <c r="Q889" s="214">
        <v>7.0099999999999997E-3</v>
      </c>
      <c r="R889" s="214">
        <f>Q889*H889</f>
        <v>5.9584999999999999E-2</v>
      </c>
      <c r="S889" s="214">
        <v>0</v>
      </c>
      <c r="T889" s="215">
        <f>S889*H889</f>
        <v>0</v>
      </c>
      <c r="AR889" s="25" t="s">
        <v>252</v>
      </c>
      <c r="AT889" s="25" t="s">
        <v>159</v>
      </c>
      <c r="AU889" s="25" t="s">
        <v>89</v>
      </c>
      <c r="AY889" s="25" t="s">
        <v>157</v>
      </c>
      <c r="BE889" s="216">
        <f>IF(N889="základní",J889,0)</f>
        <v>0</v>
      </c>
      <c r="BF889" s="216">
        <f>IF(N889="snížená",J889,0)</f>
        <v>0</v>
      </c>
      <c r="BG889" s="216">
        <f>IF(N889="zákl. přenesená",J889,0)</f>
        <v>0</v>
      </c>
      <c r="BH889" s="216">
        <f>IF(N889="sníž. přenesená",J889,0)</f>
        <v>0</v>
      </c>
      <c r="BI889" s="216">
        <f>IF(N889="nulová",J889,0)</f>
        <v>0</v>
      </c>
      <c r="BJ889" s="25" t="s">
        <v>24</v>
      </c>
      <c r="BK889" s="216">
        <f>ROUND(I889*H889,2)</f>
        <v>0</v>
      </c>
      <c r="BL889" s="25" t="s">
        <v>252</v>
      </c>
      <c r="BM889" s="25" t="s">
        <v>1279</v>
      </c>
    </row>
    <row r="890" spans="2:65" s="12" customFormat="1">
      <c r="B890" s="220"/>
      <c r="C890" s="221"/>
      <c r="D890" s="244" t="s">
        <v>168</v>
      </c>
      <c r="E890" s="266" t="s">
        <v>22</v>
      </c>
      <c r="F890" s="267" t="s">
        <v>1280</v>
      </c>
      <c r="G890" s="221"/>
      <c r="H890" s="268">
        <v>8.5</v>
      </c>
      <c r="I890" s="225"/>
      <c r="J890" s="221"/>
      <c r="K890" s="221"/>
      <c r="L890" s="226"/>
      <c r="M890" s="227"/>
      <c r="N890" s="228"/>
      <c r="O890" s="228"/>
      <c r="P890" s="228"/>
      <c r="Q890" s="228"/>
      <c r="R890" s="228"/>
      <c r="S890" s="228"/>
      <c r="T890" s="229"/>
      <c r="AT890" s="230" t="s">
        <v>168</v>
      </c>
      <c r="AU890" s="230" t="s">
        <v>89</v>
      </c>
      <c r="AV890" s="12" t="s">
        <v>89</v>
      </c>
      <c r="AW890" s="12" t="s">
        <v>43</v>
      </c>
      <c r="AX890" s="12" t="s">
        <v>24</v>
      </c>
      <c r="AY890" s="230" t="s">
        <v>157</v>
      </c>
    </row>
    <row r="891" spans="2:65" s="1" customFormat="1" ht="44.25" customHeight="1">
      <c r="B891" s="42"/>
      <c r="C891" s="205" t="s">
        <v>1281</v>
      </c>
      <c r="D891" s="205" t="s">
        <v>159</v>
      </c>
      <c r="E891" s="206" t="s">
        <v>1282</v>
      </c>
      <c r="F891" s="207" t="s">
        <v>1283</v>
      </c>
      <c r="G891" s="208" t="s">
        <v>593</v>
      </c>
      <c r="H891" s="209">
        <v>1</v>
      </c>
      <c r="I891" s="210"/>
      <c r="J891" s="211">
        <f>ROUND(I891*H891,2)</f>
        <v>0</v>
      </c>
      <c r="K891" s="207" t="s">
        <v>163</v>
      </c>
      <c r="L891" s="62"/>
      <c r="M891" s="212" t="s">
        <v>22</v>
      </c>
      <c r="N891" s="213" t="s">
        <v>51</v>
      </c>
      <c r="O891" s="43"/>
      <c r="P891" s="214">
        <f>O891*H891</f>
        <v>0</v>
      </c>
      <c r="Q891" s="214">
        <v>3.65E-3</v>
      </c>
      <c r="R891" s="214">
        <f>Q891*H891</f>
        <v>3.65E-3</v>
      </c>
      <c r="S891" s="214">
        <v>0</v>
      </c>
      <c r="T891" s="215">
        <f>S891*H891</f>
        <v>0</v>
      </c>
      <c r="AR891" s="25" t="s">
        <v>252</v>
      </c>
      <c r="AT891" s="25" t="s">
        <v>159</v>
      </c>
      <c r="AU891" s="25" t="s">
        <v>89</v>
      </c>
      <c r="AY891" s="25" t="s">
        <v>157</v>
      </c>
      <c r="BE891" s="216">
        <f>IF(N891="základní",J891,0)</f>
        <v>0</v>
      </c>
      <c r="BF891" s="216">
        <f>IF(N891="snížená",J891,0)</f>
        <v>0</v>
      </c>
      <c r="BG891" s="216">
        <f>IF(N891="zákl. přenesená",J891,0)</f>
        <v>0</v>
      </c>
      <c r="BH891" s="216">
        <f>IF(N891="sníž. přenesená",J891,0)</f>
        <v>0</v>
      </c>
      <c r="BI891" s="216">
        <f>IF(N891="nulová",J891,0)</f>
        <v>0</v>
      </c>
      <c r="BJ891" s="25" t="s">
        <v>24</v>
      </c>
      <c r="BK891" s="216">
        <f>ROUND(I891*H891,2)</f>
        <v>0</v>
      </c>
      <c r="BL891" s="25" t="s">
        <v>252</v>
      </c>
      <c r="BM891" s="25" t="s">
        <v>1284</v>
      </c>
    </row>
    <row r="892" spans="2:65" s="12" customFormat="1">
      <c r="B892" s="220"/>
      <c r="C892" s="221"/>
      <c r="D892" s="244" t="s">
        <v>168</v>
      </c>
      <c r="E892" s="266" t="s">
        <v>22</v>
      </c>
      <c r="F892" s="267" t="s">
        <v>1285</v>
      </c>
      <c r="G892" s="221"/>
      <c r="H892" s="268">
        <v>1</v>
      </c>
      <c r="I892" s="225"/>
      <c r="J892" s="221"/>
      <c r="K892" s="221"/>
      <c r="L892" s="226"/>
      <c r="M892" s="227"/>
      <c r="N892" s="228"/>
      <c r="O892" s="228"/>
      <c r="P892" s="228"/>
      <c r="Q892" s="228"/>
      <c r="R892" s="228"/>
      <c r="S892" s="228"/>
      <c r="T892" s="229"/>
      <c r="AT892" s="230" t="s">
        <v>168</v>
      </c>
      <c r="AU892" s="230" t="s">
        <v>89</v>
      </c>
      <c r="AV892" s="12" t="s">
        <v>89</v>
      </c>
      <c r="AW892" s="12" t="s">
        <v>43</v>
      </c>
      <c r="AX892" s="12" t="s">
        <v>24</v>
      </c>
      <c r="AY892" s="230" t="s">
        <v>157</v>
      </c>
    </row>
    <row r="893" spans="2:65" s="1" customFormat="1" ht="31.5" customHeight="1">
      <c r="B893" s="42"/>
      <c r="C893" s="205" t="s">
        <v>1286</v>
      </c>
      <c r="D893" s="205" t="s">
        <v>159</v>
      </c>
      <c r="E893" s="206" t="s">
        <v>1287</v>
      </c>
      <c r="F893" s="207" t="s">
        <v>1288</v>
      </c>
      <c r="G893" s="208" t="s">
        <v>345</v>
      </c>
      <c r="H893" s="209">
        <v>20.100000000000001</v>
      </c>
      <c r="I893" s="210"/>
      <c r="J893" s="211">
        <f>ROUND(I893*H893,2)</f>
        <v>0</v>
      </c>
      <c r="K893" s="207" t="s">
        <v>163</v>
      </c>
      <c r="L893" s="62"/>
      <c r="M893" s="212" t="s">
        <v>22</v>
      </c>
      <c r="N893" s="213" t="s">
        <v>51</v>
      </c>
      <c r="O893" s="43"/>
      <c r="P893" s="214">
        <f>O893*H893</f>
        <v>0</v>
      </c>
      <c r="Q893" s="214">
        <v>1.74E-3</v>
      </c>
      <c r="R893" s="214">
        <f>Q893*H893</f>
        <v>3.4974000000000005E-2</v>
      </c>
      <c r="S893" s="214">
        <v>0</v>
      </c>
      <c r="T893" s="215">
        <f>S893*H893</f>
        <v>0</v>
      </c>
      <c r="AR893" s="25" t="s">
        <v>252</v>
      </c>
      <c r="AT893" s="25" t="s">
        <v>159</v>
      </c>
      <c r="AU893" s="25" t="s">
        <v>89</v>
      </c>
      <c r="AY893" s="25" t="s">
        <v>157</v>
      </c>
      <c r="BE893" s="216">
        <f>IF(N893="základní",J893,0)</f>
        <v>0</v>
      </c>
      <c r="BF893" s="216">
        <f>IF(N893="snížená",J893,0)</f>
        <v>0</v>
      </c>
      <c r="BG893" s="216">
        <f>IF(N893="zákl. přenesená",J893,0)</f>
        <v>0</v>
      </c>
      <c r="BH893" s="216">
        <f>IF(N893="sníž. přenesená",J893,0)</f>
        <v>0</v>
      </c>
      <c r="BI893" s="216">
        <f>IF(N893="nulová",J893,0)</f>
        <v>0</v>
      </c>
      <c r="BJ893" s="25" t="s">
        <v>24</v>
      </c>
      <c r="BK893" s="216">
        <f>ROUND(I893*H893,2)</f>
        <v>0</v>
      </c>
      <c r="BL893" s="25" t="s">
        <v>252</v>
      </c>
      <c r="BM893" s="25" t="s">
        <v>1289</v>
      </c>
    </row>
    <row r="894" spans="2:65" s="12" customFormat="1">
      <c r="B894" s="220"/>
      <c r="C894" s="221"/>
      <c r="D894" s="244" t="s">
        <v>168</v>
      </c>
      <c r="E894" s="266" t="s">
        <v>22</v>
      </c>
      <c r="F894" s="267" t="s">
        <v>1290</v>
      </c>
      <c r="G894" s="221"/>
      <c r="H894" s="268">
        <v>20.100000000000001</v>
      </c>
      <c r="I894" s="225"/>
      <c r="J894" s="221"/>
      <c r="K894" s="221"/>
      <c r="L894" s="226"/>
      <c r="M894" s="227"/>
      <c r="N894" s="228"/>
      <c r="O894" s="228"/>
      <c r="P894" s="228"/>
      <c r="Q894" s="228"/>
      <c r="R894" s="228"/>
      <c r="S894" s="228"/>
      <c r="T894" s="229"/>
      <c r="AT894" s="230" t="s">
        <v>168</v>
      </c>
      <c r="AU894" s="230" t="s">
        <v>89</v>
      </c>
      <c r="AV894" s="12" t="s">
        <v>89</v>
      </c>
      <c r="AW894" s="12" t="s">
        <v>43</v>
      </c>
      <c r="AX894" s="12" t="s">
        <v>24</v>
      </c>
      <c r="AY894" s="230" t="s">
        <v>157</v>
      </c>
    </row>
    <row r="895" spans="2:65" s="1" customFormat="1" ht="31.5" customHeight="1">
      <c r="B895" s="42"/>
      <c r="C895" s="205" t="s">
        <v>1291</v>
      </c>
      <c r="D895" s="205" t="s">
        <v>159</v>
      </c>
      <c r="E895" s="206" t="s">
        <v>1292</v>
      </c>
      <c r="F895" s="207" t="s">
        <v>1293</v>
      </c>
      <c r="G895" s="208" t="s">
        <v>593</v>
      </c>
      <c r="H895" s="209">
        <v>4</v>
      </c>
      <c r="I895" s="210"/>
      <c r="J895" s="211">
        <f>ROUND(I895*H895,2)</f>
        <v>0</v>
      </c>
      <c r="K895" s="207" t="s">
        <v>163</v>
      </c>
      <c r="L895" s="62"/>
      <c r="M895" s="212" t="s">
        <v>22</v>
      </c>
      <c r="N895" s="213" t="s">
        <v>51</v>
      </c>
      <c r="O895" s="43"/>
      <c r="P895" s="214">
        <f>O895*H895</f>
        <v>0</v>
      </c>
      <c r="Q895" s="214">
        <v>2.5000000000000001E-4</v>
      </c>
      <c r="R895" s="214">
        <f>Q895*H895</f>
        <v>1E-3</v>
      </c>
      <c r="S895" s="214">
        <v>0</v>
      </c>
      <c r="T895" s="215">
        <f>S895*H895</f>
        <v>0</v>
      </c>
      <c r="AR895" s="25" t="s">
        <v>252</v>
      </c>
      <c r="AT895" s="25" t="s">
        <v>159</v>
      </c>
      <c r="AU895" s="25" t="s">
        <v>89</v>
      </c>
      <c r="AY895" s="25" t="s">
        <v>157</v>
      </c>
      <c r="BE895" s="216">
        <f>IF(N895="základní",J895,0)</f>
        <v>0</v>
      </c>
      <c r="BF895" s="216">
        <f>IF(N895="snížená",J895,0)</f>
        <v>0</v>
      </c>
      <c r="BG895" s="216">
        <f>IF(N895="zákl. přenesená",J895,0)</f>
        <v>0</v>
      </c>
      <c r="BH895" s="216">
        <f>IF(N895="sníž. přenesená",J895,0)</f>
        <v>0</v>
      </c>
      <c r="BI895" s="216">
        <f>IF(N895="nulová",J895,0)</f>
        <v>0</v>
      </c>
      <c r="BJ895" s="25" t="s">
        <v>24</v>
      </c>
      <c r="BK895" s="216">
        <f>ROUND(I895*H895,2)</f>
        <v>0</v>
      </c>
      <c r="BL895" s="25" t="s">
        <v>252</v>
      </c>
      <c r="BM895" s="25" t="s">
        <v>1294</v>
      </c>
    </row>
    <row r="896" spans="2:65" s="12" customFormat="1">
      <c r="B896" s="220"/>
      <c r="C896" s="221"/>
      <c r="D896" s="244" t="s">
        <v>168</v>
      </c>
      <c r="E896" s="266" t="s">
        <v>22</v>
      </c>
      <c r="F896" s="267" t="s">
        <v>1295</v>
      </c>
      <c r="G896" s="221"/>
      <c r="H896" s="268">
        <v>4</v>
      </c>
      <c r="I896" s="225"/>
      <c r="J896" s="221"/>
      <c r="K896" s="221"/>
      <c r="L896" s="226"/>
      <c r="M896" s="227"/>
      <c r="N896" s="228"/>
      <c r="O896" s="228"/>
      <c r="P896" s="228"/>
      <c r="Q896" s="228"/>
      <c r="R896" s="228"/>
      <c r="S896" s="228"/>
      <c r="T896" s="229"/>
      <c r="AT896" s="230" t="s">
        <v>168</v>
      </c>
      <c r="AU896" s="230" t="s">
        <v>89</v>
      </c>
      <c r="AV896" s="12" t="s">
        <v>89</v>
      </c>
      <c r="AW896" s="12" t="s">
        <v>43</v>
      </c>
      <c r="AX896" s="12" t="s">
        <v>24</v>
      </c>
      <c r="AY896" s="230" t="s">
        <v>157</v>
      </c>
    </row>
    <row r="897" spans="2:65" s="1" customFormat="1" ht="31.5" customHeight="1">
      <c r="B897" s="42"/>
      <c r="C897" s="205" t="s">
        <v>1296</v>
      </c>
      <c r="D897" s="205" t="s">
        <v>159</v>
      </c>
      <c r="E897" s="206" t="s">
        <v>1297</v>
      </c>
      <c r="F897" s="207" t="s">
        <v>1298</v>
      </c>
      <c r="G897" s="208" t="s">
        <v>345</v>
      </c>
      <c r="H897" s="209">
        <v>13.5</v>
      </c>
      <c r="I897" s="210"/>
      <c r="J897" s="211">
        <f>ROUND(I897*H897,2)</f>
        <v>0</v>
      </c>
      <c r="K897" s="207" t="s">
        <v>163</v>
      </c>
      <c r="L897" s="62"/>
      <c r="M897" s="212" t="s">
        <v>22</v>
      </c>
      <c r="N897" s="213" t="s">
        <v>51</v>
      </c>
      <c r="O897" s="43"/>
      <c r="P897" s="214">
        <f>O897*H897</f>
        <v>0</v>
      </c>
      <c r="Q897" s="214">
        <v>2.1199999999999999E-3</v>
      </c>
      <c r="R897" s="214">
        <f>Q897*H897</f>
        <v>2.862E-2</v>
      </c>
      <c r="S897" s="214">
        <v>0</v>
      </c>
      <c r="T897" s="215">
        <f>S897*H897</f>
        <v>0</v>
      </c>
      <c r="AR897" s="25" t="s">
        <v>252</v>
      </c>
      <c r="AT897" s="25" t="s">
        <v>159</v>
      </c>
      <c r="AU897" s="25" t="s">
        <v>89</v>
      </c>
      <c r="AY897" s="25" t="s">
        <v>157</v>
      </c>
      <c r="BE897" s="216">
        <f>IF(N897="základní",J897,0)</f>
        <v>0</v>
      </c>
      <c r="BF897" s="216">
        <f>IF(N897="snížená",J897,0)</f>
        <v>0</v>
      </c>
      <c r="BG897" s="216">
        <f>IF(N897="zákl. přenesená",J897,0)</f>
        <v>0</v>
      </c>
      <c r="BH897" s="216">
        <f>IF(N897="sníž. přenesená",J897,0)</f>
        <v>0</v>
      </c>
      <c r="BI897" s="216">
        <f>IF(N897="nulová",J897,0)</f>
        <v>0</v>
      </c>
      <c r="BJ897" s="25" t="s">
        <v>24</v>
      </c>
      <c r="BK897" s="216">
        <f>ROUND(I897*H897,2)</f>
        <v>0</v>
      </c>
      <c r="BL897" s="25" t="s">
        <v>252</v>
      </c>
      <c r="BM897" s="25" t="s">
        <v>1299</v>
      </c>
    </row>
    <row r="898" spans="2:65" s="12" customFormat="1">
      <c r="B898" s="220"/>
      <c r="C898" s="221"/>
      <c r="D898" s="244" t="s">
        <v>168</v>
      </c>
      <c r="E898" s="266" t="s">
        <v>22</v>
      </c>
      <c r="F898" s="267" t="s">
        <v>1300</v>
      </c>
      <c r="G898" s="221"/>
      <c r="H898" s="268">
        <v>13.5</v>
      </c>
      <c r="I898" s="225"/>
      <c r="J898" s="221"/>
      <c r="K898" s="221"/>
      <c r="L898" s="226"/>
      <c r="M898" s="227"/>
      <c r="N898" s="228"/>
      <c r="O898" s="228"/>
      <c r="P898" s="228"/>
      <c r="Q898" s="228"/>
      <c r="R898" s="228"/>
      <c r="S898" s="228"/>
      <c r="T898" s="229"/>
      <c r="AT898" s="230" t="s">
        <v>168</v>
      </c>
      <c r="AU898" s="230" t="s">
        <v>89</v>
      </c>
      <c r="AV898" s="12" t="s">
        <v>89</v>
      </c>
      <c r="AW898" s="12" t="s">
        <v>43</v>
      </c>
      <c r="AX898" s="12" t="s">
        <v>24</v>
      </c>
      <c r="AY898" s="230" t="s">
        <v>157</v>
      </c>
    </row>
    <row r="899" spans="2:65" s="1" customFormat="1" ht="31.5" customHeight="1">
      <c r="B899" s="42"/>
      <c r="C899" s="205" t="s">
        <v>1301</v>
      </c>
      <c r="D899" s="205" t="s">
        <v>159</v>
      </c>
      <c r="E899" s="206" t="s">
        <v>1302</v>
      </c>
      <c r="F899" s="207" t="s">
        <v>1303</v>
      </c>
      <c r="G899" s="208" t="s">
        <v>208</v>
      </c>
      <c r="H899" s="209">
        <v>2.4590000000000001</v>
      </c>
      <c r="I899" s="210"/>
      <c r="J899" s="211">
        <f>ROUND(I899*H899,2)</f>
        <v>0</v>
      </c>
      <c r="K899" s="207" t="s">
        <v>163</v>
      </c>
      <c r="L899" s="62"/>
      <c r="M899" s="212" t="s">
        <v>22</v>
      </c>
      <c r="N899" s="213" t="s">
        <v>51</v>
      </c>
      <c r="O899" s="43"/>
      <c r="P899" s="214">
        <f>O899*H899</f>
        <v>0</v>
      </c>
      <c r="Q899" s="214">
        <v>0</v>
      </c>
      <c r="R899" s="214">
        <f>Q899*H899</f>
        <v>0</v>
      </c>
      <c r="S899" s="214">
        <v>0</v>
      </c>
      <c r="T899" s="215">
        <f>S899*H899</f>
        <v>0</v>
      </c>
      <c r="AR899" s="25" t="s">
        <v>252</v>
      </c>
      <c r="AT899" s="25" t="s">
        <v>159</v>
      </c>
      <c r="AU899" s="25" t="s">
        <v>89</v>
      </c>
      <c r="AY899" s="25" t="s">
        <v>157</v>
      </c>
      <c r="BE899" s="216">
        <f>IF(N899="základní",J899,0)</f>
        <v>0</v>
      </c>
      <c r="BF899" s="216">
        <f>IF(N899="snížená",J899,0)</f>
        <v>0</v>
      </c>
      <c r="BG899" s="216">
        <f>IF(N899="zákl. přenesená",J899,0)</f>
        <v>0</v>
      </c>
      <c r="BH899" s="216">
        <f>IF(N899="sníž. přenesená",J899,0)</f>
        <v>0</v>
      </c>
      <c r="BI899" s="216">
        <f>IF(N899="nulová",J899,0)</f>
        <v>0</v>
      </c>
      <c r="BJ899" s="25" t="s">
        <v>24</v>
      </c>
      <c r="BK899" s="216">
        <f>ROUND(I899*H899,2)</f>
        <v>0</v>
      </c>
      <c r="BL899" s="25" t="s">
        <v>252</v>
      </c>
      <c r="BM899" s="25" t="s">
        <v>1304</v>
      </c>
    </row>
    <row r="900" spans="2:65" s="1" customFormat="1" ht="108">
      <c r="B900" s="42"/>
      <c r="C900" s="64"/>
      <c r="D900" s="217" t="s">
        <v>166</v>
      </c>
      <c r="E900" s="64"/>
      <c r="F900" s="218" t="s">
        <v>1305</v>
      </c>
      <c r="G900" s="64"/>
      <c r="H900" s="64"/>
      <c r="I900" s="173"/>
      <c r="J900" s="64"/>
      <c r="K900" s="64"/>
      <c r="L900" s="62"/>
      <c r="M900" s="219"/>
      <c r="N900" s="43"/>
      <c r="O900" s="43"/>
      <c r="P900" s="43"/>
      <c r="Q900" s="43"/>
      <c r="R900" s="43"/>
      <c r="S900" s="43"/>
      <c r="T900" s="79"/>
      <c r="AT900" s="25" t="s">
        <v>166</v>
      </c>
      <c r="AU900" s="25" t="s">
        <v>89</v>
      </c>
    </row>
    <row r="901" spans="2:65" s="11" customFormat="1" ht="29.85" customHeight="1">
      <c r="B901" s="188"/>
      <c r="C901" s="189"/>
      <c r="D901" s="202" t="s">
        <v>79</v>
      </c>
      <c r="E901" s="203" t="s">
        <v>1306</v>
      </c>
      <c r="F901" s="203" t="s">
        <v>1307</v>
      </c>
      <c r="G901" s="189"/>
      <c r="H901" s="189"/>
      <c r="I901" s="192"/>
      <c r="J901" s="204">
        <f>BK901</f>
        <v>0</v>
      </c>
      <c r="K901" s="189"/>
      <c r="L901" s="194"/>
      <c r="M901" s="195"/>
      <c r="N901" s="196"/>
      <c r="O901" s="196"/>
      <c r="P901" s="197">
        <f>SUM(P902:P936)</f>
        <v>0</v>
      </c>
      <c r="Q901" s="196"/>
      <c r="R901" s="197">
        <f>SUM(R902:R936)</f>
        <v>0.47822999999999999</v>
      </c>
      <c r="S901" s="196"/>
      <c r="T901" s="198">
        <f>SUM(T902:T936)</f>
        <v>0</v>
      </c>
      <c r="AR901" s="199" t="s">
        <v>89</v>
      </c>
      <c r="AT901" s="200" t="s">
        <v>79</v>
      </c>
      <c r="AU901" s="200" t="s">
        <v>24</v>
      </c>
      <c r="AY901" s="199" t="s">
        <v>157</v>
      </c>
      <c r="BK901" s="201">
        <f>SUM(BK902:BK936)</f>
        <v>0</v>
      </c>
    </row>
    <row r="902" spans="2:65" s="1" customFormat="1" ht="31.5" customHeight="1">
      <c r="B902" s="42"/>
      <c r="C902" s="205" t="s">
        <v>1308</v>
      </c>
      <c r="D902" s="205" t="s">
        <v>159</v>
      </c>
      <c r="E902" s="206" t="s">
        <v>1309</v>
      </c>
      <c r="F902" s="207" t="s">
        <v>1310</v>
      </c>
      <c r="G902" s="208" t="s">
        <v>593</v>
      </c>
      <c r="H902" s="209">
        <v>1</v>
      </c>
      <c r="I902" s="210"/>
      <c r="J902" s="211">
        <f>ROUND(I902*H902,2)</f>
        <v>0</v>
      </c>
      <c r="K902" s="207" t="s">
        <v>22</v>
      </c>
      <c r="L902" s="62"/>
      <c r="M902" s="212" t="s">
        <v>22</v>
      </c>
      <c r="N902" s="213" t="s">
        <v>51</v>
      </c>
      <c r="O902" s="43"/>
      <c r="P902" s="214">
        <f>O902*H902</f>
        <v>0</v>
      </c>
      <c r="Q902" s="214">
        <v>0</v>
      </c>
      <c r="R902" s="214">
        <f>Q902*H902</f>
        <v>0</v>
      </c>
      <c r="S902" s="214">
        <v>0</v>
      </c>
      <c r="T902" s="215">
        <f>S902*H902</f>
        <v>0</v>
      </c>
      <c r="AR902" s="25" t="s">
        <v>252</v>
      </c>
      <c r="AT902" s="25" t="s">
        <v>159</v>
      </c>
      <c r="AU902" s="25" t="s">
        <v>89</v>
      </c>
      <c r="AY902" s="25" t="s">
        <v>157</v>
      </c>
      <c r="BE902" s="216">
        <f>IF(N902="základní",J902,0)</f>
        <v>0</v>
      </c>
      <c r="BF902" s="216">
        <f>IF(N902="snížená",J902,0)</f>
        <v>0</v>
      </c>
      <c r="BG902" s="216">
        <f>IF(N902="zákl. přenesená",J902,0)</f>
        <v>0</v>
      </c>
      <c r="BH902" s="216">
        <f>IF(N902="sníž. přenesená",J902,0)</f>
        <v>0</v>
      </c>
      <c r="BI902" s="216">
        <f>IF(N902="nulová",J902,0)</f>
        <v>0</v>
      </c>
      <c r="BJ902" s="25" t="s">
        <v>24</v>
      </c>
      <c r="BK902" s="216">
        <f>ROUND(I902*H902,2)</f>
        <v>0</v>
      </c>
      <c r="BL902" s="25" t="s">
        <v>252</v>
      </c>
      <c r="BM902" s="25" t="s">
        <v>1311</v>
      </c>
    </row>
    <row r="903" spans="2:65" s="12" customFormat="1">
      <c r="B903" s="220"/>
      <c r="C903" s="221"/>
      <c r="D903" s="244" t="s">
        <v>168</v>
      </c>
      <c r="E903" s="266" t="s">
        <v>22</v>
      </c>
      <c r="F903" s="267" t="s">
        <v>1312</v>
      </c>
      <c r="G903" s="221"/>
      <c r="H903" s="268">
        <v>1</v>
      </c>
      <c r="I903" s="225"/>
      <c r="J903" s="221"/>
      <c r="K903" s="221"/>
      <c r="L903" s="226"/>
      <c r="M903" s="227"/>
      <c r="N903" s="228"/>
      <c r="O903" s="228"/>
      <c r="P903" s="228"/>
      <c r="Q903" s="228"/>
      <c r="R903" s="228"/>
      <c r="S903" s="228"/>
      <c r="T903" s="229"/>
      <c r="AT903" s="230" t="s">
        <v>168</v>
      </c>
      <c r="AU903" s="230" t="s">
        <v>89</v>
      </c>
      <c r="AV903" s="12" t="s">
        <v>89</v>
      </c>
      <c r="AW903" s="12" t="s">
        <v>43</v>
      </c>
      <c r="AX903" s="12" t="s">
        <v>24</v>
      </c>
      <c r="AY903" s="230" t="s">
        <v>157</v>
      </c>
    </row>
    <row r="904" spans="2:65" s="1" customFormat="1" ht="31.5" customHeight="1">
      <c r="B904" s="42"/>
      <c r="C904" s="269" t="s">
        <v>1313</v>
      </c>
      <c r="D904" s="269" t="s">
        <v>218</v>
      </c>
      <c r="E904" s="270" t="s">
        <v>1314</v>
      </c>
      <c r="F904" s="271" t="s">
        <v>1315</v>
      </c>
      <c r="G904" s="272" t="s">
        <v>593</v>
      </c>
      <c r="H904" s="273">
        <v>1</v>
      </c>
      <c r="I904" s="274"/>
      <c r="J904" s="275">
        <f>ROUND(I904*H904,2)</f>
        <v>0</v>
      </c>
      <c r="K904" s="271" t="s">
        <v>22</v>
      </c>
      <c r="L904" s="276"/>
      <c r="M904" s="277" t="s">
        <v>22</v>
      </c>
      <c r="N904" s="278" t="s">
        <v>51</v>
      </c>
      <c r="O904" s="43"/>
      <c r="P904" s="214">
        <f>O904*H904</f>
        <v>0</v>
      </c>
      <c r="Q904" s="214">
        <v>3.5999999999999997E-2</v>
      </c>
      <c r="R904" s="214">
        <f>Q904*H904</f>
        <v>3.5999999999999997E-2</v>
      </c>
      <c r="S904" s="214">
        <v>0</v>
      </c>
      <c r="T904" s="215">
        <f>S904*H904</f>
        <v>0</v>
      </c>
      <c r="AR904" s="25" t="s">
        <v>342</v>
      </c>
      <c r="AT904" s="25" t="s">
        <v>218</v>
      </c>
      <c r="AU904" s="25" t="s">
        <v>89</v>
      </c>
      <c r="AY904" s="25" t="s">
        <v>157</v>
      </c>
      <c r="BE904" s="216">
        <f>IF(N904="základní",J904,0)</f>
        <v>0</v>
      </c>
      <c r="BF904" s="216">
        <f>IF(N904="snížená",J904,0)</f>
        <v>0</v>
      </c>
      <c r="BG904" s="216">
        <f>IF(N904="zákl. přenesená",J904,0)</f>
        <v>0</v>
      </c>
      <c r="BH904" s="216">
        <f>IF(N904="sníž. přenesená",J904,0)</f>
        <v>0</v>
      </c>
      <c r="BI904" s="216">
        <f>IF(N904="nulová",J904,0)</f>
        <v>0</v>
      </c>
      <c r="BJ904" s="25" t="s">
        <v>24</v>
      </c>
      <c r="BK904" s="216">
        <f>ROUND(I904*H904,2)</f>
        <v>0</v>
      </c>
      <c r="BL904" s="25" t="s">
        <v>252</v>
      </c>
      <c r="BM904" s="25" t="s">
        <v>1316</v>
      </c>
    </row>
    <row r="905" spans="2:65" s="1" customFormat="1" ht="44.25" customHeight="1">
      <c r="B905" s="42"/>
      <c r="C905" s="205" t="s">
        <v>1317</v>
      </c>
      <c r="D905" s="205" t="s">
        <v>159</v>
      </c>
      <c r="E905" s="206" t="s">
        <v>1318</v>
      </c>
      <c r="F905" s="207" t="s">
        <v>1319</v>
      </c>
      <c r="G905" s="208" t="s">
        <v>226</v>
      </c>
      <c r="H905" s="209">
        <v>2.4</v>
      </c>
      <c r="I905" s="210"/>
      <c r="J905" s="211">
        <f>ROUND(I905*H905,2)</f>
        <v>0</v>
      </c>
      <c r="K905" s="207" t="s">
        <v>163</v>
      </c>
      <c r="L905" s="62"/>
      <c r="M905" s="212" t="s">
        <v>22</v>
      </c>
      <c r="N905" s="213" t="s">
        <v>51</v>
      </c>
      <c r="O905" s="43"/>
      <c r="P905" s="214">
        <f>O905*H905</f>
        <v>0</v>
      </c>
      <c r="Q905" s="214">
        <v>2.5000000000000001E-4</v>
      </c>
      <c r="R905" s="214">
        <f>Q905*H905</f>
        <v>5.9999999999999995E-4</v>
      </c>
      <c r="S905" s="214">
        <v>0</v>
      </c>
      <c r="T905" s="215">
        <f>S905*H905</f>
        <v>0</v>
      </c>
      <c r="AR905" s="25" t="s">
        <v>252</v>
      </c>
      <c r="AT905" s="25" t="s">
        <v>159</v>
      </c>
      <c r="AU905" s="25" t="s">
        <v>89</v>
      </c>
      <c r="AY905" s="25" t="s">
        <v>157</v>
      </c>
      <c r="BE905" s="216">
        <f>IF(N905="základní",J905,0)</f>
        <v>0</v>
      </c>
      <c r="BF905" s="216">
        <f>IF(N905="snížená",J905,0)</f>
        <v>0</v>
      </c>
      <c r="BG905" s="216">
        <f>IF(N905="zákl. přenesená",J905,0)</f>
        <v>0</v>
      </c>
      <c r="BH905" s="216">
        <f>IF(N905="sníž. přenesená",J905,0)</f>
        <v>0</v>
      </c>
      <c r="BI905" s="216">
        <f>IF(N905="nulová",J905,0)</f>
        <v>0</v>
      </c>
      <c r="BJ905" s="25" t="s">
        <v>24</v>
      </c>
      <c r="BK905" s="216">
        <f>ROUND(I905*H905,2)</f>
        <v>0</v>
      </c>
      <c r="BL905" s="25" t="s">
        <v>252</v>
      </c>
      <c r="BM905" s="25" t="s">
        <v>1320</v>
      </c>
    </row>
    <row r="906" spans="2:65" s="1" customFormat="1" ht="84">
      <c r="B906" s="42"/>
      <c r="C906" s="64"/>
      <c r="D906" s="217" t="s">
        <v>166</v>
      </c>
      <c r="E906" s="64"/>
      <c r="F906" s="218" t="s">
        <v>1321</v>
      </c>
      <c r="G906" s="64"/>
      <c r="H906" s="64"/>
      <c r="I906" s="173"/>
      <c r="J906" s="64"/>
      <c r="K906" s="64"/>
      <c r="L906" s="62"/>
      <c r="M906" s="219"/>
      <c r="N906" s="43"/>
      <c r="O906" s="43"/>
      <c r="P906" s="43"/>
      <c r="Q906" s="43"/>
      <c r="R906" s="43"/>
      <c r="S906" s="43"/>
      <c r="T906" s="79"/>
      <c r="AT906" s="25" t="s">
        <v>166</v>
      </c>
      <c r="AU906" s="25" t="s">
        <v>89</v>
      </c>
    </row>
    <row r="907" spans="2:65" s="12" customFormat="1">
      <c r="B907" s="220"/>
      <c r="C907" s="221"/>
      <c r="D907" s="244" t="s">
        <v>168</v>
      </c>
      <c r="E907" s="266" t="s">
        <v>22</v>
      </c>
      <c r="F907" s="267" t="s">
        <v>1322</v>
      </c>
      <c r="G907" s="221"/>
      <c r="H907" s="268">
        <v>2.4</v>
      </c>
      <c r="I907" s="225"/>
      <c r="J907" s="221"/>
      <c r="K907" s="221"/>
      <c r="L907" s="226"/>
      <c r="M907" s="227"/>
      <c r="N907" s="228"/>
      <c r="O907" s="228"/>
      <c r="P907" s="228"/>
      <c r="Q907" s="228"/>
      <c r="R907" s="228"/>
      <c r="S907" s="228"/>
      <c r="T907" s="229"/>
      <c r="AT907" s="230" t="s">
        <v>168</v>
      </c>
      <c r="AU907" s="230" t="s">
        <v>89</v>
      </c>
      <c r="AV907" s="12" t="s">
        <v>89</v>
      </c>
      <c r="AW907" s="12" t="s">
        <v>43</v>
      </c>
      <c r="AX907" s="12" t="s">
        <v>24</v>
      </c>
      <c r="AY907" s="230" t="s">
        <v>157</v>
      </c>
    </row>
    <row r="908" spans="2:65" s="1" customFormat="1" ht="31.5" customHeight="1">
      <c r="B908" s="42"/>
      <c r="C908" s="269" t="s">
        <v>1323</v>
      </c>
      <c r="D908" s="269" t="s">
        <v>218</v>
      </c>
      <c r="E908" s="270" t="s">
        <v>1324</v>
      </c>
      <c r="F908" s="271" t="s">
        <v>1325</v>
      </c>
      <c r="G908" s="272" t="s">
        <v>593</v>
      </c>
      <c r="H908" s="273">
        <v>1</v>
      </c>
      <c r="I908" s="274"/>
      <c r="J908" s="275">
        <f>ROUND(I908*H908,2)</f>
        <v>0</v>
      </c>
      <c r="K908" s="271" t="s">
        <v>22</v>
      </c>
      <c r="L908" s="276"/>
      <c r="M908" s="277" t="s">
        <v>22</v>
      </c>
      <c r="N908" s="278" t="s">
        <v>51</v>
      </c>
      <c r="O908" s="43"/>
      <c r="P908" s="214">
        <f>O908*H908</f>
        <v>0</v>
      </c>
      <c r="Q908" s="214">
        <v>3.1850000000000003E-2</v>
      </c>
      <c r="R908" s="214">
        <f>Q908*H908</f>
        <v>3.1850000000000003E-2</v>
      </c>
      <c r="S908" s="214">
        <v>0</v>
      </c>
      <c r="T908" s="215">
        <f>S908*H908</f>
        <v>0</v>
      </c>
      <c r="AR908" s="25" t="s">
        <v>342</v>
      </c>
      <c r="AT908" s="25" t="s">
        <v>218</v>
      </c>
      <c r="AU908" s="25" t="s">
        <v>89</v>
      </c>
      <c r="AY908" s="25" t="s">
        <v>157</v>
      </c>
      <c r="BE908" s="216">
        <f>IF(N908="základní",J908,0)</f>
        <v>0</v>
      </c>
      <c r="BF908" s="216">
        <f>IF(N908="snížená",J908,0)</f>
        <v>0</v>
      </c>
      <c r="BG908" s="216">
        <f>IF(N908="zákl. přenesená",J908,0)</f>
        <v>0</v>
      </c>
      <c r="BH908" s="216">
        <f>IF(N908="sníž. přenesená",J908,0)</f>
        <v>0</v>
      </c>
      <c r="BI908" s="216">
        <f>IF(N908="nulová",J908,0)</f>
        <v>0</v>
      </c>
      <c r="BJ908" s="25" t="s">
        <v>24</v>
      </c>
      <c r="BK908" s="216">
        <f>ROUND(I908*H908,2)</f>
        <v>0</v>
      </c>
      <c r="BL908" s="25" t="s">
        <v>252</v>
      </c>
      <c r="BM908" s="25" t="s">
        <v>1326</v>
      </c>
    </row>
    <row r="909" spans="2:65" s="12" customFormat="1">
      <c r="B909" s="220"/>
      <c r="C909" s="221"/>
      <c r="D909" s="244" t="s">
        <v>168</v>
      </c>
      <c r="E909" s="266" t="s">
        <v>22</v>
      </c>
      <c r="F909" s="267" t="s">
        <v>1327</v>
      </c>
      <c r="G909" s="221"/>
      <c r="H909" s="268">
        <v>1</v>
      </c>
      <c r="I909" s="225"/>
      <c r="J909" s="221"/>
      <c r="K909" s="221"/>
      <c r="L909" s="226"/>
      <c r="M909" s="227"/>
      <c r="N909" s="228"/>
      <c r="O909" s="228"/>
      <c r="P909" s="228"/>
      <c r="Q909" s="228"/>
      <c r="R909" s="228"/>
      <c r="S909" s="228"/>
      <c r="T909" s="229"/>
      <c r="AT909" s="230" t="s">
        <v>168</v>
      </c>
      <c r="AU909" s="230" t="s">
        <v>89</v>
      </c>
      <c r="AV909" s="12" t="s">
        <v>89</v>
      </c>
      <c r="AW909" s="12" t="s">
        <v>43</v>
      </c>
      <c r="AX909" s="12" t="s">
        <v>24</v>
      </c>
      <c r="AY909" s="230" t="s">
        <v>157</v>
      </c>
    </row>
    <row r="910" spans="2:65" s="1" customFormat="1" ht="31.5" customHeight="1">
      <c r="B910" s="42"/>
      <c r="C910" s="205" t="s">
        <v>1328</v>
      </c>
      <c r="D910" s="205" t="s">
        <v>159</v>
      </c>
      <c r="E910" s="206" t="s">
        <v>1329</v>
      </c>
      <c r="F910" s="207" t="s">
        <v>1330</v>
      </c>
      <c r="G910" s="208" t="s">
        <v>593</v>
      </c>
      <c r="H910" s="209">
        <v>1</v>
      </c>
      <c r="I910" s="210"/>
      <c r="J910" s="211">
        <f>ROUND(I910*H910,2)</f>
        <v>0</v>
      </c>
      <c r="K910" s="207" t="s">
        <v>163</v>
      </c>
      <c r="L910" s="62"/>
      <c r="M910" s="212" t="s">
        <v>22</v>
      </c>
      <c r="N910" s="213" t="s">
        <v>51</v>
      </c>
      <c r="O910" s="43"/>
      <c r="P910" s="214">
        <f>O910*H910</f>
        <v>0</v>
      </c>
      <c r="Q910" s="214">
        <v>0</v>
      </c>
      <c r="R910" s="214">
        <f>Q910*H910</f>
        <v>0</v>
      </c>
      <c r="S910" s="214">
        <v>0</v>
      </c>
      <c r="T910" s="215">
        <f>S910*H910</f>
        <v>0</v>
      </c>
      <c r="AR910" s="25" t="s">
        <v>252</v>
      </c>
      <c r="AT910" s="25" t="s">
        <v>159</v>
      </c>
      <c r="AU910" s="25" t="s">
        <v>89</v>
      </c>
      <c r="AY910" s="25" t="s">
        <v>157</v>
      </c>
      <c r="BE910" s="216">
        <f>IF(N910="základní",J910,0)</f>
        <v>0</v>
      </c>
      <c r="BF910" s="216">
        <f>IF(N910="snížená",J910,0)</f>
        <v>0</v>
      </c>
      <c r="BG910" s="216">
        <f>IF(N910="zákl. přenesená",J910,0)</f>
        <v>0</v>
      </c>
      <c r="BH910" s="216">
        <f>IF(N910="sníž. přenesená",J910,0)</f>
        <v>0</v>
      </c>
      <c r="BI910" s="216">
        <f>IF(N910="nulová",J910,0)</f>
        <v>0</v>
      </c>
      <c r="BJ910" s="25" t="s">
        <v>24</v>
      </c>
      <c r="BK910" s="216">
        <f>ROUND(I910*H910,2)</f>
        <v>0</v>
      </c>
      <c r="BL910" s="25" t="s">
        <v>252</v>
      </c>
      <c r="BM910" s="25" t="s">
        <v>1331</v>
      </c>
    </row>
    <row r="911" spans="2:65" s="1" customFormat="1" ht="144">
      <c r="B911" s="42"/>
      <c r="C911" s="64"/>
      <c r="D911" s="217" t="s">
        <v>166</v>
      </c>
      <c r="E911" s="64"/>
      <c r="F911" s="218" t="s">
        <v>1332</v>
      </c>
      <c r="G911" s="64"/>
      <c r="H911" s="64"/>
      <c r="I911" s="173"/>
      <c r="J911" s="64"/>
      <c r="K911" s="64"/>
      <c r="L911" s="62"/>
      <c r="M911" s="219"/>
      <c r="N911" s="43"/>
      <c r="O911" s="43"/>
      <c r="P911" s="43"/>
      <c r="Q911" s="43"/>
      <c r="R911" s="43"/>
      <c r="S911" s="43"/>
      <c r="T911" s="79"/>
      <c r="AT911" s="25" t="s">
        <v>166</v>
      </c>
      <c r="AU911" s="25" t="s">
        <v>89</v>
      </c>
    </row>
    <row r="912" spans="2:65" s="12" customFormat="1">
      <c r="B912" s="220"/>
      <c r="C912" s="221"/>
      <c r="D912" s="244" t="s">
        <v>168</v>
      </c>
      <c r="E912" s="266" t="s">
        <v>22</v>
      </c>
      <c r="F912" s="267" t="s">
        <v>603</v>
      </c>
      <c r="G912" s="221"/>
      <c r="H912" s="268">
        <v>1</v>
      </c>
      <c r="I912" s="225"/>
      <c r="J912" s="221"/>
      <c r="K912" s="221"/>
      <c r="L912" s="226"/>
      <c r="M912" s="227"/>
      <c r="N912" s="228"/>
      <c r="O912" s="228"/>
      <c r="P912" s="228"/>
      <c r="Q912" s="228"/>
      <c r="R912" s="228"/>
      <c r="S912" s="228"/>
      <c r="T912" s="229"/>
      <c r="AT912" s="230" t="s">
        <v>168</v>
      </c>
      <c r="AU912" s="230" t="s">
        <v>89</v>
      </c>
      <c r="AV912" s="12" t="s">
        <v>89</v>
      </c>
      <c r="AW912" s="12" t="s">
        <v>43</v>
      </c>
      <c r="AX912" s="12" t="s">
        <v>24</v>
      </c>
      <c r="AY912" s="230" t="s">
        <v>157</v>
      </c>
    </row>
    <row r="913" spans="2:65" s="1" customFormat="1" ht="44.25" customHeight="1">
      <c r="B913" s="42"/>
      <c r="C913" s="269" t="s">
        <v>1333</v>
      </c>
      <c r="D913" s="269" t="s">
        <v>218</v>
      </c>
      <c r="E913" s="270" t="s">
        <v>1334</v>
      </c>
      <c r="F913" s="271" t="s">
        <v>1335</v>
      </c>
      <c r="G913" s="272" t="s">
        <v>593</v>
      </c>
      <c r="H913" s="273">
        <v>1</v>
      </c>
      <c r="I913" s="274"/>
      <c r="J913" s="275">
        <f>ROUND(I913*H913,2)</f>
        <v>0</v>
      </c>
      <c r="K913" s="271" t="s">
        <v>163</v>
      </c>
      <c r="L913" s="276"/>
      <c r="M913" s="277" t="s">
        <v>22</v>
      </c>
      <c r="N913" s="278" t="s">
        <v>51</v>
      </c>
      <c r="O913" s="43"/>
      <c r="P913" s="214">
        <f>O913*H913</f>
        <v>0</v>
      </c>
      <c r="Q913" s="214">
        <v>3.7999999999999999E-2</v>
      </c>
      <c r="R913" s="214">
        <f>Q913*H913</f>
        <v>3.7999999999999999E-2</v>
      </c>
      <c r="S913" s="214">
        <v>0</v>
      </c>
      <c r="T913" s="215">
        <f>S913*H913</f>
        <v>0</v>
      </c>
      <c r="AR913" s="25" t="s">
        <v>342</v>
      </c>
      <c r="AT913" s="25" t="s">
        <v>218</v>
      </c>
      <c r="AU913" s="25" t="s">
        <v>89</v>
      </c>
      <c r="AY913" s="25" t="s">
        <v>157</v>
      </c>
      <c r="BE913" s="216">
        <f>IF(N913="základní",J913,0)</f>
        <v>0</v>
      </c>
      <c r="BF913" s="216">
        <f>IF(N913="snížená",J913,0)</f>
        <v>0</v>
      </c>
      <c r="BG913" s="216">
        <f>IF(N913="zákl. přenesená",J913,0)</f>
        <v>0</v>
      </c>
      <c r="BH913" s="216">
        <f>IF(N913="sníž. přenesená",J913,0)</f>
        <v>0</v>
      </c>
      <c r="BI913" s="216">
        <f>IF(N913="nulová",J913,0)</f>
        <v>0</v>
      </c>
      <c r="BJ913" s="25" t="s">
        <v>24</v>
      </c>
      <c r="BK913" s="216">
        <f>ROUND(I913*H913,2)</f>
        <v>0</v>
      </c>
      <c r="BL913" s="25" t="s">
        <v>252</v>
      </c>
      <c r="BM913" s="25" t="s">
        <v>1336</v>
      </c>
    </row>
    <row r="914" spans="2:65" s="1" customFormat="1" ht="31.5" customHeight="1">
      <c r="B914" s="42"/>
      <c r="C914" s="205" t="s">
        <v>1337</v>
      </c>
      <c r="D914" s="205" t="s">
        <v>159</v>
      </c>
      <c r="E914" s="206" t="s">
        <v>1338</v>
      </c>
      <c r="F914" s="207" t="s">
        <v>1339</v>
      </c>
      <c r="G914" s="208" t="s">
        <v>593</v>
      </c>
      <c r="H914" s="209">
        <v>1</v>
      </c>
      <c r="I914" s="210"/>
      <c r="J914" s="211">
        <f>ROUND(I914*H914,2)</f>
        <v>0</v>
      </c>
      <c r="K914" s="207" t="s">
        <v>163</v>
      </c>
      <c r="L914" s="62"/>
      <c r="M914" s="212" t="s">
        <v>22</v>
      </c>
      <c r="N914" s="213" t="s">
        <v>51</v>
      </c>
      <c r="O914" s="43"/>
      <c r="P914" s="214">
        <f>O914*H914</f>
        <v>0</v>
      </c>
      <c r="Q914" s="214">
        <v>8.7000000000000001E-4</v>
      </c>
      <c r="R914" s="214">
        <f>Q914*H914</f>
        <v>8.7000000000000001E-4</v>
      </c>
      <c r="S914" s="214">
        <v>0</v>
      </c>
      <c r="T914" s="215">
        <f>S914*H914</f>
        <v>0</v>
      </c>
      <c r="AR914" s="25" t="s">
        <v>252</v>
      </c>
      <c r="AT914" s="25" t="s">
        <v>159</v>
      </c>
      <c r="AU914" s="25" t="s">
        <v>89</v>
      </c>
      <c r="AY914" s="25" t="s">
        <v>157</v>
      </c>
      <c r="BE914" s="216">
        <f>IF(N914="základní",J914,0)</f>
        <v>0</v>
      </c>
      <c r="BF914" s="216">
        <f>IF(N914="snížená",J914,0)</f>
        <v>0</v>
      </c>
      <c r="BG914" s="216">
        <f>IF(N914="zákl. přenesená",J914,0)</f>
        <v>0</v>
      </c>
      <c r="BH914" s="216">
        <f>IF(N914="sníž. přenesená",J914,0)</f>
        <v>0</v>
      </c>
      <c r="BI914" s="216">
        <f>IF(N914="nulová",J914,0)</f>
        <v>0</v>
      </c>
      <c r="BJ914" s="25" t="s">
        <v>24</v>
      </c>
      <c r="BK914" s="216">
        <f>ROUND(I914*H914,2)</f>
        <v>0</v>
      </c>
      <c r="BL914" s="25" t="s">
        <v>252</v>
      </c>
      <c r="BM914" s="25" t="s">
        <v>1340</v>
      </c>
    </row>
    <row r="915" spans="2:65" s="1" customFormat="1" ht="144">
      <c r="B915" s="42"/>
      <c r="C915" s="64"/>
      <c r="D915" s="217" t="s">
        <v>166</v>
      </c>
      <c r="E915" s="64"/>
      <c r="F915" s="218" t="s">
        <v>1332</v>
      </c>
      <c r="G915" s="64"/>
      <c r="H915" s="64"/>
      <c r="I915" s="173"/>
      <c r="J915" s="64"/>
      <c r="K915" s="64"/>
      <c r="L915" s="62"/>
      <c r="M915" s="219"/>
      <c r="N915" s="43"/>
      <c r="O915" s="43"/>
      <c r="P915" s="43"/>
      <c r="Q915" s="43"/>
      <c r="R915" s="43"/>
      <c r="S915" s="43"/>
      <c r="T915" s="79"/>
      <c r="AT915" s="25" t="s">
        <v>166</v>
      </c>
      <c r="AU915" s="25" t="s">
        <v>89</v>
      </c>
    </row>
    <row r="916" spans="2:65" s="12" customFormat="1">
      <c r="B916" s="220"/>
      <c r="C916" s="221"/>
      <c r="D916" s="244" t="s">
        <v>168</v>
      </c>
      <c r="E916" s="266" t="s">
        <v>22</v>
      </c>
      <c r="F916" s="267" t="s">
        <v>1341</v>
      </c>
      <c r="G916" s="221"/>
      <c r="H916" s="268">
        <v>1</v>
      </c>
      <c r="I916" s="225"/>
      <c r="J916" s="221"/>
      <c r="K916" s="221"/>
      <c r="L916" s="226"/>
      <c r="M916" s="227"/>
      <c r="N916" s="228"/>
      <c r="O916" s="228"/>
      <c r="P916" s="228"/>
      <c r="Q916" s="228"/>
      <c r="R916" s="228"/>
      <c r="S916" s="228"/>
      <c r="T916" s="229"/>
      <c r="AT916" s="230" t="s">
        <v>168</v>
      </c>
      <c r="AU916" s="230" t="s">
        <v>89</v>
      </c>
      <c r="AV916" s="12" t="s">
        <v>89</v>
      </c>
      <c r="AW916" s="12" t="s">
        <v>43</v>
      </c>
      <c r="AX916" s="12" t="s">
        <v>24</v>
      </c>
      <c r="AY916" s="230" t="s">
        <v>157</v>
      </c>
    </row>
    <row r="917" spans="2:65" s="1" customFormat="1" ht="57" customHeight="1">
      <c r="B917" s="42"/>
      <c r="C917" s="269" t="s">
        <v>1342</v>
      </c>
      <c r="D917" s="269" t="s">
        <v>218</v>
      </c>
      <c r="E917" s="270" t="s">
        <v>1343</v>
      </c>
      <c r="F917" s="271" t="s">
        <v>1344</v>
      </c>
      <c r="G917" s="272" t="s">
        <v>593</v>
      </c>
      <c r="H917" s="273">
        <v>1</v>
      </c>
      <c r="I917" s="274"/>
      <c r="J917" s="275">
        <f>ROUND(I917*H917,2)</f>
        <v>0</v>
      </c>
      <c r="K917" s="271" t="s">
        <v>22</v>
      </c>
      <c r="L917" s="276"/>
      <c r="M917" s="277" t="s">
        <v>22</v>
      </c>
      <c r="N917" s="278" t="s">
        <v>51</v>
      </c>
      <c r="O917" s="43"/>
      <c r="P917" s="214">
        <f>O917*H917</f>
        <v>0</v>
      </c>
      <c r="Q917" s="214">
        <v>6.8000000000000005E-2</v>
      </c>
      <c r="R917" s="214">
        <f>Q917*H917</f>
        <v>6.8000000000000005E-2</v>
      </c>
      <c r="S917" s="214">
        <v>0</v>
      </c>
      <c r="T917" s="215">
        <f>S917*H917</f>
        <v>0</v>
      </c>
      <c r="AR917" s="25" t="s">
        <v>342</v>
      </c>
      <c r="AT917" s="25" t="s">
        <v>218</v>
      </c>
      <c r="AU917" s="25" t="s">
        <v>89</v>
      </c>
      <c r="AY917" s="25" t="s">
        <v>157</v>
      </c>
      <c r="BE917" s="216">
        <f>IF(N917="základní",J917,0)</f>
        <v>0</v>
      </c>
      <c r="BF917" s="216">
        <f>IF(N917="snížená",J917,0)</f>
        <v>0</v>
      </c>
      <c r="BG917" s="216">
        <f>IF(N917="zákl. přenesená",J917,0)</f>
        <v>0</v>
      </c>
      <c r="BH917" s="216">
        <f>IF(N917="sníž. přenesená",J917,0)</f>
        <v>0</v>
      </c>
      <c r="BI917" s="216">
        <f>IF(N917="nulová",J917,0)</f>
        <v>0</v>
      </c>
      <c r="BJ917" s="25" t="s">
        <v>24</v>
      </c>
      <c r="BK917" s="216">
        <f>ROUND(I917*H917,2)</f>
        <v>0</v>
      </c>
      <c r="BL917" s="25" t="s">
        <v>252</v>
      </c>
      <c r="BM917" s="25" t="s">
        <v>1345</v>
      </c>
    </row>
    <row r="918" spans="2:65" s="1" customFormat="1" ht="31.5" customHeight="1">
      <c r="B918" s="42"/>
      <c r="C918" s="205" t="s">
        <v>1346</v>
      </c>
      <c r="D918" s="205" t="s">
        <v>159</v>
      </c>
      <c r="E918" s="206" t="s">
        <v>1347</v>
      </c>
      <c r="F918" s="207" t="s">
        <v>1348</v>
      </c>
      <c r="G918" s="208" t="s">
        <v>593</v>
      </c>
      <c r="H918" s="209">
        <v>2</v>
      </c>
      <c r="I918" s="210"/>
      <c r="J918" s="211">
        <f>ROUND(I918*H918,2)</f>
        <v>0</v>
      </c>
      <c r="K918" s="207" t="s">
        <v>163</v>
      </c>
      <c r="L918" s="62"/>
      <c r="M918" s="212" t="s">
        <v>22</v>
      </c>
      <c r="N918" s="213" t="s">
        <v>51</v>
      </c>
      <c r="O918" s="43"/>
      <c r="P918" s="214">
        <f>O918*H918</f>
        <v>0</v>
      </c>
      <c r="Q918" s="214">
        <v>8.4000000000000003E-4</v>
      </c>
      <c r="R918" s="214">
        <f>Q918*H918</f>
        <v>1.6800000000000001E-3</v>
      </c>
      <c r="S918" s="214">
        <v>0</v>
      </c>
      <c r="T918" s="215">
        <f>S918*H918</f>
        <v>0</v>
      </c>
      <c r="AR918" s="25" t="s">
        <v>252</v>
      </c>
      <c r="AT918" s="25" t="s">
        <v>159</v>
      </c>
      <c r="AU918" s="25" t="s">
        <v>89</v>
      </c>
      <c r="AY918" s="25" t="s">
        <v>157</v>
      </c>
      <c r="BE918" s="216">
        <f>IF(N918="základní",J918,0)</f>
        <v>0</v>
      </c>
      <c r="BF918" s="216">
        <f>IF(N918="snížená",J918,0)</f>
        <v>0</v>
      </c>
      <c r="BG918" s="216">
        <f>IF(N918="zákl. přenesená",J918,0)</f>
        <v>0</v>
      </c>
      <c r="BH918" s="216">
        <f>IF(N918="sníž. přenesená",J918,0)</f>
        <v>0</v>
      </c>
      <c r="BI918" s="216">
        <f>IF(N918="nulová",J918,0)</f>
        <v>0</v>
      </c>
      <c r="BJ918" s="25" t="s">
        <v>24</v>
      </c>
      <c r="BK918" s="216">
        <f>ROUND(I918*H918,2)</f>
        <v>0</v>
      </c>
      <c r="BL918" s="25" t="s">
        <v>252</v>
      </c>
      <c r="BM918" s="25" t="s">
        <v>1349</v>
      </c>
    </row>
    <row r="919" spans="2:65" s="1" customFormat="1" ht="144">
      <c r="B919" s="42"/>
      <c r="C919" s="64"/>
      <c r="D919" s="217" t="s">
        <v>166</v>
      </c>
      <c r="E919" s="64"/>
      <c r="F919" s="218" t="s">
        <v>1332</v>
      </c>
      <c r="G919" s="64"/>
      <c r="H919" s="64"/>
      <c r="I919" s="173"/>
      <c r="J919" s="64"/>
      <c r="K919" s="64"/>
      <c r="L919" s="62"/>
      <c r="M919" s="219"/>
      <c r="N919" s="43"/>
      <c r="O919" s="43"/>
      <c r="P919" s="43"/>
      <c r="Q919" s="43"/>
      <c r="R919" s="43"/>
      <c r="S919" s="43"/>
      <c r="T919" s="79"/>
      <c r="AT919" s="25" t="s">
        <v>166</v>
      </c>
      <c r="AU919" s="25" t="s">
        <v>89</v>
      </c>
    </row>
    <row r="920" spans="2:65" s="12" customFormat="1">
      <c r="B920" s="220"/>
      <c r="C920" s="221"/>
      <c r="D920" s="217" t="s">
        <v>168</v>
      </c>
      <c r="E920" s="222" t="s">
        <v>22</v>
      </c>
      <c r="F920" s="223" t="s">
        <v>1350</v>
      </c>
      <c r="G920" s="221"/>
      <c r="H920" s="224">
        <v>1</v>
      </c>
      <c r="I920" s="225"/>
      <c r="J920" s="221"/>
      <c r="K920" s="221"/>
      <c r="L920" s="226"/>
      <c r="M920" s="227"/>
      <c r="N920" s="228"/>
      <c r="O920" s="228"/>
      <c r="P920" s="228"/>
      <c r="Q920" s="228"/>
      <c r="R920" s="228"/>
      <c r="S920" s="228"/>
      <c r="T920" s="229"/>
      <c r="AT920" s="230" t="s">
        <v>168</v>
      </c>
      <c r="AU920" s="230" t="s">
        <v>89</v>
      </c>
      <c r="AV920" s="12" t="s">
        <v>89</v>
      </c>
      <c r="AW920" s="12" t="s">
        <v>43</v>
      </c>
      <c r="AX920" s="12" t="s">
        <v>80</v>
      </c>
      <c r="AY920" s="230" t="s">
        <v>157</v>
      </c>
    </row>
    <row r="921" spans="2:65" s="12" customFormat="1">
      <c r="B921" s="220"/>
      <c r="C921" s="221"/>
      <c r="D921" s="217" t="s">
        <v>168</v>
      </c>
      <c r="E921" s="222" t="s">
        <v>22</v>
      </c>
      <c r="F921" s="223" t="s">
        <v>1351</v>
      </c>
      <c r="G921" s="221"/>
      <c r="H921" s="224">
        <v>1</v>
      </c>
      <c r="I921" s="225"/>
      <c r="J921" s="221"/>
      <c r="K921" s="221"/>
      <c r="L921" s="226"/>
      <c r="M921" s="227"/>
      <c r="N921" s="228"/>
      <c r="O921" s="228"/>
      <c r="P921" s="228"/>
      <c r="Q921" s="228"/>
      <c r="R921" s="228"/>
      <c r="S921" s="228"/>
      <c r="T921" s="229"/>
      <c r="AT921" s="230" t="s">
        <v>168</v>
      </c>
      <c r="AU921" s="230" t="s">
        <v>89</v>
      </c>
      <c r="AV921" s="12" t="s">
        <v>89</v>
      </c>
      <c r="AW921" s="12" t="s">
        <v>43</v>
      </c>
      <c r="AX921" s="12" t="s">
        <v>80</v>
      </c>
      <c r="AY921" s="230" t="s">
        <v>157</v>
      </c>
    </row>
    <row r="922" spans="2:65" s="15" customFormat="1">
      <c r="B922" s="255"/>
      <c r="C922" s="256"/>
      <c r="D922" s="244" t="s">
        <v>168</v>
      </c>
      <c r="E922" s="282" t="s">
        <v>22</v>
      </c>
      <c r="F922" s="283" t="s">
        <v>193</v>
      </c>
      <c r="G922" s="256"/>
      <c r="H922" s="284">
        <v>2</v>
      </c>
      <c r="I922" s="260"/>
      <c r="J922" s="256"/>
      <c r="K922" s="256"/>
      <c r="L922" s="261"/>
      <c r="M922" s="262"/>
      <c r="N922" s="263"/>
      <c r="O922" s="263"/>
      <c r="P922" s="263"/>
      <c r="Q922" s="263"/>
      <c r="R922" s="263"/>
      <c r="S922" s="263"/>
      <c r="T922" s="264"/>
      <c r="AT922" s="265" t="s">
        <v>168</v>
      </c>
      <c r="AU922" s="265" t="s">
        <v>89</v>
      </c>
      <c r="AV922" s="15" t="s">
        <v>164</v>
      </c>
      <c r="AW922" s="15" t="s">
        <v>43</v>
      </c>
      <c r="AX922" s="15" t="s">
        <v>24</v>
      </c>
      <c r="AY922" s="265" t="s">
        <v>157</v>
      </c>
    </row>
    <row r="923" spans="2:65" s="1" customFormat="1" ht="69.75" customHeight="1">
      <c r="B923" s="42"/>
      <c r="C923" s="269" t="s">
        <v>1352</v>
      </c>
      <c r="D923" s="269" t="s">
        <v>218</v>
      </c>
      <c r="E923" s="270" t="s">
        <v>1353</v>
      </c>
      <c r="F923" s="271" t="s">
        <v>1354</v>
      </c>
      <c r="G923" s="272" t="s">
        <v>593</v>
      </c>
      <c r="H923" s="273">
        <v>1</v>
      </c>
      <c r="I923" s="274"/>
      <c r="J923" s="275">
        <f>ROUND(I923*H923,2)</f>
        <v>0</v>
      </c>
      <c r="K923" s="271" t="s">
        <v>22</v>
      </c>
      <c r="L923" s="276"/>
      <c r="M923" s="277" t="s">
        <v>22</v>
      </c>
      <c r="N923" s="278" t="s">
        <v>51</v>
      </c>
      <c r="O923" s="43"/>
      <c r="P923" s="214">
        <f>O923*H923</f>
        <v>0</v>
      </c>
      <c r="Q923" s="214">
        <v>0.15</v>
      </c>
      <c r="R923" s="214">
        <f>Q923*H923</f>
        <v>0.15</v>
      </c>
      <c r="S923" s="214">
        <v>0</v>
      </c>
      <c r="T923" s="215">
        <f>S923*H923</f>
        <v>0</v>
      </c>
      <c r="AR923" s="25" t="s">
        <v>342</v>
      </c>
      <c r="AT923" s="25" t="s">
        <v>218</v>
      </c>
      <c r="AU923" s="25" t="s">
        <v>89</v>
      </c>
      <c r="AY923" s="25" t="s">
        <v>157</v>
      </c>
      <c r="BE923" s="216">
        <f>IF(N923="základní",J923,0)</f>
        <v>0</v>
      </c>
      <c r="BF923" s="216">
        <f>IF(N923="snížená",J923,0)</f>
        <v>0</v>
      </c>
      <c r="BG923" s="216">
        <f>IF(N923="zákl. přenesená",J923,0)</f>
        <v>0</v>
      </c>
      <c r="BH923" s="216">
        <f>IF(N923="sníž. přenesená",J923,0)</f>
        <v>0</v>
      </c>
      <c r="BI923" s="216">
        <f>IF(N923="nulová",J923,0)</f>
        <v>0</v>
      </c>
      <c r="BJ923" s="25" t="s">
        <v>24</v>
      </c>
      <c r="BK923" s="216">
        <f>ROUND(I923*H923,2)</f>
        <v>0</v>
      </c>
      <c r="BL923" s="25" t="s">
        <v>252</v>
      </c>
      <c r="BM923" s="25" t="s">
        <v>1355</v>
      </c>
    </row>
    <row r="924" spans="2:65" s="1" customFormat="1" ht="57" customHeight="1">
      <c r="B924" s="42"/>
      <c r="C924" s="269" t="s">
        <v>1356</v>
      </c>
      <c r="D924" s="269" t="s">
        <v>218</v>
      </c>
      <c r="E924" s="270" t="s">
        <v>1357</v>
      </c>
      <c r="F924" s="271" t="s">
        <v>1358</v>
      </c>
      <c r="G924" s="272" t="s">
        <v>593</v>
      </c>
      <c r="H924" s="273">
        <v>1</v>
      </c>
      <c r="I924" s="274"/>
      <c r="J924" s="275">
        <f>ROUND(I924*H924,2)</f>
        <v>0</v>
      </c>
      <c r="K924" s="271" t="s">
        <v>22</v>
      </c>
      <c r="L924" s="276"/>
      <c r="M924" s="277" t="s">
        <v>22</v>
      </c>
      <c r="N924" s="278" t="s">
        <v>51</v>
      </c>
      <c r="O924" s="43"/>
      <c r="P924" s="214">
        <f>O924*H924</f>
        <v>0</v>
      </c>
      <c r="Q924" s="214">
        <v>0.15</v>
      </c>
      <c r="R924" s="214">
        <f>Q924*H924</f>
        <v>0.15</v>
      </c>
      <c r="S924" s="214">
        <v>0</v>
      </c>
      <c r="T924" s="215">
        <f>S924*H924</f>
        <v>0</v>
      </c>
      <c r="AR924" s="25" t="s">
        <v>342</v>
      </c>
      <c r="AT924" s="25" t="s">
        <v>218</v>
      </c>
      <c r="AU924" s="25" t="s">
        <v>89</v>
      </c>
      <c r="AY924" s="25" t="s">
        <v>157</v>
      </c>
      <c r="BE924" s="216">
        <f>IF(N924="základní",J924,0)</f>
        <v>0</v>
      </c>
      <c r="BF924" s="216">
        <f>IF(N924="snížená",J924,0)</f>
        <v>0</v>
      </c>
      <c r="BG924" s="216">
        <f>IF(N924="zákl. přenesená",J924,0)</f>
        <v>0</v>
      </c>
      <c r="BH924" s="216">
        <f>IF(N924="sníž. přenesená",J924,0)</f>
        <v>0</v>
      </c>
      <c r="BI924" s="216">
        <f>IF(N924="nulová",J924,0)</f>
        <v>0</v>
      </c>
      <c r="BJ924" s="25" t="s">
        <v>24</v>
      </c>
      <c r="BK924" s="216">
        <f>ROUND(I924*H924,2)</f>
        <v>0</v>
      </c>
      <c r="BL924" s="25" t="s">
        <v>252</v>
      </c>
      <c r="BM924" s="25" t="s">
        <v>1359</v>
      </c>
    </row>
    <row r="925" spans="2:65" s="1" customFormat="1" ht="31.5" customHeight="1">
      <c r="B925" s="42"/>
      <c r="C925" s="205" t="s">
        <v>1360</v>
      </c>
      <c r="D925" s="205" t="s">
        <v>159</v>
      </c>
      <c r="E925" s="206" t="s">
        <v>1361</v>
      </c>
      <c r="F925" s="207" t="s">
        <v>1362</v>
      </c>
      <c r="G925" s="208" t="s">
        <v>593</v>
      </c>
      <c r="H925" s="209">
        <v>1</v>
      </c>
      <c r="I925" s="210"/>
      <c r="J925" s="211">
        <f>ROUND(I925*H925,2)</f>
        <v>0</v>
      </c>
      <c r="K925" s="207" t="s">
        <v>163</v>
      </c>
      <c r="L925" s="62"/>
      <c r="M925" s="212" t="s">
        <v>22</v>
      </c>
      <c r="N925" s="213" t="s">
        <v>51</v>
      </c>
      <c r="O925" s="43"/>
      <c r="P925" s="214">
        <f>O925*H925</f>
        <v>0</v>
      </c>
      <c r="Q925" s="214">
        <v>0</v>
      </c>
      <c r="R925" s="214">
        <f>Q925*H925</f>
        <v>0</v>
      </c>
      <c r="S925" s="214">
        <v>0</v>
      </c>
      <c r="T925" s="215">
        <f>S925*H925</f>
        <v>0</v>
      </c>
      <c r="AR925" s="25" t="s">
        <v>252</v>
      </c>
      <c r="AT925" s="25" t="s">
        <v>159</v>
      </c>
      <c r="AU925" s="25" t="s">
        <v>89</v>
      </c>
      <c r="AY925" s="25" t="s">
        <v>157</v>
      </c>
      <c r="BE925" s="216">
        <f>IF(N925="základní",J925,0)</f>
        <v>0</v>
      </c>
      <c r="BF925" s="216">
        <f>IF(N925="snížená",J925,0)</f>
        <v>0</v>
      </c>
      <c r="BG925" s="216">
        <f>IF(N925="zákl. přenesená",J925,0)</f>
        <v>0</v>
      </c>
      <c r="BH925" s="216">
        <f>IF(N925="sníž. přenesená",J925,0)</f>
        <v>0</v>
      </c>
      <c r="BI925" s="216">
        <f>IF(N925="nulová",J925,0)</f>
        <v>0</v>
      </c>
      <c r="BJ925" s="25" t="s">
        <v>24</v>
      </c>
      <c r="BK925" s="216">
        <f>ROUND(I925*H925,2)</f>
        <v>0</v>
      </c>
      <c r="BL925" s="25" t="s">
        <v>252</v>
      </c>
      <c r="BM925" s="25" t="s">
        <v>1363</v>
      </c>
    </row>
    <row r="926" spans="2:65" s="1" customFormat="1" ht="144">
      <c r="B926" s="42"/>
      <c r="C926" s="64"/>
      <c r="D926" s="217" t="s">
        <v>166</v>
      </c>
      <c r="E926" s="64"/>
      <c r="F926" s="218" t="s">
        <v>1332</v>
      </c>
      <c r="G926" s="64"/>
      <c r="H926" s="64"/>
      <c r="I926" s="173"/>
      <c r="J926" s="64"/>
      <c r="K926" s="64"/>
      <c r="L926" s="62"/>
      <c r="M926" s="219"/>
      <c r="N926" s="43"/>
      <c r="O926" s="43"/>
      <c r="P926" s="43"/>
      <c r="Q926" s="43"/>
      <c r="R926" s="43"/>
      <c r="S926" s="43"/>
      <c r="T926" s="79"/>
      <c r="AT926" s="25" t="s">
        <v>166</v>
      </c>
      <c r="AU926" s="25" t="s">
        <v>89</v>
      </c>
    </row>
    <row r="927" spans="2:65" s="12" customFormat="1">
      <c r="B927" s="220"/>
      <c r="C927" s="221"/>
      <c r="D927" s="244" t="s">
        <v>168</v>
      </c>
      <c r="E927" s="266" t="s">
        <v>22</v>
      </c>
      <c r="F927" s="267" t="s">
        <v>1350</v>
      </c>
      <c r="G927" s="221"/>
      <c r="H927" s="268">
        <v>1</v>
      </c>
      <c r="I927" s="225"/>
      <c r="J927" s="221"/>
      <c r="K927" s="221"/>
      <c r="L927" s="226"/>
      <c r="M927" s="227"/>
      <c r="N927" s="228"/>
      <c r="O927" s="228"/>
      <c r="P927" s="228"/>
      <c r="Q927" s="228"/>
      <c r="R927" s="228"/>
      <c r="S927" s="228"/>
      <c r="T927" s="229"/>
      <c r="AT927" s="230" t="s">
        <v>168</v>
      </c>
      <c r="AU927" s="230" t="s">
        <v>89</v>
      </c>
      <c r="AV927" s="12" t="s">
        <v>89</v>
      </c>
      <c r="AW927" s="12" t="s">
        <v>43</v>
      </c>
      <c r="AX927" s="12" t="s">
        <v>24</v>
      </c>
      <c r="AY927" s="230" t="s">
        <v>157</v>
      </c>
    </row>
    <row r="928" spans="2:65" s="1" customFormat="1" ht="22.5" customHeight="1">
      <c r="B928" s="42"/>
      <c r="C928" s="205" t="s">
        <v>1364</v>
      </c>
      <c r="D928" s="205" t="s">
        <v>159</v>
      </c>
      <c r="E928" s="206" t="s">
        <v>1365</v>
      </c>
      <c r="F928" s="207" t="s">
        <v>1366</v>
      </c>
      <c r="G928" s="208" t="s">
        <v>593</v>
      </c>
      <c r="H928" s="209">
        <v>1</v>
      </c>
      <c r="I928" s="210"/>
      <c r="J928" s="211">
        <f>ROUND(I928*H928,2)</f>
        <v>0</v>
      </c>
      <c r="K928" s="207" t="s">
        <v>163</v>
      </c>
      <c r="L928" s="62"/>
      <c r="M928" s="212" t="s">
        <v>22</v>
      </c>
      <c r="N928" s="213" t="s">
        <v>51</v>
      </c>
      <c r="O928" s="43"/>
      <c r="P928" s="214">
        <f>O928*H928</f>
        <v>0</v>
      </c>
      <c r="Q928" s="214">
        <v>0</v>
      </c>
      <c r="R928" s="214">
        <f>Q928*H928</f>
        <v>0</v>
      </c>
      <c r="S928" s="214">
        <v>0</v>
      </c>
      <c r="T928" s="215">
        <f>S928*H928</f>
        <v>0</v>
      </c>
      <c r="AR928" s="25" t="s">
        <v>252</v>
      </c>
      <c r="AT928" s="25" t="s">
        <v>159</v>
      </c>
      <c r="AU928" s="25" t="s">
        <v>89</v>
      </c>
      <c r="AY928" s="25" t="s">
        <v>157</v>
      </c>
      <c r="BE928" s="216">
        <f>IF(N928="základní",J928,0)</f>
        <v>0</v>
      </c>
      <c r="BF928" s="216">
        <f>IF(N928="snížená",J928,0)</f>
        <v>0</v>
      </c>
      <c r="BG928" s="216">
        <f>IF(N928="zákl. přenesená",J928,0)</f>
        <v>0</v>
      </c>
      <c r="BH928" s="216">
        <f>IF(N928="sníž. přenesená",J928,0)</f>
        <v>0</v>
      </c>
      <c r="BI928" s="216">
        <f>IF(N928="nulová",J928,0)</f>
        <v>0</v>
      </c>
      <c r="BJ928" s="25" t="s">
        <v>24</v>
      </c>
      <c r="BK928" s="216">
        <f>ROUND(I928*H928,2)</f>
        <v>0</v>
      </c>
      <c r="BL928" s="25" t="s">
        <v>252</v>
      </c>
      <c r="BM928" s="25" t="s">
        <v>1367</v>
      </c>
    </row>
    <row r="929" spans="2:65" s="1" customFormat="1" ht="144">
      <c r="B929" s="42"/>
      <c r="C929" s="64"/>
      <c r="D929" s="217" t="s">
        <v>166</v>
      </c>
      <c r="E929" s="64"/>
      <c r="F929" s="218" t="s">
        <v>1332</v>
      </c>
      <c r="G929" s="64"/>
      <c r="H929" s="64"/>
      <c r="I929" s="173"/>
      <c r="J929" s="64"/>
      <c r="K929" s="64"/>
      <c r="L929" s="62"/>
      <c r="M929" s="219"/>
      <c r="N929" s="43"/>
      <c r="O929" s="43"/>
      <c r="P929" s="43"/>
      <c r="Q929" s="43"/>
      <c r="R929" s="43"/>
      <c r="S929" s="43"/>
      <c r="T929" s="79"/>
      <c r="AT929" s="25" t="s">
        <v>166</v>
      </c>
      <c r="AU929" s="25" t="s">
        <v>89</v>
      </c>
    </row>
    <row r="930" spans="2:65" s="12" customFormat="1">
      <c r="B930" s="220"/>
      <c r="C930" s="221"/>
      <c r="D930" s="244" t="s">
        <v>168</v>
      </c>
      <c r="E930" s="266" t="s">
        <v>22</v>
      </c>
      <c r="F930" s="267" t="s">
        <v>1350</v>
      </c>
      <c r="G930" s="221"/>
      <c r="H930" s="268">
        <v>1</v>
      </c>
      <c r="I930" s="225"/>
      <c r="J930" s="221"/>
      <c r="K930" s="221"/>
      <c r="L930" s="226"/>
      <c r="M930" s="227"/>
      <c r="N930" s="228"/>
      <c r="O930" s="228"/>
      <c r="P930" s="228"/>
      <c r="Q930" s="228"/>
      <c r="R930" s="228"/>
      <c r="S930" s="228"/>
      <c r="T930" s="229"/>
      <c r="AT930" s="230" t="s">
        <v>168</v>
      </c>
      <c r="AU930" s="230" t="s">
        <v>89</v>
      </c>
      <c r="AV930" s="12" t="s">
        <v>89</v>
      </c>
      <c r="AW930" s="12" t="s">
        <v>43</v>
      </c>
      <c r="AX930" s="12" t="s">
        <v>24</v>
      </c>
      <c r="AY930" s="230" t="s">
        <v>157</v>
      </c>
    </row>
    <row r="931" spans="2:65" s="1" customFormat="1" ht="22.5" customHeight="1">
      <c r="B931" s="42"/>
      <c r="C931" s="205" t="s">
        <v>1368</v>
      </c>
      <c r="D931" s="205" t="s">
        <v>159</v>
      </c>
      <c r="E931" s="206" t="s">
        <v>1369</v>
      </c>
      <c r="F931" s="207" t="s">
        <v>1370</v>
      </c>
      <c r="G931" s="208" t="s">
        <v>593</v>
      </c>
      <c r="H931" s="209">
        <v>1</v>
      </c>
      <c r="I931" s="210"/>
      <c r="J931" s="211">
        <f>ROUND(I931*H931,2)</f>
        <v>0</v>
      </c>
      <c r="K931" s="207" t="s">
        <v>163</v>
      </c>
      <c r="L931" s="62"/>
      <c r="M931" s="212" t="s">
        <v>22</v>
      </c>
      <c r="N931" s="213" t="s">
        <v>51</v>
      </c>
      <c r="O931" s="43"/>
      <c r="P931" s="214">
        <f>O931*H931</f>
        <v>0</v>
      </c>
      <c r="Q931" s="214">
        <v>0</v>
      </c>
      <c r="R931" s="214">
        <f>Q931*H931</f>
        <v>0</v>
      </c>
      <c r="S931" s="214">
        <v>0</v>
      </c>
      <c r="T931" s="215">
        <f>S931*H931</f>
        <v>0</v>
      </c>
      <c r="AR931" s="25" t="s">
        <v>252</v>
      </c>
      <c r="AT931" s="25" t="s">
        <v>159</v>
      </c>
      <c r="AU931" s="25" t="s">
        <v>89</v>
      </c>
      <c r="AY931" s="25" t="s">
        <v>157</v>
      </c>
      <c r="BE931" s="216">
        <f>IF(N931="základní",J931,0)</f>
        <v>0</v>
      </c>
      <c r="BF931" s="216">
        <f>IF(N931="snížená",J931,0)</f>
        <v>0</v>
      </c>
      <c r="BG931" s="216">
        <f>IF(N931="zákl. přenesená",J931,0)</f>
        <v>0</v>
      </c>
      <c r="BH931" s="216">
        <f>IF(N931="sníž. přenesená",J931,0)</f>
        <v>0</v>
      </c>
      <c r="BI931" s="216">
        <f>IF(N931="nulová",J931,0)</f>
        <v>0</v>
      </c>
      <c r="BJ931" s="25" t="s">
        <v>24</v>
      </c>
      <c r="BK931" s="216">
        <f>ROUND(I931*H931,2)</f>
        <v>0</v>
      </c>
      <c r="BL931" s="25" t="s">
        <v>252</v>
      </c>
      <c r="BM931" s="25" t="s">
        <v>1371</v>
      </c>
    </row>
    <row r="932" spans="2:65" s="1" customFormat="1" ht="36">
      <c r="B932" s="42"/>
      <c r="C932" s="64"/>
      <c r="D932" s="217" t="s">
        <v>166</v>
      </c>
      <c r="E932" s="64"/>
      <c r="F932" s="218" t="s">
        <v>1372</v>
      </c>
      <c r="G932" s="64"/>
      <c r="H932" s="64"/>
      <c r="I932" s="173"/>
      <c r="J932" s="64"/>
      <c r="K932" s="64"/>
      <c r="L932" s="62"/>
      <c r="M932" s="219"/>
      <c r="N932" s="43"/>
      <c r="O932" s="43"/>
      <c r="P932" s="43"/>
      <c r="Q932" s="43"/>
      <c r="R932" s="43"/>
      <c r="S932" s="43"/>
      <c r="T932" s="79"/>
      <c r="AT932" s="25" t="s">
        <v>166</v>
      </c>
      <c r="AU932" s="25" t="s">
        <v>89</v>
      </c>
    </row>
    <row r="933" spans="2:65" s="12" customFormat="1">
      <c r="B933" s="220"/>
      <c r="C933" s="221"/>
      <c r="D933" s="244" t="s">
        <v>168</v>
      </c>
      <c r="E933" s="266" t="s">
        <v>22</v>
      </c>
      <c r="F933" s="267" t="s">
        <v>603</v>
      </c>
      <c r="G933" s="221"/>
      <c r="H933" s="268">
        <v>1</v>
      </c>
      <c r="I933" s="225"/>
      <c r="J933" s="221"/>
      <c r="K933" s="221"/>
      <c r="L933" s="226"/>
      <c r="M933" s="227"/>
      <c r="N933" s="228"/>
      <c r="O933" s="228"/>
      <c r="P933" s="228"/>
      <c r="Q933" s="228"/>
      <c r="R933" s="228"/>
      <c r="S933" s="228"/>
      <c r="T933" s="229"/>
      <c r="AT933" s="230" t="s">
        <v>168</v>
      </c>
      <c r="AU933" s="230" t="s">
        <v>89</v>
      </c>
      <c r="AV933" s="12" t="s">
        <v>89</v>
      </c>
      <c r="AW933" s="12" t="s">
        <v>43</v>
      </c>
      <c r="AX933" s="12" t="s">
        <v>24</v>
      </c>
      <c r="AY933" s="230" t="s">
        <v>157</v>
      </c>
    </row>
    <row r="934" spans="2:65" s="1" customFormat="1" ht="22.5" customHeight="1">
      <c r="B934" s="42"/>
      <c r="C934" s="269" t="s">
        <v>1373</v>
      </c>
      <c r="D934" s="269" t="s">
        <v>218</v>
      </c>
      <c r="E934" s="270" t="s">
        <v>1374</v>
      </c>
      <c r="F934" s="271" t="s">
        <v>1375</v>
      </c>
      <c r="G934" s="272" t="s">
        <v>593</v>
      </c>
      <c r="H934" s="273">
        <v>1</v>
      </c>
      <c r="I934" s="274"/>
      <c r="J934" s="275">
        <f>ROUND(I934*H934,2)</f>
        <v>0</v>
      </c>
      <c r="K934" s="271" t="s">
        <v>163</v>
      </c>
      <c r="L934" s="276"/>
      <c r="M934" s="277" t="s">
        <v>22</v>
      </c>
      <c r="N934" s="278" t="s">
        <v>51</v>
      </c>
      <c r="O934" s="43"/>
      <c r="P934" s="214">
        <f>O934*H934</f>
        <v>0</v>
      </c>
      <c r="Q934" s="214">
        <v>1.23E-3</v>
      </c>
      <c r="R934" s="214">
        <f>Q934*H934</f>
        <v>1.23E-3</v>
      </c>
      <c r="S934" s="214">
        <v>0</v>
      </c>
      <c r="T934" s="215">
        <f>S934*H934</f>
        <v>0</v>
      </c>
      <c r="AR934" s="25" t="s">
        <v>342</v>
      </c>
      <c r="AT934" s="25" t="s">
        <v>218</v>
      </c>
      <c r="AU934" s="25" t="s">
        <v>89</v>
      </c>
      <c r="AY934" s="25" t="s">
        <v>157</v>
      </c>
      <c r="BE934" s="216">
        <f>IF(N934="základní",J934,0)</f>
        <v>0</v>
      </c>
      <c r="BF934" s="216">
        <f>IF(N934="snížená",J934,0)</f>
        <v>0</v>
      </c>
      <c r="BG934" s="216">
        <f>IF(N934="zákl. přenesená",J934,0)</f>
        <v>0</v>
      </c>
      <c r="BH934" s="216">
        <f>IF(N934="sníž. přenesená",J934,0)</f>
        <v>0</v>
      </c>
      <c r="BI934" s="216">
        <f>IF(N934="nulová",J934,0)</f>
        <v>0</v>
      </c>
      <c r="BJ934" s="25" t="s">
        <v>24</v>
      </c>
      <c r="BK934" s="216">
        <f>ROUND(I934*H934,2)</f>
        <v>0</v>
      </c>
      <c r="BL934" s="25" t="s">
        <v>252</v>
      </c>
      <c r="BM934" s="25" t="s">
        <v>1376</v>
      </c>
    </row>
    <row r="935" spans="2:65" s="1" customFormat="1" ht="31.5" customHeight="1">
      <c r="B935" s="42"/>
      <c r="C935" s="205" t="s">
        <v>1377</v>
      </c>
      <c r="D935" s="205" t="s">
        <v>159</v>
      </c>
      <c r="E935" s="206" t="s">
        <v>1378</v>
      </c>
      <c r="F935" s="207" t="s">
        <v>1379</v>
      </c>
      <c r="G935" s="208" t="s">
        <v>208</v>
      </c>
      <c r="H935" s="209">
        <v>0.47799999999999998</v>
      </c>
      <c r="I935" s="210"/>
      <c r="J935" s="211">
        <f>ROUND(I935*H935,2)</f>
        <v>0</v>
      </c>
      <c r="K935" s="207" t="s">
        <v>163</v>
      </c>
      <c r="L935" s="62"/>
      <c r="M935" s="212" t="s">
        <v>22</v>
      </c>
      <c r="N935" s="213" t="s">
        <v>51</v>
      </c>
      <c r="O935" s="43"/>
      <c r="P935" s="214">
        <f>O935*H935</f>
        <v>0</v>
      </c>
      <c r="Q935" s="214">
        <v>0</v>
      </c>
      <c r="R935" s="214">
        <f>Q935*H935</f>
        <v>0</v>
      </c>
      <c r="S935" s="214">
        <v>0</v>
      </c>
      <c r="T935" s="215">
        <f>S935*H935</f>
        <v>0</v>
      </c>
      <c r="AR935" s="25" t="s">
        <v>252</v>
      </c>
      <c r="AT935" s="25" t="s">
        <v>159</v>
      </c>
      <c r="AU935" s="25" t="s">
        <v>89</v>
      </c>
      <c r="AY935" s="25" t="s">
        <v>157</v>
      </c>
      <c r="BE935" s="216">
        <f>IF(N935="základní",J935,0)</f>
        <v>0</v>
      </c>
      <c r="BF935" s="216">
        <f>IF(N935="snížená",J935,0)</f>
        <v>0</v>
      </c>
      <c r="BG935" s="216">
        <f>IF(N935="zákl. přenesená",J935,0)</f>
        <v>0</v>
      </c>
      <c r="BH935" s="216">
        <f>IF(N935="sníž. přenesená",J935,0)</f>
        <v>0</v>
      </c>
      <c r="BI935" s="216">
        <f>IF(N935="nulová",J935,0)</f>
        <v>0</v>
      </c>
      <c r="BJ935" s="25" t="s">
        <v>24</v>
      </c>
      <c r="BK935" s="216">
        <f>ROUND(I935*H935,2)</f>
        <v>0</v>
      </c>
      <c r="BL935" s="25" t="s">
        <v>252</v>
      </c>
      <c r="BM935" s="25" t="s">
        <v>1380</v>
      </c>
    </row>
    <row r="936" spans="2:65" s="1" customFormat="1" ht="108">
      <c r="B936" s="42"/>
      <c r="C936" s="64"/>
      <c r="D936" s="217" t="s">
        <v>166</v>
      </c>
      <c r="E936" s="64"/>
      <c r="F936" s="218" t="s">
        <v>1381</v>
      </c>
      <c r="G936" s="64"/>
      <c r="H936" s="64"/>
      <c r="I936" s="173"/>
      <c r="J936" s="64"/>
      <c r="K936" s="64"/>
      <c r="L936" s="62"/>
      <c r="M936" s="219"/>
      <c r="N936" s="43"/>
      <c r="O936" s="43"/>
      <c r="P936" s="43"/>
      <c r="Q936" s="43"/>
      <c r="R936" s="43"/>
      <c r="S936" s="43"/>
      <c r="T936" s="79"/>
      <c r="AT936" s="25" t="s">
        <v>166</v>
      </c>
      <c r="AU936" s="25" t="s">
        <v>89</v>
      </c>
    </row>
    <row r="937" spans="2:65" s="11" customFormat="1" ht="29.85" customHeight="1">
      <c r="B937" s="188"/>
      <c r="C937" s="189"/>
      <c r="D937" s="202" t="s">
        <v>79</v>
      </c>
      <c r="E937" s="203" t="s">
        <v>1382</v>
      </c>
      <c r="F937" s="203" t="s">
        <v>1383</v>
      </c>
      <c r="G937" s="189"/>
      <c r="H937" s="189"/>
      <c r="I937" s="192"/>
      <c r="J937" s="204">
        <f>BK937</f>
        <v>0</v>
      </c>
      <c r="K937" s="189"/>
      <c r="L937" s="194"/>
      <c r="M937" s="195"/>
      <c r="N937" s="196"/>
      <c r="O937" s="196"/>
      <c r="P937" s="197">
        <f>SUM(P938:P961)</f>
        <v>0</v>
      </c>
      <c r="Q937" s="196"/>
      <c r="R937" s="197">
        <f>SUM(R938:R961)</f>
        <v>0.20229000000000003</v>
      </c>
      <c r="S937" s="196"/>
      <c r="T937" s="198">
        <f>SUM(T938:T961)</f>
        <v>0.05</v>
      </c>
      <c r="AR937" s="199" t="s">
        <v>89</v>
      </c>
      <c r="AT937" s="200" t="s">
        <v>79</v>
      </c>
      <c r="AU937" s="200" t="s">
        <v>24</v>
      </c>
      <c r="AY937" s="199" t="s">
        <v>157</v>
      </c>
      <c r="BK937" s="201">
        <f>SUM(BK938:BK961)</f>
        <v>0</v>
      </c>
    </row>
    <row r="938" spans="2:65" s="1" customFormat="1" ht="31.5" customHeight="1">
      <c r="B938" s="42"/>
      <c r="C938" s="205" t="s">
        <v>1384</v>
      </c>
      <c r="D938" s="205" t="s">
        <v>159</v>
      </c>
      <c r="E938" s="206" t="s">
        <v>1385</v>
      </c>
      <c r="F938" s="207" t="s">
        <v>1386</v>
      </c>
      <c r="G938" s="208" t="s">
        <v>593</v>
      </c>
      <c r="H938" s="209">
        <v>1</v>
      </c>
      <c r="I938" s="210"/>
      <c r="J938" s="211">
        <f>ROUND(I938*H938,2)</f>
        <v>0</v>
      </c>
      <c r="K938" s="207" t="s">
        <v>22</v>
      </c>
      <c r="L938" s="62"/>
      <c r="M938" s="212" t="s">
        <v>22</v>
      </c>
      <c r="N938" s="213" t="s">
        <v>51</v>
      </c>
      <c r="O938" s="43"/>
      <c r="P938" s="214">
        <f>O938*H938</f>
        <v>0</v>
      </c>
      <c r="Q938" s="214">
        <v>1E-3</v>
      </c>
      <c r="R938" s="214">
        <f>Q938*H938</f>
        <v>1E-3</v>
      </c>
      <c r="S938" s="214">
        <v>0</v>
      </c>
      <c r="T938" s="215">
        <f>S938*H938</f>
        <v>0</v>
      </c>
      <c r="AR938" s="25" t="s">
        <v>252</v>
      </c>
      <c r="AT938" s="25" t="s">
        <v>159</v>
      </c>
      <c r="AU938" s="25" t="s">
        <v>89</v>
      </c>
      <c r="AY938" s="25" t="s">
        <v>157</v>
      </c>
      <c r="BE938" s="216">
        <f>IF(N938="základní",J938,0)</f>
        <v>0</v>
      </c>
      <c r="BF938" s="216">
        <f>IF(N938="snížená",J938,0)</f>
        <v>0</v>
      </c>
      <c r="BG938" s="216">
        <f>IF(N938="zákl. přenesená",J938,0)</f>
        <v>0</v>
      </c>
      <c r="BH938" s="216">
        <f>IF(N938="sníž. přenesená",J938,0)</f>
        <v>0</v>
      </c>
      <c r="BI938" s="216">
        <f>IF(N938="nulová",J938,0)</f>
        <v>0</v>
      </c>
      <c r="BJ938" s="25" t="s">
        <v>24</v>
      </c>
      <c r="BK938" s="216">
        <f>ROUND(I938*H938,2)</f>
        <v>0</v>
      </c>
      <c r="BL938" s="25" t="s">
        <v>252</v>
      </c>
      <c r="BM938" s="25" t="s">
        <v>1387</v>
      </c>
    </row>
    <row r="939" spans="2:65" s="12" customFormat="1">
      <c r="B939" s="220"/>
      <c r="C939" s="221"/>
      <c r="D939" s="244" t="s">
        <v>168</v>
      </c>
      <c r="E939" s="266" t="s">
        <v>22</v>
      </c>
      <c r="F939" s="267" t="s">
        <v>1388</v>
      </c>
      <c r="G939" s="221"/>
      <c r="H939" s="268">
        <v>1</v>
      </c>
      <c r="I939" s="225"/>
      <c r="J939" s="221"/>
      <c r="K939" s="221"/>
      <c r="L939" s="226"/>
      <c r="M939" s="227"/>
      <c r="N939" s="228"/>
      <c r="O939" s="228"/>
      <c r="P939" s="228"/>
      <c r="Q939" s="228"/>
      <c r="R939" s="228"/>
      <c r="S939" s="228"/>
      <c r="T939" s="229"/>
      <c r="AT939" s="230" t="s">
        <v>168</v>
      </c>
      <c r="AU939" s="230" t="s">
        <v>89</v>
      </c>
      <c r="AV939" s="12" t="s">
        <v>89</v>
      </c>
      <c r="AW939" s="12" t="s">
        <v>43</v>
      </c>
      <c r="AX939" s="12" t="s">
        <v>24</v>
      </c>
      <c r="AY939" s="230" t="s">
        <v>157</v>
      </c>
    </row>
    <row r="940" spans="2:65" s="1" customFormat="1" ht="31.5" customHeight="1">
      <c r="B940" s="42"/>
      <c r="C940" s="205" t="s">
        <v>1389</v>
      </c>
      <c r="D940" s="205" t="s">
        <v>159</v>
      </c>
      <c r="E940" s="206" t="s">
        <v>1390</v>
      </c>
      <c r="F940" s="207" t="s">
        <v>1391</v>
      </c>
      <c r="G940" s="208" t="s">
        <v>593</v>
      </c>
      <c r="H940" s="209">
        <v>1</v>
      </c>
      <c r="I940" s="210"/>
      <c r="J940" s="211">
        <f>ROUND(I940*H940,2)</f>
        <v>0</v>
      </c>
      <c r="K940" s="207" t="s">
        <v>22</v>
      </c>
      <c r="L940" s="62"/>
      <c r="M940" s="212" t="s">
        <v>22</v>
      </c>
      <c r="N940" s="213" t="s">
        <v>51</v>
      </c>
      <c r="O940" s="43"/>
      <c r="P940" s="214">
        <f>O940*H940</f>
        <v>0</v>
      </c>
      <c r="Q940" s="214">
        <v>0.02</v>
      </c>
      <c r="R940" s="214">
        <f>Q940*H940</f>
        <v>0.02</v>
      </c>
      <c r="S940" s="214">
        <v>0</v>
      </c>
      <c r="T940" s="215">
        <f>S940*H940</f>
        <v>0</v>
      </c>
      <c r="AR940" s="25" t="s">
        <v>252</v>
      </c>
      <c r="AT940" s="25" t="s">
        <v>159</v>
      </c>
      <c r="AU940" s="25" t="s">
        <v>89</v>
      </c>
      <c r="AY940" s="25" t="s">
        <v>157</v>
      </c>
      <c r="BE940" s="216">
        <f>IF(N940="základní",J940,0)</f>
        <v>0</v>
      </c>
      <c r="BF940" s="216">
        <f>IF(N940="snížená",J940,0)</f>
        <v>0</v>
      </c>
      <c r="BG940" s="216">
        <f>IF(N940="zákl. přenesená",J940,0)</f>
        <v>0</v>
      </c>
      <c r="BH940" s="216">
        <f>IF(N940="sníž. přenesená",J940,0)</f>
        <v>0</v>
      </c>
      <c r="BI940" s="216">
        <f>IF(N940="nulová",J940,0)</f>
        <v>0</v>
      </c>
      <c r="BJ940" s="25" t="s">
        <v>24</v>
      </c>
      <c r="BK940" s="216">
        <f>ROUND(I940*H940,2)</f>
        <v>0</v>
      </c>
      <c r="BL940" s="25" t="s">
        <v>252</v>
      </c>
      <c r="BM940" s="25" t="s">
        <v>1392</v>
      </c>
    </row>
    <row r="941" spans="2:65" s="12" customFormat="1">
      <c r="B941" s="220"/>
      <c r="C941" s="221"/>
      <c r="D941" s="244" t="s">
        <v>168</v>
      </c>
      <c r="E941" s="266" t="s">
        <v>22</v>
      </c>
      <c r="F941" s="267" t="s">
        <v>1393</v>
      </c>
      <c r="G941" s="221"/>
      <c r="H941" s="268">
        <v>1</v>
      </c>
      <c r="I941" s="225"/>
      <c r="J941" s="221"/>
      <c r="K941" s="221"/>
      <c r="L941" s="226"/>
      <c r="M941" s="227"/>
      <c r="N941" s="228"/>
      <c r="O941" s="228"/>
      <c r="P941" s="228"/>
      <c r="Q941" s="228"/>
      <c r="R941" s="228"/>
      <c r="S941" s="228"/>
      <c r="T941" s="229"/>
      <c r="AT941" s="230" t="s">
        <v>168</v>
      </c>
      <c r="AU941" s="230" t="s">
        <v>89</v>
      </c>
      <c r="AV941" s="12" t="s">
        <v>89</v>
      </c>
      <c r="AW941" s="12" t="s">
        <v>43</v>
      </c>
      <c r="AX941" s="12" t="s">
        <v>24</v>
      </c>
      <c r="AY941" s="230" t="s">
        <v>157</v>
      </c>
    </row>
    <row r="942" spans="2:65" s="1" customFormat="1" ht="22.5" customHeight="1">
      <c r="B942" s="42"/>
      <c r="C942" s="205" t="s">
        <v>1394</v>
      </c>
      <c r="D942" s="205" t="s">
        <v>159</v>
      </c>
      <c r="E942" s="206" t="s">
        <v>1395</v>
      </c>
      <c r="F942" s="207" t="s">
        <v>1396</v>
      </c>
      <c r="G942" s="208" t="s">
        <v>593</v>
      </c>
      <c r="H942" s="209">
        <v>3</v>
      </c>
      <c r="I942" s="210"/>
      <c r="J942" s="211">
        <f>ROUND(I942*H942,2)</f>
        <v>0</v>
      </c>
      <c r="K942" s="207" t="s">
        <v>163</v>
      </c>
      <c r="L942" s="62"/>
      <c r="M942" s="212" t="s">
        <v>22</v>
      </c>
      <c r="N942" s="213" t="s">
        <v>51</v>
      </c>
      <c r="O942" s="43"/>
      <c r="P942" s="214">
        <f>O942*H942</f>
        <v>0</v>
      </c>
      <c r="Q942" s="214">
        <v>0</v>
      </c>
      <c r="R942" s="214">
        <f>Q942*H942</f>
        <v>0</v>
      </c>
      <c r="S942" s="214">
        <v>0</v>
      </c>
      <c r="T942" s="215">
        <f>S942*H942</f>
        <v>0</v>
      </c>
      <c r="AR942" s="25" t="s">
        <v>252</v>
      </c>
      <c r="AT942" s="25" t="s">
        <v>159</v>
      </c>
      <c r="AU942" s="25" t="s">
        <v>89</v>
      </c>
      <c r="AY942" s="25" t="s">
        <v>157</v>
      </c>
      <c r="BE942" s="216">
        <f>IF(N942="základní",J942,0)</f>
        <v>0</v>
      </c>
      <c r="BF942" s="216">
        <f>IF(N942="snížená",J942,0)</f>
        <v>0</v>
      </c>
      <c r="BG942" s="216">
        <f>IF(N942="zákl. přenesená",J942,0)</f>
        <v>0</v>
      </c>
      <c r="BH942" s="216">
        <f>IF(N942="sníž. přenesená",J942,0)</f>
        <v>0</v>
      </c>
      <c r="BI942" s="216">
        <f>IF(N942="nulová",J942,0)</f>
        <v>0</v>
      </c>
      <c r="BJ942" s="25" t="s">
        <v>24</v>
      </c>
      <c r="BK942" s="216">
        <f>ROUND(I942*H942,2)</f>
        <v>0</v>
      </c>
      <c r="BL942" s="25" t="s">
        <v>252</v>
      </c>
      <c r="BM942" s="25" t="s">
        <v>1397</v>
      </c>
    </row>
    <row r="943" spans="2:65" s="1" customFormat="1" ht="144">
      <c r="B943" s="42"/>
      <c r="C943" s="64"/>
      <c r="D943" s="217" t="s">
        <v>166</v>
      </c>
      <c r="E943" s="64"/>
      <c r="F943" s="218" t="s">
        <v>1398</v>
      </c>
      <c r="G943" s="64"/>
      <c r="H943" s="64"/>
      <c r="I943" s="173"/>
      <c r="J943" s="64"/>
      <c r="K943" s="64"/>
      <c r="L943" s="62"/>
      <c r="M943" s="219"/>
      <c r="N943" s="43"/>
      <c r="O943" s="43"/>
      <c r="P943" s="43"/>
      <c r="Q943" s="43"/>
      <c r="R943" s="43"/>
      <c r="S943" s="43"/>
      <c r="T943" s="79"/>
      <c r="AT943" s="25" t="s">
        <v>166</v>
      </c>
      <c r="AU943" s="25" t="s">
        <v>89</v>
      </c>
    </row>
    <row r="944" spans="2:65" s="12" customFormat="1">
      <c r="B944" s="220"/>
      <c r="C944" s="221"/>
      <c r="D944" s="217" t="s">
        <v>168</v>
      </c>
      <c r="E944" s="222" t="s">
        <v>22</v>
      </c>
      <c r="F944" s="223" t="s">
        <v>1399</v>
      </c>
      <c r="G944" s="221"/>
      <c r="H944" s="224">
        <v>2</v>
      </c>
      <c r="I944" s="225"/>
      <c r="J944" s="221"/>
      <c r="K944" s="221"/>
      <c r="L944" s="226"/>
      <c r="M944" s="227"/>
      <c r="N944" s="228"/>
      <c r="O944" s="228"/>
      <c r="P944" s="228"/>
      <c r="Q944" s="228"/>
      <c r="R944" s="228"/>
      <c r="S944" s="228"/>
      <c r="T944" s="229"/>
      <c r="AT944" s="230" t="s">
        <v>168</v>
      </c>
      <c r="AU944" s="230" t="s">
        <v>89</v>
      </c>
      <c r="AV944" s="12" t="s">
        <v>89</v>
      </c>
      <c r="AW944" s="12" t="s">
        <v>43</v>
      </c>
      <c r="AX944" s="12" t="s">
        <v>80</v>
      </c>
      <c r="AY944" s="230" t="s">
        <v>157</v>
      </c>
    </row>
    <row r="945" spans="2:65" s="12" customFormat="1">
      <c r="B945" s="220"/>
      <c r="C945" s="221"/>
      <c r="D945" s="217" t="s">
        <v>168</v>
      </c>
      <c r="E945" s="222" t="s">
        <v>22</v>
      </c>
      <c r="F945" s="223" t="s">
        <v>1400</v>
      </c>
      <c r="G945" s="221"/>
      <c r="H945" s="224">
        <v>1</v>
      </c>
      <c r="I945" s="225"/>
      <c r="J945" s="221"/>
      <c r="K945" s="221"/>
      <c r="L945" s="226"/>
      <c r="M945" s="227"/>
      <c r="N945" s="228"/>
      <c r="O945" s="228"/>
      <c r="P945" s="228"/>
      <c r="Q945" s="228"/>
      <c r="R945" s="228"/>
      <c r="S945" s="228"/>
      <c r="T945" s="229"/>
      <c r="AT945" s="230" t="s">
        <v>168</v>
      </c>
      <c r="AU945" s="230" t="s">
        <v>89</v>
      </c>
      <c r="AV945" s="12" t="s">
        <v>89</v>
      </c>
      <c r="AW945" s="12" t="s">
        <v>43</v>
      </c>
      <c r="AX945" s="12" t="s">
        <v>80</v>
      </c>
      <c r="AY945" s="230" t="s">
        <v>157</v>
      </c>
    </row>
    <row r="946" spans="2:65" s="15" customFormat="1">
      <c r="B946" s="255"/>
      <c r="C946" s="256"/>
      <c r="D946" s="244" t="s">
        <v>168</v>
      </c>
      <c r="E946" s="282" t="s">
        <v>22</v>
      </c>
      <c r="F946" s="283" t="s">
        <v>193</v>
      </c>
      <c r="G946" s="256"/>
      <c r="H946" s="284">
        <v>3</v>
      </c>
      <c r="I946" s="260"/>
      <c r="J946" s="256"/>
      <c r="K946" s="256"/>
      <c r="L946" s="261"/>
      <c r="M946" s="262"/>
      <c r="N946" s="263"/>
      <c r="O946" s="263"/>
      <c r="P946" s="263"/>
      <c r="Q946" s="263"/>
      <c r="R946" s="263"/>
      <c r="S946" s="263"/>
      <c r="T946" s="264"/>
      <c r="AT946" s="265" t="s">
        <v>168</v>
      </c>
      <c r="AU946" s="265" t="s">
        <v>89</v>
      </c>
      <c r="AV946" s="15" t="s">
        <v>164</v>
      </c>
      <c r="AW946" s="15" t="s">
        <v>43</v>
      </c>
      <c r="AX946" s="15" t="s">
        <v>24</v>
      </c>
      <c r="AY946" s="265" t="s">
        <v>157</v>
      </c>
    </row>
    <row r="947" spans="2:65" s="1" customFormat="1" ht="31.5" customHeight="1">
      <c r="B947" s="42"/>
      <c r="C947" s="269" t="s">
        <v>1401</v>
      </c>
      <c r="D947" s="269" t="s">
        <v>218</v>
      </c>
      <c r="E947" s="270" t="s">
        <v>1402</v>
      </c>
      <c r="F947" s="271" t="s">
        <v>1403</v>
      </c>
      <c r="G947" s="272" t="s">
        <v>593</v>
      </c>
      <c r="H947" s="273">
        <v>2</v>
      </c>
      <c r="I947" s="274"/>
      <c r="J947" s="275">
        <f>ROUND(I947*H947,2)</f>
        <v>0</v>
      </c>
      <c r="K947" s="271" t="s">
        <v>22</v>
      </c>
      <c r="L947" s="276"/>
      <c r="M947" s="277" t="s">
        <v>22</v>
      </c>
      <c r="N947" s="278" t="s">
        <v>51</v>
      </c>
      <c r="O947" s="43"/>
      <c r="P947" s="214">
        <f>O947*H947</f>
        <v>0</v>
      </c>
      <c r="Q947" s="214">
        <v>0.02</v>
      </c>
      <c r="R947" s="214">
        <f>Q947*H947</f>
        <v>0.04</v>
      </c>
      <c r="S947" s="214">
        <v>0</v>
      </c>
      <c r="T947" s="215">
        <f>S947*H947</f>
        <v>0</v>
      </c>
      <c r="AR947" s="25" t="s">
        <v>342</v>
      </c>
      <c r="AT947" s="25" t="s">
        <v>218</v>
      </c>
      <c r="AU947" s="25" t="s">
        <v>89</v>
      </c>
      <c r="AY947" s="25" t="s">
        <v>157</v>
      </c>
      <c r="BE947" s="216">
        <f>IF(N947="základní",J947,0)</f>
        <v>0</v>
      </c>
      <c r="BF947" s="216">
        <f>IF(N947="snížená",J947,0)</f>
        <v>0</v>
      </c>
      <c r="BG947" s="216">
        <f>IF(N947="zákl. přenesená",J947,0)</f>
        <v>0</v>
      </c>
      <c r="BH947" s="216">
        <f>IF(N947="sníž. přenesená",J947,0)</f>
        <v>0</v>
      </c>
      <c r="BI947" s="216">
        <f>IF(N947="nulová",J947,0)</f>
        <v>0</v>
      </c>
      <c r="BJ947" s="25" t="s">
        <v>24</v>
      </c>
      <c r="BK947" s="216">
        <f>ROUND(I947*H947,2)</f>
        <v>0</v>
      </c>
      <c r="BL947" s="25" t="s">
        <v>252</v>
      </c>
      <c r="BM947" s="25" t="s">
        <v>1404</v>
      </c>
    </row>
    <row r="948" spans="2:65" s="1" customFormat="1" ht="31.5" customHeight="1">
      <c r="B948" s="42"/>
      <c r="C948" s="269" t="s">
        <v>1405</v>
      </c>
      <c r="D948" s="269" t="s">
        <v>218</v>
      </c>
      <c r="E948" s="270" t="s">
        <v>1406</v>
      </c>
      <c r="F948" s="271" t="s">
        <v>1407</v>
      </c>
      <c r="G948" s="272" t="s">
        <v>593</v>
      </c>
      <c r="H948" s="273">
        <v>1</v>
      </c>
      <c r="I948" s="274"/>
      <c r="J948" s="275">
        <f>ROUND(I948*H948,2)</f>
        <v>0</v>
      </c>
      <c r="K948" s="271" t="s">
        <v>22</v>
      </c>
      <c r="L948" s="276"/>
      <c r="M948" s="277" t="s">
        <v>22</v>
      </c>
      <c r="N948" s="278" t="s">
        <v>51</v>
      </c>
      <c r="O948" s="43"/>
      <c r="P948" s="214">
        <f>O948*H948</f>
        <v>0</v>
      </c>
      <c r="Q948" s="214">
        <v>0.04</v>
      </c>
      <c r="R948" s="214">
        <f>Q948*H948</f>
        <v>0.04</v>
      </c>
      <c r="S948" s="214">
        <v>0</v>
      </c>
      <c r="T948" s="215">
        <f>S948*H948</f>
        <v>0</v>
      </c>
      <c r="AR948" s="25" t="s">
        <v>342</v>
      </c>
      <c r="AT948" s="25" t="s">
        <v>218</v>
      </c>
      <c r="AU948" s="25" t="s">
        <v>89</v>
      </c>
      <c r="AY948" s="25" t="s">
        <v>157</v>
      </c>
      <c r="BE948" s="216">
        <f>IF(N948="základní",J948,0)</f>
        <v>0</v>
      </c>
      <c r="BF948" s="216">
        <f>IF(N948="snížená",J948,0)</f>
        <v>0</v>
      </c>
      <c r="BG948" s="216">
        <f>IF(N948="zákl. přenesená",J948,0)</f>
        <v>0</v>
      </c>
      <c r="BH948" s="216">
        <f>IF(N948="sníž. přenesená",J948,0)</f>
        <v>0</v>
      </c>
      <c r="BI948" s="216">
        <f>IF(N948="nulová",J948,0)</f>
        <v>0</v>
      </c>
      <c r="BJ948" s="25" t="s">
        <v>24</v>
      </c>
      <c r="BK948" s="216">
        <f>ROUND(I948*H948,2)</f>
        <v>0</v>
      </c>
      <c r="BL948" s="25" t="s">
        <v>252</v>
      </c>
      <c r="BM948" s="25" t="s">
        <v>1408</v>
      </c>
    </row>
    <row r="949" spans="2:65" s="1" customFormat="1" ht="22.5" customHeight="1">
      <c r="B949" s="42"/>
      <c r="C949" s="205" t="s">
        <v>1409</v>
      </c>
      <c r="D949" s="205" t="s">
        <v>159</v>
      </c>
      <c r="E949" s="206" t="s">
        <v>1410</v>
      </c>
      <c r="F949" s="207" t="s">
        <v>1411</v>
      </c>
      <c r="G949" s="208" t="s">
        <v>226</v>
      </c>
      <c r="H949" s="209">
        <v>8.5</v>
      </c>
      <c r="I949" s="210"/>
      <c r="J949" s="211">
        <f>ROUND(I949*H949,2)</f>
        <v>0</v>
      </c>
      <c r="K949" s="207" t="s">
        <v>163</v>
      </c>
      <c r="L949" s="62"/>
      <c r="M949" s="212" t="s">
        <v>22</v>
      </c>
      <c r="N949" s="213" t="s">
        <v>51</v>
      </c>
      <c r="O949" s="43"/>
      <c r="P949" s="214">
        <f>O949*H949</f>
        <v>0</v>
      </c>
      <c r="Q949" s="214">
        <v>3.8000000000000002E-4</v>
      </c>
      <c r="R949" s="214">
        <f>Q949*H949</f>
        <v>3.2300000000000002E-3</v>
      </c>
      <c r="S949" s="214">
        <v>0</v>
      </c>
      <c r="T949" s="215">
        <f>S949*H949</f>
        <v>0</v>
      </c>
      <c r="AR949" s="25" t="s">
        <v>252</v>
      </c>
      <c r="AT949" s="25" t="s">
        <v>159</v>
      </c>
      <c r="AU949" s="25" t="s">
        <v>89</v>
      </c>
      <c r="AY949" s="25" t="s">
        <v>157</v>
      </c>
      <c r="BE949" s="216">
        <f>IF(N949="základní",J949,0)</f>
        <v>0</v>
      </c>
      <c r="BF949" s="216">
        <f>IF(N949="snížená",J949,0)</f>
        <v>0</v>
      </c>
      <c r="BG949" s="216">
        <f>IF(N949="zákl. přenesená",J949,0)</f>
        <v>0</v>
      </c>
      <c r="BH949" s="216">
        <f>IF(N949="sníž. přenesená",J949,0)</f>
        <v>0</v>
      </c>
      <c r="BI949" s="216">
        <f>IF(N949="nulová",J949,0)</f>
        <v>0</v>
      </c>
      <c r="BJ949" s="25" t="s">
        <v>24</v>
      </c>
      <c r="BK949" s="216">
        <f>ROUND(I949*H949,2)</f>
        <v>0</v>
      </c>
      <c r="BL949" s="25" t="s">
        <v>252</v>
      </c>
      <c r="BM949" s="25" t="s">
        <v>1412</v>
      </c>
    </row>
    <row r="950" spans="2:65" s="1" customFormat="1" ht="60">
      <c r="B950" s="42"/>
      <c r="C950" s="64"/>
      <c r="D950" s="217" t="s">
        <v>166</v>
      </c>
      <c r="E950" s="64"/>
      <c r="F950" s="218" t="s">
        <v>1413</v>
      </c>
      <c r="G950" s="64"/>
      <c r="H950" s="64"/>
      <c r="I950" s="173"/>
      <c r="J950" s="64"/>
      <c r="K950" s="64"/>
      <c r="L950" s="62"/>
      <c r="M950" s="219"/>
      <c r="N950" s="43"/>
      <c r="O950" s="43"/>
      <c r="P950" s="43"/>
      <c r="Q950" s="43"/>
      <c r="R950" s="43"/>
      <c r="S950" s="43"/>
      <c r="T950" s="79"/>
      <c r="AT950" s="25" t="s">
        <v>166</v>
      </c>
      <c r="AU950" s="25" t="s">
        <v>89</v>
      </c>
    </row>
    <row r="951" spans="2:65" s="12" customFormat="1">
      <c r="B951" s="220"/>
      <c r="C951" s="221"/>
      <c r="D951" s="244" t="s">
        <v>168</v>
      </c>
      <c r="E951" s="266" t="s">
        <v>22</v>
      </c>
      <c r="F951" s="267" t="s">
        <v>1414</v>
      </c>
      <c r="G951" s="221"/>
      <c r="H951" s="268">
        <v>8.5</v>
      </c>
      <c r="I951" s="225"/>
      <c r="J951" s="221"/>
      <c r="K951" s="221"/>
      <c r="L951" s="226"/>
      <c r="M951" s="227"/>
      <c r="N951" s="228"/>
      <c r="O951" s="228"/>
      <c r="P951" s="228"/>
      <c r="Q951" s="228"/>
      <c r="R951" s="228"/>
      <c r="S951" s="228"/>
      <c r="T951" s="229"/>
      <c r="AT951" s="230" t="s">
        <v>168</v>
      </c>
      <c r="AU951" s="230" t="s">
        <v>89</v>
      </c>
      <c r="AV951" s="12" t="s">
        <v>89</v>
      </c>
      <c r="AW951" s="12" t="s">
        <v>43</v>
      </c>
      <c r="AX951" s="12" t="s">
        <v>24</v>
      </c>
      <c r="AY951" s="230" t="s">
        <v>157</v>
      </c>
    </row>
    <row r="952" spans="2:65" s="1" customFormat="1" ht="31.5" customHeight="1">
      <c r="B952" s="42"/>
      <c r="C952" s="269" t="s">
        <v>1415</v>
      </c>
      <c r="D952" s="269" t="s">
        <v>218</v>
      </c>
      <c r="E952" s="270" t="s">
        <v>1416</v>
      </c>
      <c r="F952" s="271" t="s">
        <v>1417</v>
      </c>
      <c r="G952" s="272" t="s">
        <v>593</v>
      </c>
      <c r="H952" s="273">
        <v>2</v>
      </c>
      <c r="I952" s="274"/>
      <c r="J952" s="275">
        <f>ROUND(I952*H952,2)</f>
        <v>0</v>
      </c>
      <c r="K952" s="271" t="s">
        <v>22</v>
      </c>
      <c r="L952" s="276"/>
      <c r="M952" s="277" t="s">
        <v>22</v>
      </c>
      <c r="N952" s="278" t="s">
        <v>51</v>
      </c>
      <c r="O952" s="43"/>
      <c r="P952" s="214">
        <f>O952*H952</f>
        <v>0</v>
      </c>
      <c r="Q952" s="214">
        <v>2.4029999999999999E-2</v>
      </c>
      <c r="R952" s="214">
        <f>Q952*H952</f>
        <v>4.8059999999999999E-2</v>
      </c>
      <c r="S952" s="214">
        <v>0</v>
      </c>
      <c r="T952" s="215">
        <f>S952*H952</f>
        <v>0</v>
      </c>
      <c r="AR952" s="25" t="s">
        <v>342</v>
      </c>
      <c r="AT952" s="25" t="s">
        <v>218</v>
      </c>
      <c r="AU952" s="25" t="s">
        <v>89</v>
      </c>
      <c r="AY952" s="25" t="s">
        <v>157</v>
      </c>
      <c r="BE952" s="216">
        <f>IF(N952="základní",J952,0)</f>
        <v>0</v>
      </c>
      <c r="BF952" s="216">
        <f>IF(N952="snížená",J952,0)</f>
        <v>0</v>
      </c>
      <c r="BG952" s="216">
        <f>IF(N952="zákl. přenesená",J952,0)</f>
        <v>0</v>
      </c>
      <c r="BH952" s="216">
        <f>IF(N952="sníž. přenesená",J952,0)</f>
        <v>0</v>
      </c>
      <c r="BI952" s="216">
        <f>IF(N952="nulová",J952,0)</f>
        <v>0</v>
      </c>
      <c r="BJ952" s="25" t="s">
        <v>24</v>
      </c>
      <c r="BK952" s="216">
        <f>ROUND(I952*H952,2)</f>
        <v>0</v>
      </c>
      <c r="BL952" s="25" t="s">
        <v>252</v>
      </c>
      <c r="BM952" s="25" t="s">
        <v>1418</v>
      </c>
    </row>
    <row r="953" spans="2:65" s="1" customFormat="1" ht="22.5" customHeight="1">
      <c r="B953" s="42"/>
      <c r="C953" s="205" t="s">
        <v>1419</v>
      </c>
      <c r="D953" s="205" t="s">
        <v>159</v>
      </c>
      <c r="E953" s="206" t="s">
        <v>1420</v>
      </c>
      <c r="F953" s="207" t="s">
        <v>1421</v>
      </c>
      <c r="G953" s="208" t="s">
        <v>593</v>
      </c>
      <c r="H953" s="209">
        <v>1</v>
      </c>
      <c r="I953" s="210"/>
      <c r="J953" s="211">
        <f>ROUND(I953*H953,2)</f>
        <v>0</v>
      </c>
      <c r="K953" s="207" t="s">
        <v>22</v>
      </c>
      <c r="L953" s="62"/>
      <c r="M953" s="212" t="s">
        <v>22</v>
      </c>
      <c r="N953" s="213" t="s">
        <v>51</v>
      </c>
      <c r="O953" s="43"/>
      <c r="P953" s="214">
        <f>O953*H953</f>
        <v>0</v>
      </c>
      <c r="Q953" s="214">
        <v>0</v>
      </c>
      <c r="R953" s="214">
        <f>Q953*H953</f>
        <v>0</v>
      </c>
      <c r="S953" s="214">
        <v>0.05</v>
      </c>
      <c r="T953" s="215">
        <f>S953*H953</f>
        <v>0.05</v>
      </c>
      <c r="AR953" s="25" t="s">
        <v>252</v>
      </c>
      <c r="AT953" s="25" t="s">
        <v>159</v>
      </c>
      <c r="AU953" s="25" t="s">
        <v>89</v>
      </c>
      <c r="AY953" s="25" t="s">
        <v>157</v>
      </c>
      <c r="BE953" s="216">
        <f>IF(N953="základní",J953,0)</f>
        <v>0</v>
      </c>
      <c r="BF953" s="216">
        <f>IF(N953="snížená",J953,0)</f>
        <v>0</v>
      </c>
      <c r="BG953" s="216">
        <f>IF(N953="zákl. přenesená",J953,0)</f>
        <v>0</v>
      </c>
      <c r="BH953" s="216">
        <f>IF(N953="sníž. přenesená",J953,0)</f>
        <v>0</v>
      </c>
      <c r="BI953" s="216">
        <f>IF(N953="nulová",J953,0)</f>
        <v>0</v>
      </c>
      <c r="BJ953" s="25" t="s">
        <v>24</v>
      </c>
      <c r="BK953" s="216">
        <f>ROUND(I953*H953,2)</f>
        <v>0</v>
      </c>
      <c r="BL953" s="25" t="s">
        <v>252</v>
      </c>
      <c r="BM953" s="25" t="s">
        <v>1422</v>
      </c>
    </row>
    <row r="954" spans="2:65" s="12" customFormat="1">
      <c r="B954" s="220"/>
      <c r="C954" s="221"/>
      <c r="D954" s="244" t="s">
        <v>168</v>
      </c>
      <c r="E954" s="266" t="s">
        <v>22</v>
      </c>
      <c r="F954" s="267" t="s">
        <v>1423</v>
      </c>
      <c r="G954" s="221"/>
      <c r="H954" s="268">
        <v>1</v>
      </c>
      <c r="I954" s="225"/>
      <c r="J954" s="221"/>
      <c r="K954" s="221"/>
      <c r="L954" s="226"/>
      <c r="M954" s="227"/>
      <c r="N954" s="228"/>
      <c r="O954" s="228"/>
      <c r="P954" s="228"/>
      <c r="Q954" s="228"/>
      <c r="R954" s="228"/>
      <c r="S954" s="228"/>
      <c r="T954" s="229"/>
      <c r="AT954" s="230" t="s">
        <v>168</v>
      </c>
      <c r="AU954" s="230" t="s">
        <v>89</v>
      </c>
      <c r="AV954" s="12" t="s">
        <v>89</v>
      </c>
      <c r="AW954" s="12" t="s">
        <v>43</v>
      </c>
      <c r="AX954" s="12" t="s">
        <v>24</v>
      </c>
      <c r="AY954" s="230" t="s">
        <v>157</v>
      </c>
    </row>
    <row r="955" spans="2:65" s="1" customFormat="1" ht="31.5" customHeight="1">
      <c r="B955" s="42"/>
      <c r="C955" s="205" t="s">
        <v>1424</v>
      </c>
      <c r="D955" s="205" t="s">
        <v>159</v>
      </c>
      <c r="E955" s="206" t="s">
        <v>1425</v>
      </c>
      <c r="F955" s="207" t="s">
        <v>1426</v>
      </c>
      <c r="G955" s="208" t="s">
        <v>593</v>
      </c>
      <c r="H955" s="209">
        <v>1</v>
      </c>
      <c r="I955" s="210"/>
      <c r="J955" s="211">
        <f>ROUND(I955*H955,2)</f>
        <v>0</v>
      </c>
      <c r="K955" s="207" t="s">
        <v>22</v>
      </c>
      <c r="L955" s="62"/>
      <c r="M955" s="212" t="s">
        <v>22</v>
      </c>
      <c r="N955" s="213" t="s">
        <v>51</v>
      </c>
      <c r="O955" s="43"/>
      <c r="P955" s="214">
        <f>O955*H955</f>
        <v>0</v>
      </c>
      <c r="Q955" s="214">
        <v>0.05</v>
      </c>
      <c r="R955" s="214">
        <f>Q955*H955</f>
        <v>0.05</v>
      </c>
      <c r="S955" s="214">
        <v>0</v>
      </c>
      <c r="T955" s="215">
        <f>S955*H955</f>
        <v>0</v>
      </c>
      <c r="AR955" s="25" t="s">
        <v>252</v>
      </c>
      <c r="AT955" s="25" t="s">
        <v>159</v>
      </c>
      <c r="AU955" s="25" t="s">
        <v>89</v>
      </c>
      <c r="AY955" s="25" t="s">
        <v>157</v>
      </c>
      <c r="BE955" s="216">
        <f>IF(N955="základní",J955,0)</f>
        <v>0</v>
      </c>
      <c r="BF955" s="216">
        <f>IF(N955="snížená",J955,0)</f>
        <v>0</v>
      </c>
      <c r="BG955" s="216">
        <f>IF(N955="zákl. přenesená",J955,0)</f>
        <v>0</v>
      </c>
      <c r="BH955" s="216">
        <f>IF(N955="sníž. přenesená",J955,0)</f>
        <v>0</v>
      </c>
      <c r="BI955" s="216">
        <f>IF(N955="nulová",J955,0)</f>
        <v>0</v>
      </c>
      <c r="BJ955" s="25" t="s">
        <v>24</v>
      </c>
      <c r="BK955" s="216">
        <f>ROUND(I955*H955,2)</f>
        <v>0</v>
      </c>
      <c r="BL955" s="25" t="s">
        <v>252</v>
      </c>
      <c r="BM955" s="25" t="s">
        <v>1427</v>
      </c>
    </row>
    <row r="956" spans="2:65" s="12" customFormat="1">
      <c r="B956" s="220"/>
      <c r="C956" s="221"/>
      <c r="D956" s="244" t="s">
        <v>168</v>
      </c>
      <c r="E956" s="266" t="s">
        <v>22</v>
      </c>
      <c r="F956" s="267" t="s">
        <v>1428</v>
      </c>
      <c r="G956" s="221"/>
      <c r="H956" s="268">
        <v>1</v>
      </c>
      <c r="I956" s="225"/>
      <c r="J956" s="221"/>
      <c r="K956" s="221"/>
      <c r="L956" s="226"/>
      <c r="M956" s="227"/>
      <c r="N956" s="228"/>
      <c r="O956" s="228"/>
      <c r="P956" s="228"/>
      <c r="Q956" s="228"/>
      <c r="R956" s="228"/>
      <c r="S956" s="228"/>
      <c r="T956" s="229"/>
      <c r="AT956" s="230" t="s">
        <v>168</v>
      </c>
      <c r="AU956" s="230" t="s">
        <v>89</v>
      </c>
      <c r="AV956" s="12" t="s">
        <v>89</v>
      </c>
      <c r="AW956" s="12" t="s">
        <v>43</v>
      </c>
      <c r="AX956" s="12" t="s">
        <v>24</v>
      </c>
      <c r="AY956" s="230" t="s">
        <v>157</v>
      </c>
    </row>
    <row r="957" spans="2:65" s="1" customFormat="1" ht="57" customHeight="1">
      <c r="B957" s="42"/>
      <c r="C957" s="205" t="s">
        <v>1429</v>
      </c>
      <c r="D957" s="205" t="s">
        <v>159</v>
      </c>
      <c r="E957" s="206" t="s">
        <v>1430</v>
      </c>
      <c r="F957" s="207" t="s">
        <v>1431</v>
      </c>
      <c r="G957" s="208" t="s">
        <v>593</v>
      </c>
      <c r="H957" s="209">
        <v>1</v>
      </c>
      <c r="I957" s="210"/>
      <c r="J957" s="211">
        <f>ROUND(I957*H957,2)</f>
        <v>0</v>
      </c>
      <c r="K957" s="207" t="s">
        <v>22</v>
      </c>
      <c r="L957" s="62"/>
      <c r="M957" s="212" t="s">
        <v>22</v>
      </c>
      <c r="N957" s="213" t="s">
        <v>51</v>
      </c>
      <c r="O957" s="43"/>
      <c r="P957" s="214">
        <f>O957*H957</f>
        <v>0</v>
      </c>
      <c r="Q957" s="214">
        <v>0</v>
      </c>
      <c r="R957" s="214">
        <f>Q957*H957</f>
        <v>0</v>
      </c>
      <c r="S957" s="214">
        <v>0</v>
      </c>
      <c r="T957" s="215">
        <f>S957*H957</f>
        <v>0</v>
      </c>
      <c r="AR957" s="25" t="s">
        <v>252</v>
      </c>
      <c r="AT957" s="25" t="s">
        <v>159</v>
      </c>
      <c r="AU957" s="25" t="s">
        <v>89</v>
      </c>
      <c r="AY957" s="25" t="s">
        <v>157</v>
      </c>
      <c r="BE957" s="216">
        <f>IF(N957="základní",J957,0)</f>
        <v>0</v>
      </c>
      <c r="BF957" s="216">
        <f>IF(N957="snížená",J957,0)</f>
        <v>0</v>
      </c>
      <c r="BG957" s="216">
        <f>IF(N957="zákl. přenesená",J957,0)</f>
        <v>0</v>
      </c>
      <c r="BH957" s="216">
        <f>IF(N957="sníž. přenesená",J957,0)</f>
        <v>0</v>
      </c>
      <c r="BI957" s="216">
        <f>IF(N957="nulová",J957,0)</f>
        <v>0</v>
      </c>
      <c r="BJ957" s="25" t="s">
        <v>24</v>
      </c>
      <c r="BK957" s="216">
        <f>ROUND(I957*H957,2)</f>
        <v>0</v>
      </c>
      <c r="BL957" s="25" t="s">
        <v>252</v>
      </c>
      <c r="BM957" s="25" t="s">
        <v>1432</v>
      </c>
    </row>
    <row r="958" spans="2:65" s="12" customFormat="1">
      <c r="B958" s="220"/>
      <c r="C958" s="221"/>
      <c r="D958" s="244" t="s">
        <v>168</v>
      </c>
      <c r="E958" s="266" t="s">
        <v>22</v>
      </c>
      <c r="F958" s="267" t="s">
        <v>1433</v>
      </c>
      <c r="G958" s="221"/>
      <c r="H958" s="268">
        <v>1</v>
      </c>
      <c r="I958" s="225"/>
      <c r="J958" s="221"/>
      <c r="K958" s="221"/>
      <c r="L958" s="226"/>
      <c r="M958" s="227"/>
      <c r="N958" s="228"/>
      <c r="O958" s="228"/>
      <c r="P958" s="228"/>
      <c r="Q958" s="228"/>
      <c r="R958" s="228"/>
      <c r="S958" s="228"/>
      <c r="T958" s="229"/>
      <c r="AT958" s="230" t="s">
        <v>168</v>
      </c>
      <c r="AU958" s="230" t="s">
        <v>89</v>
      </c>
      <c r="AV958" s="12" t="s">
        <v>89</v>
      </c>
      <c r="AW958" s="12" t="s">
        <v>43</v>
      </c>
      <c r="AX958" s="12" t="s">
        <v>24</v>
      </c>
      <c r="AY958" s="230" t="s">
        <v>157</v>
      </c>
    </row>
    <row r="959" spans="2:65" s="1" customFormat="1" ht="31.5" customHeight="1">
      <c r="B959" s="42"/>
      <c r="C959" s="205" t="s">
        <v>1434</v>
      </c>
      <c r="D959" s="205" t="s">
        <v>159</v>
      </c>
      <c r="E959" s="206" t="s">
        <v>1435</v>
      </c>
      <c r="F959" s="207" t="s">
        <v>1436</v>
      </c>
      <c r="G959" s="208" t="s">
        <v>1103</v>
      </c>
      <c r="H959" s="209">
        <v>1</v>
      </c>
      <c r="I959" s="210"/>
      <c r="J959" s="211">
        <f>ROUND(I959*H959,2)</f>
        <v>0</v>
      </c>
      <c r="K959" s="207" t="s">
        <v>22</v>
      </c>
      <c r="L959" s="62"/>
      <c r="M959" s="212" t="s">
        <v>22</v>
      </c>
      <c r="N959" s="213" t="s">
        <v>51</v>
      </c>
      <c r="O959" s="43"/>
      <c r="P959" s="214">
        <f>O959*H959</f>
        <v>0</v>
      </c>
      <c r="Q959" s="214">
        <v>0</v>
      </c>
      <c r="R959" s="214">
        <f>Q959*H959</f>
        <v>0</v>
      </c>
      <c r="S959" s="214">
        <v>0</v>
      </c>
      <c r="T959" s="215">
        <f>S959*H959</f>
        <v>0</v>
      </c>
      <c r="AR959" s="25" t="s">
        <v>252</v>
      </c>
      <c r="AT959" s="25" t="s">
        <v>159</v>
      </c>
      <c r="AU959" s="25" t="s">
        <v>89</v>
      </c>
      <c r="AY959" s="25" t="s">
        <v>157</v>
      </c>
      <c r="BE959" s="216">
        <f>IF(N959="základní",J959,0)</f>
        <v>0</v>
      </c>
      <c r="BF959" s="216">
        <f>IF(N959="snížená",J959,0)</f>
        <v>0</v>
      </c>
      <c r="BG959" s="216">
        <f>IF(N959="zákl. přenesená",J959,0)</f>
        <v>0</v>
      </c>
      <c r="BH959" s="216">
        <f>IF(N959="sníž. přenesená",J959,0)</f>
        <v>0</v>
      </c>
      <c r="BI959" s="216">
        <f>IF(N959="nulová",J959,0)</f>
        <v>0</v>
      </c>
      <c r="BJ959" s="25" t="s">
        <v>24</v>
      </c>
      <c r="BK959" s="216">
        <f>ROUND(I959*H959,2)</f>
        <v>0</v>
      </c>
      <c r="BL959" s="25" t="s">
        <v>252</v>
      </c>
      <c r="BM959" s="25" t="s">
        <v>1437</v>
      </c>
    </row>
    <row r="960" spans="2:65" s="1" customFormat="1" ht="31.5" customHeight="1">
      <c r="B960" s="42"/>
      <c r="C960" s="205" t="s">
        <v>1438</v>
      </c>
      <c r="D960" s="205" t="s">
        <v>159</v>
      </c>
      <c r="E960" s="206" t="s">
        <v>1439</v>
      </c>
      <c r="F960" s="207" t="s">
        <v>1440</v>
      </c>
      <c r="G960" s="208" t="s">
        <v>208</v>
      </c>
      <c r="H960" s="209">
        <v>0.20200000000000001</v>
      </c>
      <c r="I960" s="210"/>
      <c r="J960" s="211">
        <f>ROUND(I960*H960,2)</f>
        <v>0</v>
      </c>
      <c r="K960" s="207" t="s">
        <v>163</v>
      </c>
      <c r="L960" s="62"/>
      <c r="M960" s="212" t="s">
        <v>22</v>
      </c>
      <c r="N960" s="213" t="s">
        <v>51</v>
      </c>
      <c r="O960" s="43"/>
      <c r="P960" s="214">
        <f>O960*H960</f>
        <v>0</v>
      </c>
      <c r="Q960" s="214">
        <v>0</v>
      </c>
      <c r="R960" s="214">
        <f>Q960*H960</f>
        <v>0</v>
      </c>
      <c r="S960" s="214">
        <v>0</v>
      </c>
      <c r="T960" s="215">
        <f>S960*H960</f>
        <v>0</v>
      </c>
      <c r="AR960" s="25" t="s">
        <v>252</v>
      </c>
      <c r="AT960" s="25" t="s">
        <v>159</v>
      </c>
      <c r="AU960" s="25" t="s">
        <v>89</v>
      </c>
      <c r="AY960" s="25" t="s">
        <v>157</v>
      </c>
      <c r="BE960" s="216">
        <f>IF(N960="základní",J960,0)</f>
        <v>0</v>
      </c>
      <c r="BF960" s="216">
        <f>IF(N960="snížená",J960,0)</f>
        <v>0</v>
      </c>
      <c r="BG960" s="216">
        <f>IF(N960="zákl. přenesená",J960,0)</f>
        <v>0</v>
      </c>
      <c r="BH960" s="216">
        <f>IF(N960="sníž. přenesená",J960,0)</f>
        <v>0</v>
      </c>
      <c r="BI960" s="216">
        <f>IF(N960="nulová",J960,0)</f>
        <v>0</v>
      </c>
      <c r="BJ960" s="25" t="s">
        <v>24</v>
      </c>
      <c r="BK960" s="216">
        <f>ROUND(I960*H960,2)</f>
        <v>0</v>
      </c>
      <c r="BL960" s="25" t="s">
        <v>252</v>
      </c>
      <c r="BM960" s="25" t="s">
        <v>1441</v>
      </c>
    </row>
    <row r="961" spans="2:65" s="1" customFormat="1" ht="108">
      <c r="B961" s="42"/>
      <c r="C961" s="64"/>
      <c r="D961" s="217" t="s">
        <v>166</v>
      </c>
      <c r="E961" s="64"/>
      <c r="F961" s="218" t="s">
        <v>1442</v>
      </c>
      <c r="G961" s="64"/>
      <c r="H961" s="64"/>
      <c r="I961" s="173"/>
      <c r="J961" s="64"/>
      <c r="K961" s="64"/>
      <c r="L961" s="62"/>
      <c r="M961" s="219"/>
      <c r="N961" s="43"/>
      <c r="O961" s="43"/>
      <c r="P961" s="43"/>
      <c r="Q961" s="43"/>
      <c r="R961" s="43"/>
      <c r="S961" s="43"/>
      <c r="T961" s="79"/>
      <c r="AT961" s="25" t="s">
        <v>166</v>
      </c>
      <c r="AU961" s="25" t="s">
        <v>89</v>
      </c>
    </row>
    <row r="962" spans="2:65" s="11" customFormat="1" ht="29.85" customHeight="1">
      <c r="B962" s="188"/>
      <c r="C962" s="189"/>
      <c r="D962" s="202" t="s">
        <v>79</v>
      </c>
      <c r="E962" s="203" t="s">
        <v>1443</v>
      </c>
      <c r="F962" s="203" t="s">
        <v>1444</v>
      </c>
      <c r="G962" s="189"/>
      <c r="H962" s="189"/>
      <c r="I962" s="192"/>
      <c r="J962" s="204">
        <f>BK962</f>
        <v>0</v>
      </c>
      <c r="K962" s="189"/>
      <c r="L962" s="194"/>
      <c r="M962" s="195"/>
      <c r="N962" s="196"/>
      <c r="O962" s="196"/>
      <c r="P962" s="197">
        <f>SUM(P963:P967)</f>
        <v>0</v>
      </c>
      <c r="Q962" s="196"/>
      <c r="R962" s="197">
        <f>SUM(R963:R967)</f>
        <v>4.8000000000000001E-2</v>
      </c>
      <c r="S962" s="196"/>
      <c r="T962" s="198">
        <f>SUM(T963:T967)</f>
        <v>7.1999999999999998E-3</v>
      </c>
      <c r="AR962" s="199" t="s">
        <v>89</v>
      </c>
      <c r="AT962" s="200" t="s">
        <v>79</v>
      </c>
      <c r="AU962" s="200" t="s">
        <v>24</v>
      </c>
      <c r="AY962" s="199" t="s">
        <v>157</v>
      </c>
      <c r="BK962" s="201">
        <f>SUM(BK963:BK967)</f>
        <v>0</v>
      </c>
    </row>
    <row r="963" spans="2:65" s="1" customFormat="1" ht="44.25" customHeight="1">
      <c r="B963" s="42"/>
      <c r="C963" s="205" t="s">
        <v>1445</v>
      </c>
      <c r="D963" s="205" t="s">
        <v>159</v>
      </c>
      <c r="E963" s="206" t="s">
        <v>1446</v>
      </c>
      <c r="F963" s="207" t="s">
        <v>1447</v>
      </c>
      <c r="G963" s="208" t="s">
        <v>226</v>
      </c>
      <c r="H963" s="209">
        <v>6</v>
      </c>
      <c r="I963" s="210"/>
      <c r="J963" s="211">
        <f>ROUND(I963*H963,2)</f>
        <v>0</v>
      </c>
      <c r="K963" s="207" t="s">
        <v>22</v>
      </c>
      <c r="L963" s="62"/>
      <c r="M963" s="212" t="s">
        <v>22</v>
      </c>
      <c r="N963" s="213" t="s">
        <v>51</v>
      </c>
      <c r="O963" s="43"/>
      <c r="P963" s="214">
        <f>O963*H963</f>
        <v>0</v>
      </c>
      <c r="Q963" s="214">
        <v>8.0000000000000002E-3</v>
      </c>
      <c r="R963" s="214">
        <f>Q963*H963</f>
        <v>4.8000000000000001E-2</v>
      </c>
      <c r="S963" s="214">
        <v>1.1999999999999999E-3</v>
      </c>
      <c r="T963" s="215">
        <f>S963*H963</f>
        <v>7.1999999999999998E-3</v>
      </c>
      <c r="AR963" s="25" t="s">
        <v>252</v>
      </c>
      <c r="AT963" s="25" t="s">
        <v>159</v>
      </c>
      <c r="AU963" s="25" t="s">
        <v>89</v>
      </c>
      <c r="AY963" s="25" t="s">
        <v>157</v>
      </c>
      <c r="BE963" s="216">
        <f>IF(N963="základní",J963,0)</f>
        <v>0</v>
      </c>
      <c r="BF963" s="216">
        <f>IF(N963="snížená",J963,0)</f>
        <v>0</v>
      </c>
      <c r="BG963" s="216">
        <f>IF(N963="zákl. přenesená",J963,0)</f>
        <v>0</v>
      </c>
      <c r="BH963" s="216">
        <f>IF(N963="sníž. přenesená",J963,0)</f>
        <v>0</v>
      </c>
      <c r="BI963" s="216">
        <f>IF(N963="nulová",J963,0)</f>
        <v>0</v>
      </c>
      <c r="BJ963" s="25" t="s">
        <v>24</v>
      </c>
      <c r="BK963" s="216">
        <f>ROUND(I963*H963,2)</f>
        <v>0</v>
      </c>
      <c r="BL963" s="25" t="s">
        <v>252</v>
      </c>
      <c r="BM963" s="25" t="s">
        <v>1448</v>
      </c>
    </row>
    <row r="964" spans="2:65" s="14" customFormat="1">
      <c r="B964" s="242"/>
      <c r="C964" s="243"/>
      <c r="D964" s="217" t="s">
        <v>168</v>
      </c>
      <c r="E964" s="279" t="s">
        <v>22</v>
      </c>
      <c r="F964" s="280" t="s">
        <v>1449</v>
      </c>
      <c r="G964" s="243"/>
      <c r="H964" s="281" t="s">
        <v>22</v>
      </c>
      <c r="I964" s="248"/>
      <c r="J964" s="243"/>
      <c r="K964" s="243"/>
      <c r="L964" s="249"/>
      <c r="M964" s="250"/>
      <c r="N964" s="251"/>
      <c r="O964" s="251"/>
      <c r="P964" s="251"/>
      <c r="Q964" s="251"/>
      <c r="R964" s="251"/>
      <c r="S964" s="251"/>
      <c r="T964" s="252"/>
      <c r="AT964" s="253" t="s">
        <v>168</v>
      </c>
      <c r="AU964" s="253" t="s">
        <v>89</v>
      </c>
      <c r="AV964" s="14" t="s">
        <v>24</v>
      </c>
      <c r="AW964" s="14" t="s">
        <v>43</v>
      </c>
      <c r="AX964" s="14" t="s">
        <v>80</v>
      </c>
      <c r="AY964" s="253" t="s">
        <v>157</v>
      </c>
    </row>
    <row r="965" spans="2:65" s="12" customFormat="1">
      <c r="B965" s="220"/>
      <c r="C965" s="221"/>
      <c r="D965" s="244" t="s">
        <v>168</v>
      </c>
      <c r="E965" s="266" t="s">
        <v>22</v>
      </c>
      <c r="F965" s="267" t="s">
        <v>1450</v>
      </c>
      <c r="G965" s="221"/>
      <c r="H965" s="268">
        <v>6</v>
      </c>
      <c r="I965" s="225"/>
      <c r="J965" s="221"/>
      <c r="K965" s="221"/>
      <c r="L965" s="226"/>
      <c r="M965" s="227"/>
      <c r="N965" s="228"/>
      <c r="O965" s="228"/>
      <c r="P965" s="228"/>
      <c r="Q965" s="228"/>
      <c r="R965" s="228"/>
      <c r="S965" s="228"/>
      <c r="T965" s="229"/>
      <c r="AT965" s="230" t="s">
        <v>168</v>
      </c>
      <c r="AU965" s="230" t="s">
        <v>89</v>
      </c>
      <c r="AV965" s="12" t="s">
        <v>89</v>
      </c>
      <c r="AW965" s="12" t="s">
        <v>43</v>
      </c>
      <c r="AX965" s="12" t="s">
        <v>24</v>
      </c>
      <c r="AY965" s="230" t="s">
        <v>157</v>
      </c>
    </row>
    <row r="966" spans="2:65" s="1" customFormat="1" ht="31.5" customHeight="1">
      <c r="B966" s="42"/>
      <c r="C966" s="205" t="s">
        <v>1451</v>
      </c>
      <c r="D966" s="205" t="s">
        <v>159</v>
      </c>
      <c r="E966" s="206" t="s">
        <v>1452</v>
      </c>
      <c r="F966" s="207" t="s">
        <v>1453</v>
      </c>
      <c r="G966" s="208" t="s">
        <v>208</v>
      </c>
      <c r="H966" s="209">
        <v>4.8000000000000001E-2</v>
      </c>
      <c r="I966" s="210"/>
      <c r="J966" s="211">
        <f>ROUND(I966*H966,2)</f>
        <v>0</v>
      </c>
      <c r="K966" s="207" t="s">
        <v>163</v>
      </c>
      <c r="L966" s="62"/>
      <c r="M966" s="212" t="s">
        <v>22</v>
      </c>
      <c r="N966" s="213" t="s">
        <v>51</v>
      </c>
      <c r="O966" s="43"/>
      <c r="P966" s="214">
        <f>O966*H966</f>
        <v>0</v>
      </c>
      <c r="Q966" s="214">
        <v>0</v>
      </c>
      <c r="R966" s="214">
        <f>Q966*H966</f>
        <v>0</v>
      </c>
      <c r="S966" s="214">
        <v>0</v>
      </c>
      <c r="T966" s="215">
        <f>S966*H966</f>
        <v>0</v>
      </c>
      <c r="AR966" s="25" t="s">
        <v>252</v>
      </c>
      <c r="AT966" s="25" t="s">
        <v>159</v>
      </c>
      <c r="AU966" s="25" t="s">
        <v>89</v>
      </c>
      <c r="AY966" s="25" t="s">
        <v>157</v>
      </c>
      <c r="BE966" s="216">
        <f>IF(N966="základní",J966,0)</f>
        <v>0</v>
      </c>
      <c r="BF966" s="216">
        <f>IF(N966="snížená",J966,0)</f>
        <v>0</v>
      </c>
      <c r="BG966" s="216">
        <f>IF(N966="zákl. přenesená",J966,0)</f>
        <v>0</v>
      </c>
      <c r="BH966" s="216">
        <f>IF(N966="sníž. přenesená",J966,0)</f>
        <v>0</v>
      </c>
      <c r="BI966" s="216">
        <f>IF(N966="nulová",J966,0)</f>
        <v>0</v>
      </c>
      <c r="BJ966" s="25" t="s">
        <v>24</v>
      </c>
      <c r="BK966" s="216">
        <f>ROUND(I966*H966,2)</f>
        <v>0</v>
      </c>
      <c r="BL966" s="25" t="s">
        <v>252</v>
      </c>
      <c r="BM966" s="25" t="s">
        <v>1454</v>
      </c>
    </row>
    <row r="967" spans="2:65" s="1" customFormat="1" ht="108">
      <c r="B967" s="42"/>
      <c r="C967" s="64"/>
      <c r="D967" s="217" t="s">
        <v>166</v>
      </c>
      <c r="E967" s="64"/>
      <c r="F967" s="218" t="s">
        <v>863</v>
      </c>
      <c r="G967" s="64"/>
      <c r="H967" s="64"/>
      <c r="I967" s="173"/>
      <c r="J967" s="64"/>
      <c r="K967" s="64"/>
      <c r="L967" s="62"/>
      <c r="M967" s="219"/>
      <c r="N967" s="43"/>
      <c r="O967" s="43"/>
      <c r="P967" s="43"/>
      <c r="Q967" s="43"/>
      <c r="R967" s="43"/>
      <c r="S967" s="43"/>
      <c r="T967" s="79"/>
      <c r="AT967" s="25" t="s">
        <v>166</v>
      </c>
      <c r="AU967" s="25" t="s">
        <v>89</v>
      </c>
    </row>
    <row r="968" spans="2:65" s="11" customFormat="1" ht="29.85" customHeight="1">
      <c r="B968" s="188"/>
      <c r="C968" s="189"/>
      <c r="D968" s="202" t="s">
        <v>79</v>
      </c>
      <c r="E968" s="203" t="s">
        <v>1455</v>
      </c>
      <c r="F968" s="203" t="s">
        <v>1456</v>
      </c>
      <c r="G968" s="189"/>
      <c r="H968" s="189"/>
      <c r="I968" s="192"/>
      <c r="J968" s="204">
        <f>BK968</f>
        <v>0</v>
      </c>
      <c r="K968" s="189"/>
      <c r="L968" s="194"/>
      <c r="M968" s="195"/>
      <c r="N968" s="196"/>
      <c r="O968" s="196"/>
      <c r="P968" s="197">
        <f>SUM(P969:P985)</f>
        <v>0</v>
      </c>
      <c r="Q968" s="196"/>
      <c r="R968" s="197">
        <f>SUM(R969:R985)</f>
        <v>3.9704999999999997E-2</v>
      </c>
      <c r="S968" s="196"/>
      <c r="T968" s="198">
        <f>SUM(T969:T985)</f>
        <v>0</v>
      </c>
      <c r="AR968" s="199" t="s">
        <v>89</v>
      </c>
      <c r="AT968" s="200" t="s">
        <v>79</v>
      </c>
      <c r="AU968" s="200" t="s">
        <v>24</v>
      </c>
      <c r="AY968" s="199" t="s">
        <v>157</v>
      </c>
      <c r="BK968" s="201">
        <f>SUM(BK969:BK985)</f>
        <v>0</v>
      </c>
    </row>
    <row r="969" spans="2:65" s="1" customFormat="1" ht="44.25" customHeight="1">
      <c r="B969" s="42"/>
      <c r="C969" s="205" t="s">
        <v>1457</v>
      </c>
      <c r="D969" s="205" t="s">
        <v>159</v>
      </c>
      <c r="E969" s="206" t="s">
        <v>1458</v>
      </c>
      <c r="F969" s="207" t="s">
        <v>1459</v>
      </c>
      <c r="G969" s="208" t="s">
        <v>593</v>
      </c>
      <c r="H969" s="209">
        <v>2</v>
      </c>
      <c r="I969" s="210"/>
      <c r="J969" s="211">
        <f>ROUND(I969*H969,2)</f>
        <v>0</v>
      </c>
      <c r="K969" s="207" t="s">
        <v>22</v>
      </c>
      <c r="L969" s="62"/>
      <c r="M969" s="212" t="s">
        <v>22</v>
      </c>
      <c r="N969" s="213" t="s">
        <v>51</v>
      </c>
      <c r="O969" s="43"/>
      <c r="P969" s="214">
        <f>O969*H969</f>
        <v>0</v>
      </c>
      <c r="Q969" s="214">
        <v>0</v>
      </c>
      <c r="R969" s="214">
        <f>Q969*H969</f>
        <v>0</v>
      </c>
      <c r="S969" s="214">
        <v>0</v>
      </c>
      <c r="T969" s="215">
        <f>S969*H969</f>
        <v>0</v>
      </c>
      <c r="AR969" s="25" t="s">
        <v>252</v>
      </c>
      <c r="AT969" s="25" t="s">
        <v>159</v>
      </c>
      <c r="AU969" s="25" t="s">
        <v>89</v>
      </c>
      <c r="AY969" s="25" t="s">
        <v>157</v>
      </c>
      <c r="BE969" s="216">
        <f>IF(N969="základní",J969,0)</f>
        <v>0</v>
      </c>
      <c r="BF969" s="216">
        <f>IF(N969="snížená",J969,0)</f>
        <v>0</v>
      </c>
      <c r="BG969" s="216">
        <f>IF(N969="zákl. přenesená",J969,0)</f>
        <v>0</v>
      </c>
      <c r="BH969" s="216">
        <f>IF(N969="sníž. přenesená",J969,0)</f>
        <v>0</v>
      </c>
      <c r="BI969" s="216">
        <f>IF(N969="nulová",J969,0)</f>
        <v>0</v>
      </c>
      <c r="BJ969" s="25" t="s">
        <v>24</v>
      </c>
      <c r="BK969" s="216">
        <f>ROUND(I969*H969,2)</f>
        <v>0</v>
      </c>
      <c r="BL969" s="25" t="s">
        <v>252</v>
      </c>
      <c r="BM969" s="25" t="s">
        <v>1460</v>
      </c>
    </row>
    <row r="970" spans="2:65" s="12" customFormat="1">
      <c r="B970" s="220"/>
      <c r="C970" s="221"/>
      <c r="D970" s="244" t="s">
        <v>168</v>
      </c>
      <c r="E970" s="266" t="s">
        <v>22</v>
      </c>
      <c r="F970" s="267" t="s">
        <v>1461</v>
      </c>
      <c r="G970" s="221"/>
      <c r="H970" s="268">
        <v>2</v>
      </c>
      <c r="I970" s="225"/>
      <c r="J970" s="221"/>
      <c r="K970" s="221"/>
      <c r="L970" s="226"/>
      <c r="M970" s="227"/>
      <c r="N970" s="228"/>
      <c r="O970" s="228"/>
      <c r="P970" s="228"/>
      <c r="Q970" s="228"/>
      <c r="R970" s="228"/>
      <c r="S970" s="228"/>
      <c r="T970" s="229"/>
      <c r="AT970" s="230" t="s">
        <v>168</v>
      </c>
      <c r="AU970" s="230" t="s">
        <v>89</v>
      </c>
      <c r="AV970" s="12" t="s">
        <v>89</v>
      </c>
      <c r="AW970" s="12" t="s">
        <v>43</v>
      </c>
      <c r="AX970" s="12" t="s">
        <v>24</v>
      </c>
      <c r="AY970" s="230" t="s">
        <v>157</v>
      </c>
    </row>
    <row r="971" spans="2:65" s="1" customFormat="1" ht="31.5" customHeight="1">
      <c r="B971" s="42"/>
      <c r="C971" s="205" t="s">
        <v>1462</v>
      </c>
      <c r="D971" s="205" t="s">
        <v>159</v>
      </c>
      <c r="E971" s="206" t="s">
        <v>1463</v>
      </c>
      <c r="F971" s="207" t="s">
        <v>1464</v>
      </c>
      <c r="G971" s="208" t="s">
        <v>226</v>
      </c>
      <c r="H971" s="209">
        <v>48</v>
      </c>
      <c r="I971" s="210"/>
      <c r="J971" s="211">
        <f>ROUND(I971*H971,2)</f>
        <v>0</v>
      </c>
      <c r="K971" s="207" t="s">
        <v>163</v>
      </c>
      <c r="L971" s="62"/>
      <c r="M971" s="212" t="s">
        <v>22</v>
      </c>
      <c r="N971" s="213" t="s">
        <v>51</v>
      </c>
      <c r="O971" s="43"/>
      <c r="P971" s="214">
        <f>O971*H971</f>
        <v>0</v>
      </c>
      <c r="Q971" s="214">
        <v>6.9999999999999994E-5</v>
      </c>
      <c r="R971" s="214">
        <f>Q971*H971</f>
        <v>3.3599999999999997E-3</v>
      </c>
      <c r="S971" s="214">
        <v>0</v>
      </c>
      <c r="T971" s="215">
        <f>S971*H971</f>
        <v>0</v>
      </c>
      <c r="AR971" s="25" t="s">
        <v>252</v>
      </c>
      <c r="AT971" s="25" t="s">
        <v>159</v>
      </c>
      <c r="AU971" s="25" t="s">
        <v>89</v>
      </c>
      <c r="AY971" s="25" t="s">
        <v>157</v>
      </c>
      <c r="BE971" s="216">
        <f>IF(N971="základní",J971,0)</f>
        <v>0</v>
      </c>
      <c r="BF971" s="216">
        <f>IF(N971="snížená",J971,0)</f>
        <v>0</v>
      </c>
      <c r="BG971" s="216">
        <f>IF(N971="zákl. přenesená",J971,0)</f>
        <v>0</v>
      </c>
      <c r="BH971" s="216">
        <f>IF(N971="sníž. přenesená",J971,0)</f>
        <v>0</v>
      </c>
      <c r="BI971" s="216">
        <f>IF(N971="nulová",J971,0)</f>
        <v>0</v>
      </c>
      <c r="BJ971" s="25" t="s">
        <v>24</v>
      </c>
      <c r="BK971" s="216">
        <f>ROUND(I971*H971,2)</f>
        <v>0</v>
      </c>
      <c r="BL971" s="25" t="s">
        <v>252</v>
      </c>
      <c r="BM971" s="25" t="s">
        <v>1465</v>
      </c>
    </row>
    <row r="972" spans="2:65" s="12" customFormat="1" ht="24">
      <c r="B972" s="220"/>
      <c r="C972" s="221"/>
      <c r="D972" s="244" t="s">
        <v>168</v>
      </c>
      <c r="E972" s="266" t="s">
        <v>22</v>
      </c>
      <c r="F972" s="267" t="s">
        <v>1466</v>
      </c>
      <c r="G972" s="221"/>
      <c r="H972" s="268">
        <v>48</v>
      </c>
      <c r="I972" s="225"/>
      <c r="J972" s="221"/>
      <c r="K972" s="221"/>
      <c r="L972" s="226"/>
      <c r="M972" s="227"/>
      <c r="N972" s="228"/>
      <c r="O972" s="228"/>
      <c r="P972" s="228"/>
      <c r="Q972" s="228"/>
      <c r="R972" s="228"/>
      <c r="S972" s="228"/>
      <c r="T972" s="229"/>
      <c r="AT972" s="230" t="s">
        <v>168</v>
      </c>
      <c r="AU972" s="230" t="s">
        <v>89</v>
      </c>
      <c r="AV972" s="12" t="s">
        <v>89</v>
      </c>
      <c r="AW972" s="12" t="s">
        <v>43</v>
      </c>
      <c r="AX972" s="12" t="s">
        <v>24</v>
      </c>
      <c r="AY972" s="230" t="s">
        <v>157</v>
      </c>
    </row>
    <row r="973" spans="2:65" s="1" customFormat="1" ht="31.5" customHeight="1">
      <c r="B973" s="42"/>
      <c r="C973" s="205" t="s">
        <v>1467</v>
      </c>
      <c r="D973" s="205" t="s">
        <v>159</v>
      </c>
      <c r="E973" s="206" t="s">
        <v>1468</v>
      </c>
      <c r="F973" s="207" t="s">
        <v>1469</v>
      </c>
      <c r="G973" s="208" t="s">
        <v>226</v>
      </c>
      <c r="H973" s="209">
        <v>48</v>
      </c>
      <c r="I973" s="210"/>
      <c r="J973" s="211">
        <f>ROUND(I973*H973,2)</f>
        <v>0</v>
      </c>
      <c r="K973" s="207" t="s">
        <v>163</v>
      </c>
      <c r="L973" s="62"/>
      <c r="M973" s="212" t="s">
        <v>22</v>
      </c>
      <c r="N973" s="213" t="s">
        <v>51</v>
      </c>
      <c r="O973" s="43"/>
      <c r="P973" s="214">
        <f>O973*H973</f>
        <v>0</v>
      </c>
      <c r="Q973" s="214">
        <v>8.0000000000000007E-5</v>
      </c>
      <c r="R973" s="214">
        <f>Q973*H973</f>
        <v>3.8400000000000005E-3</v>
      </c>
      <c r="S973" s="214">
        <v>0</v>
      </c>
      <c r="T973" s="215">
        <f>S973*H973</f>
        <v>0</v>
      </c>
      <c r="AR973" s="25" t="s">
        <v>252</v>
      </c>
      <c r="AT973" s="25" t="s">
        <v>159</v>
      </c>
      <c r="AU973" s="25" t="s">
        <v>89</v>
      </c>
      <c r="AY973" s="25" t="s">
        <v>157</v>
      </c>
      <c r="BE973" s="216">
        <f>IF(N973="základní",J973,0)</f>
        <v>0</v>
      </c>
      <c r="BF973" s="216">
        <f>IF(N973="snížená",J973,0)</f>
        <v>0</v>
      </c>
      <c r="BG973" s="216">
        <f>IF(N973="zákl. přenesená",J973,0)</f>
        <v>0</v>
      </c>
      <c r="BH973" s="216">
        <f>IF(N973="sníž. přenesená",J973,0)</f>
        <v>0</v>
      </c>
      <c r="BI973" s="216">
        <f>IF(N973="nulová",J973,0)</f>
        <v>0</v>
      </c>
      <c r="BJ973" s="25" t="s">
        <v>24</v>
      </c>
      <c r="BK973" s="216">
        <f>ROUND(I973*H973,2)</f>
        <v>0</v>
      </c>
      <c r="BL973" s="25" t="s">
        <v>252</v>
      </c>
      <c r="BM973" s="25" t="s">
        <v>1470</v>
      </c>
    </row>
    <row r="974" spans="2:65" s="1" customFormat="1" ht="22.5" customHeight="1">
      <c r="B974" s="42"/>
      <c r="C974" s="205" t="s">
        <v>1471</v>
      </c>
      <c r="D974" s="205" t="s">
        <v>159</v>
      </c>
      <c r="E974" s="206" t="s">
        <v>1472</v>
      </c>
      <c r="F974" s="207" t="s">
        <v>1473</v>
      </c>
      <c r="G974" s="208" t="s">
        <v>226</v>
      </c>
      <c r="H974" s="209">
        <v>48</v>
      </c>
      <c r="I974" s="210"/>
      <c r="J974" s="211">
        <f>ROUND(I974*H974,2)</f>
        <v>0</v>
      </c>
      <c r="K974" s="207" t="s">
        <v>163</v>
      </c>
      <c r="L974" s="62"/>
      <c r="M974" s="212" t="s">
        <v>22</v>
      </c>
      <c r="N974" s="213" t="s">
        <v>51</v>
      </c>
      <c r="O974" s="43"/>
      <c r="P974" s="214">
        <f>O974*H974</f>
        <v>0</v>
      </c>
      <c r="Q974" s="214">
        <v>0</v>
      </c>
      <c r="R974" s="214">
        <f>Q974*H974</f>
        <v>0</v>
      </c>
      <c r="S974" s="214">
        <v>0</v>
      </c>
      <c r="T974" s="215">
        <f>S974*H974</f>
        <v>0</v>
      </c>
      <c r="AR974" s="25" t="s">
        <v>252</v>
      </c>
      <c r="AT974" s="25" t="s">
        <v>159</v>
      </c>
      <c r="AU974" s="25" t="s">
        <v>89</v>
      </c>
      <c r="AY974" s="25" t="s">
        <v>157</v>
      </c>
      <c r="BE974" s="216">
        <f>IF(N974="základní",J974,0)</f>
        <v>0</v>
      </c>
      <c r="BF974" s="216">
        <f>IF(N974="snížená",J974,0)</f>
        <v>0</v>
      </c>
      <c r="BG974" s="216">
        <f>IF(N974="zákl. přenesená",J974,0)</f>
        <v>0</v>
      </c>
      <c r="BH974" s="216">
        <f>IF(N974="sníž. přenesená",J974,0)</f>
        <v>0</v>
      </c>
      <c r="BI974" s="216">
        <f>IF(N974="nulová",J974,0)</f>
        <v>0</v>
      </c>
      <c r="BJ974" s="25" t="s">
        <v>24</v>
      </c>
      <c r="BK974" s="216">
        <f>ROUND(I974*H974,2)</f>
        <v>0</v>
      </c>
      <c r="BL974" s="25" t="s">
        <v>252</v>
      </c>
      <c r="BM974" s="25" t="s">
        <v>1474</v>
      </c>
    </row>
    <row r="975" spans="2:65" s="12" customFormat="1" ht="24">
      <c r="B975" s="220"/>
      <c r="C975" s="221"/>
      <c r="D975" s="244" t="s">
        <v>168</v>
      </c>
      <c r="E975" s="266" t="s">
        <v>22</v>
      </c>
      <c r="F975" s="267" t="s">
        <v>1466</v>
      </c>
      <c r="G975" s="221"/>
      <c r="H975" s="268">
        <v>48</v>
      </c>
      <c r="I975" s="225"/>
      <c r="J975" s="221"/>
      <c r="K975" s="221"/>
      <c r="L975" s="226"/>
      <c r="M975" s="227"/>
      <c r="N975" s="228"/>
      <c r="O975" s="228"/>
      <c r="P975" s="228"/>
      <c r="Q975" s="228"/>
      <c r="R975" s="228"/>
      <c r="S975" s="228"/>
      <c r="T975" s="229"/>
      <c r="AT975" s="230" t="s">
        <v>168</v>
      </c>
      <c r="AU975" s="230" t="s">
        <v>89</v>
      </c>
      <c r="AV975" s="12" t="s">
        <v>89</v>
      </c>
      <c r="AW975" s="12" t="s">
        <v>43</v>
      </c>
      <c r="AX975" s="12" t="s">
        <v>24</v>
      </c>
      <c r="AY975" s="230" t="s">
        <v>157</v>
      </c>
    </row>
    <row r="976" spans="2:65" s="1" customFormat="1" ht="31.5" customHeight="1">
      <c r="B976" s="42"/>
      <c r="C976" s="205" t="s">
        <v>1475</v>
      </c>
      <c r="D976" s="205" t="s">
        <v>159</v>
      </c>
      <c r="E976" s="206" t="s">
        <v>1476</v>
      </c>
      <c r="F976" s="207" t="s">
        <v>1477</v>
      </c>
      <c r="G976" s="208" t="s">
        <v>226</v>
      </c>
      <c r="H976" s="209">
        <v>48</v>
      </c>
      <c r="I976" s="210"/>
      <c r="J976" s="211">
        <f t="shared" ref="J976:J981" si="0">ROUND(I976*H976,2)</f>
        <v>0</v>
      </c>
      <c r="K976" s="207" t="s">
        <v>163</v>
      </c>
      <c r="L976" s="62"/>
      <c r="M976" s="212" t="s">
        <v>22</v>
      </c>
      <c r="N976" s="213" t="s">
        <v>51</v>
      </c>
      <c r="O976" s="43"/>
      <c r="P976" s="214">
        <f t="shared" ref="P976:P981" si="1">O976*H976</f>
        <v>0</v>
      </c>
      <c r="Q976" s="214">
        <v>1.7000000000000001E-4</v>
      </c>
      <c r="R976" s="214">
        <f t="shared" ref="R976:R981" si="2">Q976*H976</f>
        <v>8.1600000000000006E-3</v>
      </c>
      <c r="S976" s="214">
        <v>0</v>
      </c>
      <c r="T976" s="215">
        <f t="shared" ref="T976:T981" si="3">S976*H976</f>
        <v>0</v>
      </c>
      <c r="AR976" s="25" t="s">
        <v>252</v>
      </c>
      <c r="AT976" s="25" t="s">
        <v>159</v>
      </c>
      <c r="AU976" s="25" t="s">
        <v>89</v>
      </c>
      <c r="AY976" s="25" t="s">
        <v>157</v>
      </c>
      <c r="BE976" s="216">
        <f t="shared" ref="BE976:BE981" si="4">IF(N976="základní",J976,0)</f>
        <v>0</v>
      </c>
      <c r="BF976" s="216">
        <f t="shared" ref="BF976:BF981" si="5">IF(N976="snížená",J976,0)</f>
        <v>0</v>
      </c>
      <c r="BG976" s="216">
        <f t="shared" ref="BG976:BG981" si="6">IF(N976="zákl. přenesená",J976,0)</f>
        <v>0</v>
      </c>
      <c r="BH976" s="216">
        <f t="shared" ref="BH976:BH981" si="7">IF(N976="sníž. přenesená",J976,0)</f>
        <v>0</v>
      </c>
      <c r="BI976" s="216">
        <f t="shared" ref="BI976:BI981" si="8">IF(N976="nulová",J976,0)</f>
        <v>0</v>
      </c>
      <c r="BJ976" s="25" t="s">
        <v>24</v>
      </c>
      <c r="BK976" s="216">
        <f t="shared" ref="BK976:BK981" si="9">ROUND(I976*H976,2)</f>
        <v>0</v>
      </c>
      <c r="BL976" s="25" t="s">
        <v>252</v>
      </c>
      <c r="BM976" s="25" t="s">
        <v>1478</v>
      </c>
    </row>
    <row r="977" spans="2:65" s="1" customFormat="1" ht="22.5" customHeight="1">
      <c r="B977" s="42"/>
      <c r="C977" s="205" t="s">
        <v>1479</v>
      </c>
      <c r="D977" s="205" t="s">
        <v>159</v>
      </c>
      <c r="E977" s="206" t="s">
        <v>1480</v>
      </c>
      <c r="F977" s="207" t="s">
        <v>1481</v>
      </c>
      <c r="G977" s="208" t="s">
        <v>226</v>
      </c>
      <c r="H977" s="209">
        <v>48</v>
      </c>
      <c r="I977" s="210"/>
      <c r="J977" s="211">
        <f t="shared" si="0"/>
        <v>0</v>
      </c>
      <c r="K977" s="207" t="s">
        <v>163</v>
      </c>
      <c r="L977" s="62"/>
      <c r="M977" s="212" t="s">
        <v>22</v>
      </c>
      <c r="N977" s="213" t="s">
        <v>51</v>
      </c>
      <c r="O977" s="43"/>
      <c r="P977" s="214">
        <f t="shared" si="1"/>
        <v>0</v>
      </c>
      <c r="Q977" s="214">
        <v>1.2E-4</v>
      </c>
      <c r="R977" s="214">
        <f t="shared" si="2"/>
        <v>5.7600000000000004E-3</v>
      </c>
      <c r="S977" s="214">
        <v>0</v>
      </c>
      <c r="T977" s="215">
        <f t="shared" si="3"/>
        <v>0</v>
      </c>
      <c r="AR977" s="25" t="s">
        <v>252</v>
      </c>
      <c r="AT977" s="25" t="s">
        <v>159</v>
      </c>
      <c r="AU977" s="25" t="s">
        <v>89</v>
      </c>
      <c r="AY977" s="25" t="s">
        <v>157</v>
      </c>
      <c r="BE977" s="216">
        <f t="shared" si="4"/>
        <v>0</v>
      </c>
      <c r="BF977" s="216">
        <f t="shared" si="5"/>
        <v>0</v>
      </c>
      <c r="BG977" s="216">
        <f t="shared" si="6"/>
        <v>0</v>
      </c>
      <c r="BH977" s="216">
        <f t="shared" si="7"/>
        <v>0</v>
      </c>
      <c r="BI977" s="216">
        <f t="shared" si="8"/>
        <v>0</v>
      </c>
      <c r="BJ977" s="25" t="s">
        <v>24</v>
      </c>
      <c r="BK977" s="216">
        <f t="shared" si="9"/>
        <v>0</v>
      </c>
      <c r="BL977" s="25" t="s">
        <v>252</v>
      </c>
      <c r="BM977" s="25" t="s">
        <v>1482</v>
      </c>
    </row>
    <row r="978" spans="2:65" s="1" customFormat="1" ht="22.5" customHeight="1">
      <c r="B978" s="42"/>
      <c r="C978" s="205" t="s">
        <v>1483</v>
      </c>
      <c r="D978" s="205" t="s">
        <v>159</v>
      </c>
      <c r="E978" s="206" t="s">
        <v>1484</v>
      </c>
      <c r="F978" s="207" t="s">
        <v>1485</v>
      </c>
      <c r="G978" s="208" t="s">
        <v>226</v>
      </c>
      <c r="H978" s="209">
        <v>48</v>
      </c>
      <c r="I978" s="210"/>
      <c r="J978" s="211">
        <f t="shared" si="0"/>
        <v>0</v>
      </c>
      <c r="K978" s="207" t="s">
        <v>163</v>
      </c>
      <c r="L978" s="62"/>
      <c r="M978" s="212" t="s">
        <v>22</v>
      </c>
      <c r="N978" s="213" t="s">
        <v>51</v>
      </c>
      <c r="O978" s="43"/>
      <c r="P978" s="214">
        <f t="shared" si="1"/>
        <v>0</v>
      </c>
      <c r="Q978" s="214">
        <v>1.2E-4</v>
      </c>
      <c r="R978" s="214">
        <f t="shared" si="2"/>
        <v>5.7600000000000004E-3</v>
      </c>
      <c r="S978" s="214">
        <v>0</v>
      </c>
      <c r="T978" s="215">
        <f t="shared" si="3"/>
        <v>0</v>
      </c>
      <c r="AR978" s="25" t="s">
        <v>252</v>
      </c>
      <c r="AT978" s="25" t="s">
        <v>159</v>
      </c>
      <c r="AU978" s="25" t="s">
        <v>89</v>
      </c>
      <c r="AY978" s="25" t="s">
        <v>157</v>
      </c>
      <c r="BE978" s="216">
        <f t="shared" si="4"/>
        <v>0</v>
      </c>
      <c r="BF978" s="216">
        <f t="shared" si="5"/>
        <v>0</v>
      </c>
      <c r="BG978" s="216">
        <f t="shared" si="6"/>
        <v>0</v>
      </c>
      <c r="BH978" s="216">
        <f t="shared" si="7"/>
        <v>0</v>
      </c>
      <c r="BI978" s="216">
        <f t="shared" si="8"/>
        <v>0</v>
      </c>
      <c r="BJ978" s="25" t="s">
        <v>24</v>
      </c>
      <c r="BK978" s="216">
        <f t="shared" si="9"/>
        <v>0</v>
      </c>
      <c r="BL978" s="25" t="s">
        <v>252</v>
      </c>
      <c r="BM978" s="25" t="s">
        <v>1486</v>
      </c>
    </row>
    <row r="979" spans="2:65" s="1" customFormat="1" ht="31.5" customHeight="1">
      <c r="B979" s="42"/>
      <c r="C979" s="205" t="s">
        <v>1487</v>
      </c>
      <c r="D979" s="205" t="s">
        <v>159</v>
      </c>
      <c r="E979" s="206" t="s">
        <v>1488</v>
      </c>
      <c r="F979" s="207" t="s">
        <v>1489</v>
      </c>
      <c r="G979" s="208" t="s">
        <v>226</v>
      </c>
      <c r="H979" s="209">
        <v>22.5</v>
      </c>
      <c r="I979" s="210"/>
      <c r="J979" s="211">
        <f t="shared" si="0"/>
        <v>0</v>
      </c>
      <c r="K979" s="207" t="s">
        <v>163</v>
      </c>
      <c r="L979" s="62"/>
      <c r="M979" s="212" t="s">
        <v>22</v>
      </c>
      <c r="N979" s="213" t="s">
        <v>51</v>
      </c>
      <c r="O979" s="43"/>
      <c r="P979" s="214">
        <f t="shared" si="1"/>
        <v>0</v>
      </c>
      <c r="Q979" s="214">
        <v>6.9999999999999994E-5</v>
      </c>
      <c r="R979" s="214">
        <f t="shared" si="2"/>
        <v>1.5749999999999998E-3</v>
      </c>
      <c r="S979" s="214">
        <v>0</v>
      </c>
      <c r="T979" s="215">
        <f t="shared" si="3"/>
        <v>0</v>
      </c>
      <c r="AR979" s="25" t="s">
        <v>252</v>
      </c>
      <c r="AT979" s="25" t="s">
        <v>159</v>
      </c>
      <c r="AU979" s="25" t="s">
        <v>89</v>
      </c>
      <c r="AY979" s="25" t="s">
        <v>157</v>
      </c>
      <c r="BE979" s="216">
        <f t="shared" si="4"/>
        <v>0</v>
      </c>
      <c r="BF979" s="216">
        <f t="shared" si="5"/>
        <v>0</v>
      </c>
      <c r="BG979" s="216">
        <f t="shared" si="6"/>
        <v>0</v>
      </c>
      <c r="BH979" s="216">
        <f t="shared" si="7"/>
        <v>0</v>
      </c>
      <c r="BI979" s="216">
        <f t="shared" si="8"/>
        <v>0</v>
      </c>
      <c r="BJ979" s="25" t="s">
        <v>24</v>
      </c>
      <c r="BK979" s="216">
        <f t="shared" si="9"/>
        <v>0</v>
      </c>
      <c r="BL979" s="25" t="s">
        <v>252</v>
      </c>
      <c r="BM979" s="25" t="s">
        <v>1490</v>
      </c>
    </row>
    <row r="980" spans="2:65" s="1" customFormat="1" ht="31.5" customHeight="1">
      <c r="B980" s="42"/>
      <c r="C980" s="205" t="s">
        <v>1491</v>
      </c>
      <c r="D980" s="205" t="s">
        <v>159</v>
      </c>
      <c r="E980" s="206" t="s">
        <v>1492</v>
      </c>
      <c r="F980" s="207" t="s">
        <v>1493</v>
      </c>
      <c r="G980" s="208" t="s">
        <v>226</v>
      </c>
      <c r="H980" s="209">
        <v>22.5</v>
      </c>
      <c r="I980" s="210"/>
      <c r="J980" s="211">
        <f t="shared" si="0"/>
        <v>0</v>
      </c>
      <c r="K980" s="207" t="s">
        <v>163</v>
      </c>
      <c r="L980" s="62"/>
      <c r="M980" s="212" t="s">
        <v>22</v>
      </c>
      <c r="N980" s="213" t="s">
        <v>51</v>
      </c>
      <c r="O980" s="43"/>
      <c r="P980" s="214">
        <f t="shared" si="1"/>
        <v>0</v>
      </c>
      <c r="Q980" s="214">
        <v>8.0000000000000007E-5</v>
      </c>
      <c r="R980" s="214">
        <f t="shared" si="2"/>
        <v>1.8000000000000002E-3</v>
      </c>
      <c r="S980" s="214">
        <v>0</v>
      </c>
      <c r="T980" s="215">
        <f t="shared" si="3"/>
        <v>0</v>
      </c>
      <c r="AR980" s="25" t="s">
        <v>252</v>
      </c>
      <c r="AT980" s="25" t="s">
        <v>159</v>
      </c>
      <c r="AU980" s="25" t="s">
        <v>89</v>
      </c>
      <c r="AY980" s="25" t="s">
        <v>157</v>
      </c>
      <c r="BE980" s="216">
        <f t="shared" si="4"/>
        <v>0</v>
      </c>
      <c r="BF980" s="216">
        <f t="shared" si="5"/>
        <v>0</v>
      </c>
      <c r="BG980" s="216">
        <f t="shared" si="6"/>
        <v>0</v>
      </c>
      <c r="BH980" s="216">
        <f t="shared" si="7"/>
        <v>0</v>
      </c>
      <c r="BI980" s="216">
        <f t="shared" si="8"/>
        <v>0</v>
      </c>
      <c r="BJ980" s="25" t="s">
        <v>24</v>
      </c>
      <c r="BK980" s="216">
        <f t="shared" si="9"/>
        <v>0</v>
      </c>
      <c r="BL980" s="25" t="s">
        <v>252</v>
      </c>
      <c r="BM980" s="25" t="s">
        <v>1494</v>
      </c>
    </row>
    <row r="981" spans="2:65" s="1" customFormat="1" ht="22.5" customHeight="1">
      <c r="B981" s="42"/>
      <c r="C981" s="205" t="s">
        <v>1495</v>
      </c>
      <c r="D981" s="205" t="s">
        <v>159</v>
      </c>
      <c r="E981" s="206" t="s">
        <v>1496</v>
      </c>
      <c r="F981" s="207" t="s">
        <v>1497</v>
      </c>
      <c r="G981" s="208" t="s">
        <v>226</v>
      </c>
      <c r="H981" s="209">
        <v>22.5</v>
      </c>
      <c r="I981" s="210"/>
      <c r="J981" s="211">
        <f t="shared" si="0"/>
        <v>0</v>
      </c>
      <c r="K981" s="207" t="s">
        <v>163</v>
      </c>
      <c r="L981" s="62"/>
      <c r="M981" s="212" t="s">
        <v>22</v>
      </c>
      <c r="N981" s="213" t="s">
        <v>51</v>
      </c>
      <c r="O981" s="43"/>
      <c r="P981" s="214">
        <f t="shared" si="1"/>
        <v>0</v>
      </c>
      <c r="Q981" s="214">
        <v>2.0000000000000002E-5</v>
      </c>
      <c r="R981" s="214">
        <f t="shared" si="2"/>
        <v>4.5000000000000004E-4</v>
      </c>
      <c r="S981" s="214">
        <v>0</v>
      </c>
      <c r="T981" s="215">
        <f t="shared" si="3"/>
        <v>0</v>
      </c>
      <c r="AR981" s="25" t="s">
        <v>252</v>
      </c>
      <c r="AT981" s="25" t="s">
        <v>159</v>
      </c>
      <c r="AU981" s="25" t="s">
        <v>89</v>
      </c>
      <c r="AY981" s="25" t="s">
        <v>157</v>
      </c>
      <c r="BE981" s="216">
        <f t="shared" si="4"/>
        <v>0</v>
      </c>
      <c r="BF981" s="216">
        <f t="shared" si="5"/>
        <v>0</v>
      </c>
      <c r="BG981" s="216">
        <f t="shared" si="6"/>
        <v>0</v>
      </c>
      <c r="BH981" s="216">
        <f t="shared" si="7"/>
        <v>0</v>
      </c>
      <c r="BI981" s="216">
        <f t="shared" si="8"/>
        <v>0</v>
      </c>
      <c r="BJ981" s="25" t="s">
        <v>24</v>
      </c>
      <c r="BK981" s="216">
        <f t="shared" si="9"/>
        <v>0</v>
      </c>
      <c r="BL981" s="25" t="s">
        <v>252</v>
      </c>
      <c r="BM981" s="25" t="s">
        <v>1498</v>
      </c>
    </row>
    <row r="982" spans="2:65" s="12" customFormat="1">
      <c r="B982" s="220"/>
      <c r="C982" s="221"/>
      <c r="D982" s="244" t="s">
        <v>168</v>
      </c>
      <c r="E982" s="266" t="s">
        <v>22</v>
      </c>
      <c r="F982" s="267" t="s">
        <v>1499</v>
      </c>
      <c r="G982" s="221"/>
      <c r="H982" s="268">
        <v>22.5</v>
      </c>
      <c r="I982" s="225"/>
      <c r="J982" s="221"/>
      <c r="K982" s="221"/>
      <c r="L982" s="226"/>
      <c r="M982" s="227"/>
      <c r="N982" s="228"/>
      <c r="O982" s="228"/>
      <c r="P982" s="228"/>
      <c r="Q982" s="228"/>
      <c r="R982" s="228"/>
      <c r="S982" s="228"/>
      <c r="T982" s="229"/>
      <c r="AT982" s="230" t="s">
        <v>168</v>
      </c>
      <c r="AU982" s="230" t="s">
        <v>89</v>
      </c>
      <c r="AV982" s="12" t="s">
        <v>89</v>
      </c>
      <c r="AW982" s="12" t="s">
        <v>43</v>
      </c>
      <c r="AX982" s="12" t="s">
        <v>24</v>
      </c>
      <c r="AY982" s="230" t="s">
        <v>157</v>
      </c>
    </row>
    <row r="983" spans="2:65" s="1" customFormat="1" ht="31.5" customHeight="1">
      <c r="B983" s="42"/>
      <c r="C983" s="205" t="s">
        <v>1500</v>
      </c>
      <c r="D983" s="205" t="s">
        <v>159</v>
      </c>
      <c r="E983" s="206" t="s">
        <v>1501</v>
      </c>
      <c r="F983" s="207" t="s">
        <v>1502</v>
      </c>
      <c r="G983" s="208" t="s">
        <v>226</v>
      </c>
      <c r="H983" s="209">
        <v>22.5</v>
      </c>
      <c r="I983" s="210"/>
      <c r="J983" s="211">
        <f>ROUND(I983*H983,2)</f>
        <v>0</v>
      </c>
      <c r="K983" s="207" t="s">
        <v>163</v>
      </c>
      <c r="L983" s="62"/>
      <c r="M983" s="212" t="s">
        <v>22</v>
      </c>
      <c r="N983" s="213" t="s">
        <v>51</v>
      </c>
      <c r="O983" s="43"/>
      <c r="P983" s="214">
        <f>O983*H983</f>
        <v>0</v>
      </c>
      <c r="Q983" s="214">
        <v>1.3999999999999999E-4</v>
      </c>
      <c r="R983" s="214">
        <f>Q983*H983</f>
        <v>3.1499999999999996E-3</v>
      </c>
      <c r="S983" s="214">
        <v>0</v>
      </c>
      <c r="T983" s="215">
        <f>S983*H983</f>
        <v>0</v>
      </c>
      <c r="AR983" s="25" t="s">
        <v>252</v>
      </c>
      <c r="AT983" s="25" t="s">
        <v>159</v>
      </c>
      <c r="AU983" s="25" t="s">
        <v>89</v>
      </c>
      <c r="AY983" s="25" t="s">
        <v>157</v>
      </c>
      <c r="BE983" s="216">
        <f>IF(N983="základní",J983,0)</f>
        <v>0</v>
      </c>
      <c r="BF983" s="216">
        <f>IF(N983="snížená",J983,0)</f>
        <v>0</v>
      </c>
      <c r="BG983" s="216">
        <f>IF(N983="zákl. přenesená",J983,0)</f>
        <v>0</v>
      </c>
      <c r="BH983" s="216">
        <f>IF(N983="sníž. přenesená",J983,0)</f>
        <v>0</v>
      </c>
      <c r="BI983" s="216">
        <f>IF(N983="nulová",J983,0)</f>
        <v>0</v>
      </c>
      <c r="BJ983" s="25" t="s">
        <v>24</v>
      </c>
      <c r="BK983" s="216">
        <f>ROUND(I983*H983,2)</f>
        <v>0</v>
      </c>
      <c r="BL983" s="25" t="s">
        <v>252</v>
      </c>
      <c r="BM983" s="25" t="s">
        <v>1503</v>
      </c>
    </row>
    <row r="984" spans="2:65" s="1" customFormat="1" ht="22.5" customHeight="1">
      <c r="B984" s="42"/>
      <c r="C984" s="205" t="s">
        <v>1504</v>
      </c>
      <c r="D984" s="205" t="s">
        <v>159</v>
      </c>
      <c r="E984" s="206" t="s">
        <v>1505</v>
      </c>
      <c r="F984" s="207" t="s">
        <v>1506</v>
      </c>
      <c r="G984" s="208" t="s">
        <v>226</v>
      </c>
      <c r="H984" s="209">
        <v>45</v>
      </c>
      <c r="I984" s="210"/>
      <c r="J984" s="211">
        <f>ROUND(I984*H984,2)</f>
        <v>0</v>
      </c>
      <c r="K984" s="207" t="s">
        <v>163</v>
      </c>
      <c r="L984" s="62"/>
      <c r="M984" s="212" t="s">
        <v>22</v>
      </c>
      <c r="N984" s="213" t="s">
        <v>51</v>
      </c>
      <c r="O984" s="43"/>
      <c r="P984" s="214">
        <f>O984*H984</f>
        <v>0</v>
      </c>
      <c r="Q984" s="214">
        <v>1.2999999999999999E-4</v>
      </c>
      <c r="R984" s="214">
        <f>Q984*H984</f>
        <v>5.8499999999999993E-3</v>
      </c>
      <c r="S984" s="214">
        <v>0</v>
      </c>
      <c r="T984" s="215">
        <f>S984*H984</f>
        <v>0</v>
      </c>
      <c r="AR984" s="25" t="s">
        <v>252</v>
      </c>
      <c r="AT984" s="25" t="s">
        <v>159</v>
      </c>
      <c r="AU984" s="25" t="s">
        <v>89</v>
      </c>
      <c r="AY984" s="25" t="s">
        <v>157</v>
      </c>
      <c r="BE984" s="216">
        <f>IF(N984="základní",J984,0)</f>
        <v>0</v>
      </c>
      <c r="BF984" s="216">
        <f>IF(N984="snížená",J984,0)</f>
        <v>0</v>
      </c>
      <c r="BG984" s="216">
        <f>IF(N984="zákl. přenesená",J984,0)</f>
        <v>0</v>
      </c>
      <c r="BH984" s="216">
        <f>IF(N984="sníž. přenesená",J984,0)</f>
        <v>0</v>
      </c>
      <c r="BI984" s="216">
        <f>IF(N984="nulová",J984,0)</f>
        <v>0</v>
      </c>
      <c r="BJ984" s="25" t="s">
        <v>24</v>
      </c>
      <c r="BK984" s="216">
        <f>ROUND(I984*H984,2)</f>
        <v>0</v>
      </c>
      <c r="BL984" s="25" t="s">
        <v>252</v>
      </c>
      <c r="BM984" s="25" t="s">
        <v>1507</v>
      </c>
    </row>
    <row r="985" spans="2:65" s="12" customFormat="1" ht="24">
      <c r="B985" s="220"/>
      <c r="C985" s="221"/>
      <c r="D985" s="217" t="s">
        <v>168</v>
      </c>
      <c r="E985" s="222" t="s">
        <v>22</v>
      </c>
      <c r="F985" s="223" t="s">
        <v>1508</v>
      </c>
      <c r="G985" s="221"/>
      <c r="H985" s="224">
        <v>45</v>
      </c>
      <c r="I985" s="225"/>
      <c r="J985" s="221"/>
      <c r="K985" s="221"/>
      <c r="L985" s="226"/>
      <c r="M985" s="227"/>
      <c r="N985" s="228"/>
      <c r="O985" s="228"/>
      <c r="P985" s="228"/>
      <c r="Q985" s="228"/>
      <c r="R985" s="228"/>
      <c r="S985" s="228"/>
      <c r="T985" s="229"/>
      <c r="AT985" s="230" t="s">
        <v>168</v>
      </c>
      <c r="AU985" s="230" t="s">
        <v>89</v>
      </c>
      <c r="AV985" s="12" t="s">
        <v>89</v>
      </c>
      <c r="AW985" s="12" t="s">
        <v>43</v>
      </c>
      <c r="AX985" s="12" t="s">
        <v>24</v>
      </c>
      <c r="AY985" s="230" t="s">
        <v>157</v>
      </c>
    </row>
    <row r="986" spans="2:65" s="11" customFormat="1" ht="29.85" customHeight="1">
      <c r="B986" s="188"/>
      <c r="C986" s="189"/>
      <c r="D986" s="202" t="s">
        <v>79</v>
      </c>
      <c r="E986" s="203" t="s">
        <v>1509</v>
      </c>
      <c r="F986" s="203" t="s">
        <v>1510</v>
      </c>
      <c r="G986" s="189"/>
      <c r="H986" s="189"/>
      <c r="I986" s="192"/>
      <c r="J986" s="204">
        <f>BK986</f>
        <v>0</v>
      </c>
      <c r="K986" s="189"/>
      <c r="L986" s="194"/>
      <c r="M986" s="195"/>
      <c r="N986" s="196"/>
      <c r="O986" s="196"/>
      <c r="P986" s="197">
        <f>SUM(P987:P1042)</f>
        <v>0</v>
      </c>
      <c r="Q986" s="196"/>
      <c r="R986" s="197">
        <f>SUM(R987:R1042)</f>
        <v>2.4718669999999998E-2</v>
      </c>
      <c r="S986" s="196"/>
      <c r="T986" s="198">
        <f>SUM(T987:T1042)</f>
        <v>1.0649399999999998E-2</v>
      </c>
      <c r="AR986" s="199" t="s">
        <v>89</v>
      </c>
      <c r="AT986" s="200" t="s">
        <v>79</v>
      </c>
      <c r="AU986" s="200" t="s">
        <v>24</v>
      </c>
      <c r="AY986" s="199" t="s">
        <v>157</v>
      </c>
      <c r="BK986" s="201">
        <f>SUM(BK987:BK1042)</f>
        <v>0</v>
      </c>
    </row>
    <row r="987" spans="2:65" s="1" customFormat="1" ht="22.5" customHeight="1">
      <c r="B987" s="42"/>
      <c r="C987" s="205" t="s">
        <v>1511</v>
      </c>
      <c r="D987" s="205" t="s">
        <v>159</v>
      </c>
      <c r="E987" s="206" t="s">
        <v>1512</v>
      </c>
      <c r="F987" s="207" t="s">
        <v>1513</v>
      </c>
      <c r="G987" s="208" t="s">
        <v>226</v>
      </c>
      <c r="H987" s="209">
        <v>70.995999999999995</v>
      </c>
      <c r="I987" s="210"/>
      <c r="J987" s="211">
        <f>ROUND(I987*H987,2)</f>
        <v>0</v>
      </c>
      <c r="K987" s="207" t="s">
        <v>163</v>
      </c>
      <c r="L987" s="62"/>
      <c r="M987" s="212" t="s">
        <v>22</v>
      </c>
      <c r="N987" s="213" t="s">
        <v>51</v>
      </c>
      <c r="O987" s="43"/>
      <c r="P987" s="214">
        <f>O987*H987</f>
        <v>0</v>
      </c>
      <c r="Q987" s="214">
        <v>0</v>
      </c>
      <c r="R987" s="214">
        <f>Q987*H987</f>
        <v>0</v>
      </c>
      <c r="S987" s="214">
        <v>1.4999999999999999E-4</v>
      </c>
      <c r="T987" s="215">
        <f>S987*H987</f>
        <v>1.0649399999999998E-2</v>
      </c>
      <c r="AR987" s="25" t="s">
        <v>252</v>
      </c>
      <c r="AT987" s="25" t="s">
        <v>159</v>
      </c>
      <c r="AU987" s="25" t="s">
        <v>89</v>
      </c>
      <c r="AY987" s="25" t="s">
        <v>157</v>
      </c>
      <c r="BE987" s="216">
        <f>IF(N987="základní",J987,0)</f>
        <v>0</v>
      </c>
      <c r="BF987" s="216">
        <f>IF(N987="snížená",J987,0)</f>
        <v>0</v>
      </c>
      <c r="BG987" s="216">
        <f>IF(N987="zákl. přenesená",J987,0)</f>
        <v>0</v>
      </c>
      <c r="BH987" s="216">
        <f>IF(N987="sníž. přenesená",J987,0)</f>
        <v>0</v>
      </c>
      <c r="BI987" s="216">
        <f>IF(N987="nulová",J987,0)</f>
        <v>0</v>
      </c>
      <c r="BJ987" s="25" t="s">
        <v>24</v>
      </c>
      <c r="BK987" s="216">
        <f>ROUND(I987*H987,2)</f>
        <v>0</v>
      </c>
      <c r="BL987" s="25" t="s">
        <v>252</v>
      </c>
      <c r="BM987" s="25" t="s">
        <v>1514</v>
      </c>
    </row>
    <row r="988" spans="2:65" s="12" customFormat="1">
      <c r="B988" s="220"/>
      <c r="C988" s="221"/>
      <c r="D988" s="217" t="s">
        <v>168</v>
      </c>
      <c r="E988" s="222" t="s">
        <v>22</v>
      </c>
      <c r="F988" s="223" t="s">
        <v>1515</v>
      </c>
      <c r="G988" s="221"/>
      <c r="H988" s="224">
        <v>26.29</v>
      </c>
      <c r="I988" s="225"/>
      <c r="J988" s="221"/>
      <c r="K988" s="221"/>
      <c r="L988" s="226"/>
      <c r="M988" s="227"/>
      <c r="N988" s="228"/>
      <c r="O988" s="228"/>
      <c r="P988" s="228"/>
      <c r="Q988" s="228"/>
      <c r="R988" s="228"/>
      <c r="S988" s="228"/>
      <c r="T988" s="229"/>
      <c r="AT988" s="230" t="s">
        <v>168</v>
      </c>
      <c r="AU988" s="230" t="s">
        <v>89</v>
      </c>
      <c r="AV988" s="12" t="s">
        <v>89</v>
      </c>
      <c r="AW988" s="12" t="s">
        <v>43</v>
      </c>
      <c r="AX988" s="12" t="s">
        <v>80</v>
      </c>
      <c r="AY988" s="230" t="s">
        <v>157</v>
      </c>
    </row>
    <row r="989" spans="2:65" s="12" customFormat="1">
      <c r="B989" s="220"/>
      <c r="C989" s="221"/>
      <c r="D989" s="217" t="s">
        <v>168</v>
      </c>
      <c r="E989" s="222" t="s">
        <v>22</v>
      </c>
      <c r="F989" s="223" t="s">
        <v>1516</v>
      </c>
      <c r="G989" s="221"/>
      <c r="H989" s="224">
        <v>8.3800000000000008</v>
      </c>
      <c r="I989" s="225"/>
      <c r="J989" s="221"/>
      <c r="K989" s="221"/>
      <c r="L989" s="226"/>
      <c r="M989" s="227"/>
      <c r="N989" s="228"/>
      <c r="O989" s="228"/>
      <c r="P989" s="228"/>
      <c r="Q989" s="228"/>
      <c r="R989" s="228"/>
      <c r="S989" s="228"/>
      <c r="T989" s="229"/>
      <c r="AT989" s="230" t="s">
        <v>168</v>
      </c>
      <c r="AU989" s="230" t="s">
        <v>89</v>
      </c>
      <c r="AV989" s="12" t="s">
        <v>89</v>
      </c>
      <c r="AW989" s="12" t="s">
        <v>43</v>
      </c>
      <c r="AX989" s="12" t="s">
        <v>80</v>
      </c>
      <c r="AY989" s="230" t="s">
        <v>157</v>
      </c>
    </row>
    <row r="990" spans="2:65" s="12" customFormat="1">
      <c r="B990" s="220"/>
      <c r="C990" s="221"/>
      <c r="D990" s="217" t="s">
        <v>168</v>
      </c>
      <c r="E990" s="222" t="s">
        <v>22</v>
      </c>
      <c r="F990" s="223" t="s">
        <v>1517</v>
      </c>
      <c r="G990" s="221"/>
      <c r="H990" s="224">
        <v>6.4020000000000001</v>
      </c>
      <c r="I990" s="225"/>
      <c r="J990" s="221"/>
      <c r="K990" s="221"/>
      <c r="L990" s="226"/>
      <c r="M990" s="227"/>
      <c r="N990" s="228"/>
      <c r="O990" s="228"/>
      <c r="P990" s="228"/>
      <c r="Q990" s="228"/>
      <c r="R990" s="228"/>
      <c r="S990" s="228"/>
      <c r="T990" s="229"/>
      <c r="AT990" s="230" t="s">
        <v>168</v>
      </c>
      <c r="AU990" s="230" t="s">
        <v>89</v>
      </c>
      <c r="AV990" s="12" t="s">
        <v>89</v>
      </c>
      <c r="AW990" s="12" t="s">
        <v>43</v>
      </c>
      <c r="AX990" s="12" t="s">
        <v>80</v>
      </c>
      <c r="AY990" s="230" t="s">
        <v>157</v>
      </c>
    </row>
    <row r="991" spans="2:65" s="12" customFormat="1">
      <c r="B991" s="220"/>
      <c r="C991" s="221"/>
      <c r="D991" s="217" t="s">
        <v>168</v>
      </c>
      <c r="E991" s="222" t="s">
        <v>22</v>
      </c>
      <c r="F991" s="223" t="s">
        <v>1518</v>
      </c>
      <c r="G991" s="221"/>
      <c r="H991" s="224">
        <v>18.239999999999998</v>
      </c>
      <c r="I991" s="225"/>
      <c r="J991" s="221"/>
      <c r="K991" s="221"/>
      <c r="L991" s="226"/>
      <c r="M991" s="227"/>
      <c r="N991" s="228"/>
      <c r="O991" s="228"/>
      <c r="P991" s="228"/>
      <c r="Q991" s="228"/>
      <c r="R991" s="228"/>
      <c r="S991" s="228"/>
      <c r="T991" s="229"/>
      <c r="AT991" s="230" t="s">
        <v>168</v>
      </c>
      <c r="AU991" s="230" t="s">
        <v>89</v>
      </c>
      <c r="AV991" s="12" t="s">
        <v>89</v>
      </c>
      <c r="AW991" s="12" t="s">
        <v>43</v>
      </c>
      <c r="AX991" s="12" t="s">
        <v>80</v>
      </c>
      <c r="AY991" s="230" t="s">
        <v>157</v>
      </c>
    </row>
    <row r="992" spans="2:65" s="12" customFormat="1">
      <c r="B992" s="220"/>
      <c r="C992" s="221"/>
      <c r="D992" s="217" t="s">
        <v>168</v>
      </c>
      <c r="E992" s="222" t="s">
        <v>22</v>
      </c>
      <c r="F992" s="223" t="s">
        <v>1519</v>
      </c>
      <c r="G992" s="221"/>
      <c r="H992" s="224">
        <v>11.683999999999999</v>
      </c>
      <c r="I992" s="225"/>
      <c r="J992" s="221"/>
      <c r="K992" s="221"/>
      <c r="L992" s="226"/>
      <c r="M992" s="227"/>
      <c r="N992" s="228"/>
      <c r="O992" s="228"/>
      <c r="P992" s="228"/>
      <c r="Q992" s="228"/>
      <c r="R992" s="228"/>
      <c r="S992" s="228"/>
      <c r="T992" s="229"/>
      <c r="AT992" s="230" t="s">
        <v>168</v>
      </c>
      <c r="AU992" s="230" t="s">
        <v>89</v>
      </c>
      <c r="AV992" s="12" t="s">
        <v>89</v>
      </c>
      <c r="AW992" s="12" t="s">
        <v>43</v>
      </c>
      <c r="AX992" s="12" t="s">
        <v>80</v>
      </c>
      <c r="AY992" s="230" t="s">
        <v>157</v>
      </c>
    </row>
    <row r="993" spans="2:65" s="15" customFormat="1">
      <c r="B993" s="255"/>
      <c r="C993" s="256"/>
      <c r="D993" s="217" t="s">
        <v>168</v>
      </c>
      <c r="E993" s="257" t="s">
        <v>22</v>
      </c>
      <c r="F993" s="258" t="s">
        <v>193</v>
      </c>
      <c r="G993" s="256"/>
      <c r="H993" s="259">
        <v>70.995999999999995</v>
      </c>
      <c r="I993" s="260"/>
      <c r="J993" s="256"/>
      <c r="K993" s="256"/>
      <c r="L993" s="261"/>
      <c r="M993" s="262"/>
      <c r="N993" s="263"/>
      <c r="O993" s="263"/>
      <c r="P993" s="263"/>
      <c r="Q993" s="263"/>
      <c r="R993" s="263"/>
      <c r="S993" s="263"/>
      <c r="T993" s="264"/>
      <c r="AT993" s="265" t="s">
        <v>168</v>
      </c>
      <c r="AU993" s="265" t="s">
        <v>89</v>
      </c>
      <c r="AV993" s="15" t="s">
        <v>164</v>
      </c>
      <c r="AW993" s="15" t="s">
        <v>43</v>
      </c>
      <c r="AX993" s="15" t="s">
        <v>24</v>
      </c>
      <c r="AY993" s="265" t="s">
        <v>157</v>
      </c>
    </row>
    <row r="994" spans="2:65" s="14" customFormat="1">
      <c r="B994" s="242"/>
      <c r="C994" s="243"/>
      <c r="D994" s="244" t="s">
        <v>168</v>
      </c>
      <c r="E994" s="245" t="s">
        <v>22</v>
      </c>
      <c r="F994" s="246" t="s">
        <v>313</v>
      </c>
      <c r="G994" s="243"/>
      <c r="H994" s="247" t="s">
        <v>22</v>
      </c>
      <c r="I994" s="248"/>
      <c r="J994" s="243"/>
      <c r="K994" s="243"/>
      <c r="L994" s="249"/>
      <c r="M994" s="250"/>
      <c r="N994" s="251"/>
      <c r="O994" s="251"/>
      <c r="P994" s="251"/>
      <c r="Q994" s="251"/>
      <c r="R994" s="251"/>
      <c r="S994" s="251"/>
      <c r="T994" s="252"/>
      <c r="AT994" s="253" t="s">
        <v>168</v>
      </c>
      <c r="AU994" s="253" t="s">
        <v>89</v>
      </c>
      <c r="AV994" s="14" t="s">
        <v>24</v>
      </c>
      <c r="AW994" s="14" t="s">
        <v>43</v>
      </c>
      <c r="AX994" s="14" t="s">
        <v>80</v>
      </c>
      <c r="AY994" s="253" t="s">
        <v>157</v>
      </c>
    </row>
    <row r="995" spans="2:65" s="1" customFormat="1" ht="31.5" customHeight="1">
      <c r="B995" s="42"/>
      <c r="C995" s="205" t="s">
        <v>1520</v>
      </c>
      <c r="D995" s="205" t="s">
        <v>159</v>
      </c>
      <c r="E995" s="206" t="s">
        <v>1521</v>
      </c>
      <c r="F995" s="207" t="s">
        <v>1522</v>
      </c>
      <c r="G995" s="208" t="s">
        <v>345</v>
      </c>
      <c r="H995" s="209">
        <v>28.5</v>
      </c>
      <c r="I995" s="210"/>
      <c r="J995" s="211">
        <f>ROUND(I995*H995,2)</f>
        <v>0</v>
      </c>
      <c r="K995" s="207" t="s">
        <v>163</v>
      </c>
      <c r="L995" s="62"/>
      <c r="M995" s="212" t="s">
        <v>22</v>
      </c>
      <c r="N995" s="213" t="s">
        <v>51</v>
      </c>
      <c r="O995" s="43"/>
      <c r="P995" s="214">
        <f>O995*H995</f>
        <v>0</v>
      </c>
      <c r="Q995" s="214">
        <v>0</v>
      </c>
      <c r="R995" s="214">
        <f>Q995*H995</f>
        <v>0</v>
      </c>
      <c r="S995" s="214">
        <v>0</v>
      </c>
      <c r="T995" s="215">
        <f>S995*H995</f>
        <v>0</v>
      </c>
      <c r="AR995" s="25" t="s">
        <v>252</v>
      </c>
      <c r="AT995" s="25" t="s">
        <v>159</v>
      </c>
      <c r="AU995" s="25" t="s">
        <v>89</v>
      </c>
      <c r="AY995" s="25" t="s">
        <v>157</v>
      </c>
      <c r="BE995" s="216">
        <f>IF(N995="základní",J995,0)</f>
        <v>0</v>
      </c>
      <c r="BF995" s="216">
        <f>IF(N995="snížená",J995,0)</f>
        <v>0</v>
      </c>
      <c r="BG995" s="216">
        <f>IF(N995="zákl. přenesená",J995,0)</f>
        <v>0</v>
      </c>
      <c r="BH995" s="216">
        <f>IF(N995="sníž. přenesená",J995,0)</f>
        <v>0</v>
      </c>
      <c r="BI995" s="216">
        <f>IF(N995="nulová",J995,0)</f>
        <v>0</v>
      </c>
      <c r="BJ995" s="25" t="s">
        <v>24</v>
      </c>
      <c r="BK995" s="216">
        <f>ROUND(I995*H995,2)</f>
        <v>0</v>
      </c>
      <c r="BL995" s="25" t="s">
        <v>252</v>
      </c>
      <c r="BM995" s="25" t="s">
        <v>1523</v>
      </c>
    </row>
    <row r="996" spans="2:65" s="1" customFormat="1" ht="36">
      <c r="B996" s="42"/>
      <c r="C996" s="64"/>
      <c r="D996" s="217" t="s">
        <v>166</v>
      </c>
      <c r="E996" s="64"/>
      <c r="F996" s="218" t="s">
        <v>1524</v>
      </c>
      <c r="G996" s="64"/>
      <c r="H996" s="64"/>
      <c r="I996" s="173"/>
      <c r="J996" s="64"/>
      <c r="K996" s="64"/>
      <c r="L996" s="62"/>
      <c r="M996" s="219"/>
      <c r="N996" s="43"/>
      <c r="O996" s="43"/>
      <c r="P996" s="43"/>
      <c r="Q996" s="43"/>
      <c r="R996" s="43"/>
      <c r="S996" s="43"/>
      <c r="T996" s="79"/>
      <c r="AT996" s="25" t="s">
        <v>166</v>
      </c>
      <c r="AU996" s="25" t="s">
        <v>89</v>
      </c>
    </row>
    <row r="997" spans="2:65" s="12" customFormat="1">
      <c r="B997" s="220"/>
      <c r="C997" s="221"/>
      <c r="D997" s="217" t="s">
        <v>168</v>
      </c>
      <c r="E997" s="222" t="s">
        <v>22</v>
      </c>
      <c r="F997" s="223" t="s">
        <v>1525</v>
      </c>
      <c r="G997" s="221"/>
      <c r="H997" s="224">
        <v>8.4499999999999993</v>
      </c>
      <c r="I997" s="225"/>
      <c r="J997" s="221"/>
      <c r="K997" s="221"/>
      <c r="L997" s="226"/>
      <c r="M997" s="227"/>
      <c r="N997" s="228"/>
      <c r="O997" s="228"/>
      <c r="P997" s="228"/>
      <c r="Q997" s="228"/>
      <c r="R997" s="228"/>
      <c r="S997" s="228"/>
      <c r="T997" s="229"/>
      <c r="AT997" s="230" t="s">
        <v>168</v>
      </c>
      <c r="AU997" s="230" t="s">
        <v>89</v>
      </c>
      <c r="AV997" s="12" t="s">
        <v>89</v>
      </c>
      <c r="AW997" s="12" t="s">
        <v>43</v>
      </c>
      <c r="AX997" s="12" t="s">
        <v>80</v>
      </c>
      <c r="AY997" s="230" t="s">
        <v>157</v>
      </c>
    </row>
    <row r="998" spans="2:65" s="12" customFormat="1">
      <c r="B998" s="220"/>
      <c r="C998" s="221"/>
      <c r="D998" s="217" t="s">
        <v>168</v>
      </c>
      <c r="E998" s="222" t="s">
        <v>22</v>
      </c>
      <c r="F998" s="223" t="s">
        <v>1526</v>
      </c>
      <c r="G998" s="221"/>
      <c r="H998" s="224">
        <v>2.4</v>
      </c>
      <c r="I998" s="225"/>
      <c r="J998" s="221"/>
      <c r="K998" s="221"/>
      <c r="L998" s="226"/>
      <c r="M998" s="227"/>
      <c r="N998" s="228"/>
      <c r="O998" s="228"/>
      <c r="P998" s="228"/>
      <c r="Q998" s="228"/>
      <c r="R998" s="228"/>
      <c r="S998" s="228"/>
      <c r="T998" s="229"/>
      <c r="AT998" s="230" t="s">
        <v>168</v>
      </c>
      <c r="AU998" s="230" t="s">
        <v>89</v>
      </c>
      <c r="AV998" s="12" t="s">
        <v>89</v>
      </c>
      <c r="AW998" s="12" t="s">
        <v>43</v>
      </c>
      <c r="AX998" s="12" t="s">
        <v>80</v>
      </c>
      <c r="AY998" s="230" t="s">
        <v>157</v>
      </c>
    </row>
    <row r="999" spans="2:65" s="12" customFormat="1">
      <c r="B999" s="220"/>
      <c r="C999" s="221"/>
      <c r="D999" s="217" t="s">
        <v>168</v>
      </c>
      <c r="E999" s="222" t="s">
        <v>22</v>
      </c>
      <c r="F999" s="223" t="s">
        <v>1527</v>
      </c>
      <c r="G999" s="221"/>
      <c r="H999" s="224">
        <v>1.65</v>
      </c>
      <c r="I999" s="225"/>
      <c r="J999" s="221"/>
      <c r="K999" s="221"/>
      <c r="L999" s="226"/>
      <c r="M999" s="227"/>
      <c r="N999" s="228"/>
      <c r="O999" s="228"/>
      <c r="P999" s="228"/>
      <c r="Q999" s="228"/>
      <c r="R999" s="228"/>
      <c r="S999" s="228"/>
      <c r="T999" s="229"/>
      <c r="AT999" s="230" t="s">
        <v>168</v>
      </c>
      <c r="AU999" s="230" t="s">
        <v>89</v>
      </c>
      <c r="AV999" s="12" t="s">
        <v>89</v>
      </c>
      <c r="AW999" s="12" t="s">
        <v>43</v>
      </c>
      <c r="AX999" s="12" t="s">
        <v>80</v>
      </c>
      <c r="AY999" s="230" t="s">
        <v>157</v>
      </c>
    </row>
    <row r="1000" spans="2:65" s="12" customFormat="1">
      <c r="B1000" s="220"/>
      <c r="C1000" s="221"/>
      <c r="D1000" s="217" t="s">
        <v>168</v>
      </c>
      <c r="E1000" s="222" t="s">
        <v>22</v>
      </c>
      <c r="F1000" s="223" t="s">
        <v>1528</v>
      </c>
      <c r="G1000" s="221"/>
      <c r="H1000" s="224">
        <v>6</v>
      </c>
      <c r="I1000" s="225"/>
      <c r="J1000" s="221"/>
      <c r="K1000" s="221"/>
      <c r="L1000" s="226"/>
      <c r="M1000" s="227"/>
      <c r="N1000" s="228"/>
      <c r="O1000" s="228"/>
      <c r="P1000" s="228"/>
      <c r="Q1000" s="228"/>
      <c r="R1000" s="228"/>
      <c r="S1000" s="228"/>
      <c r="T1000" s="229"/>
      <c r="AT1000" s="230" t="s">
        <v>168</v>
      </c>
      <c r="AU1000" s="230" t="s">
        <v>89</v>
      </c>
      <c r="AV1000" s="12" t="s">
        <v>89</v>
      </c>
      <c r="AW1000" s="12" t="s">
        <v>43</v>
      </c>
      <c r="AX1000" s="12" t="s">
        <v>80</v>
      </c>
      <c r="AY1000" s="230" t="s">
        <v>157</v>
      </c>
    </row>
    <row r="1001" spans="2:65" s="12" customFormat="1">
      <c r="B1001" s="220"/>
      <c r="C1001" s="221"/>
      <c r="D1001" s="217" t="s">
        <v>168</v>
      </c>
      <c r="E1001" s="222" t="s">
        <v>22</v>
      </c>
      <c r="F1001" s="223" t="s">
        <v>1529</v>
      </c>
      <c r="G1001" s="221"/>
      <c r="H1001" s="224">
        <v>10</v>
      </c>
      <c r="I1001" s="225"/>
      <c r="J1001" s="221"/>
      <c r="K1001" s="221"/>
      <c r="L1001" s="226"/>
      <c r="M1001" s="227"/>
      <c r="N1001" s="228"/>
      <c r="O1001" s="228"/>
      <c r="P1001" s="228"/>
      <c r="Q1001" s="228"/>
      <c r="R1001" s="228"/>
      <c r="S1001" s="228"/>
      <c r="T1001" s="229"/>
      <c r="AT1001" s="230" t="s">
        <v>168</v>
      </c>
      <c r="AU1001" s="230" t="s">
        <v>89</v>
      </c>
      <c r="AV1001" s="12" t="s">
        <v>89</v>
      </c>
      <c r="AW1001" s="12" t="s">
        <v>43</v>
      </c>
      <c r="AX1001" s="12" t="s">
        <v>80</v>
      </c>
      <c r="AY1001" s="230" t="s">
        <v>157</v>
      </c>
    </row>
    <row r="1002" spans="2:65" s="15" customFormat="1">
      <c r="B1002" s="255"/>
      <c r="C1002" s="256"/>
      <c r="D1002" s="217" t="s">
        <v>168</v>
      </c>
      <c r="E1002" s="257" t="s">
        <v>22</v>
      </c>
      <c r="F1002" s="258" t="s">
        <v>193</v>
      </c>
      <c r="G1002" s="256"/>
      <c r="H1002" s="259">
        <v>28.5</v>
      </c>
      <c r="I1002" s="260"/>
      <c r="J1002" s="256"/>
      <c r="K1002" s="256"/>
      <c r="L1002" s="261"/>
      <c r="M1002" s="262"/>
      <c r="N1002" s="263"/>
      <c r="O1002" s="263"/>
      <c r="P1002" s="263"/>
      <c r="Q1002" s="263"/>
      <c r="R1002" s="263"/>
      <c r="S1002" s="263"/>
      <c r="T1002" s="264"/>
      <c r="AT1002" s="265" t="s">
        <v>168</v>
      </c>
      <c r="AU1002" s="265" t="s">
        <v>89</v>
      </c>
      <c r="AV1002" s="15" t="s">
        <v>164</v>
      </c>
      <c r="AW1002" s="15" t="s">
        <v>43</v>
      </c>
      <c r="AX1002" s="15" t="s">
        <v>24</v>
      </c>
      <c r="AY1002" s="265" t="s">
        <v>157</v>
      </c>
    </row>
    <row r="1003" spans="2:65" s="14" customFormat="1">
      <c r="B1003" s="242"/>
      <c r="C1003" s="243"/>
      <c r="D1003" s="244" t="s">
        <v>168</v>
      </c>
      <c r="E1003" s="245" t="s">
        <v>22</v>
      </c>
      <c r="F1003" s="246" t="s">
        <v>313</v>
      </c>
      <c r="G1003" s="243"/>
      <c r="H1003" s="247" t="s">
        <v>22</v>
      </c>
      <c r="I1003" s="248"/>
      <c r="J1003" s="243"/>
      <c r="K1003" s="243"/>
      <c r="L1003" s="249"/>
      <c r="M1003" s="250"/>
      <c r="N1003" s="251"/>
      <c r="O1003" s="251"/>
      <c r="P1003" s="251"/>
      <c r="Q1003" s="251"/>
      <c r="R1003" s="251"/>
      <c r="S1003" s="251"/>
      <c r="T1003" s="252"/>
      <c r="AT1003" s="253" t="s">
        <v>168</v>
      </c>
      <c r="AU1003" s="253" t="s">
        <v>89</v>
      </c>
      <c r="AV1003" s="14" t="s">
        <v>24</v>
      </c>
      <c r="AW1003" s="14" t="s">
        <v>43</v>
      </c>
      <c r="AX1003" s="14" t="s">
        <v>80</v>
      </c>
      <c r="AY1003" s="253" t="s">
        <v>157</v>
      </c>
    </row>
    <row r="1004" spans="2:65" s="1" customFormat="1" ht="31.5" customHeight="1">
      <c r="B1004" s="42"/>
      <c r="C1004" s="205" t="s">
        <v>1530</v>
      </c>
      <c r="D1004" s="205" t="s">
        <v>159</v>
      </c>
      <c r="E1004" s="206" t="s">
        <v>1531</v>
      </c>
      <c r="F1004" s="207" t="s">
        <v>1532</v>
      </c>
      <c r="G1004" s="208" t="s">
        <v>226</v>
      </c>
      <c r="H1004" s="209">
        <v>64.858000000000004</v>
      </c>
      <c r="I1004" s="210"/>
      <c r="J1004" s="211">
        <f>ROUND(I1004*H1004,2)</f>
        <v>0</v>
      </c>
      <c r="K1004" s="207" t="s">
        <v>163</v>
      </c>
      <c r="L1004" s="62"/>
      <c r="M1004" s="212" t="s">
        <v>22</v>
      </c>
      <c r="N1004" s="213" t="s">
        <v>51</v>
      </c>
      <c r="O1004" s="43"/>
      <c r="P1004" s="214">
        <f>O1004*H1004</f>
        <v>0</v>
      </c>
      <c r="Q1004" s="214">
        <v>0</v>
      </c>
      <c r="R1004" s="214">
        <f>Q1004*H1004</f>
        <v>0</v>
      </c>
      <c r="S1004" s="214">
        <v>0</v>
      </c>
      <c r="T1004" s="215">
        <f>S1004*H1004</f>
        <v>0</v>
      </c>
      <c r="AR1004" s="25" t="s">
        <v>252</v>
      </c>
      <c r="AT1004" s="25" t="s">
        <v>159</v>
      </c>
      <c r="AU1004" s="25" t="s">
        <v>89</v>
      </c>
      <c r="AY1004" s="25" t="s">
        <v>157</v>
      </c>
      <c r="BE1004" s="216">
        <f>IF(N1004="základní",J1004,0)</f>
        <v>0</v>
      </c>
      <c r="BF1004" s="216">
        <f>IF(N1004="snížená",J1004,0)</f>
        <v>0</v>
      </c>
      <c r="BG1004" s="216">
        <f>IF(N1004="zákl. přenesená",J1004,0)</f>
        <v>0</v>
      </c>
      <c r="BH1004" s="216">
        <f>IF(N1004="sníž. přenesená",J1004,0)</f>
        <v>0</v>
      </c>
      <c r="BI1004" s="216">
        <f>IF(N1004="nulová",J1004,0)</f>
        <v>0</v>
      </c>
      <c r="BJ1004" s="25" t="s">
        <v>24</v>
      </c>
      <c r="BK1004" s="216">
        <f>ROUND(I1004*H1004,2)</f>
        <v>0</v>
      </c>
      <c r="BL1004" s="25" t="s">
        <v>252</v>
      </c>
      <c r="BM1004" s="25" t="s">
        <v>1533</v>
      </c>
    </row>
    <row r="1005" spans="2:65" s="1" customFormat="1" ht="36">
      <c r="B1005" s="42"/>
      <c r="C1005" s="64"/>
      <c r="D1005" s="217" t="s">
        <v>166</v>
      </c>
      <c r="E1005" s="64"/>
      <c r="F1005" s="218" t="s">
        <v>1534</v>
      </c>
      <c r="G1005" s="64"/>
      <c r="H1005" s="64"/>
      <c r="I1005" s="173"/>
      <c r="J1005" s="64"/>
      <c r="K1005" s="64"/>
      <c r="L1005" s="62"/>
      <c r="M1005" s="219"/>
      <c r="N1005" s="43"/>
      <c r="O1005" s="43"/>
      <c r="P1005" s="43"/>
      <c r="Q1005" s="43"/>
      <c r="R1005" s="43"/>
      <c r="S1005" s="43"/>
      <c r="T1005" s="79"/>
      <c r="AT1005" s="25" t="s">
        <v>166</v>
      </c>
      <c r="AU1005" s="25" t="s">
        <v>89</v>
      </c>
    </row>
    <row r="1006" spans="2:65" s="12" customFormat="1">
      <c r="B1006" s="220"/>
      <c r="C1006" s="221"/>
      <c r="D1006" s="217" t="s">
        <v>168</v>
      </c>
      <c r="E1006" s="222" t="s">
        <v>22</v>
      </c>
      <c r="F1006" s="223" t="s">
        <v>1535</v>
      </c>
      <c r="G1006" s="221"/>
      <c r="H1006" s="224">
        <v>25.35</v>
      </c>
      <c r="I1006" s="225"/>
      <c r="J1006" s="221"/>
      <c r="K1006" s="221"/>
      <c r="L1006" s="226"/>
      <c r="M1006" s="227"/>
      <c r="N1006" s="228"/>
      <c r="O1006" s="228"/>
      <c r="P1006" s="228"/>
      <c r="Q1006" s="228"/>
      <c r="R1006" s="228"/>
      <c r="S1006" s="228"/>
      <c r="T1006" s="229"/>
      <c r="AT1006" s="230" t="s">
        <v>168</v>
      </c>
      <c r="AU1006" s="230" t="s">
        <v>89</v>
      </c>
      <c r="AV1006" s="12" t="s">
        <v>89</v>
      </c>
      <c r="AW1006" s="12" t="s">
        <v>43</v>
      </c>
      <c r="AX1006" s="12" t="s">
        <v>80</v>
      </c>
      <c r="AY1006" s="230" t="s">
        <v>157</v>
      </c>
    </row>
    <row r="1007" spans="2:65" s="12" customFormat="1">
      <c r="B1007" s="220"/>
      <c r="C1007" s="221"/>
      <c r="D1007" s="217" t="s">
        <v>168</v>
      </c>
      <c r="E1007" s="222" t="s">
        <v>22</v>
      </c>
      <c r="F1007" s="223" t="s">
        <v>1536</v>
      </c>
      <c r="G1007" s="221"/>
      <c r="H1007" s="224">
        <v>4.1630000000000003</v>
      </c>
      <c r="I1007" s="225"/>
      <c r="J1007" s="221"/>
      <c r="K1007" s="221"/>
      <c r="L1007" s="226"/>
      <c r="M1007" s="227"/>
      <c r="N1007" s="228"/>
      <c r="O1007" s="228"/>
      <c r="P1007" s="228"/>
      <c r="Q1007" s="228"/>
      <c r="R1007" s="228"/>
      <c r="S1007" s="228"/>
      <c r="T1007" s="229"/>
      <c r="AT1007" s="230" t="s">
        <v>168</v>
      </c>
      <c r="AU1007" s="230" t="s">
        <v>89</v>
      </c>
      <c r="AV1007" s="12" t="s">
        <v>89</v>
      </c>
      <c r="AW1007" s="12" t="s">
        <v>43</v>
      </c>
      <c r="AX1007" s="12" t="s">
        <v>80</v>
      </c>
      <c r="AY1007" s="230" t="s">
        <v>157</v>
      </c>
    </row>
    <row r="1008" spans="2:65" s="12" customFormat="1">
      <c r="B1008" s="220"/>
      <c r="C1008" s="221"/>
      <c r="D1008" s="217" t="s">
        <v>168</v>
      </c>
      <c r="E1008" s="222" t="s">
        <v>22</v>
      </c>
      <c r="F1008" s="223" t="s">
        <v>1537</v>
      </c>
      <c r="G1008" s="221"/>
      <c r="H1008" s="224">
        <v>4.7850000000000001</v>
      </c>
      <c r="I1008" s="225"/>
      <c r="J1008" s="221"/>
      <c r="K1008" s="221"/>
      <c r="L1008" s="226"/>
      <c r="M1008" s="227"/>
      <c r="N1008" s="228"/>
      <c r="O1008" s="228"/>
      <c r="P1008" s="228"/>
      <c r="Q1008" s="228"/>
      <c r="R1008" s="228"/>
      <c r="S1008" s="228"/>
      <c r="T1008" s="229"/>
      <c r="AT1008" s="230" t="s">
        <v>168</v>
      </c>
      <c r="AU1008" s="230" t="s">
        <v>89</v>
      </c>
      <c r="AV1008" s="12" t="s">
        <v>89</v>
      </c>
      <c r="AW1008" s="12" t="s">
        <v>43</v>
      </c>
      <c r="AX1008" s="12" t="s">
        <v>80</v>
      </c>
      <c r="AY1008" s="230" t="s">
        <v>157</v>
      </c>
    </row>
    <row r="1009" spans="2:65" s="12" customFormat="1">
      <c r="B1009" s="220"/>
      <c r="C1009" s="221"/>
      <c r="D1009" s="217" t="s">
        <v>168</v>
      </c>
      <c r="E1009" s="222" t="s">
        <v>22</v>
      </c>
      <c r="F1009" s="223" t="s">
        <v>1538</v>
      </c>
      <c r="G1009" s="221"/>
      <c r="H1009" s="224">
        <v>20.399999999999999</v>
      </c>
      <c r="I1009" s="225"/>
      <c r="J1009" s="221"/>
      <c r="K1009" s="221"/>
      <c r="L1009" s="226"/>
      <c r="M1009" s="227"/>
      <c r="N1009" s="228"/>
      <c r="O1009" s="228"/>
      <c r="P1009" s="228"/>
      <c r="Q1009" s="228"/>
      <c r="R1009" s="228"/>
      <c r="S1009" s="228"/>
      <c r="T1009" s="229"/>
      <c r="AT1009" s="230" t="s">
        <v>168</v>
      </c>
      <c r="AU1009" s="230" t="s">
        <v>89</v>
      </c>
      <c r="AV1009" s="12" t="s">
        <v>89</v>
      </c>
      <c r="AW1009" s="12" t="s">
        <v>43</v>
      </c>
      <c r="AX1009" s="12" t="s">
        <v>80</v>
      </c>
      <c r="AY1009" s="230" t="s">
        <v>157</v>
      </c>
    </row>
    <row r="1010" spans="2:65" s="12" customFormat="1">
      <c r="B1010" s="220"/>
      <c r="C1010" s="221"/>
      <c r="D1010" s="217" t="s">
        <v>168</v>
      </c>
      <c r="E1010" s="222" t="s">
        <v>22</v>
      </c>
      <c r="F1010" s="223" t="s">
        <v>1539</v>
      </c>
      <c r="G1010" s="221"/>
      <c r="H1010" s="224">
        <v>10.16</v>
      </c>
      <c r="I1010" s="225"/>
      <c r="J1010" s="221"/>
      <c r="K1010" s="221"/>
      <c r="L1010" s="226"/>
      <c r="M1010" s="227"/>
      <c r="N1010" s="228"/>
      <c r="O1010" s="228"/>
      <c r="P1010" s="228"/>
      <c r="Q1010" s="228"/>
      <c r="R1010" s="228"/>
      <c r="S1010" s="228"/>
      <c r="T1010" s="229"/>
      <c r="AT1010" s="230" t="s">
        <v>168</v>
      </c>
      <c r="AU1010" s="230" t="s">
        <v>89</v>
      </c>
      <c r="AV1010" s="12" t="s">
        <v>89</v>
      </c>
      <c r="AW1010" s="12" t="s">
        <v>43</v>
      </c>
      <c r="AX1010" s="12" t="s">
        <v>80</v>
      </c>
      <c r="AY1010" s="230" t="s">
        <v>157</v>
      </c>
    </row>
    <row r="1011" spans="2:65" s="15" customFormat="1">
      <c r="B1011" s="255"/>
      <c r="C1011" s="256"/>
      <c r="D1011" s="217" t="s">
        <v>168</v>
      </c>
      <c r="E1011" s="257" t="s">
        <v>22</v>
      </c>
      <c r="F1011" s="258" t="s">
        <v>193</v>
      </c>
      <c r="G1011" s="256"/>
      <c r="H1011" s="259">
        <v>64.858000000000004</v>
      </c>
      <c r="I1011" s="260"/>
      <c r="J1011" s="256"/>
      <c r="K1011" s="256"/>
      <c r="L1011" s="261"/>
      <c r="M1011" s="262"/>
      <c r="N1011" s="263"/>
      <c r="O1011" s="263"/>
      <c r="P1011" s="263"/>
      <c r="Q1011" s="263"/>
      <c r="R1011" s="263"/>
      <c r="S1011" s="263"/>
      <c r="T1011" s="264"/>
      <c r="AT1011" s="265" t="s">
        <v>168</v>
      </c>
      <c r="AU1011" s="265" t="s">
        <v>89</v>
      </c>
      <c r="AV1011" s="15" t="s">
        <v>164</v>
      </c>
      <c r="AW1011" s="15" t="s">
        <v>43</v>
      </c>
      <c r="AX1011" s="15" t="s">
        <v>24</v>
      </c>
      <c r="AY1011" s="265" t="s">
        <v>157</v>
      </c>
    </row>
    <row r="1012" spans="2:65" s="14" customFormat="1">
      <c r="B1012" s="242"/>
      <c r="C1012" s="243"/>
      <c r="D1012" s="244" t="s">
        <v>168</v>
      </c>
      <c r="E1012" s="245" t="s">
        <v>22</v>
      </c>
      <c r="F1012" s="246" t="s">
        <v>313</v>
      </c>
      <c r="G1012" s="243"/>
      <c r="H1012" s="247" t="s">
        <v>22</v>
      </c>
      <c r="I1012" s="248"/>
      <c r="J1012" s="243"/>
      <c r="K1012" s="243"/>
      <c r="L1012" s="249"/>
      <c r="M1012" s="250"/>
      <c r="N1012" s="251"/>
      <c r="O1012" s="251"/>
      <c r="P1012" s="251"/>
      <c r="Q1012" s="251"/>
      <c r="R1012" s="251"/>
      <c r="S1012" s="251"/>
      <c r="T1012" s="252"/>
      <c r="AT1012" s="253" t="s">
        <v>168</v>
      </c>
      <c r="AU1012" s="253" t="s">
        <v>89</v>
      </c>
      <c r="AV1012" s="14" t="s">
        <v>24</v>
      </c>
      <c r="AW1012" s="14" t="s">
        <v>43</v>
      </c>
      <c r="AX1012" s="14" t="s">
        <v>80</v>
      </c>
      <c r="AY1012" s="253" t="s">
        <v>157</v>
      </c>
    </row>
    <row r="1013" spans="2:65" s="1" customFormat="1" ht="31.5" customHeight="1">
      <c r="B1013" s="42"/>
      <c r="C1013" s="205" t="s">
        <v>1540</v>
      </c>
      <c r="D1013" s="205" t="s">
        <v>159</v>
      </c>
      <c r="E1013" s="206" t="s">
        <v>1541</v>
      </c>
      <c r="F1013" s="207" t="s">
        <v>1542</v>
      </c>
      <c r="G1013" s="208" t="s">
        <v>226</v>
      </c>
      <c r="H1013" s="209">
        <v>18.707999999999998</v>
      </c>
      <c r="I1013" s="210"/>
      <c r="J1013" s="211">
        <f>ROUND(I1013*H1013,2)</f>
        <v>0</v>
      </c>
      <c r="K1013" s="207" t="s">
        <v>163</v>
      </c>
      <c r="L1013" s="62"/>
      <c r="M1013" s="212" t="s">
        <v>22</v>
      </c>
      <c r="N1013" s="213" t="s">
        <v>51</v>
      </c>
      <c r="O1013" s="43"/>
      <c r="P1013" s="214">
        <f>O1013*H1013</f>
        <v>0</v>
      </c>
      <c r="Q1013" s="214">
        <v>0</v>
      </c>
      <c r="R1013" s="214">
        <f>Q1013*H1013</f>
        <v>0</v>
      </c>
      <c r="S1013" s="214">
        <v>0</v>
      </c>
      <c r="T1013" s="215">
        <f>S1013*H1013</f>
        <v>0</v>
      </c>
      <c r="AR1013" s="25" t="s">
        <v>252</v>
      </c>
      <c r="AT1013" s="25" t="s">
        <v>159</v>
      </c>
      <c r="AU1013" s="25" t="s">
        <v>89</v>
      </c>
      <c r="AY1013" s="25" t="s">
        <v>157</v>
      </c>
      <c r="BE1013" s="216">
        <f>IF(N1013="základní",J1013,0)</f>
        <v>0</v>
      </c>
      <c r="BF1013" s="216">
        <f>IF(N1013="snížená",J1013,0)</f>
        <v>0</v>
      </c>
      <c r="BG1013" s="216">
        <f>IF(N1013="zákl. přenesená",J1013,0)</f>
        <v>0</v>
      </c>
      <c r="BH1013" s="216">
        <f>IF(N1013="sníž. přenesená",J1013,0)</f>
        <v>0</v>
      </c>
      <c r="BI1013" s="216">
        <f>IF(N1013="nulová",J1013,0)</f>
        <v>0</v>
      </c>
      <c r="BJ1013" s="25" t="s">
        <v>24</v>
      </c>
      <c r="BK1013" s="216">
        <f>ROUND(I1013*H1013,2)</f>
        <v>0</v>
      </c>
      <c r="BL1013" s="25" t="s">
        <v>252</v>
      </c>
      <c r="BM1013" s="25" t="s">
        <v>1543</v>
      </c>
    </row>
    <row r="1014" spans="2:65" s="1" customFormat="1" ht="36">
      <c r="B1014" s="42"/>
      <c r="C1014" s="64"/>
      <c r="D1014" s="217" t="s">
        <v>166</v>
      </c>
      <c r="E1014" s="64"/>
      <c r="F1014" s="218" t="s">
        <v>1534</v>
      </c>
      <c r="G1014" s="64"/>
      <c r="H1014" s="64"/>
      <c r="I1014" s="173"/>
      <c r="J1014" s="64"/>
      <c r="K1014" s="64"/>
      <c r="L1014" s="62"/>
      <c r="M1014" s="219"/>
      <c r="N1014" s="43"/>
      <c r="O1014" s="43"/>
      <c r="P1014" s="43"/>
      <c r="Q1014" s="43"/>
      <c r="R1014" s="43"/>
      <c r="S1014" s="43"/>
      <c r="T1014" s="79"/>
      <c r="AT1014" s="25" t="s">
        <v>166</v>
      </c>
      <c r="AU1014" s="25" t="s">
        <v>89</v>
      </c>
    </row>
    <row r="1015" spans="2:65" s="12" customFormat="1">
      <c r="B1015" s="220"/>
      <c r="C1015" s="221"/>
      <c r="D1015" s="217" t="s">
        <v>168</v>
      </c>
      <c r="E1015" s="222" t="s">
        <v>22</v>
      </c>
      <c r="F1015" s="223" t="s">
        <v>545</v>
      </c>
      <c r="G1015" s="221"/>
      <c r="H1015" s="224">
        <v>2.4</v>
      </c>
      <c r="I1015" s="225"/>
      <c r="J1015" s="221"/>
      <c r="K1015" s="221"/>
      <c r="L1015" s="226"/>
      <c r="M1015" s="227"/>
      <c r="N1015" s="228"/>
      <c r="O1015" s="228"/>
      <c r="P1015" s="228"/>
      <c r="Q1015" s="228"/>
      <c r="R1015" s="228"/>
      <c r="S1015" s="228"/>
      <c r="T1015" s="229"/>
      <c r="AT1015" s="230" t="s">
        <v>168</v>
      </c>
      <c r="AU1015" s="230" t="s">
        <v>89</v>
      </c>
      <c r="AV1015" s="12" t="s">
        <v>89</v>
      </c>
      <c r="AW1015" s="12" t="s">
        <v>43</v>
      </c>
      <c r="AX1015" s="12" t="s">
        <v>80</v>
      </c>
      <c r="AY1015" s="230" t="s">
        <v>157</v>
      </c>
    </row>
    <row r="1016" spans="2:65" s="12" customFormat="1">
      <c r="B1016" s="220"/>
      <c r="C1016" s="221"/>
      <c r="D1016" s="217" t="s">
        <v>168</v>
      </c>
      <c r="E1016" s="222" t="s">
        <v>22</v>
      </c>
      <c r="F1016" s="223" t="s">
        <v>546</v>
      </c>
      <c r="G1016" s="221"/>
      <c r="H1016" s="224">
        <v>3.3</v>
      </c>
      <c r="I1016" s="225"/>
      <c r="J1016" s="221"/>
      <c r="K1016" s="221"/>
      <c r="L1016" s="226"/>
      <c r="M1016" s="227"/>
      <c r="N1016" s="228"/>
      <c r="O1016" s="228"/>
      <c r="P1016" s="228"/>
      <c r="Q1016" s="228"/>
      <c r="R1016" s="228"/>
      <c r="S1016" s="228"/>
      <c r="T1016" s="229"/>
      <c r="AT1016" s="230" t="s">
        <v>168</v>
      </c>
      <c r="AU1016" s="230" t="s">
        <v>89</v>
      </c>
      <c r="AV1016" s="12" t="s">
        <v>89</v>
      </c>
      <c r="AW1016" s="12" t="s">
        <v>43</v>
      </c>
      <c r="AX1016" s="12" t="s">
        <v>80</v>
      </c>
      <c r="AY1016" s="230" t="s">
        <v>157</v>
      </c>
    </row>
    <row r="1017" spans="2:65" s="12" customFormat="1">
      <c r="B1017" s="220"/>
      <c r="C1017" s="221"/>
      <c r="D1017" s="217" t="s">
        <v>168</v>
      </c>
      <c r="E1017" s="222" t="s">
        <v>22</v>
      </c>
      <c r="F1017" s="223" t="s">
        <v>547</v>
      </c>
      <c r="G1017" s="221"/>
      <c r="H1017" s="224">
        <v>1.6160000000000001</v>
      </c>
      <c r="I1017" s="225"/>
      <c r="J1017" s="221"/>
      <c r="K1017" s="221"/>
      <c r="L1017" s="226"/>
      <c r="M1017" s="227"/>
      <c r="N1017" s="228"/>
      <c r="O1017" s="228"/>
      <c r="P1017" s="228"/>
      <c r="Q1017" s="228"/>
      <c r="R1017" s="228"/>
      <c r="S1017" s="228"/>
      <c r="T1017" s="229"/>
      <c r="AT1017" s="230" t="s">
        <v>168</v>
      </c>
      <c r="AU1017" s="230" t="s">
        <v>89</v>
      </c>
      <c r="AV1017" s="12" t="s">
        <v>89</v>
      </c>
      <c r="AW1017" s="12" t="s">
        <v>43</v>
      </c>
      <c r="AX1017" s="12" t="s">
        <v>80</v>
      </c>
      <c r="AY1017" s="230" t="s">
        <v>157</v>
      </c>
    </row>
    <row r="1018" spans="2:65" s="12" customFormat="1">
      <c r="B1018" s="220"/>
      <c r="C1018" s="221"/>
      <c r="D1018" s="217" t="s">
        <v>168</v>
      </c>
      <c r="E1018" s="222" t="s">
        <v>22</v>
      </c>
      <c r="F1018" s="223" t="s">
        <v>548</v>
      </c>
      <c r="G1018" s="221"/>
      <c r="H1018" s="224">
        <v>8.24</v>
      </c>
      <c r="I1018" s="225"/>
      <c r="J1018" s="221"/>
      <c r="K1018" s="221"/>
      <c r="L1018" s="226"/>
      <c r="M1018" s="227"/>
      <c r="N1018" s="228"/>
      <c r="O1018" s="228"/>
      <c r="P1018" s="228"/>
      <c r="Q1018" s="228"/>
      <c r="R1018" s="228"/>
      <c r="S1018" s="228"/>
      <c r="T1018" s="229"/>
      <c r="AT1018" s="230" t="s">
        <v>168</v>
      </c>
      <c r="AU1018" s="230" t="s">
        <v>89</v>
      </c>
      <c r="AV1018" s="12" t="s">
        <v>89</v>
      </c>
      <c r="AW1018" s="12" t="s">
        <v>43</v>
      </c>
      <c r="AX1018" s="12" t="s">
        <v>80</v>
      </c>
      <c r="AY1018" s="230" t="s">
        <v>157</v>
      </c>
    </row>
    <row r="1019" spans="2:65" s="12" customFormat="1">
      <c r="B1019" s="220"/>
      <c r="C1019" s="221"/>
      <c r="D1019" s="217" t="s">
        <v>168</v>
      </c>
      <c r="E1019" s="222" t="s">
        <v>22</v>
      </c>
      <c r="F1019" s="223" t="s">
        <v>549</v>
      </c>
      <c r="G1019" s="221"/>
      <c r="H1019" s="224">
        <v>3.1520000000000001</v>
      </c>
      <c r="I1019" s="225"/>
      <c r="J1019" s="221"/>
      <c r="K1019" s="221"/>
      <c r="L1019" s="226"/>
      <c r="M1019" s="227"/>
      <c r="N1019" s="228"/>
      <c r="O1019" s="228"/>
      <c r="P1019" s="228"/>
      <c r="Q1019" s="228"/>
      <c r="R1019" s="228"/>
      <c r="S1019" s="228"/>
      <c r="T1019" s="229"/>
      <c r="AT1019" s="230" t="s">
        <v>168</v>
      </c>
      <c r="AU1019" s="230" t="s">
        <v>89</v>
      </c>
      <c r="AV1019" s="12" t="s">
        <v>89</v>
      </c>
      <c r="AW1019" s="12" t="s">
        <v>43</v>
      </c>
      <c r="AX1019" s="12" t="s">
        <v>80</v>
      </c>
      <c r="AY1019" s="230" t="s">
        <v>157</v>
      </c>
    </row>
    <row r="1020" spans="2:65" s="15" customFormat="1">
      <c r="B1020" s="255"/>
      <c r="C1020" s="256"/>
      <c r="D1020" s="217" t="s">
        <v>168</v>
      </c>
      <c r="E1020" s="257" t="s">
        <v>22</v>
      </c>
      <c r="F1020" s="258" t="s">
        <v>193</v>
      </c>
      <c r="G1020" s="256"/>
      <c r="H1020" s="259">
        <v>18.707999999999998</v>
      </c>
      <c r="I1020" s="260"/>
      <c r="J1020" s="256"/>
      <c r="K1020" s="256"/>
      <c r="L1020" s="261"/>
      <c r="M1020" s="262"/>
      <c r="N1020" s="263"/>
      <c r="O1020" s="263"/>
      <c r="P1020" s="263"/>
      <c r="Q1020" s="263"/>
      <c r="R1020" s="263"/>
      <c r="S1020" s="263"/>
      <c r="T1020" s="264"/>
      <c r="AT1020" s="265" t="s">
        <v>168</v>
      </c>
      <c r="AU1020" s="265" t="s">
        <v>89</v>
      </c>
      <c r="AV1020" s="15" t="s">
        <v>164</v>
      </c>
      <c r="AW1020" s="15" t="s">
        <v>43</v>
      </c>
      <c r="AX1020" s="15" t="s">
        <v>24</v>
      </c>
      <c r="AY1020" s="265" t="s">
        <v>157</v>
      </c>
    </row>
    <row r="1021" spans="2:65" s="14" customFormat="1">
      <c r="B1021" s="242"/>
      <c r="C1021" s="243"/>
      <c r="D1021" s="244" t="s">
        <v>168</v>
      </c>
      <c r="E1021" s="245" t="s">
        <v>22</v>
      </c>
      <c r="F1021" s="246" t="s">
        <v>313</v>
      </c>
      <c r="G1021" s="243"/>
      <c r="H1021" s="247" t="s">
        <v>22</v>
      </c>
      <c r="I1021" s="248"/>
      <c r="J1021" s="243"/>
      <c r="K1021" s="243"/>
      <c r="L1021" s="249"/>
      <c r="M1021" s="250"/>
      <c r="N1021" s="251"/>
      <c r="O1021" s="251"/>
      <c r="P1021" s="251"/>
      <c r="Q1021" s="251"/>
      <c r="R1021" s="251"/>
      <c r="S1021" s="251"/>
      <c r="T1021" s="252"/>
      <c r="AT1021" s="253" t="s">
        <v>168</v>
      </c>
      <c r="AU1021" s="253" t="s">
        <v>89</v>
      </c>
      <c r="AV1021" s="14" t="s">
        <v>24</v>
      </c>
      <c r="AW1021" s="14" t="s">
        <v>43</v>
      </c>
      <c r="AX1021" s="14" t="s">
        <v>80</v>
      </c>
      <c r="AY1021" s="253" t="s">
        <v>157</v>
      </c>
    </row>
    <row r="1022" spans="2:65" s="1" customFormat="1" ht="22.5" customHeight="1">
      <c r="B1022" s="42"/>
      <c r="C1022" s="205" t="s">
        <v>1544</v>
      </c>
      <c r="D1022" s="205" t="s">
        <v>159</v>
      </c>
      <c r="E1022" s="206" t="s">
        <v>1545</v>
      </c>
      <c r="F1022" s="207" t="s">
        <v>1546</v>
      </c>
      <c r="G1022" s="208" t="s">
        <v>226</v>
      </c>
      <c r="H1022" s="209">
        <v>70.995999999999995</v>
      </c>
      <c r="I1022" s="210"/>
      <c r="J1022" s="211">
        <f>ROUND(I1022*H1022,2)</f>
        <v>0</v>
      </c>
      <c r="K1022" s="207" t="s">
        <v>163</v>
      </c>
      <c r="L1022" s="62"/>
      <c r="M1022" s="212" t="s">
        <v>22</v>
      </c>
      <c r="N1022" s="213" t="s">
        <v>51</v>
      </c>
      <c r="O1022" s="43"/>
      <c r="P1022" s="214">
        <f>O1022*H1022</f>
        <v>0</v>
      </c>
      <c r="Q1022" s="214">
        <v>2.0000000000000001E-4</v>
      </c>
      <c r="R1022" s="214">
        <f>Q1022*H1022</f>
        <v>1.41992E-2</v>
      </c>
      <c r="S1022" s="214">
        <v>0</v>
      </c>
      <c r="T1022" s="215">
        <f>S1022*H1022</f>
        <v>0</v>
      </c>
      <c r="AR1022" s="25" t="s">
        <v>252</v>
      </c>
      <c r="AT1022" s="25" t="s">
        <v>159</v>
      </c>
      <c r="AU1022" s="25" t="s">
        <v>89</v>
      </c>
      <c r="AY1022" s="25" t="s">
        <v>157</v>
      </c>
      <c r="BE1022" s="216">
        <f>IF(N1022="základní",J1022,0)</f>
        <v>0</v>
      </c>
      <c r="BF1022" s="216">
        <f>IF(N1022="snížená",J1022,0)</f>
        <v>0</v>
      </c>
      <c r="BG1022" s="216">
        <f>IF(N1022="zákl. přenesená",J1022,0)</f>
        <v>0</v>
      </c>
      <c r="BH1022" s="216">
        <f>IF(N1022="sníž. přenesená",J1022,0)</f>
        <v>0</v>
      </c>
      <c r="BI1022" s="216">
        <f>IF(N1022="nulová",J1022,0)</f>
        <v>0</v>
      </c>
      <c r="BJ1022" s="25" t="s">
        <v>24</v>
      </c>
      <c r="BK1022" s="216">
        <f>ROUND(I1022*H1022,2)</f>
        <v>0</v>
      </c>
      <c r="BL1022" s="25" t="s">
        <v>252</v>
      </c>
      <c r="BM1022" s="25" t="s">
        <v>1547</v>
      </c>
    </row>
    <row r="1023" spans="2:65" s="12" customFormat="1">
      <c r="B1023" s="220"/>
      <c r="C1023" s="221"/>
      <c r="D1023" s="244" t="s">
        <v>168</v>
      </c>
      <c r="E1023" s="266" t="s">
        <v>22</v>
      </c>
      <c r="F1023" s="267" t="s">
        <v>1548</v>
      </c>
      <c r="G1023" s="221"/>
      <c r="H1023" s="268">
        <v>70.995999999999995</v>
      </c>
      <c r="I1023" s="225"/>
      <c r="J1023" s="221"/>
      <c r="K1023" s="221"/>
      <c r="L1023" s="226"/>
      <c r="M1023" s="227"/>
      <c r="N1023" s="228"/>
      <c r="O1023" s="228"/>
      <c r="P1023" s="228"/>
      <c r="Q1023" s="228"/>
      <c r="R1023" s="228"/>
      <c r="S1023" s="228"/>
      <c r="T1023" s="229"/>
      <c r="AT1023" s="230" t="s">
        <v>168</v>
      </c>
      <c r="AU1023" s="230" t="s">
        <v>89</v>
      </c>
      <c r="AV1023" s="12" t="s">
        <v>89</v>
      </c>
      <c r="AW1023" s="12" t="s">
        <v>43</v>
      </c>
      <c r="AX1023" s="12" t="s">
        <v>24</v>
      </c>
      <c r="AY1023" s="230" t="s">
        <v>157</v>
      </c>
    </row>
    <row r="1024" spans="2:65" s="1" customFormat="1" ht="31.5" customHeight="1">
      <c r="B1024" s="42"/>
      <c r="C1024" s="205" t="s">
        <v>1549</v>
      </c>
      <c r="D1024" s="205" t="s">
        <v>159</v>
      </c>
      <c r="E1024" s="206" t="s">
        <v>1550</v>
      </c>
      <c r="F1024" s="207" t="s">
        <v>1551</v>
      </c>
      <c r="G1024" s="208" t="s">
        <v>226</v>
      </c>
      <c r="H1024" s="209">
        <v>2.4</v>
      </c>
      <c r="I1024" s="210"/>
      <c r="J1024" s="211">
        <f>ROUND(I1024*H1024,2)</f>
        <v>0</v>
      </c>
      <c r="K1024" s="207" t="s">
        <v>163</v>
      </c>
      <c r="L1024" s="62"/>
      <c r="M1024" s="212" t="s">
        <v>22</v>
      </c>
      <c r="N1024" s="213" t="s">
        <v>51</v>
      </c>
      <c r="O1024" s="43"/>
      <c r="P1024" s="214">
        <f>O1024*H1024</f>
        <v>0</v>
      </c>
      <c r="Q1024" s="214">
        <v>1.0000000000000001E-5</v>
      </c>
      <c r="R1024" s="214">
        <f>Q1024*H1024</f>
        <v>2.4000000000000001E-5</v>
      </c>
      <c r="S1024" s="214">
        <v>0</v>
      </c>
      <c r="T1024" s="215">
        <f>S1024*H1024</f>
        <v>0</v>
      </c>
      <c r="AR1024" s="25" t="s">
        <v>252</v>
      </c>
      <c r="AT1024" s="25" t="s">
        <v>159</v>
      </c>
      <c r="AU1024" s="25" t="s">
        <v>89</v>
      </c>
      <c r="AY1024" s="25" t="s">
        <v>157</v>
      </c>
      <c r="BE1024" s="216">
        <f>IF(N1024="základní",J1024,0)</f>
        <v>0</v>
      </c>
      <c r="BF1024" s="216">
        <f>IF(N1024="snížená",J1024,0)</f>
        <v>0</v>
      </c>
      <c r="BG1024" s="216">
        <f>IF(N1024="zákl. přenesená",J1024,0)</f>
        <v>0</v>
      </c>
      <c r="BH1024" s="216">
        <f>IF(N1024="sníž. přenesená",J1024,0)</f>
        <v>0</v>
      </c>
      <c r="BI1024" s="216">
        <f>IF(N1024="nulová",J1024,0)</f>
        <v>0</v>
      </c>
      <c r="BJ1024" s="25" t="s">
        <v>24</v>
      </c>
      <c r="BK1024" s="216">
        <f>ROUND(I1024*H1024,2)</f>
        <v>0</v>
      </c>
      <c r="BL1024" s="25" t="s">
        <v>252</v>
      </c>
      <c r="BM1024" s="25" t="s">
        <v>1552</v>
      </c>
    </row>
    <row r="1025" spans="2:65" s="12" customFormat="1">
      <c r="B1025" s="220"/>
      <c r="C1025" s="221"/>
      <c r="D1025" s="217" t="s">
        <v>168</v>
      </c>
      <c r="E1025" s="222" t="s">
        <v>22</v>
      </c>
      <c r="F1025" s="223" t="s">
        <v>545</v>
      </c>
      <c r="G1025" s="221"/>
      <c r="H1025" s="224">
        <v>2.4</v>
      </c>
      <c r="I1025" s="225"/>
      <c r="J1025" s="221"/>
      <c r="K1025" s="221"/>
      <c r="L1025" s="226"/>
      <c r="M1025" s="227"/>
      <c r="N1025" s="228"/>
      <c r="O1025" s="228"/>
      <c r="P1025" s="228"/>
      <c r="Q1025" s="228"/>
      <c r="R1025" s="228"/>
      <c r="S1025" s="228"/>
      <c r="T1025" s="229"/>
      <c r="AT1025" s="230" t="s">
        <v>168</v>
      </c>
      <c r="AU1025" s="230" t="s">
        <v>89</v>
      </c>
      <c r="AV1025" s="12" t="s">
        <v>89</v>
      </c>
      <c r="AW1025" s="12" t="s">
        <v>43</v>
      </c>
      <c r="AX1025" s="12" t="s">
        <v>24</v>
      </c>
      <c r="AY1025" s="230" t="s">
        <v>157</v>
      </c>
    </row>
    <row r="1026" spans="2:65" s="14" customFormat="1">
      <c r="B1026" s="242"/>
      <c r="C1026" s="243"/>
      <c r="D1026" s="244" t="s">
        <v>168</v>
      </c>
      <c r="E1026" s="245" t="s">
        <v>22</v>
      </c>
      <c r="F1026" s="246" t="s">
        <v>313</v>
      </c>
      <c r="G1026" s="243"/>
      <c r="H1026" s="247" t="s">
        <v>22</v>
      </c>
      <c r="I1026" s="248"/>
      <c r="J1026" s="243"/>
      <c r="K1026" s="243"/>
      <c r="L1026" s="249"/>
      <c r="M1026" s="250"/>
      <c r="N1026" s="251"/>
      <c r="O1026" s="251"/>
      <c r="P1026" s="251"/>
      <c r="Q1026" s="251"/>
      <c r="R1026" s="251"/>
      <c r="S1026" s="251"/>
      <c r="T1026" s="252"/>
      <c r="AT1026" s="253" t="s">
        <v>168</v>
      </c>
      <c r="AU1026" s="253" t="s">
        <v>89</v>
      </c>
      <c r="AV1026" s="14" t="s">
        <v>24</v>
      </c>
      <c r="AW1026" s="14" t="s">
        <v>43</v>
      </c>
      <c r="AX1026" s="14" t="s">
        <v>80</v>
      </c>
      <c r="AY1026" s="253" t="s">
        <v>157</v>
      </c>
    </row>
    <row r="1027" spans="2:65" s="1" customFormat="1" ht="22.5" customHeight="1">
      <c r="B1027" s="42"/>
      <c r="C1027" s="205" t="s">
        <v>1553</v>
      </c>
      <c r="D1027" s="205" t="s">
        <v>159</v>
      </c>
      <c r="E1027" s="206" t="s">
        <v>1554</v>
      </c>
      <c r="F1027" s="207" t="s">
        <v>1555</v>
      </c>
      <c r="G1027" s="208" t="s">
        <v>226</v>
      </c>
      <c r="H1027" s="209">
        <v>16.308</v>
      </c>
      <c r="I1027" s="210"/>
      <c r="J1027" s="211">
        <f>ROUND(I1027*H1027,2)</f>
        <v>0</v>
      </c>
      <c r="K1027" s="207" t="s">
        <v>163</v>
      </c>
      <c r="L1027" s="62"/>
      <c r="M1027" s="212" t="s">
        <v>22</v>
      </c>
      <c r="N1027" s="213" t="s">
        <v>51</v>
      </c>
      <c r="O1027" s="43"/>
      <c r="P1027" s="214">
        <f>O1027*H1027</f>
        <v>0</v>
      </c>
      <c r="Q1027" s="214">
        <v>1.0000000000000001E-5</v>
      </c>
      <c r="R1027" s="214">
        <f>Q1027*H1027</f>
        <v>1.6308000000000002E-4</v>
      </c>
      <c r="S1027" s="214">
        <v>0</v>
      </c>
      <c r="T1027" s="215">
        <f>S1027*H1027</f>
        <v>0</v>
      </c>
      <c r="AR1027" s="25" t="s">
        <v>252</v>
      </c>
      <c r="AT1027" s="25" t="s">
        <v>159</v>
      </c>
      <c r="AU1027" s="25" t="s">
        <v>89</v>
      </c>
      <c r="AY1027" s="25" t="s">
        <v>157</v>
      </c>
      <c r="BE1027" s="216">
        <f>IF(N1027="základní",J1027,0)</f>
        <v>0</v>
      </c>
      <c r="BF1027" s="216">
        <f>IF(N1027="snížená",J1027,0)</f>
        <v>0</v>
      </c>
      <c r="BG1027" s="216">
        <f>IF(N1027="zákl. přenesená",J1027,0)</f>
        <v>0</v>
      </c>
      <c r="BH1027" s="216">
        <f>IF(N1027="sníž. přenesená",J1027,0)</f>
        <v>0</v>
      </c>
      <c r="BI1027" s="216">
        <f>IF(N1027="nulová",J1027,0)</f>
        <v>0</v>
      </c>
      <c r="BJ1027" s="25" t="s">
        <v>24</v>
      </c>
      <c r="BK1027" s="216">
        <f>ROUND(I1027*H1027,2)</f>
        <v>0</v>
      </c>
      <c r="BL1027" s="25" t="s">
        <v>252</v>
      </c>
      <c r="BM1027" s="25" t="s">
        <v>1556</v>
      </c>
    </row>
    <row r="1028" spans="2:65" s="12" customFormat="1">
      <c r="B1028" s="220"/>
      <c r="C1028" s="221"/>
      <c r="D1028" s="217" t="s">
        <v>168</v>
      </c>
      <c r="E1028" s="222" t="s">
        <v>22</v>
      </c>
      <c r="F1028" s="223" t="s">
        <v>546</v>
      </c>
      <c r="G1028" s="221"/>
      <c r="H1028" s="224">
        <v>3.3</v>
      </c>
      <c r="I1028" s="225"/>
      <c r="J1028" s="221"/>
      <c r="K1028" s="221"/>
      <c r="L1028" s="226"/>
      <c r="M1028" s="227"/>
      <c r="N1028" s="228"/>
      <c r="O1028" s="228"/>
      <c r="P1028" s="228"/>
      <c r="Q1028" s="228"/>
      <c r="R1028" s="228"/>
      <c r="S1028" s="228"/>
      <c r="T1028" s="229"/>
      <c r="AT1028" s="230" t="s">
        <v>168</v>
      </c>
      <c r="AU1028" s="230" t="s">
        <v>89</v>
      </c>
      <c r="AV1028" s="12" t="s">
        <v>89</v>
      </c>
      <c r="AW1028" s="12" t="s">
        <v>43</v>
      </c>
      <c r="AX1028" s="12" t="s">
        <v>80</v>
      </c>
      <c r="AY1028" s="230" t="s">
        <v>157</v>
      </c>
    </row>
    <row r="1029" spans="2:65" s="12" customFormat="1">
      <c r="B1029" s="220"/>
      <c r="C1029" s="221"/>
      <c r="D1029" s="217" t="s">
        <v>168</v>
      </c>
      <c r="E1029" s="222" t="s">
        <v>22</v>
      </c>
      <c r="F1029" s="223" t="s">
        <v>547</v>
      </c>
      <c r="G1029" s="221"/>
      <c r="H1029" s="224">
        <v>1.6160000000000001</v>
      </c>
      <c r="I1029" s="225"/>
      <c r="J1029" s="221"/>
      <c r="K1029" s="221"/>
      <c r="L1029" s="226"/>
      <c r="M1029" s="227"/>
      <c r="N1029" s="228"/>
      <c r="O1029" s="228"/>
      <c r="P1029" s="228"/>
      <c r="Q1029" s="228"/>
      <c r="R1029" s="228"/>
      <c r="S1029" s="228"/>
      <c r="T1029" s="229"/>
      <c r="AT1029" s="230" t="s">
        <v>168</v>
      </c>
      <c r="AU1029" s="230" t="s">
        <v>89</v>
      </c>
      <c r="AV1029" s="12" t="s">
        <v>89</v>
      </c>
      <c r="AW1029" s="12" t="s">
        <v>43</v>
      </c>
      <c r="AX1029" s="12" t="s">
        <v>80</v>
      </c>
      <c r="AY1029" s="230" t="s">
        <v>157</v>
      </c>
    </row>
    <row r="1030" spans="2:65" s="12" customFormat="1">
      <c r="B1030" s="220"/>
      <c r="C1030" s="221"/>
      <c r="D1030" s="217" t="s">
        <v>168</v>
      </c>
      <c r="E1030" s="222" t="s">
        <v>22</v>
      </c>
      <c r="F1030" s="223" t="s">
        <v>548</v>
      </c>
      <c r="G1030" s="221"/>
      <c r="H1030" s="224">
        <v>8.24</v>
      </c>
      <c r="I1030" s="225"/>
      <c r="J1030" s="221"/>
      <c r="K1030" s="221"/>
      <c r="L1030" s="226"/>
      <c r="M1030" s="227"/>
      <c r="N1030" s="228"/>
      <c r="O1030" s="228"/>
      <c r="P1030" s="228"/>
      <c r="Q1030" s="228"/>
      <c r="R1030" s="228"/>
      <c r="S1030" s="228"/>
      <c r="T1030" s="229"/>
      <c r="AT1030" s="230" t="s">
        <v>168</v>
      </c>
      <c r="AU1030" s="230" t="s">
        <v>89</v>
      </c>
      <c r="AV1030" s="12" t="s">
        <v>89</v>
      </c>
      <c r="AW1030" s="12" t="s">
        <v>43</v>
      </c>
      <c r="AX1030" s="12" t="s">
        <v>80</v>
      </c>
      <c r="AY1030" s="230" t="s">
        <v>157</v>
      </c>
    </row>
    <row r="1031" spans="2:65" s="12" customFormat="1">
      <c r="B1031" s="220"/>
      <c r="C1031" s="221"/>
      <c r="D1031" s="217" t="s">
        <v>168</v>
      </c>
      <c r="E1031" s="222" t="s">
        <v>22</v>
      </c>
      <c r="F1031" s="223" t="s">
        <v>549</v>
      </c>
      <c r="G1031" s="221"/>
      <c r="H1031" s="224">
        <v>3.1520000000000001</v>
      </c>
      <c r="I1031" s="225"/>
      <c r="J1031" s="221"/>
      <c r="K1031" s="221"/>
      <c r="L1031" s="226"/>
      <c r="M1031" s="227"/>
      <c r="N1031" s="228"/>
      <c r="O1031" s="228"/>
      <c r="P1031" s="228"/>
      <c r="Q1031" s="228"/>
      <c r="R1031" s="228"/>
      <c r="S1031" s="228"/>
      <c r="T1031" s="229"/>
      <c r="AT1031" s="230" t="s">
        <v>168</v>
      </c>
      <c r="AU1031" s="230" t="s">
        <v>89</v>
      </c>
      <c r="AV1031" s="12" t="s">
        <v>89</v>
      </c>
      <c r="AW1031" s="12" t="s">
        <v>43</v>
      </c>
      <c r="AX1031" s="12" t="s">
        <v>80</v>
      </c>
      <c r="AY1031" s="230" t="s">
        <v>157</v>
      </c>
    </row>
    <row r="1032" spans="2:65" s="15" customFormat="1">
      <c r="B1032" s="255"/>
      <c r="C1032" s="256"/>
      <c r="D1032" s="217" t="s">
        <v>168</v>
      </c>
      <c r="E1032" s="257" t="s">
        <v>22</v>
      </c>
      <c r="F1032" s="258" t="s">
        <v>193</v>
      </c>
      <c r="G1032" s="256"/>
      <c r="H1032" s="259">
        <v>16.308</v>
      </c>
      <c r="I1032" s="260"/>
      <c r="J1032" s="256"/>
      <c r="K1032" s="256"/>
      <c r="L1032" s="261"/>
      <c r="M1032" s="262"/>
      <c r="N1032" s="263"/>
      <c r="O1032" s="263"/>
      <c r="P1032" s="263"/>
      <c r="Q1032" s="263"/>
      <c r="R1032" s="263"/>
      <c r="S1032" s="263"/>
      <c r="T1032" s="264"/>
      <c r="AT1032" s="265" t="s">
        <v>168</v>
      </c>
      <c r="AU1032" s="265" t="s">
        <v>89</v>
      </c>
      <c r="AV1032" s="15" t="s">
        <v>164</v>
      </c>
      <c r="AW1032" s="15" t="s">
        <v>43</v>
      </c>
      <c r="AX1032" s="15" t="s">
        <v>24</v>
      </c>
      <c r="AY1032" s="265" t="s">
        <v>157</v>
      </c>
    </row>
    <row r="1033" spans="2:65" s="14" customFormat="1">
      <c r="B1033" s="242"/>
      <c r="C1033" s="243"/>
      <c r="D1033" s="244" t="s">
        <v>168</v>
      </c>
      <c r="E1033" s="245" t="s">
        <v>22</v>
      </c>
      <c r="F1033" s="246" t="s">
        <v>313</v>
      </c>
      <c r="G1033" s="243"/>
      <c r="H1033" s="247" t="s">
        <v>22</v>
      </c>
      <c r="I1033" s="248"/>
      <c r="J1033" s="243"/>
      <c r="K1033" s="243"/>
      <c r="L1033" s="249"/>
      <c r="M1033" s="250"/>
      <c r="N1033" s="251"/>
      <c r="O1033" s="251"/>
      <c r="P1033" s="251"/>
      <c r="Q1033" s="251"/>
      <c r="R1033" s="251"/>
      <c r="S1033" s="251"/>
      <c r="T1033" s="252"/>
      <c r="AT1033" s="253" t="s">
        <v>168</v>
      </c>
      <c r="AU1033" s="253" t="s">
        <v>89</v>
      </c>
      <c r="AV1033" s="14" t="s">
        <v>24</v>
      </c>
      <c r="AW1033" s="14" t="s">
        <v>43</v>
      </c>
      <c r="AX1033" s="14" t="s">
        <v>80</v>
      </c>
      <c r="AY1033" s="253" t="s">
        <v>157</v>
      </c>
    </row>
    <row r="1034" spans="2:65" s="1" customFormat="1" ht="22.5" customHeight="1">
      <c r="B1034" s="42"/>
      <c r="C1034" s="205" t="s">
        <v>1557</v>
      </c>
      <c r="D1034" s="205" t="s">
        <v>159</v>
      </c>
      <c r="E1034" s="206" t="s">
        <v>1558</v>
      </c>
      <c r="F1034" s="207" t="s">
        <v>1559</v>
      </c>
      <c r="G1034" s="208" t="s">
        <v>226</v>
      </c>
      <c r="H1034" s="209">
        <v>110.291</v>
      </c>
      <c r="I1034" s="210"/>
      <c r="J1034" s="211">
        <f>ROUND(I1034*H1034,2)</f>
        <v>0</v>
      </c>
      <c r="K1034" s="207" t="s">
        <v>163</v>
      </c>
      <c r="L1034" s="62"/>
      <c r="M1034" s="212" t="s">
        <v>22</v>
      </c>
      <c r="N1034" s="213" t="s">
        <v>51</v>
      </c>
      <c r="O1034" s="43"/>
      <c r="P1034" s="214">
        <f>O1034*H1034</f>
        <v>0</v>
      </c>
      <c r="Q1034" s="214">
        <v>1.0000000000000001E-5</v>
      </c>
      <c r="R1034" s="214">
        <f>Q1034*H1034</f>
        <v>1.1029100000000001E-3</v>
      </c>
      <c r="S1034" s="214">
        <v>0</v>
      </c>
      <c r="T1034" s="215">
        <f>S1034*H1034</f>
        <v>0</v>
      </c>
      <c r="AR1034" s="25" t="s">
        <v>252</v>
      </c>
      <c r="AT1034" s="25" t="s">
        <v>159</v>
      </c>
      <c r="AU1034" s="25" t="s">
        <v>89</v>
      </c>
      <c r="AY1034" s="25" t="s">
        <v>157</v>
      </c>
      <c r="BE1034" s="216">
        <f>IF(N1034="základní",J1034,0)</f>
        <v>0</v>
      </c>
      <c r="BF1034" s="216">
        <f>IF(N1034="snížená",J1034,0)</f>
        <v>0</v>
      </c>
      <c r="BG1034" s="216">
        <f>IF(N1034="zákl. přenesená",J1034,0)</f>
        <v>0</v>
      </c>
      <c r="BH1034" s="216">
        <f>IF(N1034="sníž. přenesená",J1034,0)</f>
        <v>0</v>
      </c>
      <c r="BI1034" s="216">
        <f>IF(N1034="nulová",J1034,0)</f>
        <v>0</v>
      </c>
      <c r="BJ1034" s="25" t="s">
        <v>24</v>
      </c>
      <c r="BK1034" s="216">
        <f>ROUND(I1034*H1034,2)</f>
        <v>0</v>
      </c>
      <c r="BL1034" s="25" t="s">
        <v>252</v>
      </c>
      <c r="BM1034" s="25" t="s">
        <v>1560</v>
      </c>
    </row>
    <row r="1035" spans="2:65" s="12" customFormat="1">
      <c r="B1035" s="220"/>
      <c r="C1035" s="221"/>
      <c r="D1035" s="217" t="s">
        <v>168</v>
      </c>
      <c r="E1035" s="222" t="s">
        <v>22</v>
      </c>
      <c r="F1035" s="223" t="s">
        <v>1561</v>
      </c>
      <c r="G1035" s="221"/>
      <c r="H1035" s="224">
        <v>50.7</v>
      </c>
      <c r="I1035" s="225"/>
      <c r="J1035" s="221"/>
      <c r="K1035" s="221"/>
      <c r="L1035" s="226"/>
      <c r="M1035" s="227"/>
      <c r="N1035" s="228"/>
      <c r="O1035" s="228"/>
      <c r="P1035" s="228"/>
      <c r="Q1035" s="228"/>
      <c r="R1035" s="228"/>
      <c r="S1035" s="228"/>
      <c r="T1035" s="229"/>
      <c r="AT1035" s="230" t="s">
        <v>168</v>
      </c>
      <c r="AU1035" s="230" t="s">
        <v>89</v>
      </c>
      <c r="AV1035" s="12" t="s">
        <v>89</v>
      </c>
      <c r="AW1035" s="12" t="s">
        <v>43</v>
      </c>
      <c r="AX1035" s="12" t="s">
        <v>80</v>
      </c>
      <c r="AY1035" s="230" t="s">
        <v>157</v>
      </c>
    </row>
    <row r="1036" spans="2:65" s="12" customFormat="1" ht="24">
      <c r="B1036" s="220"/>
      <c r="C1036" s="221"/>
      <c r="D1036" s="217" t="s">
        <v>168</v>
      </c>
      <c r="E1036" s="222" t="s">
        <v>22</v>
      </c>
      <c r="F1036" s="223" t="s">
        <v>1562</v>
      </c>
      <c r="G1036" s="221"/>
      <c r="H1036" s="224">
        <v>19.896000000000001</v>
      </c>
      <c r="I1036" s="225"/>
      <c r="J1036" s="221"/>
      <c r="K1036" s="221"/>
      <c r="L1036" s="226"/>
      <c r="M1036" s="227"/>
      <c r="N1036" s="228"/>
      <c r="O1036" s="228"/>
      <c r="P1036" s="228"/>
      <c r="Q1036" s="228"/>
      <c r="R1036" s="228"/>
      <c r="S1036" s="228"/>
      <c r="T1036" s="229"/>
      <c r="AT1036" s="230" t="s">
        <v>168</v>
      </c>
      <c r="AU1036" s="230" t="s">
        <v>89</v>
      </c>
      <c r="AV1036" s="12" t="s">
        <v>89</v>
      </c>
      <c r="AW1036" s="12" t="s">
        <v>43</v>
      </c>
      <c r="AX1036" s="12" t="s">
        <v>80</v>
      </c>
      <c r="AY1036" s="230" t="s">
        <v>157</v>
      </c>
    </row>
    <row r="1037" spans="2:65" s="12" customFormat="1">
      <c r="B1037" s="220"/>
      <c r="C1037" s="221"/>
      <c r="D1037" s="217" t="s">
        <v>168</v>
      </c>
      <c r="E1037" s="222" t="s">
        <v>22</v>
      </c>
      <c r="F1037" s="223" t="s">
        <v>1563</v>
      </c>
      <c r="G1037" s="221"/>
      <c r="H1037" s="224">
        <v>19.094999999999999</v>
      </c>
      <c r="I1037" s="225"/>
      <c r="J1037" s="221"/>
      <c r="K1037" s="221"/>
      <c r="L1037" s="226"/>
      <c r="M1037" s="227"/>
      <c r="N1037" s="228"/>
      <c r="O1037" s="228"/>
      <c r="P1037" s="228"/>
      <c r="Q1037" s="228"/>
      <c r="R1037" s="228"/>
      <c r="S1037" s="228"/>
      <c r="T1037" s="229"/>
      <c r="AT1037" s="230" t="s">
        <v>168</v>
      </c>
      <c r="AU1037" s="230" t="s">
        <v>89</v>
      </c>
      <c r="AV1037" s="12" t="s">
        <v>89</v>
      </c>
      <c r="AW1037" s="12" t="s">
        <v>43</v>
      </c>
      <c r="AX1037" s="12" t="s">
        <v>80</v>
      </c>
      <c r="AY1037" s="230" t="s">
        <v>157</v>
      </c>
    </row>
    <row r="1038" spans="2:65" s="12" customFormat="1">
      <c r="B1038" s="220"/>
      <c r="C1038" s="221"/>
      <c r="D1038" s="217" t="s">
        <v>168</v>
      </c>
      <c r="E1038" s="222" t="s">
        <v>22</v>
      </c>
      <c r="F1038" s="223" t="s">
        <v>1564</v>
      </c>
      <c r="G1038" s="221"/>
      <c r="H1038" s="224">
        <v>20.6</v>
      </c>
      <c r="I1038" s="225"/>
      <c r="J1038" s="221"/>
      <c r="K1038" s="221"/>
      <c r="L1038" s="226"/>
      <c r="M1038" s="227"/>
      <c r="N1038" s="228"/>
      <c r="O1038" s="228"/>
      <c r="P1038" s="228"/>
      <c r="Q1038" s="228"/>
      <c r="R1038" s="228"/>
      <c r="S1038" s="228"/>
      <c r="T1038" s="229"/>
      <c r="AT1038" s="230" t="s">
        <v>168</v>
      </c>
      <c r="AU1038" s="230" t="s">
        <v>89</v>
      </c>
      <c r="AV1038" s="12" t="s">
        <v>89</v>
      </c>
      <c r="AW1038" s="12" t="s">
        <v>43</v>
      </c>
      <c r="AX1038" s="12" t="s">
        <v>80</v>
      </c>
      <c r="AY1038" s="230" t="s">
        <v>157</v>
      </c>
    </row>
    <row r="1039" spans="2:65" s="15" customFormat="1">
      <c r="B1039" s="255"/>
      <c r="C1039" s="256"/>
      <c r="D1039" s="217" t="s">
        <v>168</v>
      </c>
      <c r="E1039" s="257" t="s">
        <v>22</v>
      </c>
      <c r="F1039" s="258" t="s">
        <v>193</v>
      </c>
      <c r="G1039" s="256"/>
      <c r="H1039" s="259">
        <v>110.291</v>
      </c>
      <c r="I1039" s="260"/>
      <c r="J1039" s="256"/>
      <c r="K1039" s="256"/>
      <c r="L1039" s="261"/>
      <c r="M1039" s="262"/>
      <c r="N1039" s="263"/>
      <c r="O1039" s="263"/>
      <c r="P1039" s="263"/>
      <c r="Q1039" s="263"/>
      <c r="R1039" s="263"/>
      <c r="S1039" s="263"/>
      <c r="T1039" s="264"/>
      <c r="AT1039" s="265" t="s">
        <v>168</v>
      </c>
      <c r="AU1039" s="265" t="s">
        <v>89</v>
      </c>
      <c r="AV1039" s="15" t="s">
        <v>164</v>
      </c>
      <c r="AW1039" s="15" t="s">
        <v>43</v>
      </c>
      <c r="AX1039" s="15" t="s">
        <v>24</v>
      </c>
      <c r="AY1039" s="265" t="s">
        <v>157</v>
      </c>
    </row>
    <row r="1040" spans="2:65" s="14" customFormat="1">
      <c r="B1040" s="242"/>
      <c r="C1040" s="243"/>
      <c r="D1040" s="244" t="s">
        <v>168</v>
      </c>
      <c r="E1040" s="245" t="s">
        <v>22</v>
      </c>
      <c r="F1040" s="246" t="s">
        <v>306</v>
      </c>
      <c r="G1040" s="243"/>
      <c r="H1040" s="247" t="s">
        <v>22</v>
      </c>
      <c r="I1040" s="248"/>
      <c r="J1040" s="243"/>
      <c r="K1040" s="243"/>
      <c r="L1040" s="249"/>
      <c r="M1040" s="250"/>
      <c r="N1040" s="251"/>
      <c r="O1040" s="251"/>
      <c r="P1040" s="251"/>
      <c r="Q1040" s="251"/>
      <c r="R1040" s="251"/>
      <c r="S1040" s="251"/>
      <c r="T1040" s="252"/>
      <c r="AT1040" s="253" t="s">
        <v>168</v>
      </c>
      <c r="AU1040" s="253" t="s">
        <v>89</v>
      </c>
      <c r="AV1040" s="14" t="s">
        <v>24</v>
      </c>
      <c r="AW1040" s="14" t="s">
        <v>43</v>
      </c>
      <c r="AX1040" s="14" t="s">
        <v>80</v>
      </c>
      <c r="AY1040" s="253" t="s">
        <v>157</v>
      </c>
    </row>
    <row r="1041" spans="2:65" s="1" customFormat="1" ht="31.5" customHeight="1">
      <c r="B1041" s="42"/>
      <c r="C1041" s="205" t="s">
        <v>1565</v>
      </c>
      <c r="D1041" s="205" t="s">
        <v>159</v>
      </c>
      <c r="E1041" s="206" t="s">
        <v>1566</v>
      </c>
      <c r="F1041" s="207" t="s">
        <v>1567</v>
      </c>
      <c r="G1041" s="208" t="s">
        <v>226</v>
      </c>
      <c r="H1041" s="209">
        <v>70.995999999999995</v>
      </c>
      <c r="I1041" s="210"/>
      <c r="J1041" s="211">
        <f>ROUND(I1041*H1041,2)</f>
        <v>0</v>
      </c>
      <c r="K1041" s="207" t="s">
        <v>163</v>
      </c>
      <c r="L1041" s="62"/>
      <c r="M1041" s="212" t="s">
        <v>22</v>
      </c>
      <c r="N1041" s="213" t="s">
        <v>51</v>
      </c>
      <c r="O1041" s="43"/>
      <c r="P1041" s="214">
        <f>O1041*H1041</f>
        <v>0</v>
      </c>
      <c r="Q1041" s="214">
        <v>1.2999999999999999E-4</v>
      </c>
      <c r="R1041" s="214">
        <f>Q1041*H1041</f>
        <v>9.2294799999999982E-3</v>
      </c>
      <c r="S1041" s="214">
        <v>0</v>
      </c>
      <c r="T1041" s="215">
        <f>S1041*H1041</f>
        <v>0</v>
      </c>
      <c r="AR1041" s="25" t="s">
        <v>252</v>
      </c>
      <c r="AT1041" s="25" t="s">
        <v>159</v>
      </c>
      <c r="AU1041" s="25" t="s">
        <v>89</v>
      </c>
      <c r="AY1041" s="25" t="s">
        <v>157</v>
      </c>
      <c r="BE1041" s="216">
        <f>IF(N1041="základní",J1041,0)</f>
        <v>0</v>
      </c>
      <c r="BF1041" s="216">
        <f>IF(N1041="snížená",J1041,0)</f>
        <v>0</v>
      </c>
      <c r="BG1041" s="216">
        <f>IF(N1041="zákl. přenesená",J1041,0)</f>
        <v>0</v>
      </c>
      <c r="BH1041" s="216">
        <f>IF(N1041="sníž. přenesená",J1041,0)</f>
        <v>0</v>
      </c>
      <c r="BI1041" s="216">
        <f>IF(N1041="nulová",J1041,0)</f>
        <v>0</v>
      </c>
      <c r="BJ1041" s="25" t="s">
        <v>24</v>
      </c>
      <c r="BK1041" s="216">
        <f>ROUND(I1041*H1041,2)</f>
        <v>0</v>
      </c>
      <c r="BL1041" s="25" t="s">
        <v>252</v>
      </c>
      <c r="BM1041" s="25" t="s">
        <v>1568</v>
      </c>
    </row>
    <row r="1042" spans="2:65" s="12" customFormat="1">
      <c r="B1042" s="220"/>
      <c r="C1042" s="221"/>
      <c r="D1042" s="217" t="s">
        <v>168</v>
      </c>
      <c r="E1042" s="222" t="s">
        <v>22</v>
      </c>
      <c r="F1042" s="223" t="s">
        <v>1569</v>
      </c>
      <c r="G1042" s="221"/>
      <c r="H1042" s="224">
        <v>70.995999999999995</v>
      </c>
      <c r="I1042" s="225"/>
      <c r="J1042" s="221"/>
      <c r="K1042" s="221"/>
      <c r="L1042" s="226"/>
      <c r="M1042" s="227"/>
      <c r="N1042" s="228"/>
      <c r="O1042" s="228"/>
      <c r="P1042" s="228"/>
      <c r="Q1042" s="228"/>
      <c r="R1042" s="228"/>
      <c r="S1042" s="228"/>
      <c r="T1042" s="229"/>
      <c r="AT1042" s="230" t="s">
        <v>168</v>
      </c>
      <c r="AU1042" s="230" t="s">
        <v>89</v>
      </c>
      <c r="AV1042" s="12" t="s">
        <v>89</v>
      </c>
      <c r="AW1042" s="12" t="s">
        <v>43</v>
      </c>
      <c r="AX1042" s="12" t="s">
        <v>24</v>
      </c>
      <c r="AY1042" s="230" t="s">
        <v>157</v>
      </c>
    </row>
    <row r="1043" spans="2:65" s="11" customFormat="1" ht="29.85" customHeight="1">
      <c r="B1043" s="188"/>
      <c r="C1043" s="189"/>
      <c r="D1043" s="202" t="s">
        <v>79</v>
      </c>
      <c r="E1043" s="203" t="s">
        <v>1570</v>
      </c>
      <c r="F1043" s="203" t="s">
        <v>1571</v>
      </c>
      <c r="G1043" s="189"/>
      <c r="H1043" s="189"/>
      <c r="I1043" s="192"/>
      <c r="J1043" s="204">
        <f>BK1043</f>
        <v>0</v>
      </c>
      <c r="K1043" s="189"/>
      <c r="L1043" s="194"/>
      <c r="M1043" s="195"/>
      <c r="N1043" s="196"/>
      <c r="O1043" s="196"/>
      <c r="P1043" s="197">
        <f>SUM(P1044:P1048)</f>
        <v>0</v>
      </c>
      <c r="Q1043" s="196"/>
      <c r="R1043" s="197">
        <f>SUM(R1044:R1048)</f>
        <v>5.0000000000000001E-3</v>
      </c>
      <c r="S1043" s="196"/>
      <c r="T1043" s="198">
        <f>SUM(T1044:T1048)</f>
        <v>0</v>
      </c>
      <c r="AR1043" s="199" t="s">
        <v>89</v>
      </c>
      <c r="AT1043" s="200" t="s">
        <v>79</v>
      </c>
      <c r="AU1043" s="200" t="s">
        <v>24</v>
      </c>
      <c r="AY1043" s="199" t="s">
        <v>157</v>
      </c>
      <c r="BK1043" s="201">
        <f>SUM(BK1044:BK1048)</f>
        <v>0</v>
      </c>
    </row>
    <row r="1044" spans="2:65" s="1" customFormat="1" ht="22.5" customHeight="1">
      <c r="B1044" s="42"/>
      <c r="C1044" s="205" t="s">
        <v>1572</v>
      </c>
      <c r="D1044" s="205" t="s">
        <v>159</v>
      </c>
      <c r="E1044" s="206" t="s">
        <v>1573</v>
      </c>
      <c r="F1044" s="207" t="s">
        <v>1574</v>
      </c>
      <c r="G1044" s="208" t="s">
        <v>226</v>
      </c>
      <c r="H1044" s="209">
        <v>2.4</v>
      </c>
      <c r="I1044" s="210"/>
      <c r="J1044" s="211">
        <f>ROUND(I1044*H1044,2)</f>
        <v>0</v>
      </c>
      <c r="K1044" s="207" t="s">
        <v>163</v>
      </c>
      <c r="L1044" s="62"/>
      <c r="M1044" s="212" t="s">
        <v>22</v>
      </c>
      <c r="N1044" s="213" t="s">
        <v>51</v>
      </c>
      <c r="O1044" s="43"/>
      <c r="P1044" s="214">
        <f>O1044*H1044</f>
        <v>0</v>
      </c>
      <c r="Q1044" s="214">
        <v>0</v>
      </c>
      <c r="R1044" s="214">
        <f>Q1044*H1044</f>
        <v>0</v>
      </c>
      <c r="S1044" s="214">
        <v>0</v>
      </c>
      <c r="T1044" s="215">
        <f>S1044*H1044</f>
        <v>0</v>
      </c>
      <c r="AR1044" s="25" t="s">
        <v>252</v>
      </c>
      <c r="AT1044" s="25" t="s">
        <v>159</v>
      </c>
      <c r="AU1044" s="25" t="s">
        <v>89</v>
      </c>
      <c r="AY1044" s="25" t="s">
        <v>157</v>
      </c>
      <c r="BE1044" s="216">
        <f>IF(N1044="základní",J1044,0)</f>
        <v>0</v>
      </c>
      <c r="BF1044" s="216">
        <f>IF(N1044="snížená",J1044,0)</f>
        <v>0</v>
      </c>
      <c r="BG1044" s="216">
        <f>IF(N1044="zákl. přenesená",J1044,0)</f>
        <v>0</v>
      </c>
      <c r="BH1044" s="216">
        <f>IF(N1044="sníž. přenesená",J1044,0)</f>
        <v>0</v>
      </c>
      <c r="BI1044" s="216">
        <f>IF(N1044="nulová",J1044,0)</f>
        <v>0</v>
      </c>
      <c r="BJ1044" s="25" t="s">
        <v>24</v>
      </c>
      <c r="BK1044" s="216">
        <f>ROUND(I1044*H1044,2)</f>
        <v>0</v>
      </c>
      <c r="BL1044" s="25" t="s">
        <v>252</v>
      </c>
      <c r="BM1044" s="25" t="s">
        <v>1575</v>
      </c>
    </row>
    <row r="1045" spans="2:65" s="12" customFormat="1">
      <c r="B1045" s="220"/>
      <c r="C1045" s="221"/>
      <c r="D1045" s="244" t="s">
        <v>168</v>
      </c>
      <c r="E1045" s="266" t="s">
        <v>22</v>
      </c>
      <c r="F1045" s="267" t="s">
        <v>1322</v>
      </c>
      <c r="G1045" s="221"/>
      <c r="H1045" s="268">
        <v>2.4</v>
      </c>
      <c r="I1045" s="225"/>
      <c r="J1045" s="221"/>
      <c r="K1045" s="221"/>
      <c r="L1045" s="226"/>
      <c r="M1045" s="227"/>
      <c r="N1045" s="228"/>
      <c r="O1045" s="228"/>
      <c r="P1045" s="228"/>
      <c r="Q1045" s="228"/>
      <c r="R1045" s="228"/>
      <c r="S1045" s="228"/>
      <c r="T1045" s="229"/>
      <c r="AT1045" s="230" t="s">
        <v>168</v>
      </c>
      <c r="AU1045" s="230" t="s">
        <v>89</v>
      </c>
      <c r="AV1045" s="12" t="s">
        <v>89</v>
      </c>
      <c r="AW1045" s="12" t="s">
        <v>43</v>
      </c>
      <c r="AX1045" s="12" t="s">
        <v>24</v>
      </c>
      <c r="AY1045" s="230" t="s">
        <v>157</v>
      </c>
    </row>
    <row r="1046" spans="2:65" s="1" customFormat="1" ht="22.5" customHeight="1">
      <c r="B1046" s="42"/>
      <c r="C1046" s="269" t="s">
        <v>1576</v>
      </c>
      <c r="D1046" s="269" t="s">
        <v>218</v>
      </c>
      <c r="E1046" s="270" t="s">
        <v>1577</v>
      </c>
      <c r="F1046" s="271" t="s">
        <v>1578</v>
      </c>
      <c r="G1046" s="272" t="s">
        <v>593</v>
      </c>
      <c r="H1046" s="273">
        <v>1</v>
      </c>
      <c r="I1046" s="274"/>
      <c r="J1046" s="275">
        <f>ROUND(I1046*H1046,2)</f>
        <v>0</v>
      </c>
      <c r="K1046" s="271" t="s">
        <v>22</v>
      </c>
      <c r="L1046" s="276"/>
      <c r="M1046" s="277" t="s">
        <v>22</v>
      </c>
      <c r="N1046" s="278" t="s">
        <v>51</v>
      </c>
      <c r="O1046" s="43"/>
      <c r="P1046" s="214">
        <f>O1046*H1046</f>
        <v>0</v>
      </c>
      <c r="Q1046" s="214">
        <v>5.0000000000000001E-3</v>
      </c>
      <c r="R1046" s="214">
        <f>Q1046*H1046</f>
        <v>5.0000000000000001E-3</v>
      </c>
      <c r="S1046" s="214">
        <v>0</v>
      </c>
      <c r="T1046" s="215">
        <f>S1046*H1046</f>
        <v>0</v>
      </c>
      <c r="AR1046" s="25" t="s">
        <v>342</v>
      </c>
      <c r="AT1046" s="25" t="s">
        <v>218</v>
      </c>
      <c r="AU1046" s="25" t="s">
        <v>89</v>
      </c>
      <c r="AY1046" s="25" t="s">
        <v>157</v>
      </c>
      <c r="BE1046" s="216">
        <f>IF(N1046="základní",J1046,0)</f>
        <v>0</v>
      </c>
      <c r="BF1046" s="216">
        <f>IF(N1046="snížená",J1046,0)</f>
        <v>0</v>
      </c>
      <c r="BG1046" s="216">
        <f>IF(N1046="zákl. přenesená",J1046,0)</f>
        <v>0</v>
      </c>
      <c r="BH1046" s="216">
        <f>IF(N1046="sníž. přenesená",J1046,0)</f>
        <v>0</v>
      </c>
      <c r="BI1046" s="216">
        <f>IF(N1046="nulová",J1046,0)</f>
        <v>0</v>
      </c>
      <c r="BJ1046" s="25" t="s">
        <v>24</v>
      </c>
      <c r="BK1046" s="216">
        <f>ROUND(I1046*H1046,2)</f>
        <v>0</v>
      </c>
      <c r="BL1046" s="25" t="s">
        <v>252</v>
      </c>
      <c r="BM1046" s="25" t="s">
        <v>1579</v>
      </c>
    </row>
    <row r="1047" spans="2:65" s="1" customFormat="1" ht="31.5" customHeight="1">
      <c r="B1047" s="42"/>
      <c r="C1047" s="205" t="s">
        <v>1580</v>
      </c>
      <c r="D1047" s="205" t="s">
        <v>159</v>
      </c>
      <c r="E1047" s="206" t="s">
        <v>1581</v>
      </c>
      <c r="F1047" s="207" t="s">
        <v>1582</v>
      </c>
      <c r="G1047" s="208" t="s">
        <v>208</v>
      </c>
      <c r="H1047" s="209">
        <v>5.0000000000000001E-3</v>
      </c>
      <c r="I1047" s="210"/>
      <c r="J1047" s="211">
        <f>ROUND(I1047*H1047,2)</f>
        <v>0</v>
      </c>
      <c r="K1047" s="207" t="s">
        <v>163</v>
      </c>
      <c r="L1047" s="62"/>
      <c r="M1047" s="212" t="s">
        <v>22</v>
      </c>
      <c r="N1047" s="213" t="s">
        <v>51</v>
      </c>
      <c r="O1047" s="43"/>
      <c r="P1047" s="214">
        <f>O1047*H1047</f>
        <v>0</v>
      </c>
      <c r="Q1047" s="214">
        <v>0</v>
      </c>
      <c r="R1047" s="214">
        <f>Q1047*H1047</f>
        <v>0</v>
      </c>
      <c r="S1047" s="214">
        <v>0</v>
      </c>
      <c r="T1047" s="215">
        <f>S1047*H1047</f>
        <v>0</v>
      </c>
      <c r="AR1047" s="25" t="s">
        <v>252</v>
      </c>
      <c r="AT1047" s="25" t="s">
        <v>159</v>
      </c>
      <c r="AU1047" s="25" t="s">
        <v>89</v>
      </c>
      <c r="AY1047" s="25" t="s">
        <v>157</v>
      </c>
      <c r="BE1047" s="216">
        <f>IF(N1047="základní",J1047,0)</f>
        <v>0</v>
      </c>
      <c r="BF1047" s="216">
        <f>IF(N1047="snížená",J1047,0)</f>
        <v>0</v>
      </c>
      <c r="BG1047" s="216">
        <f>IF(N1047="zákl. přenesená",J1047,0)</f>
        <v>0</v>
      </c>
      <c r="BH1047" s="216">
        <f>IF(N1047="sníž. přenesená",J1047,0)</f>
        <v>0</v>
      </c>
      <c r="BI1047" s="216">
        <f>IF(N1047="nulová",J1047,0)</f>
        <v>0</v>
      </c>
      <c r="BJ1047" s="25" t="s">
        <v>24</v>
      </c>
      <c r="BK1047" s="216">
        <f>ROUND(I1047*H1047,2)</f>
        <v>0</v>
      </c>
      <c r="BL1047" s="25" t="s">
        <v>252</v>
      </c>
      <c r="BM1047" s="25" t="s">
        <v>1583</v>
      </c>
    </row>
    <row r="1048" spans="2:65" s="1" customFormat="1" ht="108">
      <c r="B1048" s="42"/>
      <c r="C1048" s="64"/>
      <c r="D1048" s="217" t="s">
        <v>166</v>
      </c>
      <c r="E1048" s="64"/>
      <c r="F1048" s="218" t="s">
        <v>1381</v>
      </c>
      <c r="G1048" s="64"/>
      <c r="H1048" s="64"/>
      <c r="I1048" s="173"/>
      <c r="J1048" s="64"/>
      <c r="K1048" s="64"/>
      <c r="L1048" s="62"/>
      <c r="M1048" s="285"/>
      <c r="N1048" s="286"/>
      <c r="O1048" s="286"/>
      <c r="P1048" s="286"/>
      <c r="Q1048" s="286"/>
      <c r="R1048" s="286"/>
      <c r="S1048" s="286"/>
      <c r="T1048" s="287"/>
      <c r="AT1048" s="25" t="s">
        <v>166</v>
      </c>
      <c r="AU1048" s="25" t="s">
        <v>89</v>
      </c>
    </row>
    <row r="1049" spans="2:65" s="1" customFormat="1" ht="6.9" customHeight="1">
      <c r="B1049" s="57"/>
      <c r="C1049" s="58"/>
      <c r="D1049" s="58"/>
      <c r="E1049" s="58"/>
      <c r="F1049" s="58"/>
      <c r="G1049" s="58"/>
      <c r="H1049" s="58"/>
      <c r="I1049" s="149"/>
      <c r="J1049" s="58"/>
      <c r="K1049" s="58"/>
      <c r="L1049" s="62"/>
    </row>
  </sheetData>
  <sheetProtection password="CC35" sheet="1" objects="1" scenarios="1" formatCells="0" formatColumns="0" formatRows="0" sort="0" autoFilter="0"/>
  <autoFilter ref="C104:K1048" xr:uid="{00000000-0009-0000-0000-000001000000}"/>
  <mergeCells count="12">
    <mergeCell ref="E95:H95"/>
    <mergeCell ref="E97:H97"/>
    <mergeCell ref="E7:H7"/>
    <mergeCell ref="E9:H9"/>
    <mergeCell ref="E11:H11"/>
    <mergeCell ref="E26:H26"/>
    <mergeCell ref="E47:H47"/>
    <mergeCell ref="G1:H1"/>
    <mergeCell ref="L2:V2"/>
    <mergeCell ref="E49:H49"/>
    <mergeCell ref="E51:H51"/>
    <mergeCell ref="E93:H93"/>
  </mergeCells>
  <hyperlinks>
    <hyperlink ref="F1:G1" location="C2" display="1) Krycí list soupisu" xr:uid="{00000000-0004-0000-0100-000000000000}"/>
    <hyperlink ref="G1:H1" location="C58" display="2) Rekapitulace" xr:uid="{00000000-0004-0000-0100-000001000000}"/>
    <hyperlink ref="J1" location="C104" display="3) Soupis prací" xr:uid="{00000000-0004-0000-0100-000002000000}"/>
    <hyperlink ref="L1:V1" location="'Rekapitulace stavby'!C2" display="Rekapitulace stavby" xr:uid="{00000000-0004-0000-0100-000003000000}"/>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R89"/>
  <sheetViews>
    <sheetView showGridLines="0" workbookViewId="0">
      <pane ySplit="1" topLeftCell="A2" activePane="bottomLeft" state="frozen"/>
      <selection pane="bottomLeft"/>
    </sheetView>
  </sheetViews>
  <sheetFormatPr defaultRowHeight="12"/>
  <cols>
    <col min="1" max="1" width="8.28515625" customWidth="1"/>
    <col min="2" max="2" width="1.7109375" customWidth="1"/>
    <col min="3" max="3" width="4.140625" customWidth="1"/>
    <col min="4" max="4" width="4.28515625" customWidth="1"/>
    <col min="5" max="5" width="17.140625" customWidth="1"/>
    <col min="6" max="6" width="75" customWidth="1"/>
    <col min="7" max="7" width="8.7109375" customWidth="1"/>
    <col min="8" max="8" width="11.140625" customWidth="1"/>
    <col min="9" max="9" width="12.7109375" style="121" customWidth="1"/>
    <col min="10" max="10" width="23.42578125" customWidth="1"/>
    <col min="11" max="11" width="15.42578125" customWidth="1"/>
    <col min="13" max="18" width="9.28515625" hidden="1"/>
    <col min="19" max="19" width="8.140625" hidden="1" customWidth="1"/>
    <col min="20" max="20" width="29.710937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70" ht="21.75" customHeight="1">
      <c r="A1" s="22"/>
      <c r="B1" s="122"/>
      <c r="C1" s="122"/>
      <c r="D1" s="123" t="s">
        <v>1</v>
      </c>
      <c r="E1" s="122"/>
      <c r="F1" s="124" t="s">
        <v>103</v>
      </c>
      <c r="G1" s="411" t="s">
        <v>104</v>
      </c>
      <c r="H1" s="411"/>
      <c r="I1" s="125"/>
      <c r="J1" s="124" t="s">
        <v>105</v>
      </c>
      <c r="K1" s="123" t="s">
        <v>106</v>
      </c>
      <c r="L1" s="124" t="s">
        <v>107</v>
      </c>
      <c r="M1" s="124"/>
      <c r="N1" s="124"/>
      <c r="O1" s="124"/>
      <c r="P1" s="124"/>
      <c r="Q1" s="124"/>
      <c r="R1" s="124"/>
      <c r="S1" s="124"/>
      <c r="T1" s="124"/>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 customHeight="1">
      <c r="L2" s="369"/>
      <c r="M2" s="369"/>
      <c r="N2" s="369"/>
      <c r="O2" s="369"/>
      <c r="P2" s="369"/>
      <c r="Q2" s="369"/>
      <c r="R2" s="369"/>
      <c r="S2" s="369"/>
      <c r="T2" s="369"/>
      <c r="U2" s="369"/>
      <c r="V2" s="369"/>
      <c r="AT2" s="25" t="s">
        <v>97</v>
      </c>
    </row>
    <row r="3" spans="1:70" ht="6.9" customHeight="1">
      <c r="B3" s="26"/>
      <c r="C3" s="27"/>
      <c r="D3" s="27"/>
      <c r="E3" s="27"/>
      <c r="F3" s="27"/>
      <c r="G3" s="27"/>
      <c r="H3" s="27"/>
      <c r="I3" s="126"/>
      <c r="J3" s="27"/>
      <c r="K3" s="28"/>
      <c r="AT3" s="25" t="s">
        <v>89</v>
      </c>
    </row>
    <row r="4" spans="1:70" ht="36.9" customHeight="1">
      <c r="B4" s="29"/>
      <c r="C4" s="30"/>
      <c r="D4" s="31" t="s">
        <v>108</v>
      </c>
      <c r="E4" s="30"/>
      <c r="F4" s="30"/>
      <c r="G4" s="30"/>
      <c r="H4" s="30"/>
      <c r="I4" s="127"/>
      <c r="J4" s="30"/>
      <c r="K4" s="32"/>
      <c r="M4" s="33" t="s">
        <v>12</v>
      </c>
      <c r="AT4" s="25" t="s">
        <v>6</v>
      </c>
    </row>
    <row r="5" spans="1:70" ht="6.9" customHeight="1">
      <c r="B5" s="29"/>
      <c r="C5" s="30"/>
      <c r="D5" s="30"/>
      <c r="E5" s="30"/>
      <c r="F5" s="30"/>
      <c r="G5" s="30"/>
      <c r="H5" s="30"/>
      <c r="I5" s="127"/>
      <c r="J5" s="30"/>
      <c r="K5" s="32"/>
    </row>
    <row r="6" spans="1:70" ht="13.2">
      <c r="B6" s="29"/>
      <c r="C6" s="30"/>
      <c r="D6" s="38" t="s">
        <v>18</v>
      </c>
      <c r="E6" s="30"/>
      <c r="F6" s="30"/>
      <c r="G6" s="30"/>
      <c r="H6" s="30"/>
      <c r="I6" s="127"/>
      <c r="J6" s="30"/>
      <c r="K6" s="32"/>
    </row>
    <row r="7" spans="1:70" ht="22.5" customHeight="1">
      <c r="B7" s="29"/>
      <c r="C7" s="30"/>
      <c r="D7" s="30"/>
      <c r="E7" s="412" t="str">
        <f>'Rekapitulace stavby'!K6</f>
        <v>Snížení energetické náročnosti MZe v Pardubicích</v>
      </c>
      <c r="F7" s="418"/>
      <c r="G7" s="418"/>
      <c r="H7" s="418"/>
      <c r="I7" s="127"/>
      <c r="J7" s="30"/>
      <c r="K7" s="32"/>
    </row>
    <row r="8" spans="1:70" ht="13.2">
      <c r="B8" s="29"/>
      <c r="C8" s="30"/>
      <c r="D8" s="38" t="s">
        <v>109</v>
      </c>
      <c r="E8" s="30"/>
      <c r="F8" s="30"/>
      <c r="G8" s="30"/>
      <c r="H8" s="30"/>
      <c r="I8" s="127"/>
      <c r="J8" s="30"/>
      <c r="K8" s="32"/>
    </row>
    <row r="9" spans="1:70" s="1" customFormat="1" ht="22.5" customHeight="1">
      <c r="B9" s="42"/>
      <c r="C9" s="43"/>
      <c r="D9" s="43"/>
      <c r="E9" s="412" t="s">
        <v>110</v>
      </c>
      <c r="F9" s="413"/>
      <c r="G9" s="413"/>
      <c r="H9" s="413"/>
      <c r="I9" s="128"/>
      <c r="J9" s="43"/>
      <c r="K9" s="46"/>
    </row>
    <row r="10" spans="1:70" s="1" customFormat="1" ht="13.2">
      <c r="B10" s="42"/>
      <c r="C10" s="43"/>
      <c r="D10" s="38" t="s">
        <v>111</v>
      </c>
      <c r="E10" s="43"/>
      <c r="F10" s="43"/>
      <c r="G10" s="43"/>
      <c r="H10" s="43"/>
      <c r="I10" s="128"/>
      <c r="J10" s="43"/>
      <c r="K10" s="46"/>
    </row>
    <row r="11" spans="1:70" s="1" customFormat="1" ht="36.9" customHeight="1">
      <c r="B11" s="42"/>
      <c r="C11" s="43"/>
      <c r="D11" s="43"/>
      <c r="E11" s="414" t="s">
        <v>1584</v>
      </c>
      <c r="F11" s="413"/>
      <c r="G11" s="413"/>
      <c r="H11" s="413"/>
      <c r="I11" s="128"/>
      <c r="J11" s="43"/>
      <c r="K11" s="46"/>
    </row>
    <row r="12" spans="1:70" s="1" customFormat="1">
      <c r="B12" s="42"/>
      <c r="C12" s="43"/>
      <c r="D12" s="43"/>
      <c r="E12" s="43"/>
      <c r="F12" s="43"/>
      <c r="G12" s="43"/>
      <c r="H12" s="43"/>
      <c r="I12" s="128"/>
      <c r="J12" s="43"/>
      <c r="K12" s="46"/>
    </row>
    <row r="13" spans="1:70" s="1" customFormat="1" ht="14.4" customHeight="1">
      <c r="B13" s="42"/>
      <c r="C13" s="43"/>
      <c r="D13" s="38" t="s">
        <v>21</v>
      </c>
      <c r="E13" s="43"/>
      <c r="F13" s="36" t="s">
        <v>88</v>
      </c>
      <c r="G13" s="43"/>
      <c r="H13" s="43"/>
      <c r="I13" s="129" t="s">
        <v>23</v>
      </c>
      <c r="J13" s="36" t="s">
        <v>22</v>
      </c>
      <c r="K13" s="46"/>
    </row>
    <row r="14" spans="1:70" s="1" customFormat="1" ht="14.4" customHeight="1">
      <c r="B14" s="42"/>
      <c r="C14" s="43"/>
      <c r="D14" s="38" t="s">
        <v>25</v>
      </c>
      <c r="E14" s="43"/>
      <c r="F14" s="36" t="s">
        <v>26</v>
      </c>
      <c r="G14" s="43"/>
      <c r="H14" s="43"/>
      <c r="I14" s="129" t="s">
        <v>27</v>
      </c>
      <c r="J14" s="130" t="str">
        <f>'Rekapitulace stavby'!AN8</f>
        <v>24. 10. 2016</v>
      </c>
      <c r="K14" s="46"/>
    </row>
    <row r="15" spans="1:70" s="1" customFormat="1" ht="10.95" customHeight="1">
      <c r="B15" s="42"/>
      <c r="C15" s="43"/>
      <c r="D15" s="43"/>
      <c r="E15" s="43"/>
      <c r="F15" s="43"/>
      <c r="G15" s="43"/>
      <c r="H15" s="43"/>
      <c r="I15" s="128"/>
      <c r="J15" s="43"/>
      <c r="K15" s="46"/>
    </row>
    <row r="16" spans="1:70" s="1" customFormat="1" ht="14.4" customHeight="1">
      <c r="B16" s="42"/>
      <c r="C16" s="43"/>
      <c r="D16" s="38" t="s">
        <v>31</v>
      </c>
      <c r="E16" s="43"/>
      <c r="F16" s="43"/>
      <c r="G16" s="43"/>
      <c r="H16" s="43"/>
      <c r="I16" s="129" t="s">
        <v>32</v>
      </c>
      <c r="J16" s="36" t="s">
        <v>33</v>
      </c>
      <c r="K16" s="46"/>
    </row>
    <row r="17" spans="2:11" s="1" customFormat="1" ht="18" customHeight="1">
      <c r="B17" s="42"/>
      <c r="C17" s="43"/>
      <c r="D17" s="43"/>
      <c r="E17" s="36" t="s">
        <v>34</v>
      </c>
      <c r="F17" s="43"/>
      <c r="G17" s="43"/>
      <c r="H17" s="43"/>
      <c r="I17" s="129" t="s">
        <v>35</v>
      </c>
      <c r="J17" s="36" t="s">
        <v>36</v>
      </c>
      <c r="K17" s="46"/>
    </row>
    <row r="18" spans="2:11" s="1" customFormat="1" ht="6.9" customHeight="1">
      <c r="B18" s="42"/>
      <c r="C18" s="43"/>
      <c r="D18" s="43"/>
      <c r="E18" s="43"/>
      <c r="F18" s="43"/>
      <c r="G18" s="43"/>
      <c r="H18" s="43"/>
      <c r="I18" s="128"/>
      <c r="J18" s="43"/>
      <c r="K18" s="46"/>
    </row>
    <row r="19" spans="2:11" s="1" customFormat="1" ht="14.4" customHeight="1">
      <c r="B19" s="42"/>
      <c r="C19" s="43"/>
      <c r="D19" s="38" t="s">
        <v>37</v>
      </c>
      <c r="E19" s="43"/>
      <c r="F19" s="43"/>
      <c r="G19" s="43"/>
      <c r="H19" s="43"/>
      <c r="I19" s="129" t="s">
        <v>32</v>
      </c>
      <c r="J19" s="36" t="str">
        <f>IF('Rekapitulace stavby'!AN13="Vyplň údaj","",IF('Rekapitulace stavby'!AN13="","",'Rekapitulace stavby'!AN13))</f>
        <v/>
      </c>
      <c r="K19" s="46"/>
    </row>
    <row r="20" spans="2:11" s="1" customFormat="1" ht="18" customHeight="1">
      <c r="B20" s="42"/>
      <c r="C20" s="43"/>
      <c r="D20" s="43"/>
      <c r="E20" s="36" t="str">
        <f>IF('Rekapitulace stavby'!E14="Vyplň údaj","",IF('Rekapitulace stavby'!E14="","",'Rekapitulace stavby'!E14))</f>
        <v/>
      </c>
      <c r="F20" s="43"/>
      <c r="G20" s="43"/>
      <c r="H20" s="43"/>
      <c r="I20" s="129" t="s">
        <v>35</v>
      </c>
      <c r="J20" s="36" t="str">
        <f>IF('Rekapitulace stavby'!AN14="Vyplň údaj","",IF('Rekapitulace stavby'!AN14="","",'Rekapitulace stavby'!AN14))</f>
        <v/>
      </c>
      <c r="K20" s="46"/>
    </row>
    <row r="21" spans="2:11" s="1" customFormat="1" ht="6.9" customHeight="1">
      <c r="B21" s="42"/>
      <c r="C21" s="43"/>
      <c r="D21" s="43"/>
      <c r="E21" s="43"/>
      <c r="F21" s="43"/>
      <c r="G21" s="43"/>
      <c r="H21" s="43"/>
      <c r="I21" s="128"/>
      <c r="J21" s="43"/>
      <c r="K21" s="46"/>
    </row>
    <row r="22" spans="2:11" s="1" customFormat="1" ht="14.4" customHeight="1">
      <c r="B22" s="42"/>
      <c r="C22" s="43"/>
      <c r="D22" s="38" t="s">
        <v>39</v>
      </c>
      <c r="E22" s="43"/>
      <c r="F22" s="43"/>
      <c r="G22" s="43"/>
      <c r="H22" s="43"/>
      <c r="I22" s="129" t="s">
        <v>32</v>
      </c>
      <c r="J22" s="36" t="s">
        <v>40</v>
      </c>
      <c r="K22" s="46"/>
    </row>
    <row r="23" spans="2:11" s="1" customFormat="1" ht="18" customHeight="1">
      <c r="B23" s="42"/>
      <c r="C23" s="43"/>
      <c r="D23" s="43"/>
      <c r="E23" s="36" t="s">
        <v>41</v>
      </c>
      <c r="F23" s="43"/>
      <c r="G23" s="43"/>
      <c r="H23" s="43"/>
      <c r="I23" s="129" t="s">
        <v>35</v>
      </c>
      <c r="J23" s="36" t="s">
        <v>42</v>
      </c>
      <c r="K23" s="46"/>
    </row>
    <row r="24" spans="2:11" s="1" customFormat="1" ht="6.9" customHeight="1">
      <c r="B24" s="42"/>
      <c r="C24" s="43"/>
      <c r="D24" s="43"/>
      <c r="E24" s="43"/>
      <c r="F24" s="43"/>
      <c r="G24" s="43"/>
      <c r="H24" s="43"/>
      <c r="I24" s="128"/>
      <c r="J24" s="43"/>
      <c r="K24" s="46"/>
    </row>
    <row r="25" spans="2:11" s="1" customFormat="1" ht="14.4" customHeight="1">
      <c r="B25" s="42"/>
      <c r="C25" s="43"/>
      <c r="D25" s="38" t="s">
        <v>44</v>
      </c>
      <c r="E25" s="43"/>
      <c r="F25" s="43"/>
      <c r="G25" s="43"/>
      <c r="H25" s="43"/>
      <c r="I25" s="128"/>
      <c r="J25" s="43"/>
      <c r="K25" s="46"/>
    </row>
    <row r="26" spans="2:11" s="7" customFormat="1" ht="22.5" customHeight="1">
      <c r="B26" s="131"/>
      <c r="C26" s="132"/>
      <c r="D26" s="132"/>
      <c r="E26" s="407" t="s">
        <v>22</v>
      </c>
      <c r="F26" s="407"/>
      <c r="G26" s="407"/>
      <c r="H26" s="407"/>
      <c r="I26" s="133"/>
      <c r="J26" s="132"/>
      <c r="K26" s="134"/>
    </row>
    <row r="27" spans="2:11" s="1" customFormat="1" ht="6.9" customHeight="1">
      <c r="B27" s="42"/>
      <c r="C27" s="43"/>
      <c r="D27" s="43"/>
      <c r="E27" s="43"/>
      <c r="F27" s="43"/>
      <c r="G27" s="43"/>
      <c r="H27" s="43"/>
      <c r="I27" s="128"/>
      <c r="J27" s="43"/>
      <c r="K27" s="46"/>
    </row>
    <row r="28" spans="2:11" s="1" customFormat="1" ht="6.9" customHeight="1">
      <c r="B28" s="42"/>
      <c r="C28" s="43"/>
      <c r="D28" s="86"/>
      <c r="E28" s="86"/>
      <c r="F28" s="86"/>
      <c r="G28" s="86"/>
      <c r="H28" s="86"/>
      <c r="I28" s="135"/>
      <c r="J28" s="86"/>
      <c r="K28" s="136"/>
    </row>
    <row r="29" spans="2:11" s="1" customFormat="1" ht="25.35" customHeight="1">
      <c r="B29" s="42"/>
      <c r="C29" s="43"/>
      <c r="D29" s="137" t="s">
        <v>46</v>
      </c>
      <c r="E29" s="43"/>
      <c r="F29" s="43"/>
      <c r="G29" s="43"/>
      <c r="H29" s="43"/>
      <c r="I29" s="128"/>
      <c r="J29" s="138">
        <f>ROUND(J84,2)</f>
        <v>0</v>
      </c>
      <c r="K29" s="46"/>
    </row>
    <row r="30" spans="2:11" s="1" customFormat="1" ht="6.9" customHeight="1">
      <c r="B30" s="42"/>
      <c r="C30" s="43"/>
      <c r="D30" s="86"/>
      <c r="E30" s="86"/>
      <c r="F30" s="86"/>
      <c r="G30" s="86"/>
      <c r="H30" s="86"/>
      <c r="I30" s="135"/>
      <c r="J30" s="86"/>
      <c r="K30" s="136"/>
    </row>
    <row r="31" spans="2:11" s="1" customFormat="1" ht="14.4" customHeight="1">
      <c r="B31" s="42"/>
      <c r="C31" s="43"/>
      <c r="D31" s="43"/>
      <c r="E31" s="43"/>
      <c r="F31" s="47" t="s">
        <v>48</v>
      </c>
      <c r="G31" s="43"/>
      <c r="H31" s="43"/>
      <c r="I31" s="139" t="s">
        <v>47</v>
      </c>
      <c r="J31" s="47" t="s">
        <v>49</v>
      </c>
      <c r="K31" s="46"/>
    </row>
    <row r="32" spans="2:11" s="1" customFormat="1" ht="14.4" customHeight="1">
      <c r="B32" s="42"/>
      <c r="C32" s="43"/>
      <c r="D32" s="50" t="s">
        <v>50</v>
      </c>
      <c r="E32" s="50" t="s">
        <v>51</v>
      </c>
      <c r="F32" s="140">
        <f>ROUND(SUM(BE84:BE88), 2)</f>
        <v>0</v>
      </c>
      <c r="G32" s="43"/>
      <c r="H32" s="43"/>
      <c r="I32" s="141">
        <v>0.21</v>
      </c>
      <c r="J32" s="140">
        <f>ROUND(ROUND((SUM(BE84:BE88)), 2)*I32, 2)</f>
        <v>0</v>
      </c>
      <c r="K32" s="46"/>
    </row>
    <row r="33" spans="2:11" s="1" customFormat="1" ht="14.4" customHeight="1">
      <c r="B33" s="42"/>
      <c r="C33" s="43"/>
      <c r="D33" s="43"/>
      <c r="E33" s="50" t="s">
        <v>52</v>
      </c>
      <c r="F33" s="140">
        <f>ROUND(SUM(BF84:BF88), 2)</f>
        <v>0</v>
      </c>
      <c r="G33" s="43"/>
      <c r="H33" s="43"/>
      <c r="I33" s="141">
        <v>0.15</v>
      </c>
      <c r="J33" s="140">
        <f>ROUND(ROUND((SUM(BF84:BF88)), 2)*I33, 2)</f>
        <v>0</v>
      </c>
      <c r="K33" s="46"/>
    </row>
    <row r="34" spans="2:11" s="1" customFormat="1" ht="14.4" hidden="1" customHeight="1">
      <c r="B34" s="42"/>
      <c r="C34" s="43"/>
      <c r="D34" s="43"/>
      <c r="E34" s="50" t="s">
        <v>53</v>
      </c>
      <c r="F34" s="140">
        <f>ROUND(SUM(BG84:BG88), 2)</f>
        <v>0</v>
      </c>
      <c r="G34" s="43"/>
      <c r="H34" s="43"/>
      <c r="I34" s="141">
        <v>0.21</v>
      </c>
      <c r="J34" s="140">
        <v>0</v>
      </c>
      <c r="K34" s="46"/>
    </row>
    <row r="35" spans="2:11" s="1" customFormat="1" ht="14.4" hidden="1" customHeight="1">
      <c r="B35" s="42"/>
      <c r="C35" s="43"/>
      <c r="D35" s="43"/>
      <c r="E35" s="50" t="s">
        <v>54</v>
      </c>
      <c r="F35" s="140">
        <f>ROUND(SUM(BH84:BH88), 2)</f>
        <v>0</v>
      </c>
      <c r="G35" s="43"/>
      <c r="H35" s="43"/>
      <c r="I35" s="141">
        <v>0.15</v>
      </c>
      <c r="J35" s="140">
        <v>0</v>
      </c>
      <c r="K35" s="46"/>
    </row>
    <row r="36" spans="2:11" s="1" customFormat="1" ht="14.4" hidden="1" customHeight="1">
      <c r="B36" s="42"/>
      <c r="C36" s="43"/>
      <c r="D36" s="43"/>
      <c r="E36" s="50" t="s">
        <v>55</v>
      </c>
      <c r="F36" s="140">
        <f>ROUND(SUM(BI84:BI88), 2)</f>
        <v>0</v>
      </c>
      <c r="G36" s="43"/>
      <c r="H36" s="43"/>
      <c r="I36" s="141">
        <v>0</v>
      </c>
      <c r="J36" s="140">
        <v>0</v>
      </c>
      <c r="K36" s="46"/>
    </row>
    <row r="37" spans="2:11" s="1" customFormat="1" ht="6.9" customHeight="1">
      <c r="B37" s="42"/>
      <c r="C37" s="43"/>
      <c r="D37" s="43"/>
      <c r="E37" s="43"/>
      <c r="F37" s="43"/>
      <c r="G37" s="43"/>
      <c r="H37" s="43"/>
      <c r="I37" s="128"/>
      <c r="J37" s="43"/>
      <c r="K37" s="46"/>
    </row>
    <row r="38" spans="2:11" s="1" customFormat="1" ht="25.35" customHeight="1">
      <c r="B38" s="42"/>
      <c r="C38" s="142"/>
      <c r="D38" s="143" t="s">
        <v>56</v>
      </c>
      <c r="E38" s="80"/>
      <c r="F38" s="80"/>
      <c r="G38" s="144" t="s">
        <v>57</v>
      </c>
      <c r="H38" s="145" t="s">
        <v>58</v>
      </c>
      <c r="I38" s="146"/>
      <c r="J38" s="147">
        <f>SUM(J29:J36)</f>
        <v>0</v>
      </c>
      <c r="K38" s="148"/>
    </row>
    <row r="39" spans="2:11" s="1" customFormat="1" ht="14.4" customHeight="1">
      <c r="B39" s="57"/>
      <c r="C39" s="58"/>
      <c r="D39" s="58"/>
      <c r="E39" s="58"/>
      <c r="F39" s="58"/>
      <c r="G39" s="58"/>
      <c r="H39" s="58"/>
      <c r="I39" s="149"/>
      <c r="J39" s="58"/>
      <c r="K39" s="59"/>
    </row>
    <row r="43" spans="2:11" s="1" customFormat="1" ht="6.9" customHeight="1">
      <c r="B43" s="150"/>
      <c r="C43" s="151"/>
      <c r="D43" s="151"/>
      <c r="E43" s="151"/>
      <c r="F43" s="151"/>
      <c r="G43" s="151"/>
      <c r="H43" s="151"/>
      <c r="I43" s="152"/>
      <c r="J43" s="151"/>
      <c r="K43" s="153"/>
    </row>
    <row r="44" spans="2:11" s="1" customFormat="1" ht="36.9" customHeight="1">
      <c r="B44" s="42"/>
      <c r="C44" s="31" t="s">
        <v>113</v>
      </c>
      <c r="D44" s="43"/>
      <c r="E44" s="43"/>
      <c r="F44" s="43"/>
      <c r="G44" s="43"/>
      <c r="H44" s="43"/>
      <c r="I44" s="128"/>
      <c r="J44" s="43"/>
      <c r="K44" s="46"/>
    </row>
    <row r="45" spans="2:11" s="1" customFormat="1" ht="6.9" customHeight="1">
      <c r="B45" s="42"/>
      <c r="C45" s="43"/>
      <c r="D45" s="43"/>
      <c r="E45" s="43"/>
      <c r="F45" s="43"/>
      <c r="G45" s="43"/>
      <c r="H45" s="43"/>
      <c r="I45" s="128"/>
      <c r="J45" s="43"/>
      <c r="K45" s="46"/>
    </row>
    <row r="46" spans="2:11" s="1" customFormat="1" ht="14.4" customHeight="1">
      <c r="B46" s="42"/>
      <c r="C46" s="38" t="s">
        <v>18</v>
      </c>
      <c r="D46" s="43"/>
      <c r="E46" s="43"/>
      <c r="F46" s="43"/>
      <c r="G46" s="43"/>
      <c r="H46" s="43"/>
      <c r="I46" s="128"/>
      <c r="J46" s="43"/>
      <c r="K46" s="46"/>
    </row>
    <row r="47" spans="2:11" s="1" customFormat="1" ht="22.5" customHeight="1">
      <c r="B47" s="42"/>
      <c r="C47" s="43"/>
      <c r="D47" s="43"/>
      <c r="E47" s="412" t="str">
        <f>E7</f>
        <v>Snížení energetické náročnosti MZe v Pardubicích</v>
      </c>
      <c r="F47" s="418"/>
      <c r="G47" s="418"/>
      <c r="H47" s="418"/>
      <c r="I47" s="128"/>
      <c r="J47" s="43"/>
      <c r="K47" s="46"/>
    </row>
    <row r="48" spans="2:11" ht="13.2">
      <c r="B48" s="29"/>
      <c r="C48" s="38" t="s">
        <v>109</v>
      </c>
      <c r="D48" s="30"/>
      <c r="E48" s="30"/>
      <c r="F48" s="30"/>
      <c r="G48" s="30"/>
      <c r="H48" s="30"/>
      <c r="I48" s="127"/>
      <c r="J48" s="30"/>
      <c r="K48" s="32"/>
    </row>
    <row r="49" spans="2:47" s="1" customFormat="1" ht="22.5" customHeight="1">
      <c r="B49" s="42"/>
      <c r="C49" s="43"/>
      <c r="D49" s="43"/>
      <c r="E49" s="412" t="s">
        <v>110</v>
      </c>
      <c r="F49" s="413"/>
      <c r="G49" s="413"/>
      <c r="H49" s="413"/>
      <c r="I49" s="128"/>
      <c r="J49" s="43"/>
      <c r="K49" s="46"/>
    </row>
    <row r="50" spans="2:47" s="1" customFormat="1" ht="14.4" customHeight="1">
      <c r="B50" s="42"/>
      <c r="C50" s="38" t="s">
        <v>111</v>
      </c>
      <c r="D50" s="43"/>
      <c r="E50" s="43"/>
      <c r="F50" s="43"/>
      <c r="G50" s="43"/>
      <c r="H50" s="43"/>
      <c r="I50" s="128"/>
      <c r="J50" s="43"/>
      <c r="K50" s="46"/>
    </row>
    <row r="51" spans="2:47" s="1" customFormat="1" ht="23.25" customHeight="1">
      <c r="B51" s="42"/>
      <c r="C51" s="43"/>
      <c r="D51" s="43"/>
      <c r="E51" s="414" t="str">
        <f>E11</f>
        <v>D.1.4.1 - Silnoproudá elektrotechnika Fotovoltaická elektrárna</v>
      </c>
      <c r="F51" s="413"/>
      <c r="G51" s="413"/>
      <c r="H51" s="413"/>
      <c r="I51" s="128"/>
      <c r="J51" s="43"/>
      <c r="K51" s="46"/>
    </row>
    <row r="52" spans="2:47" s="1" customFormat="1" ht="6.9" customHeight="1">
      <c r="B52" s="42"/>
      <c r="C52" s="43"/>
      <c r="D52" s="43"/>
      <c r="E52" s="43"/>
      <c r="F52" s="43"/>
      <c r="G52" s="43"/>
      <c r="H52" s="43"/>
      <c r="I52" s="128"/>
      <c r="J52" s="43"/>
      <c r="K52" s="46"/>
    </row>
    <row r="53" spans="2:47" s="1" customFormat="1" ht="18" customHeight="1">
      <c r="B53" s="42"/>
      <c r="C53" s="38" t="s">
        <v>25</v>
      </c>
      <c r="D53" s="43"/>
      <c r="E53" s="43"/>
      <c r="F53" s="36" t="str">
        <f>F14</f>
        <v>B.Němcové 231,533 02 Pardubice p.č.6930/2;6930/4</v>
      </c>
      <c r="G53" s="43"/>
      <c r="H53" s="43"/>
      <c r="I53" s="129" t="s">
        <v>27</v>
      </c>
      <c r="J53" s="130" t="str">
        <f>IF(J14="","",J14)</f>
        <v>24. 10. 2016</v>
      </c>
      <c r="K53" s="46"/>
    </row>
    <row r="54" spans="2:47" s="1" customFormat="1" ht="6.9" customHeight="1">
      <c r="B54" s="42"/>
      <c r="C54" s="43"/>
      <c r="D54" s="43"/>
      <c r="E54" s="43"/>
      <c r="F54" s="43"/>
      <c r="G54" s="43"/>
      <c r="H54" s="43"/>
      <c r="I54" s="128"/>
      <c r="J54" s="43"/>
      <c r="K54" s="46"/>
    </row>
    <row r="55" spans="2:47" s="1" customFormat="1" ht="13.2">
      <c r="B55" s="42"/>
      <c r="C55" s="38" t="s">
        <v>31</v>
      </c>
      <c r="D55" s="43"/>
      <c r="E55" s="43"/>
      <c r="F55" s="36" t="str">
        <f>E17</f>
        <v>Ministerstvo zemědělství,Těšnov 65/17,110 00Praha1</v>
      </c>
      <c r="G55" s="43"/>
      <c r="H55" s="43"/>
      <c r="I55" s="129" t="s">
        <v>39</v>
      </c>
      <c r="J55" s="36" t="str">
        <f>E23</f>
        <v>BKN,spol.s r.o.Vladislavova 29/I,566 01Vysoké Mýto</v>
      </c>
      <c r="K55" s="46"/>
    </row>
    <row r="56" spans="2:47" s="1" customFormat="1" ht="14.4" customHeight="1">
      <c r="B56" s="42"/>
      <c r="C56" s="38" t="s">
        <v>37</v>
      </c>
      <c r="D56" s="43"/>
      <c r="E56" s="43"/>
      <c r="F56" s="36" t="str">
        <f>IF(E20="","",E20)</f>
        <v/>
      </c>
      <c r="G56" s="43"/>
      <c r="H56" s="43"/>
      <c r="I56" s="128"/>
      <c r="J56" s="43"/>
      <c r="K56" s="46"/>
    </row>
    <row r="57" spans="2:47" s="1" customFormat="1" ht="10.35" customHeight="1">
      <c r="B57" s="42"/>
      <c r="C57" s="43"/>
      <c r="D57" s="43"/>
      <c r="E57" s="43"/>
      <c r="F57" s="43"/>
      <c r="G57" s="43"/>
      <c r="H57" s="43"/>
      <c r="I57" s="128"/>
      <c r="J57" s="43"/>
      <c r="K57" s="46"/>
    </row>
    <row r="58" spans="2:47" s="1" customFormat="1" ht="29.25" customHeight="1">
      <c r="B58" s="42"/>
      <c r="C58" s="154" t="s">
        <v>114</v>
      </c>
      <c r="D58" s="142"/>
      <c r="E58" s="142"/>
      <c r="F58" s="142"/>
      <c r="G58" s="142"/>
      <c r="H58" s="142"/>
      <c r="I58" s="155"/>
      <c r="J58" s="156" t="s">
        <v>115</v>
      </c>
      <c r="K58" s="157"/>
    </row>
    <row r="59" spans="2:47" s="1" customFormat="1" ht="10.35" customHeight="1">
      <c r="B59" s="42"/>
      <c r="C59" s="43"/>
      <c r="D59" s="43"/>
      <c r="E59" s="43"/>
      <c r="F59" s="43"/>
      <c r="G59" s="43"/>
      <c r="H59" s="43"/>
      <c r="I59" s="128"/>
      <c r="J59" s="43"/>
      <c r="K59" s="46"/>
    </row>
    <row r="60" spans="2:47" s="1" customFormat="1" ht="29.25" customHeight="1">
      <c r="B60" s="42"/>
      <c r="C60" s="158" t="s">
        <v>116</v>
      </c>
      <c r="D60" s="43"/>
      <c r="E60" s="43"/>
      <c r="F60" s="43"/>
      <c r="G60" s="43"/>
      <c r="H60" s="43"/>
      <c r="I60" s="128"/>
      <c r="J60" s="138">
        <f>J84</f>
        <v>0</v>
      </c>
      <c r="K60" s="46"/>
      <c r="AU60" s="25" t="s">
        <v>117</v>
      </c>
    </row>
    <row r="61" spans="2:47" s="8" customFormat="1" ht="24.9" customHeight="1">
      <c r="B61" s="159"/>
      <c r="C61" s="160"/>
      <c r="D61" s="161" t="s">
        <v>1585</v>
      </c>
      <c r="E61" s="162"/>
      <c r="F61" s="162"/>
      <c r="G61" s="162"/>
      <c r="H61" s="162"/>
      <c r="I61" s="163"/>
      <c r="J61" s="164">
        <f>J85</f>
        <v>0</v>
      </c>
      <c r="K61" s="165"/>
    </row>
    <row r="62" spans="2:47" s="9" customFormat="1" ht="19.95" customHeight="1">
      <c r="B62" s="166"/>
      <c r="C62" s="167"/>
      <c r="D62" s="168" t="s">
        <v>1586</v>
      </c>
      <c r="E62" s="169"/>
      <c r="F62" s="169"/>
      <c r="G62" s="169"/>
      <c r="H62" s="169"/>
      <c r="I62" s="170"/>
      <c r="J62" s="171">
        <f>J86</f>
        <v>0</v>
      </c>
      <c r="K62" s="172"/>
    </row>
    <row r="63" spans="2:47" s="1" customFormat="1" ht="21.75" customHeight="1">
      <c r="B63" s="42"/>
      <c r="C63" s="43"/>
      <c r="D63" s="43"/>
      <c r="E63" s="43"/>
      <c r="F63" s="43"/>
      <c r="G63" s="43"/>
      <c r="H63" s="43"/>
      <c r="I63" s="128"/>
      <c r="J63" s="43"/>
      <c r="K63" s="46"/>
    </row>
    <row r="64" spans="2:47" s="1" customFormat="1" ht="6.9" customHeight="1">
      <c r="B64" s="57"/>
      <c r="C64" s="58"/>
      <c r="D64" s="58"/>
      <c r="E64" s="58"/>
      <c r="F64" s="58"/>
      <c r="G64" s="58"/>
      <c r="H64" s="58"/>
      <c r="I64" s="149"/>
      <c r="J64" s="58"/>
      <c r="K64" s="59"/>
    </row>
    <row r="68" spans="2:12" s="1" customFormat="1" ht="6.9" customHeight="1">
      <c r="B68" s="60"/>
      <c r="C68" s="61"/>
      <c r="D68" s="61"/>
      <c r="E68" s="61"/>
      <c r="F68" s="61"/>
      <c r="G68" s="61"/>
      <c r="H68" s="61"/>
      <c r="I68" s="152"/>
      <c r="J68" s="61"/>
      <c r="K68" s="61"/>
      <c r="L68" s="62"/>
    </row>
    <row r="69" spans="2:12" s="1" customFormat="1" ht="36.9" customHeight="1">
      <c r="B69" s="42"/>
      <c r="C69" s="63" t="s">
        <v>141</v>
      </c>
      <c r="D69" s="64"/>
      <c r="E69" s="64"/>
      <c r="F69" s="64"/>
      <c r="G69" s="64"/>
      <c r="H69" s="64"/>
      <c r="I69" s="173"/>
      <c r="J69" s="64"/>
      <c r="K69" s="64"/>
      <c r="L69" s="62"/>
    </row>
    <row r="70" spans="2:12" s="1" customFormat="1" ht="6.9" customHeight="1">
      <c r="B70" s="42"/>
      <c r="C70" s="64"/>
      <c r="D70" s="64"/>
      <c r="E70" s="64"/>
      <c r="F70" s="64"/>
      <c r="G70" s="64"/>
      <c r="H70" s="64"/>
      <c r="I70" s="173"/>
      <c r="J70" s="64"/>
      <c r="K70" s="64"/>
      <c r="L70" s="62"/>
    </row>
    <row r="71" spans="2:12" s="1" customFormat="1" ht="14.4" customHeight="1">
      <c r="B71" s="42"/>
      <c r="C71" s="66" t="s">
        <v>18</v>
      </c>
      <c r="D71" s="64"/>
      <c r="E71" s="64"/>
      <c r="F71" s="64"/>
      <c r="G71" s="64"/>
      <c r="H71" s="64"/>
      <c r="I71" s="173"/>
      <c r="J71" s="64"/>
      <c r="K71" s="64"/>
      <c r="L71" s="62"/>
    </row>
    <row r="72" spans="2:12" s="1" customFormat="1" ht="22.5" customHeight="1">
      <c r="B72" s="42"/>
      <c r="C72" s="64"/>
      <c r="D72" s="64"/>
      <c r="E72" s="415" t="str">
        <f>E7</f>
        <v>Snížení energetické náročnosti MZe v Pardubicích</v>
      </c>
      <c r="F72" s="416"/>
      <c r="G72" s="416"/>
      <c r="H72" s="416"/>
      <c r="I72" s="173"/>
      <c r="J72" s="64"/>
      <c r="K72" s="64"/>
      <c r="L72" s="62"/>
    </row>
    <row r="73" spans="2:12" ht="13.2">
      <c r="B73" s="29"/>
      <c r="C73" s="66" t="s">
        <v>109</v>
      </c>
      <c r="D73" s="174"/>
      <c r="E73" s="174"/>
      <c r="F73" s="174"/>
      <c r="G73" s="174"/>
      <c r="H73" s="174"/>
      <c r="J73" s="174"/>
      <c r="K73" s="174"/>
      <c r="L73" s="175"/>
    </row>
    <row r="74" spans="2:12" s="1" customFormat="1" ht="22.5" customHeight="1">
      <c r="B74" s="42"/>
      <c r="C74" s="64"/>
      <c r="D74" s="64"/>
      <c r="E74" s="415" t="s">
        <v>110</v>
      </c>
      <c r="F74" s="417"/>
      <c r="G74" s="417"/>
      <c r="H74" s="417"/>
      <c r="I74" s="173"/>
      <c r="J74" s="64"/>
      <c r="K74" s="64"/>
      <c r="L74" s="62"/>
    </row>
    <row r="75" spans="2:12" s="1" customFormat="1" ht="14.4" customHeight="1">
      <c r="B75" s="42"/>
      <c r="C75" s="66" t="s">
        <v>111</v>
      </c>
      <c r="D75" s="64"/>
      <c r="E75" s="64"/>
      <c r="F75" s="64"/>
      <c r="G75" s="64"/>
      <c r="H75" s="64"/>
      <c r="I75" s="173"/>
      <c r="J75" s="64"/>
      <c r="K75" s="64"/>
      <c r="L75" s="62"/>
    </row>
    <row r="76" spans="2:12" s="1" customFormat="1" ht="23.25" customHeight="1">
      <c r="B76" s="42"/>
      <c r="C76" s="64"/>
      <c r="D76" s="64"/>
      <c r="E76" s="379" t="str">
        <f>E11</f>
        <v>D.1.4.1 - Silnoproudá elektrotechnika Fotovoltaická elektrárna</v>
      </c>
      <c r="F76" s="417"/>
      <c r="G76" s="417"/>
      <c r="H76" s="417"/>
      <c r="I76" s="173"/>
      <c r="J76" s="64"/>
      <c r="K76" s="64"/>
      <c r="L76" s="62"/>
    </row>
    <row r="77" spans="2:12" s="1" customFormat="1" ht="6.9" customHeight="1">
      <c r="B77" s="42"/>
      <c r="C77" s="64"/>
      <c r="D77" s="64"/>
      <c r="E77" s="64"/>
      <c r="F77" s="64"/>
      <c r="G77" s="64"/>
      <c r="H77" s="64"/>
      <c r="I77" s="173"/>
      <c r="J77" s="64"/>
      <c r="K77" s="64"/>
      <c r="L77" s="62"/>
    </row>
    <row r="78" spans="2:12" s="1" customFormat="1" ht="18" customHeight="1">
      <c r="B78" s="42"/>
      <c r="C78" s="66" t="s">
        <v>25</v>
      </c>
      <c r="D78" s="64"/>
      <c r="E78" s="64"/>
      <c r="F78" s="176" t="str">
        <f>F14</f>
        <v>B.Němcové 231,533 02 Pardubice p.č.6930/2;6930/4</v>
      </c>
      <c r="G78" s="64"/>
      <c r="H78" s="64"/>
      <c r="I78" s="177" t="s">
        <v>27</v>
      </c>
      <c r="J78" s="74" t="str">
        <f>IF(J14="","",J14)</f>
        <v>24. 10. 2016</v>
      </c>
      <c r="K78" s="64"/>
      <c r="L78" s="62"/>
    </row>
    <row r="79" spans="2:12" s="1" customFormat="1" ht="6.9" customHeight="1">
      <c r="B79" s="42"/>
      <c r="C79" s="64"/>
      <c r="D79" s="64"/>
      <c r="E79" s="64"/>
      <c r="F79" s="64"/>
      <c r="G79" s="64"/>
      <c r="H79" s="64"/>
      <c r="I79" s="173"/>
      <c r="J79" s="64"/>
      <c r="K79" s="64"/>
      <c r="L79" s="62"/>
    </row>
    <row r="80" spans="2:12" s="1" customFormat="1" ht="13.2">
      <c r="B80" s="42"/>
      <c r="C80" s="66" t="s">
        <v>31</v>
      </c>
      <c r="D80" s="64"/>
      <c r="E80" s="64"/>
      <c r="F80" s="176" t="str">
        <f>E17</f>
        <v>Ministerstvo zemědělství,Těšnov 65/17,110 00Praha1</v>
      </c>
      <c r="G80" s="64"/>
      <c r="H80" s="64"/>
      <c r="I80" s="177" t="s">
        <v>39</v>
      </c>
      <c r="J80" s="176" t="str">
        <f>E23</f>
        <v>BKN,spol.s r.o.Vladislavova 29/I,566 01Vysoké Mýto</v>
      </c>
      <c r="K80" s="64"/>
      <c r="L80" s="62"/>
    </row>
    <row r="81" spans="2:65" s="1" customFormat="1" ht="14.4" customHeight="1">
      <c r="B81" s="42"/>
      <c r="C81" s="66" t="s">
        <v>37</v>
      </c>
      <c r="D81" s="64"/>
      <c r="E81" s="64"/>
      <c r="F81" s="176" t="str">
        <f>IF(E20="","",E20)</f>
        <v/>
      </c>
      <c r="G81" s="64"/>
      <c r="H81" s="64"/>
      <c r="I81" s="173"/>
      <c r="J81" s="64"/>
      <c r="K81" s="64"/>
      <c r="L81" s="62"/>
    </row>
    <row r="82" spans="2:65" s="1" customFormat="1" ht="10.35" customHeight="1">
      <c r="B82" s="42"/>
      <c r="C82" s="64"/>
      <c r="D82" s="64"/>
      <c r="E82" s="64"/>
      <c r="F82" s="64"/>
      <c r="G82" s="64"/>
      <c r="H82" s="64"/>
      <c r="I82" s="173"/>
      <c r="J82" s="64"/>
      <c r="K82" s="64"/>
      <c r="L82" s="62"/>
    </row>
    <row r="83" spans="2:65" s="10" customFormat="1" ht="29.25" customHeight="1">
      <c r="B83" s="178"/>
      <c r="C83" s="179" t="s">
        <v>142</v>
      </c>
      <c r="D83" s="180" t="s">
        <v>65</v>
      </c>
      <c r="E83" s="180" t="s">
        <v>61</v>
      </c>
      <c r="F83" s="180" t="s">
        <v>143</v>
      </c>
      <c r="G83" s="180" t="s">
        <v>144</v>
      </c>
      <c r="H83" s="180" t="s">
        <v>145</v>
      </c>
      <c r="I83" s="181" t="s">
        <v>146</v>
      </c>
      <c r="J83" s="180" t="s">
        <v>115</v>
      </c>
      <c r="K83" s="182" t="s">
        <v>147</v>
      </c>
      <c r="L83" s="183"/>
      <c r="M83" s="82" t="s">
        <v>148</v>
      </c>
      <c r="N83" s="83" t="s">
        <v>50</v>
      </c>
      <c r="O83" s="83" t="s">
        <v>149</v>
      </c>
      <c r="P83" s="83" t="s">
        <v>150</v>
      </c>
      <c r="Q83" s="83" t="s">
        <v>151</v>
      </c>
      <c r="R83" s="83" t="s">
        <v>152</v>
      </c>
      <c r="S83" s="83" t="s">
        <v>153</v>
      </c>
      <c r="T83" s="84" t="s">
        <v>154</v>
      </c>
    </row>
    <row r="84" spans="2:65" s="1" customFormat="1" ht="29.25" customHeight="1">
      <c r="B84" s="42"/>
      <c r="C84" s="88" t="s">
        <v>116</v>
      </c>
      <c r="D84" s="64"/>
      <c r="E84" s="64"/>
      <c r="F84" s="64"/>
      <c r="G84" s="64"/>
      <c r="H84" s="64"/>
      <c r="I84" s="173"/>
      <c r="J84" s="184">
        <f>BK84</f>
        <v>0</v>
      </c>
      <c r="K84" s="64"/>
      <c r="L84" s="62"/>
      <c r="M84" s="85"/>
      <c r="N84" s="86"/>
      <c r="O84" s="86"/>
      <c r="P84" s="185">
        <f>P85</f>
        <v>0</v>
      </c>
      <c r="Q84" s="86"/>
      <c r="R84" s="185">
        <f>R85</f>
        <v>0</v>
      </c>
      <c r="S84" s="86"/>
      <c r="T84" s="186">
        <f>T85</f>
        <v>0</v>
      </c>
      <c r="AT84" s="25" t="s">
        <v>79</v>
      </c>
      <c r="AU84" s="25" t="s">
        <v>117</v>
      </c>
      <c r="BK84" s="187">
        <f>BK85</f>
        <v>0</v>
      </c>
    </row>
    <row r="85" spans="2:65" s="11" customFormat="1" ht="37.35" customHeight="1">
      <c r="B85" s="188"/>
      <c r="C85" s="189"/>
      <c r="D85" s="190" t="s">
        <v>79</v>
      </c>
      <c r="E85" s="191" t="s">
        <v>833</v>
      </c>
      <c r="F85" s="191" t="s">
        <v>833</v>
      </c>
      <c r="G85" s="189"/>
      <c r="H85" s="189"/>
      <c r="I85" s="192"/>
      <c r="J85" s="193">
        <f>BK85</f>
        <v>0</v>
      </c>
      <c r="K85" s="189"/>
      <c r="L85" s="194"/>
      <c r="M85" s="195"/>
      <c r="N85" s="196"/>
      <c r="O85" s="196"/>
      <c r="P85" s="197">
        <f>P86</f>
        <v>0</v>
      </c>
      <c r="Q85" s="196"/>
      <c r="R85" s="197">
        <f>R86</f>
        <v>0</v>
      </c>
      <c r="S85" s="196"/>
      <c r="T85" s="198">
        <f>T86</f>
        <v>0</v>
      </c>
      <c r="AR85" s="199" t="s">
        <v>89</v>
      </c>
      <c r="AT85" s="200" t="s">
        <v>79</v>
      </c>
      <c r="AU85" s="200" t="s">
        <v>80</v>
      </c>
      <c r="AY85" s="199" t="s">
        <v>157</v>
      </c>
      <c r="BK85" s="201">
        <f>BK86</f>
        <v>0</v>
      </c>
    </row>
    <row r="86" spans="2:65" s="11" customFormat="1" ht="19.95" customHeight="1">
      <c r="B86" s="188"/>
      <c r="C86" s="189"/>
      <c r="D86" s="202" t="s">
        <v>79</v>
      </c>
      <c r="E86" s="203" t="s">
        <v>679</v>
      </c>
      <c r="F86" s="203" t="s">
        <v>1587</v>
      </c>
      <c r="G86" s="189"/>
      <c r="H86" s="189"/>
      <c r="I86" s="192"/>
      <c r="J86" s="204">
        <f>BK86</f>
        <v>0</v>
      </c>
      <c r="K86" s="189"/>
      <c r="L86" s="194"/>
      <c r="M86" s="195"/>
      <c r="N86" s="196"/>
      <c r="O86" s="196"/>
      <c r="P86" s="197">
        <f>SUM(P87:P88)</f>
        <v>0</v>
      </c>
      <c r="Q86" s="196"/>
      <c r="R86" s="197">
        <f>SUM(R87:R88)</f>
        <v>0</v>
      </c>
      <c r="S86" s="196"/>
      <c r="T86" s="198">
        <f>SUM(T87:T88)</f>
        <v>0</v>
      </c>
      <c r="AR86" s="199" t="s">
        <v>89</v>
      </c>
      <c r="AT86" s="200" t="s">
        <v>79</v>
      </c>
      <c r="AU86" s="200" t="s">
        <v>24</v>
      </c>
      <c r="AY86" s="199" t="s">
        <v>157</v>
      </c>
      <c r="BK86" s="201">
        <f>SUM(BK87:BK88)</f>
        <v>0</v>
      </c>
    </row>
    <row r="87" spans="2:65" s="1" customFormat="1" ht="22.5" customHeight="1">
      <c r="B87" s="42"/>
      <c r="C87" s="269" t="s">
        <v>24</v>
      </c>
      <c r="D87" s="269" t="s">
        <v>218</v>
      </c>
      <c r="E87" s="270" t="s">
        <v>1588</v>
      </c>
      <c r="F87" s="271" t="s">
        <v>1589</v>
      </c>
      <c r="G87" s="272" t="s">
        <v>1103</v>
      </c>
      <c r="H87" s="273">
        <v>1</v>
      </c>
      <c r="I87" s="274"/>
      <c r="J87" s="275">
        <f>ROUND(I87*H87,2)</f>
        <v>0</v>
      </c>
      <c r="K87" s="271" t="s">
        <v>22</v>
      </c>
      <c r="L87" s="276"/>
      <c r="M87" s="277" t="s">
        <v>22</v>
      </c>
      <c r="N87" s="278" t="s">
        <v>51</v>
      </c>
      <c r="O87" s="43"/>
      <c r="P87" s="214">
        <f>O87*H87</f>
        <v>0</v>
      </c>
      <c r="Q87" s="214">
        <v>0</v>
      </c>
      <c r="R87" s="214">
        <f>Q87*H87</f>
        <v>0</v>
      </c>
      <c r="S87" s="214">
        <v>0</v>
      </c>
      <c r="T87" s="215">
        <f>S87*H87</f>
        <v>0</v>
      </c>
      <c r="AR87" s="25" t="s">
        <v>342</v>
      </c>
      <c r="AT87" s="25" t="s">
        <v>218</v>
      </c>
      <c r="AU87" s="25" t="s">
        <v>89</v>
      </c>
      <c r="AY87" s="25" t="s">
        <v>157</v>
      </c>
      <c r="BE87" s="216">
        <f>IF(N87="základní",J87,0)</f>
        <v>0</v>
      </c>
      <c r="BF87" s="216">
        <f>IF(N87="snížená",J87,0)</f>
        <v>0</v>
      </c>
      <c r="BG87" s="216">
        <f>IF(N87="zákl. přenesená",J87,0)</f>
        <v>0</v>
      </c>
      <c r="BH87" s="216">
        <f>IF(N87="sníž. přenesená",J87,0)</f>
        <v>0</v>
      </c>
      <c r="BI87" s="216">
        <f>IF(N87="nulová",J87,0)</f>
        <v>0</v>
      </c>
      <c r="BJ87" s="25" t="s">
        <v>24</v>
      </c>
      <c r="BK87" s="216">
        <f>ROUND(I87*H87,2)</f>
        <v>0</v>
      </c>
      <c r="BL87" s="25" t="s">
        <v>252</v>
      </c>
      <c r="BM87" s="25" t="s">
        <v>1590</v>
      </c>
    </row>
    <row r="88" spans="2:65" s="1" customFormat="1" ht="22.5" customHeight="1">
      <c r="B88" s="42"/>
      <c r="C88" s="205" t="s">
        <v>89</v>
      </c>
      <c r="D88" s="205" t="s">
        <v>159</v>
      </c>
      <c r="E88" s="206" t="s">
        <v>1591</v>
      </c>
      <c r="F88" s="207" t="s">
        <v>1592</v>
      </c>
      <c r="G88" s="208" t="s">
        <v>1103</v>
      </c>
      <c r="H88" s="209">
        <v>1</v>
      </c>
      <c r="I88" s="210"/>
      <c r="J88" s="211">
        <f>ROUND(I88*H88,2)</f>
        <v>0</v>
      </c>
      <c r="K88" s="207" t="s">
        <v>22</v>
      </c>
      <c r="L88" s="62"/>
      <c r="M88" s="212" t="s">
        <v>22</v>
      </c>
      <c r="N88" s="288" t="s">
        <v>51</v>
      </c>
      <c r="O88" s="286"/>
      <c r="P88" s="289">
        <f>O88*H88</f>
        <v>0</v>
      </c>
      <c r="Q88" s="289">
        <v>0</v>
      </c>
      <c r="R88" s="289">
        <f>Q88*H88</f>
        <v>0</v>
      </c>
      <c r="S88" s="289">
        <v>0</v>
      </c>
      <c r="T88" s="290">
        <f>S88*H88</f>
        <v>0</v>
      </c>
      <c r="AR88" s="25" t="s">
        <v>252</v>
      </c>
      <c r="AT88" s="25" t="s">
        <v>159</v>
      </c>
      <c r="AU88" s="25" t="s">
        <v>89</v>
      </c>
      <c r="AY88" s="25" t="s">
        <v>157</v>
      </c>
      <c r="BE88" s="216">
        <f>IF(N88="základní",J88,0)</f>
        <v>0</v>
      </c>
      <c r="BF88" s="216">
        <f>IF(N88="snížená",J88,0)</f>
        <v>0</v>
      </c>
      <c r="BG88" s="216">
        <f>IF(N88="zákl. přenesená",J88,0)</f>
        <v>0</v>
      </c>
      <c r="BH88" s="216">
        <f>IF(N88="sníž. přenesená",J88,0)</f>
        <v>0</v>
      </c>
      <c r="BI88" s="216">
        <f>IF(N88="nulová",J88,0)</f>
        <v>0</v>
      </c>
      <c r="BJ88" s="25" t="s">
        <v>24</v>
      </c>
      <c r="BK88" s="216">
        <f>ROUND(I88*H88,2)</f>
        <v>0</v>
      </c>
      <c r="BL88" s="25" t="s">
        <v>252</v>
      </c>
      <c r="BM88" s="25" t="s">
        <v>1593</v>
      </c>
    </row>
    <row r="89" spans="2:65" s="1" customFormat="1" ht="6.9" customHeight="1">
      <c r="B89" s="57"/>
      <c r="C89" s="58"/>
      <c r="D89" s="58"/>
      <c r="E89" s="58"/>
      <c r="F89" s="58"/>
      <c r="G89" s="58"/>
      <c r="H89" s="58"/>
      <c r="I89" s="149"/>
      <c r="J89" s="58"/>
      <c r="K89" s="58"/>
      <c r="L89" s="62"/>
    </row>
  </sheetData>
  <sheetProtection password="CC35" sheet="1" objects="1" scenarios="1" formatCells="0" formatColumns="0" formatRows="0" sort="0" autoFilter="0"/>
  <autoFilter ref="C83:K88" xr:uid="{00000000-0009-0000-0000-000002000000}"/>
  <mergeCells count="12">
    <mergeCell ref="E74:H74"/>
    <mergeCell ref="E76:H76"/>
    <mergeCell ref="E7:H7"/>
    <mergeCell ref="E9:H9"/>
    <mergeCell ref="E11:H11"/>
    <mergeCell ref="E26:H26"/>
    <mergeCell ref="E47:H47"/>
    <mergeCell ref="G1:H1"/>
    <mergeCell ref="L2:V2"/>
    <mergeCell ref="E49:H49"/>
    <mergeCell ref="E51:H51"/>
    <mergeCell ref="E72:H72"/>
  </mergeCells>
  <hyperlinks>
    <hyperlink ref="F1:G1" location="C2" display="1) Krycí list soupisu" xr:uid="{00000000-0004-0000-0200-000000000000}"/>
    <hyperlink ref="G1:H1" location="C58" display="2) Rekapitulace" xr:uid="{00000000-0004-0000-0200-000001000000}"/>
    <hyperlink ref="J1" location="C83" display="3) Soupis prací" xr:uid="{00000000-0004-0000-0200-000002000000}"/>
    <hyperlink ref="L1:V1" location="'Rekapitulace stavby'!C2" display="Rekapitulace stavby" xr:uid="{00000000-0004-0000-0200-000003000000}"/>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R111"/>
  <sheetViews>
    <sheetView showGridLines="0" workbookViewId="0">
      <pane ySplit="1" topLeftCell="A2" activePane="bottomLeft" state="frozen"/>
      <selection pane="bottomLeft"/>
    </sheetView>
  </sheetViews>
  <sheetFormatPr defaultRowHeight="12"/>
  <cols>
    <col min="1" max="1" width="8.28515625" customWidth="1"/>
    <col min="2" max="2" width="1.7109375" customWidth="1"/>
    <col min="3" max="3" width="4.140625" customWidth="1"/>
    <col min="4" max="4" width="4.28515625" customWidth="1"/>
    <col min="5" max="5" width="17.140625" customWidth="1"/>
    <col min="6" max="6" width="75" customWidth="1"/>
    <col min="7" max="7" width="8.7109375" customWidth="1"/>
    <col min="8" max="8" width="11.140625" customWidth="1"/>
    <col min="9" max="9" width="12.7109375" style="121" customWidth="1"/>
    <col min="10" max="10" width="23.42578125" customWidth="1"/>
    <col min="11" max="11" width="15.42578125" customWidth="1"/>
    <col min="13" max="18" width="9.28515625" hidden="1"/>
    <col min="19" max="19" width="8.140625" hidden="1" customWidth="1"/>
    <col min="20" max="20" width="29.710937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70" ht="21.75" customHeight="1">
      <c r="A1" s="22"/>
      <c r="B1" s="122"/>
      <c r="C1" s="122"/>
      <c r="D1" s="123" t="s">
        <v>1</v>
      </c>
      <c r="E1" s="122"/>
      <c r="F1" s="124" t="s">
        <v>103</v>
      </c>
      <c r="G1" s="411" t="s">
        <v>104</v>
      </c>
      <c r="H1" s="411"/>
      <c r="I1" s="125"/>
      <c r="J1" s="124" t="s">
        <v>105</v>
      </c>
      <c r="K1" s="123" t="s">
        <v>106</v>
      </c>
      <c r="L1" s="124" t="s">
        <v>107</v>
      </c>
      <c r="M1" s="124"/>
      <c r="N1" s="124"/>
      <c r="O1" s="124"/>
      <c r="P1" s="124"/>
      <c r="Q1" s="124"/>
      <c r="R1" s="124"/>
      <c r="S1" s="124"/>
      <c r="T1" s="124"/>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 customHeight="1">
      <c r="L2" s="369"/>
      <c r="M2" s="369"/>
      <c r="N2" s="369"/>
      <c r="O2" s="369"/>
      <c r="P2" s="369"/>
      <c r="Q2" s="369"/>
      <c r="R2" s="369"/>
      <c r="S2" s="369"/>
      <c r="T2" s="369"/>
      <c r="U2" s="369"/>
      <c r="V2" s="369"/>
      <c r="AT2" s="25" t="s">
        <v>102</v>
      </c>
    </row>
    <row r="3" spans="1:70" ht="6.9" customHeight="1">
      <c r="B3" s="26"/>
      <c r="C3" s="27"/>
      <c r="D3" s="27"/>
      <c r="E3" s="27"/>
      <c r="F3" s="27"/>
      <c r="G3" s="27"/>
      <c r="H3" s="27"/>
      <c r="I3" s="126"/>
      <c r="J3" s="27"/>
      <c r="K3" s="28"/>
      <c r="AT3" s="25" t="s">
        <v>89</v>
      </c>
    </row>
    <row r="4" spans="1:70" ht="36.9" customHeight="1">
      <c r="B4" s="29"/>
      <c r="C4" s="30"/>
      <c r="D4" s="31" t="s">
        <v>108</v>
      </c>
      <c r="E4" s="30"/>
      <c r="F4" s="30"/>
      <c r="G4" s="30"/>
      <c r="H4" s="30"/>
      <c r="I4" s="127"/>
      <c r="J4" s="30"/>
      <c r="K4" s="32"/>
      <c r="M4" s="33" t="s">
        <v>12</v>
      </c>
      <c r="AT4" s="25" t="s">
        <v>6</v>
      </c>
    </row>
    <row r="5" spans="1:70" ht="6.9" customHeight="1">
      <c r="B5" s="29"/>
      <c r="C5" s="30"/>
      <c r="D5" s="30"/>
      <c r="E5" s="30"/>
      <c r="F5" s="30"/>
      <c r="G5" s="30"/>
      <c r="H5" s="30"/>
      <c r="I5" s="127"/>
      <c r="J5" s="30"/>
      <c r="K5" s="32"/>
    </row>
    <row r="6" spans="1:70" ht="13.2">
      <c r="B6" s="29"/>
      <c r="C6" s="30"/>
      <c r="D6" s="38" t="s">
        <v>18</v>
      </c>
      <c r="E6" s="30"/>
      <c r="F6" s="30"/>
      <c r="G6" s="30"/>
      <c r="H6" s="30"/>
      <c r="I6" s="127"/>
      <c r="J6" s="30"/>
      <c r="K6" s="32"/>
    </row>
    <row r="7" spans="1:70" ht="22.5" customHeight="1">
      <c r="B7" s="29"/>
      <c r="C7" s="30"/>
      <c r="D7" s="30"/>
      <c r="E7" s="412" t="str">
        <f>'Rekapitulace stavby'!K6</f>
        <v>Snížení energetické náročnosti MZe v Pardubicích</v>
      </c>
      <c r="F7" s="418"/>
      <c r="G7" s="418"/>
      <c r="H7" s="418"/>
      <c r="I7" s="127"/>
      <c r="J7" s="30"/>
      <c r="K7" s="32"/>
    </row>
    <row r="8" spans="1:70" ht="13.2">
      <c r="B8" s="29"/>
      <c r="C8" s="30"/>
      <c r="D8" s="38" t="s">
        <v>109</v>
      </c>
      <c r="E8" s="30"/>
      <c r="F8" s="30"/>
      <c r="G8" s="30"/>
      <c r="H8" s="30"/>
      <c r="I8" s="127"/>
      <c r="J8" s="30"/>
      <c r="K8" s="32"/>
    </row>
    <row r="9" spans="1:70" s="1" customFormat="1" ht="22.5" customHeight="1">
      <c r="B9" s="42"/>
      <c r="C9" s="43"/>
      <c r="D9" s="43"/>
      <c r="E9" s="412" t="s">
        <v>1594</v>
      </c>
      <c r="F9" s="413"/>
      <c r="G9" s="413"/>
      <c r="H9" s="413"/>
      <c r="I9" s="128"/>
      <c r="J9" s="43"/>
      <c r="K9" s="46"/>
    </row>
    <row r="10" spans="1:70" s="1" customFormat="1" ht="13.2">
      <c r="B10" s="42"/>
      <c r="C10" s="43"/>
      <c r="D10" s="38" t="s">
        <v>111</v>
      </c>
      <c r="E10" s="43"/>
      <c r="F10" s="43"/>
      <c r="G10" s="43"/>
      <c r="H10" s="43"/>
      <c r="I10" s="128"/>
      <c r="J10" s="43"/>
      <c r="K10" s="46"/>
    </row>
    <row r="11" spans="1:70" s="1" customFormat="1" ht="36.9" customHeight="1">
      <c r="B11" s="42"/>
      <c r="C11" s="43"/>
      <c r="D11" s="43"/>
      <c r="E11" s="414" t="s">
        <v>1595</v>
      </c>
      <c r="F11" s="413"/>
      <c r="G11" s="413"/>
      <c r="H11" s="413"/>
      <c r="I11" s="128"/>
      <c r="J11" s="43"/>
      <c r="K11" s="46"/>
    </row>
    <row r="12" spans="1:70" s="1" customFormat="1">
      <c r="B12" s="42"/>
      <c r="C12" s="43"/>
      <c r="D12" s="43"/>
      <c r="E12" s="43"/>
      <c r="F12" s="43"/>
      <c r="G12" s="43"/>
      <c r="H12" s="43"/>
      <c r="I12" s="128"/>
      <c r="J12" s="43"/>
      <c r="K12" s="46"/>
    </row>
    <row r="13" spans="1:70" s="1" customFormat="1" ht="14.4" customHeight="1">
      <c r="B13" s="42"/>
      <c r="C13" s="43"/>
      <c r="D13" s="38" t="s">
        <v>21</v>
      </c>
      <c r="E13" s="43"/>
      <c r="F13" s="36" t="s">
        <v>22</v>
      </c>
      <c r="G13" s="43"/>
      <c r="H13" s="43"/>
      <c r="I13" s="129" t="s">
        <v>23</v>
      </c>
      <c r="J13" s="36" t="s">
        <v>22</v>
      </c>
      <c r="K13" s="46"/>
    </row>
    <row r="14" spans="1:70" s="1" customFormat="1" ht="14.4" customHeight="1">
      <c r="B14" s="42"/>
      <c r="C14" s="43"/>
      <c r="D14" s="38" t="s">
        <v>25</v>
      </c>
      <c r="E14" s="43"/>
      <c r="F14" s="36" t="s">
        <v>26</v>
      </c>
      <c r="G14" s="43"/>
      <c r="H14" s="43"/>
      <c r="I14" s="129" t="s">
        <v>27</v>
      </c>
      <c r="J14" s="130" t="str">
        <f>'Rekapitulace stavby'!AN8</f>
        <v>24. 10. 2016</v>
      </c>
      <c r="K14" s="46"/>
    </row>
    <row r="15" spans="1:70" s="1" customFormat="1" ht="10.95" customHeight="1">
      <c r="B15" s="42"/>
      <c r="C15" s="43"/>
      <c r="D15" s="43"/>
      <c r="E15" s="43"/>
      <c r="F15" s="43"/>
      <c r="G15" s="43"/>
      <c r="H15" s="43"/>
      <c r="I15" s="128"/>
      <c r="J15" s="43"/>
      <c r="K15" s="46"/>
    </row>
    <row r="16" spans="1:70" s="1" customFormat="1" ht="14.4" customHeight="1">
      <c r="B16" s="42"/>
      <c r="C16" s="43"/>
      <c r="D16" s="38" t="s">
        <v>31</v>
      </c>
      <c r="E16" s="43"/>
      <c r="F16" s="43"/>
      <c r="G16" s="43"/>
      <c r="H16" s="43"/>
      <c r="I16" s="129" t="s">
        <v>32</v>
      </c>
      <c r="J16" s="36" t="s">
        <v>33</v>
      </c>
      <c r="K16" s="46"/>
    </row>
    <row r="17" spans="2:11" s="1" customFormat="1" ht="18" customHeight="1">
      <c r="B17" s="42"/>
      <c r="C17" s="43"/>
      <c r="D17" s="43"/>
      <c r="E17" s="36" t="s">
        <v>34</v>
      </c>
      <c r="F17" s="43"/>
      <c r="G17" s="43"/>
      <c r="H17" s="43"/>
      <c r="I17" s="129" t="s">
        <v>35</v>
      </c>
      <c r="J17" s="36" t="s">
        <v>36</v>
      </c>
      <c r="K17" s="46"/>
    </row>
    <row r="18" spans="2:11" s="1" customFormat="1" ht="6.9" customHeight="1">
      <c r="B18" s="42"/>
      <c r="C18" s="43"/>
      <c r="D18" s="43"/>
      <c r="E18" s="43"/>
      <c r="F18" s="43"/>
      <c r="G18" s="43"/>
      <c r="H18" s="43"/>
      <c r="I18" s="128"/>
      <c r="J18" s="43"/>
      <c r="K18" s="46"/>
    </row>
    <row r="19" spans="2:11" s="1" customFormat="1" ht="14.4" customHeight="1">
      <c r="B19" s="42"/>
      <c r="C19" s="43"/>
      <c r="D19" s="38" t="s">
        <v>37</v>
      </c>
      <c r="E19" s="43"/>
      <c r="F19" s="43"/>
      <c r="G19" s="43"/>
      <c r="H19" s="43"/>
      <c r="I19" s="129" t="s">
        <v>32</v>
      </c>
      <c r="J19" s="36" t="str">
        <f>IF('Rekapitulace stavby'!AN13="Vyplň údaj","",IF('Rekapitulace stavby'!AN13="","",'Rekapitulace stavby'!AN13))</f>
        <v/>
      </c>
      <c r="K19" s="46"/>
    </row>
    <row r="20" spans="2:11" s="1" customFormat="1" ht="18" customHeight="1">
      <c r="B20" s="42"/>
      <c r="C20" s="43"/>
      <c r="D20" s="43"/>
      <c r="E20" s="36" t="str">
        <f>IF('Rekapitulace stavby'!E14="Vyplň údaj","",IF('Rekapitulace stavby'!E14="","",'Rekapitulace stavby'!E14))</f>
        <v/>
      </c>
      <c r="F20" s="43"/>
      <c r="G20" s="43"/>
      <c r="H20" s="43"/>
      <c r="I20" s="129" t="s">
        <v>35</v>
      </c>
      <c r="J20" s="36" t="str">
        <f>IF('Rekapitulace stavby'!AN14="Vyplň údaj","",IF('Rekapitulace stavby'!AN14="","",'Rekapitulace stavby'!AN14))</f>
        <v/>
      </c>
      <c r="K20" s="46"/>
    </row>
    <row r="21" spans="2:11" s="1" customFormat="1" ht="6.9" customHeight="1">
      <c r="B21" s="42"/>
      <c r="C21" s="43"/>
      <c r="D21" s="43"/>
      <c r="E21" s="43"/>
      <c r="F21" s="43"/>
      <c r="G21" s="43"/>
      <c r="H21" s="43"/>
      <c r="I21" s="128"/>
      <c r="J21" s="43"/>
      <c r="K21" s="46"/>
    </row>
    <row r="22" spans="2:11" s="1" customFormat="1" ht="14.4" customHeight="1">
      <c r="B22" s="42"/>
      <c r="C22" s="43"/>
      <c r="D22" s="38" t="s">
        <v>39</v>
      </c>
      <c r="E22" s="43"/>
      <c r="F22" s="43"/>
      <c r="G22" s="43"/>
      <c r="H22" s="43"/>
      <c r="I22" s="129" t="s">
        <v>32</v>
      </c>
      <c r="J22" s="36" t="s">
        <v>40</v>
      </c>
      <c r="K22" s="46"/>
    </row>
    <row r="23" spans="2:11" s="1" customFormat="1" ht="18" customHeight="1">
      <c r="B23" s="42"/>
      <c r="C23" s="43"/>
      <c r="D23" s="43"/>
      <c r="E23" s="36" t="s">
        <v>41</v>
      </c>
      <c r="F23" s="43"/>
      <c r="G23" s="43"/>
      <c r="H23" s="43"/>
      <c r="I23" s="129" t="s">
        <v>35</v>
      </c>
      <c r="J23" s="36" t="s">
        <v>42</v>
      </c>
      <c r="K23" s="46"/>
    </row>
    <row r="24" spans="2:11" s="1" customFormat="1" ht="6.9" customHeight="1">
      <c r="B24" s="42"/>
      <c r="C24" s="43"/>
      <c r="D24" s="43"/>
      <c r="E24" s="43"/>
      <c r="F24" s="43"/>
      <c r="G24" s="43"/>
      <c r="H24" s="43"/>
      <c r="I24" s="128"/>
      <c r="J24" s="43"/>
      <c r="K24" s="46"/>
    </row>
    <row r="25" spans="2:11" s="1" customFormat="1" ht="14.4" customHeight="1">
      <c r="B25" s="42"/>
      <c r="C25" s="43"/>
      <c r="D25" s="38" t="s">
        <v>44</v>
      </c>
      <c r="E25" s="43"/>
      <c r="F25" s="43"/>
      <c r="G25" s="43"/>
      <c r="H25" s="43"/>
      <c r="I25" s="128"/>
      <c r="J25" s="43"/>
      <c r="K25" s="46"/>
    </row>
    <row r="26" spans="2:11" s="7" customFormat="1" ht="22.5" customHeight="1">
      <c r="B26" s="131"/>
      <c r="C26" s="132"/>
      <c r="D26" s="132"/>
      <c r="E26" s="407" t="s">
        <v>22</v>
      </c>
      <c r="F26" s="407"/>
      <c r="G26" s="407"/>
      <c r="H26" s="407"/>
      <c r="I26" s="133"/>
      <c r="J26" s="132"/>
      <c r="K26" s="134"/>
    </row>
    <row r="27" spans="2:11" s="1" customFormat="1" ht="6.9" customHeight="1">
      <c r="B27" s="42"/>
      <c r="C27" s="43"/>
      <c r="D27" s="43"/>
      <c r="E27" s="43"/>
      <c r="F27" s="43"/>
      <c r="G27" s="43"/>
      <c r="H27" s="43"/>
      <c r="I27" s="128"/>
      <c r="J27" s="43"/>
      <c r="K27" s="46"/>
    </row>
    <row r="28" spans="2:11" s="1" customFormat="1" ht="6.9" customHeight="1">
      <c r="B28" s="42"/>
      <c r="C28" s="43"/>
      <c r="D28" s="86"/>
      <c r="E28" s="86"/>
      <c r="F28" s="86"/>
      <c r="G28" s="86"/>
      <c r="H28" s="86"/>
      <c r="I28" s="135"/>
      <c r="J28" s="86"/>
      <c r="K28" s="136"/>
    </row>
    <row r="29" spans="2:11" s="1" customFormat="1" ht="25.35" customHeight="1">
      <c r="B29" s="42"/>
      <c r="C29" s="43"/>
      <c r="D29" s="137" t="s">
        <v>46</v>
      </c>
      <c r="E29" s="43"/>
      <c r="F29" s="43"/>
      <c r="G29" s="43"/>
      <c r="H29" s="43"/>
      <c r="I29" s="128"/>
      <c r="J29" s="138">
        <f>ROUND(J85,2)</f>
        <v>0</v>
      </c>
      <c r="K29" s="46"/>
    </row>
    <row r="30" spans="2:11" s="1" customFormat="1" ht="6.9" customHeight="1">
      <c r="B30" s="42"/>
      <c r="C30" s="43"/>
      <c r="D30" s="86"/>
      <c r="E30" s="86"/>
      <c r="F30" s="86"/>
      <c r="G30" s="86"/>
      <c r="H30" s="86"/>
      <c r="I30" s="135"/>
      <c r="J30" s="86"/>
      <c r="K30" s="136"/>
    </row>
    <row r="31" spans="2:11" s="1" customFormat="1" ht="14.4" customHeight="1">
      <c r="B31" s="42"/>
      <c r="C31" s="43"/>
      <c r="D31" s="43"/>
      <c r="E31" s="43"/>
      <c r="F31" s="47" t="s">
        <v>48</v>
      </c>
      <c r="G31" s="43"/>
      <c r="H31" s="43"/>
      <c r="I31" s="139" t="s">
        <v>47</v>
      </c>
      <c r="J31" s="47" t="s">
        <v>49</v>
      </c>
      <c r="K31" s="46"/>
    </row>
    <row r="32" spans="2:11" s="1" customFormat="1" ht="14.4" customHeight="1">
      <c r="B32" s="42"/>
      <c r="C32" s="43"/>
      <c r="D32" s="50" t="s">
        <v>50</v>
      </c>
      <c r="E32" s="50" t="s">
        <v>51</v>
      </c>
      <c r="F32" s="140">
        <f>ROUND(SUM(BE85:BE110), 2)</f>
        <v>0</v>
      </c>
      <c r="G32" s="43"/>
      <c r="H32" s="43"/>
      <c r="I32" s="141">
        <v>0.21</v>
      </c>
      <c r="J32" s="140">
        <f>ROUND(ROUND((SUM(BE85:BE110)), 2)*I32, 2)</f>
        <v>0</v>
      </c>
      <c r="K32" s="46"/>
    </row>
    <row r="33" spans="2:11" s="1" customFormat="1" ht="14.4" customHeight="1">
      <c r="B33" s="42"/>
      <c r="C33" s="43"/>
      <c r="D33" s="43"/>
      <c r="E33" s="50" t="s">
        <v>52</v>
      </c>
      <c r="F33" s="140">
        <f>ROUND(SUM(BF85:BF110), 2)</f>
        <v>0</v>
      </c>
      <c r="G33" s="43"/>
      <c r="H33" s="43"/>
      <c r="I33" s="141">
        <v>0.15</v>
      </c>
      <c r="J33" s="140">
        <f>ROUND(ROUND((SUM(BF85:BF110)), 2)*I33, 2)</f>
        <v>0</v>
      </c>
      <c r="K33" s="46"/>
    </row>
    <row r="34" spans="2:11" s="1" customFormat="1" ht="14.4" hidden="1" customHeight="1">
      <c r="B34" s="42"/>
      <c r="C34" s="43"/>
      <c r="D34" s="43"/>
      <c r="E34" s="50" t="s">
        <v>53</v>
      </c>
      <c r="F34" s="140">
        <f>ROUND(SUM(BG85:BG110), 2)</f>
        <v>0</v>
      </c>
      <c r="G34" s="43"/>
      <c r="H34" s="43"/>
      <c r="I34" s="141">
        <v>0.21</v>
      </c>
      <c r="J34" s="140">
        <v>0</v>
      </c>
      <c r="K34" s="46"/>
    </row>
    <row r="35" spans="2:11" s="1" customFormat="1" ht="14.4" hidden="1" customHeight="1">
      <c r="B35" s="42"/>
      <c r="C35" s="43"/>
      <c r="D35" s="43"/>
      <c r="E35" s="50" t="s">
        <v>54</v>
      </c>
      <c r="F35" s="140">
        <f>ROUND(SUM(BH85:BH110), 2)</f>
        <v>0</v>
      </c>
      <c r="G35" s="43"/>
      <c r="H35" s="43"/>
      <c r="I35" s="141">
        <v>0.15</v>
      </c>
      <c r="J35" s="140">
        <v>0</v>
      </c>
      <c r="K35" s="46"/>
    </row>
    <row r="36" spans="2:11" s="1" customFormat="1" ht="14.4" hidden="1" customHeight="1">
      <c r="B36" s="42"/>
      <c r="C36" s="43"/>
      <c r="D36" s="43"/>
      <c r="E36" s="50" t="s">
        <v>55</v>
      </c>
      <c r="F36" s="140">
        <f>ROUND(SUM(BI85:BI110), 2)</f>
        <v>0</v>
      </c>
      <c r="G36" s="43"/>
      <c r="H36" s="43"/>
      <c r="I36" s="141">
        <v>0</v>
      </c>
      <c r="J36" s="140">
        <v>0</v>
      </c>
      <c r="K36" s="46"/>
    </row>
    <row r="37" spans="2:11" s="1" customFormat="1" ht="6.9" customHeight="1">
      <c r="B37" s="42"/>
      <c r="C37" s="43"/>
      <c r="D37" s="43"/>
      <c r="E37" s="43"/>
      <c r="F37" s="43"/>
      <c r="G37" s="43"/>
      <c r="H37" s="43"/>
      <c r="I37" s="128"/>
      <c r="J37" s="43"/>
      <c r="K37" s="46"/>
    </row>
    <row r="38" spans="2:11" s="1" customFormat="1" ht="25.35" customHeight="1">
      <c r="B38" s="42"/>
      <c r="C38" s="142"/>
      <c r="D38" s="143" t="s">
        <v>56</v>
      </c>
      <c r="E38" s="80"/>
      <c r="F38" s="80"/>
      <c r="G38" s="144" t="s">
        <v>57</v>
      </c>
      <c r="H38" s="145" t="s">
        <v>58</v>
      </c>
      <c r="I38" s="146"/>
      <c r="J38" s="147">
        <f>SUM(J29:J36)</f>
        <v>0</v>
      </c>
      <c r="K38" s="148"/>
    </row>
    <row r="39" spans="2:11" s="1" customFormat="1" ht="14.4" customHeight="1">
      <c r="B39" s="57"/>
      <c r="C39" s="58"/>
      <c r="D39" s="58"/>
      <c r="E39" s="58"/>
      <c r="F39" s="58"/>
      <c r="G39" s="58"/>
      <c r="H39" s="58"/>
      <c r="I39" s="149"/>
      <c r="J39" s="58"/>
      <c r="K39" s="59"/>
    </row>
    <row r="43" spans="2:11" s="1" customFormat="1" ht="6.9" customHeight="1">
      <c r="B43" s="150"/>
      <c r="C43" s="151"/>
      <c r="D43" s="151"/>
      <c r="E43" s="151"/>
      <c r="F43" s="151"/>
      <c r="G43" s="151"/>
      <c r="H43" s="151"/>
      <c r="I43" s="152"/>
      <c r="J43" s="151"/>
      <c r="K43" s="153"/>
    </row>
    <row r="44" spans="2:11" s="1" customFormat="1" ht="36.9" customHeight="1">
      <c r="B44" s="42"/>
      <c r="C44" s="31" t="s">
        <v>113</v>
      </c>
      <c r="D44" s="43"/>
      <c r="E44" s="43"/>
      <c r="F44" s="43"/>
      <c r="G44" s="43"/>
      <c r="H44" s="43"/>
      <c r="I44" s="128"/>
      <c r="J44" s="43"/>
      <c r="K44" s="46"/>
    </row>
    <row r="45" spans="2:11" s="1" customFormat="1" ht="6.9" customHeight="1">
      <c r="B45" s="42"/>
      <c r="C45" s="43"/>
      <c r="D45" s="43"/>
      <c r="E45" s="43"/>
      <c r="F45" s="43"/>
      <c r="G45" s="43"/>
      <c r="H45" s="43"/>
      <c r="I45" s="128"/>
      <c r="J45" s="43"/>
      <c r="K45" s="46"/>
    </row>
    <row r="46" spans="2:11" s="1" customFormat="1" ht="14.4" customHeight="1">
      <c r="B46" s="42"/>
      <c r="C46" s="38" t="s">
        <v>18</v>
      </c>
      <c r="D46" s="43"/>
      <c r="E46" s="43"/>
      <c r="F46" s="43"/>
      <c r="G46" s="43"/>
      <c r="H46" s="43"/>
      <c r="I46" s="128"/>
      <c r="J46" s="43"/>
      <c r="K46" s="46"/>
    </row>
    <row r="47" spans="2:11" s="1" customFormat="1" ht="22.5" customHeight="1">
      <c r="B47" s="42"/>
      <c r="C47" s="43"/>
      <c r="D47" s="43"/>
      <c r="E47" s="412" t="str">
        <f>E7</f>
        <v>Snížení energetické náročnosti MZe v Pardubicích</v>
      </c>
      <c r="F47" s="418"/>
      <c r="G47" s="418"/>
      <c r="H47" s="418"/>
      <c r="I47" s="128"/>
      <c r="J47" s="43"/>
      <c r="K47" s="46"/>
    </row>
    <row r="48" spans="2:11" ht="13.2">
      <c r="B48" s="29"/>
      <c r="C48" s="38" t="s">
        <v>109</v>
      </c>
      <c r="D48" s="30"/>
      <c r="E48" s="30"/>
      <c r="F48" s="30"/>
      <c r="G48" s="30"/>
      <c r="H48" s="30"/>
      <c r="I48" s="127"/>
      <c r="J48" s="30"/>
      <c r="K48" s="32"/>
    </row>
    <row r="49" spans="2:47" s="1" customFormat="1" ht="22.5" customHeight="1">
      <c r="B49" s="42"/>
      <c r="C49" s="43"/>
      <c r="D49" s="43"/>
      <c r="E49" s="412" t="s">
        <v>1594</v>
      </c>
      <c r="F49" s="413"/>
      <c r="G49" s="413"/>
      <c r="H49" s="413"/>
      <c r="I49" s="128"/>
      <c r="J49" s="43"/>
      <c r="K49" s="46"/>
    </row>
    <row r="50" spans="2:47" s="1" customFormat="1" ht="14.4" customHeight="1">
      <c r="B50" s="42"/>
      <c r="C50" s="38" t="s">
        <v>111</v>
      </c>
      <c r="D50" s="43"/>
      <c r="E50" s="43"/>
      <c r="F50" s="43"/>
      <c r="G50" s="43"/>
      <c r="H50" s="43"/>
      <c r="I50" s="128"/>
      <c r="J50" s="43"/>
      <c r="K50" s="46"/>
    </row>
    <row r="51" spans="2:47" s="1" customFormat="1" ht="23.25" customHeight="1">
      <c r="B51" s="42"/>
      <c r="C51" s="43"/>
      <c r="D51" s="43"/>
      <c r="E51" s="414" t="str">
        <f>E11</f>
        <v>VON.OV - Vedlejší a ostatní náklady</v>
      </c>
      <c r="F51" s="413"/>
      <c r="G51" s="413"/>
      <c r="H51" s="413"/>
      <c r="I51" s="128"/>
      <c r="J51" s="43"/>
      <c r="K51" s="46"/>
    </row>
    <row r="52" spans="2:47" s="1" customFormat="1" ht="6.9" customHeight="1">
      <c r="B52" s="42"/>
      <c r="C52" s="43"/>
      <c r="D52" s="43"/>
      <c r="E52" s="43"/>
      <c r="F52" s="43"/>
      <c r="G52" s="43"/>
      <c r="H52" s="43"/>
      <c r="I52" s="128"/>
      <c r="J52" s="43"/>
      <c r="K52" s="46"/>
    </row>
    <row r="53" spans="2:47" s="1" customFormat="1" ht="18" customHeight="1">
      <c r="B53" s="42"/>
      <c r="C53" s="38" t="s">
        <v>25</v>
      </c>
      <c r="D53" s="43"/>
      <c r="E53" s="43"/>
      <c r="F53" s="36" t="str">
        <f>F14</f>
        <v>B.Němcové 231,533 02 Pardubice p.č.6930/2;6930/4</v>
      </c>
      <c r="G53" s="43"/>
      <c r="H53" s="43"/>
      <c r="I53" s="129" t="s">
        <v>27</v>
      </c>
      <c r="J53" s="130" t="str">
        <f>IF(J14="","",J14)</f>
        <v>24. 10. 2016</v>
      </c>
      <c r="K53" s="46"/>
    </row>
    <row r="54" spans="2:47" s="1" customFormat="1" ht="6.9" customHeight="1">
      <c r="B54" s="42"/>
      <c r="C54" s="43"/>
      <c r="D54" s="43"/>
      <c r="E54" s="43"/>
      <c r="F54" s="43"/>
      <c r="G54" s="43"/>
      <c r="H54" s="43"/>
      <c r="I54" s="128"/>
      <c r="J54" s="43"/>
      <c r="K54" s="46"/>
    </row>
    <row r="55" spans="2:47" s="1" customFormat="1" ht="13.2">
      <c r="B55" s="42"/>
      <c r="C55" s="38" t="s">
        <v>31</v>
      </c>
      <c r="D55" s="43"/>
      <c r="E55" s="43"/>
      <c r="F55" s="36" t="str">
        <f>E17</f>
        <v>Ministerstvo zemědělství,Těšnov 65/17,110 00Praha1</v>
      </c>
      <c r="G55" s="43"/>
      <c r="H55" s="43"/>
      <c r="I55" s="129" t="s">
        <v>39</v>
      </c>
      <c r="J55" s="36" t="str">
        <f>E23</f>
        <v>BKN,spol.s r.o.Vladislavova 29/I,566 01Vysoké Mýto</v>
      </c>
      <c r="K55" s="46"/>
    </row>
    <row r="56" spans="2:47" s="1" customFormat="1" ht="14.4" customHeight="1">
      <c r="B56" s="42"/>
      <c r="C56" s="38" t="s">
        <v>37</v>
      </c>
      <c r="D56" s="43"/>
      <c r="E56" s="43"/>
      <c r="F56" s="36" t="str">
        <f>IF(E20="","",E20)</f>
        <v/>
      </c>
      <c r="G56" s="43"/>
      <c r="H56" s="43"/>
      <c r="I56" s="128"/>
      <c r="J56" s="43"/>
      <c r="K56" s="46"/>
    </row>
    <row r="57" spans="2:47" s="1" customFormat="1" ht="10.35" customHeight="1">
      <c r="B57" s="42"/>
      <c r="C57" s="43"/>
      <c r="D57" s="43"/>
      <c r="E57" s="43"/>
      <c r="F57" s="43"/>
      <c r="G57" s="43"/>
      <c r="H57" s="43"/>
      <c r="I57" s="128"/>
      <c r="J57" s="43"/>
      <c r="K57" s="46"/>
    </row>
    <row r="58" spans="2:47" s="1" customFormat="1" ht="29.25" customHeight="1">
      <c r="B58" s="42"/>
      <c r="C58" s="154" t="s">
        <v>114</v>
      </c>
      <c r="D58" s="142"/>
      <c r="E58" s="142"/>
      <c r="F58" s="142"/>
      <c r="G58" s="142"/>
      <c r="H58" s="142"/>
      <c r="I58" s="155"/>
      <c r="J58" s="156" t="s">
        <v>115</v>
      </c>
      <c r="K58" s="157"/>
    </row>
    <row r="59" spans="2:47" s="1" customFormat="1" ht="10.35" customHeight="1">
      <c r="B59" s="42"/>
      <c r="C59" s="43"/>
      <c r="D59" s="43"/>
      <c r="E59" s="43"/>
      <c r="F59" s="43"/>
      <c r="G59" s="43"/>
      <c r="H59" s="43"/>
      <c r="I59" s="128"/>
      <c r="J59" s="43"/>
      <c r="K59" s="46"/>
    </row>
    <row r="60" spans="2:47" s="1" customFormat="1" ht="29.25" customHeight="1">
      <c r="B60" s="42"/>
      <c r="C60" s="158" t="s">
        <v>116</v>
      </c>
      <c r="D60" s="43"/>
      <c r="E60" s="43"/>
      <c r="F60" s="43"/>
      <c r="G60" s="43"/>
      <c r="H60" s="43"/>
      <c r="I60" s="128"/>
      <c r="J60" s="138">
        <f>J85</f>
        <v>0</v>
      </c>
      <c r="K60" s="46"/>
      <c r="AU60" s="25" t="s">
        <v>117</v>
      </c>
    </row>
    <row r="61" spans="2:47" s="8" customFormat="1" ht="24.9" customHeight="1">
      <c r="B61" s="159"/>
      <c r="C61" s="160"/>
      <c r="D61" s="161" t="s">
        <v>1596</v>
      </c>
      <c r="E61" s="162"/>
      <c r="F61" s="162"/>
      <c r="G61" s="162"/>
      <c r="H61" s="162"/>
      <c r="I61" s="163"/>
      <c r="J61" s="164">
        <f>J86</f>
        <v>0</v>
      </c>
      <c r="K61" s="165"/>
    </row>
    <row r="62" spans="2:47" s="9" customFormat="1" ht="19.95" customHeight="1">
      <c r="B62" s="166"/>
      <c r="C62" s="167"/>
      <c r="D62" s="168" t="s">
        <v>1597</v>
      </c>
      <c r="E62" s="169"/>
      <c r="F62" s="169"/>
      <c r="G62" s="169"/>
      <c r="H62" s="169"/>
      <c r="I62" s="170"/>
      <c r="J62" s="171">
        <f>J87</f>
        <v>0</v>
      </c>
      <c r="K62" s="172"/>
    </row>
    <row r="63" spans="2:47" s="9" customFormat="1" ht="19.95" customHeight="1">
      <c r="B63" s="166"/>
      <c r="C63" s="167"/>
      <c r="D63" s="168" t="s">
        <v>1598</v>
      </c>
      <c r="E63" s="169"/>
      <c r="F63" s="169"/>
      <c r="G63" s="169"/>
      <c r="H63" s="169"/>
      <c r="I63" s="170"/>
      <c r="J63" s="171">
        <f>J104</f>
        <v>0</v>
      </c>
      <c r="K63" s="172"/>
    </row>
    <row r="64" spans="2:47" s="1" customFormat="1" ht="21.75" customHeight="1">
      <c r="B64" s="42"/>
      <c r="C64" s="43"/>
      <c r="D64" s="43"/>
      <c r="E64" s="43"/>
      <c r="F64" s="43"/>
      <c r="G64" s="43"/>
      <c r="H64" s="43"/>
      <c r="I64" s="128"/>
      <c r="J64" s="43"/>
      <c r="K64" s="46"/>
    </row>
    <row r="65" spans="2:12" s="1" customFormat="1" ht="6.9" customHeight="1">
      <c r="B65" s="57"/>
      <c r="C65" s="58"/>
      <c r="D65" s="58"/>
      <c r="E65" s="58"/>
      <c r="F65" s="58"/>
      <c r="G65" s="58"/>
      <c r="H65" s="58"/>
      <c r="I65" s="149"/>
      <c r="J65" s="58"/>
      <c r="K65" s="59"/>
    </row>
    <row r="69" spans="2:12" s="1" customFormat="1" ht="6.9" customHeight="1">
      <c r="B69" s="60"/>
      <c r="C69" s="61"/>
      <c r="D69" s="61"/>
      <c r="E69" s="61"/>
      <c r="F69" s="61"/>
      <c r="G69" s="61"/>
      <c r="H69" s="61"/>
      <c r="I69" s="152"/>
      <c r="J69" s="61"/>
      <c r="K69" s="61"/>
      <c r="L69" s="62"/>
    </row>
    <row r="70" spans="2:12" s="1" customFormat="1" ht="36.9" customHeight="1">
      <c r="B70" s="42"/>
      <c r="C70" s="63" t="s">
        <v>141</v>
      </c>
      <c r="D70" s="64"/>
      <c r="E70" s="64"/>
      <c r="F70" s="64"/>
      <c r="G70" s="64"/>
      <c r="H70" s="64"/>
      <c r="I70" s="173"/>
      <c r="J70" s="64"/>
      <c r="K70" s="64"/>
      <c r="L70" s="62"/>
    </row>
    <row r="71" spans="2:12" s="1" customFormat="1" ht="6.9" customHeight="1">
      <c r="B71" s="42"/>
      <c r="C71" s="64"/>
      <c r="D71" s="64"/>
      <c r="E71" s="64"/>
      <c r="F71" s="64"/>
      <c r="G71" s="64"/>
      <c r="H71" s="64"/>
      <c r="I71" s="173"/>
      <c r="J71" s="64"/>
      <c r="K71" s="64"/>
      <c r="L71" s="62"/>
    </row>
    <row r="72" spans="2:12" s="1" customFormat="1" ht="14.4" customHeight="1">
      <c r="B72" s="42"/>
      <c r="C72" s="66" t="s">
        <v>18</v>
      </c>
      <c r="D72" s="64"/>
      <c r="E72" s="64"/>
      <c r="F72" s="64"/>
      <c r="G72" s="64"/>
      <c r="H72" s="64"/>
      <c r="I72" s="173"/>
      <c r="J72" s="64"/>
      <c r="K72" s="64"/>
      <c r="L72" s="62"/>
    </row>
    <row r="73" spans="2:12" s="1" customFormat="1" ht="22.5" customHeight="1">
      <c r="B73" s="42"/>
      <c r="C73" s="64"/>
      <c r="D73" s="64"/>
      <c r="E73" s="415" t="str">
        <f>E7</f>
        <v>Snížení energetické náročnosti MZe v Pardubicích</v>
      </c>
      <c r="F73" s="416"/>
      <c r="G73" s="416"/>
      <c r="H73" s="416"/>
      <c r="I73" s="173"/>
      <c r="J73" s="64"/>
      <c r="K73" s="64"/>
      <c r="L73" s="62"/>
    </row>
    <row r="74" spans="2:12" ht="13.2">
      <c r="B74" s="29"/>
      <c r="C74" s="66" t="s">
        <v>109</v>
      </c>
      <c r="D74" s="174"/>
      <c r="E74" s="174"/>
      <c r="F74" s="174"/>
      <c r="G74" s="174"/>
      <c r="H74" s="174"/>
      <c r="J74" s="174"/>
      <c r="K74" s="174"/>
      <c r="L74" s="175"/>
    </row>
    <row r="75" spans="2:12" s="1" customFormat="1" ht="22.5" customHeight="1">
      <c r="B75" s="42"/>
      <c r="C75" s="64"/>
      <c r="D75" s="64"/>
      <c r="E75" s="415" t="s">
        <v>1594</v>
      </c>
      <c r="F75" s="417"/>
      <c r="G75" s="417"/>
      <c r="H75" s="417"/>
      <c r="I75" s="173"/>
      <c r="J75" s="64"/>
      <c r="K75" s="64"/>
      <c r="L75" s="62"/>
    </row>
    <row r="76" spans="2:12" s="1" customFormat="1" ht="14.4" customHeight="1">
      <c r="B76" s="42"/>
      <c r="C76" s="66" t="s">
        <v>111</v>
      </c>
      <c r="D76" s="64"/>
      <c r="E76" s="64"/>
      <c r="F76" s="64"/>
      <c r="G76" s="64"/>
      <c r="H76" s="64"/>
      <c r="I76" s="173"/>
      <c r="J76" s="64"/>
      <c r="K76" s="64"/>
      <c r="L76" s="62"/>
    </row>
    <row r="77" spans="2:12" s="1" customFormat="1" ht="23.25" customHeight="1">
      <c r="B77" s="42"/>
      <c r="C77" s="64"/>
      <c r="D77" s="64"/>
      <c r="E77" s="379" t="str">
        <f>E11</f>
        <v>VON.OV - Vedlejší a ostatní náklady</v>
      </c>
      <c r="F77" s="417"/>
      <c r="G77" s="417"/>
      <c r="H77" s="417"/>
      <c r="I77" s="173"/>
      <c r="J77" s="64"/>
      <c r="K77" s="64"/>
      <c r="L77" s="62"/>
    </row>
    <row r="78" spans="2:12" s="1" customFormat="1" ht="6.9" customHeight="1">
      <c r="B78" s="42"/>
      <c r="C78" s="64"/>
      <c r="D78" s="64"/>
      <c r="E78" s="64"/>
      <c r="F78" s="64"/>
      <c r="G78" s="64"/>
      <c r="H78" s="64"/>
      <c r="I78" s="173"/>
      <c r="J78" s="64"/>
      <c r="K78" s="64"/>
      <c r="L78" s="62"/>
    </row>
    <row r="79" spans="2:12" s="1" customFormat="1" ht="18" customHeight="1">
      <c r="B79" s="42"/>
      <c r="C79" s="66" t="s">
        <v>25</v>
      </c>
      <c r="D79" s="64"/>
      <c r="E79" s="64"/>
      <c r="F79" s="176" t="str">
        <f>F14</f>
        <v>B.Němcové 231,533 02 Pardubice p.č.6930/2;6930/4</v>
      </c>
      <c r="G79" s="64"/>
      <c r="H79" s="64"/>
      <c r="I79" s="177" t="s">
        <v>27</v>
      </c>
      <c r="J79" s="74" t="str">
        <f>IF(J14="","",J14)</f>
        <v>24. 10. 2016</v>
      </c>
      <c r="K79" s="64"/>
      <c r="L79" s="62"/>
    </row>
    <row r="80" spans="2:12" s="1" customFormat="1" ht="6.9" customHeight="1">
      <c r="B80" s="42"/>
      <c r="C80" s="64"/>
      <c r="D80" s="64"/>
      <c r="E80" s="64"/>
      <c r="F80" s="64"/>
      <c r="G80" s="64"/>
      <c r="H80" s="64"/>
      <c r="I80" s="173"/>
      <c r="J80" s="64"/>
      <c r="K80" s="64"/>
      <c r="L80" s="62"/>
    </row>
    <row r="81" spans="2:65" s="1" customFormat="1" ht="13.2">
      <c r="B81" s="42"/>
      <c r="C81" s="66" t="s">
        <v>31</v>
      </c>
      <c r="D81" s="64"/>
      <c r="E81" s="64"/>
      <c r="F81" s="176" t="str">
        <f>E17</f>
        <v>Ministerstvo zemědělství,Těšnov 65/17,110 00Praha1</v>
      </c>
      <c r="G81" s="64"/>
      <c r="H81" s="64"/>
      <c r="I81" s="177" t="s">
        <v>39</v>
      </c>
      <c r="J81" s="176" t="str">
        <f>E23</f>
        <v>BKN,spol.s r.o.Vladislavova 29/I,566 01Vysoké Mýto</v>
      </c>
      <c r="K81" s="64"/>
      <c r="L81" s="62"/>
    </row>
    <row r="82" spans="2:65" s="1" customFormat="1" ht="14.4" customHeight="1">
      <c r="B82" s="42"/>
      <c r="C82" s="66" t="s">
        <v>37</v>
      </c>
      <c r="D82" s="64"/>
      <c r="E82" s="64"/>
      <c r="F82" s="176" t="str">
        <f>IF(E20="","",E20)</f>
        <v/>
      </c>
      <c r="G82" s="64"/>
      <c r="H82" s="64"/>
      <c r="I82" s="173"/>
      <c r="J82" s="64"/>
      <c r="K82" s="64"/>
      <c r="L82" s="62"/>
    </row>
    <row r="83" spans="2:65" s="1" customFormat="1" ht="10.35" customHeight="1">
      <c r="B83" s="42"/>
      <c r="C83" s="64"/>
      <c r="D83" s="64"/>
      <c r="E83" s="64"/>
      <c r="F83" s="64"/>
      <c r="G83" s="64"/>
      <c r="H83" s="64"/>
      <c r="I83" s="173"/>
      <c r="J83" s="64"/>
      <c r="K83" s="64"/>
      <c r="L83" s="62"/>
    </row>
    <row r="84" spans="2:65" s="10" customFormat="1" ht="29.25" customHeight="1">
      <c r="B84" s="178"/>
      <c r="C84" s="179" t="s">
        <v>142</v>
      </c>
      <c r="D84" s="180" t="s">
        <v>65</v>
      </c>
      <c r="E84" s="180" t="s">
        <v>61</v>
      </c>
      <c r="F84" s="180" t="s">
        <v>143</v>
      </c>
      <c r="G84" s="180" t="s">
        <v>144</v>
      </c>
      <c r="H84" s="180" t="s">
        <v>145</v>
      </c>
      <c r="I84" s="181" t="s">
        <v>146</v>
      </c>
      <c r="J84" s="180" t="s">
        <v>115</v>
      </c>
      <c r="K84" s="182" t="s">
        <v>147</v>
      </c>
      <c r="L84" s="183"/>
      <c r="M84" s="82" t="s">
        <v>148</v>
      </c>
      <c r="N84" s="83" t="s">
        <v>50</v>
      </c>
      <c r="O84" s="83" t="s">
        <v>149</v>
      </c>
      <c r="P84" s="83" t="s">
        <v>150</v>
      </c>
      <c r="Q84" s="83" t="s">
        <v>151</v>
      </c>
      <c r="R84" s="83" t="s">
        <v>152</v>
      </c>
      <c r="S84" s="83" t="s">
        <v>153</v>
      </c>
      <c r="T84" s="84" t="s">
        <v>154</v>
      </c>
    </row>
    <row r="85" spans="2:65" s="1" customFormat="1" ht="29.25" customHeight="1">
      <c r="B85" s="42"/>
      <c r="C85" s="88" t="s">
        <v>116</v>
      </c>
      <c r="D85" s="64"/>
      <c r="E85" s="64"/>
      <c r="F85" s="64"/>
      <c r="G85" s="64"/>
      <c r="H85" s="64"/>
      <c r="I85" s="173"/>
      <c r="J85" s="184">
        <f>BK85</f>
        <v>0</v>
      </c>
      <c r="K85" s="64"/>
      <c r="L85" s="62"/>
      <c r="M85" s="85"/>
      <c r="N85" s="86"/>
      <c r="O85" s="86"/>
      <c r="P85" s="185">
        <f>P86</f>
        <v>0</v>
      </c>
      <c r="Q85" s="86"/>
      <c r="R85" s="185">
        <f>R86</f>
        <v>0</v>
      </c>
      <c r="S85" s="86"/>
      <c r="T85" s="186">
        <f>T86</f>
        <v>0</v>
      </c>
      <c r="AT85" s="25" t="s">
        <v>79</v>
      </c>
      <c r="AU85" s="25" t="s">
        <v>117</v>
      </c>
      <c r="BK85" s="187">
        <f>BK86</f>
        <v>0</v>
      </c>
    </row>
    <row r="86" spans="2:65" s="11" customFormat="1" ht="37.35" customHeight="1">
      <c r="B86" s="188"/>
      <c r="C86" s="189"/>
      <c r="D86" s="190" t="s">
        <v>79</v>
      </c>
      <c r="E86" s="191" t="s">
        <v>1599</v>
      </c>
      <c r="F86" s="191" t="s">
        <v>1600</v>
      </c>
      <c r="G86" s="189"/>
      <c r="H86" s="189"/>
      <c r="I86" s="192"/>
      <c r="J86" s="193">
        <f>BK86</f>
        <v>0</v>
      </c>
      <c r="K86" s="189"/>
      <c r="L86" s="194"/>
      <c r="M86" s="195"/>
      <c r="N86" s="196"/>
      <c r="O86" s="196"/>
      <c r="P86" s="197">
        <f>P87+P104</f>
        <v>0</v>
      </c>
      <c r="Q86" s="196"/>
      <c r="R86" s="197">
        <f>R87+R104</f>
        <v>0</v>
      </c>
      <c r="S86" s="196"/>
      <c r="T86" s="198">
        <f>T87+T104</f>
        <v>0</v>
      </c>
      <c r="AR86" s="199" t="s">
        <v>164</v>
      </c>
      <c r="AT86" s="200" t="s">
        <v>79</v>
      </c>
      <c r="AU86" s="200" t="s">
        <v>80</v>
      </c>
      <c r="AY86" s="199" t="s">
        <v>157</v>
      </c>
      <c r="BK86" s="201">
        <f>BK87+BK104</f>
        <v>0</v>
      </c>
    </row>
    <row r="87" spans="2:65" s="11" customFormat="1" ht="19.95" customHeight="1">
      <c r="B87" s="188"/>
      <c r="C87" s="189"/>
      <c r="D87" s="202" t="s">
        <v>79</v>
      </c>
      <c r="E87" s="203" t="s">
        <v>1601</v>
      </c>
      <c r="F87" s="203" t="s">
        <v>1602</v>
      </c>
      <c r="G87" s="189"/>
      <c r="H87" s="189"/>
      <c r="I87" s="192"/>
      <c r="J87" s="204">
        <f>BK87</f>
        <v>0</v>
      </c>
      <c r="K87" s="189"/>
      <c r="L87" s="194"/>
      <c r="M87" s="195"/>
      <c r="N87" s="196"/>
      <c r="O87" s="196"/>
      <c r="P87" s="197">
        <f>SUM(P88:P103)</f>
        <v>0</v>
      </c>
      <c r="Q87" s="196"/>
      <c r="R87" s="197">
        <f>SUM(R88:R103)</f>
        <v>0</v>
      </c>
      <c r="S87" s="196"/>
      <c r="T87" s="198">
        <f>SUM(T88:T103)</f>
        <v>0</v>
      </c>
      <c r="AR87" s="199" t="s">
        <v>164</v>
      </c>
      <c r="AT87" s="200" t="s">
        <v>79</v>
      </c>
      <c r="AU87" s="200" t="s">
        <v>24</v>
      </c>
      <c r="AY87" s="199" t="s">
        <v>157</v>
      </c>
      <c r="BK87" s="201">
        <f>SUM(BK88:BK103)</f>
        <v>0</v>
      </c>
    </row>
    <row r="88" spans="2:65" s="1" customFormat="1" ht="31.5" customHeight="1">
      <c r="B88" s="42"/>
      <c r="C88" s="205" t="s">
        <v>24</v>
      </c>
      <c r="D88" s="205" t="s">
        <v>159</v>
      </c>
      <c r="E88" s="206" t="s">
        <v>1603</v>
      </c>
      <c r="F88" s="207" t="s">
        <v>1604</v>
      </c>
      <c r="G88" s="208" t="s">
        <v>593</v>
      </c>
      <c r="H88" s="209">
        <v>1</v>
      </c>
      <c r="I88" s="210"/>
      <c r="J88" s="211">
        <f>ROUND(I88*H88,2)</f>
        <v>0</v>
      </c>
      <c r="K88" s="207" t="s">
        <v>1605</v>
      </c>
      <c r="L88" s="62"/>
      <c r="M88" s="212" t="s">
        <v>22</v>
      </c>
      <c r="N88" s="213" t="s">
        <v>51</v>
      </c>
      <c r="O88" s="43"/>
      <c r="P88" s="214">
        <f>O88*H88</f>
        <v>0</v>
      </c>
      <c r="Q88" s="214">
        <v>0</v>
      </c>
      <c r="R88" s="214">
        <f>Q88*H88</f>
        <v>0</v>
      </c>
      <c r="S88" s="214">
        <v>0</v>
      </c>
      <c r="T88" s="215">
        <f>S88*H88</f>
        <v>0</v>
      </c>
      <c r="AR88" s="25" t="s">
        <v>1606</v>
      </c>
      <c r="AT88" s="25" t="s">
        <v>159</v>
      </c>
      <c r="AU88" s="25" t="s">
        <v>89</v>
      </c>
      <c r="AY88" s="25" t="s">
        <v>157</v>
      </c>
      <c r="BE88" s="216">
        <f>IF(N88="základní",J88,0)</f>
        <v>0</v>
      </c>
      <c r="BF88" s="216">
        <f>IF(N88="snížená",J88,0)</f>
        <v>0</v>
      </c>
      <c r="BG88" s="216">
        <f>IF(N88="zákl. přenesená",J88,0)</f>
        <v>0</v>
      </c>
      <c r="BH88" s="216">
        <f>IF(N88="sníž. přenesená",J88,0)</f>
        <v>0</v>
      </c>
      <c r="BI88" s="216">
        <f>IF(N88="nulová",J88,0)</f>
        <v>0</v>
      </c>
      <c r="BJ88" s="25" t="s">
        <v>24</v>
      </c>
      <c r="BK88" s="216">
        <f>ROUND(I88*H88,2)</f>
        <v>0</v>
      </c>
      <c r="BL88" s="25" t="s">
        <v>1606</v>
      </c>
      <c r="BM88" s="25" t="s">
        <v>1607</v>
      </c>
    </row>
    <row r="89" spans="2:65" s="1" customFormat="1" ht="31.5" customHeight="1">
      <c r="B89" s="42"/>
      <c r="C89" s="205" t="s">
        <v>89</v>
      </c>
      <c r="D89" s="205" t="s">
        <v>159</v>
      </c>
      <c r="E89" s="206" t="s">
        <v>1608</v>
      </c>
      <c r="F89" s="207" t="s">
        <v>1609</v>
      </c>
      <c r="G89" s="208" t="s">
        <v>593</v>
      </c>
      <c r="H89" s="209">
        <v>3</v>
      </c>
      <c r="I89" s="210"/>
      <c r="J89" s="211">
        <f>ROUND(I89*H89,2)</f>
        <v>0</v>
      </c>
      <c r="K89" s="207" t="s">
        <v>22</v>
      </c>
      <c r="L89" s="62"/>
      <c r="M89" s="212" t="s">
        <v>22</v>
      </c>
      <c r="N89" s="213" t="s">
        <v>51</v>
      </c>
      <c r="O89" s="43"/>
      <c r="P89" s="214">
        <f>O89*H89</f>
        <v>0</v>
      </c>
      <c r="Q89" s="214">
        <v>0</v>
      </c>
      <c r="R89" s="214">
        <f>Q89*H89</f>
        <v>0</v>
      </c>
      <c r="S89" s="214">
        <v>0</v>
      </c>
      <c r="T89" s="215">
        <f>S89*H89</f>
        <v>0</v>
      </c>
      <c r="AR89" s="25" t="s">
        <v>1606</v>
      </c>
      <c r="AT89" s="25" t="s">
        <v>159</v>
      </c>
      <c r="AU89" s="25" t="s">
        <v>89</v>
      </c>
      <c r="AY89" s="25" t="s">
        <v>157</v>
      </c>
      <c r="BE89" s="216">
        <f>IF(N89="základní",J89,0)</f>
        <v>0</v>
      </c>
      <c r="BF89" s="216">
        <f>IF(N89="snížená",J89,0)</f>
        <v>0</v>
      </c>
      <c r="BG89" s="216">
        <f>IF(N89="zákl. přenesená",J89,0)</f>
        <v>0</v>
      </c>
      <c r="BH89" s="216">
        <f>IF(N89="sníž. přenesená",J89,0)</f>
        <v>0</v>
      </c>
      <c r="BI89" s="216">
        <f>IF(N89="nulová",J89,0)</f>
        <v>0</v>
      </c>
      <c r="BJ89" s="25" t="s">
        <v>24</v>
      </c>
      <c r="BK89" s="216">
        <f>ROUND(I89*H89,2)</f>
        <v>0</v>
      </c>
      <c r="BL89" s="25" t="s">
        <v>1606</v>
      </c>
      <c r="BM89" s="25" t="s">
        <v>1610</v>
      </c>
    </row>
    <row r="90" spans="2:65" s="1" customFormat="1" ht="31.5" customHeight="1">
      <c r="B90" s="42"/>
      <c r="C90" s="205" t="s">
        <v>172</v>
      </c>
      <c r="D90" s="205" t="s">
        <v>159</v>
      </c>
      <c r="E90" s="206" t="s">
        <v>1611</v>
      </c>
      <c r="F90" s="207" t="s">
        <v>1612</v>
      </c>
      <c r="G90" s="208" t="s">
        <v>593</v>
      </c>
      <c r="H90" s="209">
        <v>1</v>
      </c>
      <c r="I90" s="210"/>
      <c r="J90" s="211">
        <f>ROUND(I90*H90,2)</f>
        <v>0</v>
      </c>
      <c r="K90" s="207" t="s">
        <v>22</v>
      </c>
      <c r="L90" s="62"/>
      <c r="M90" s="212" t="s">
        <v>22</v>
      </c>
      <c r="N90" s="213" t="s">
        <v>51</v>
      </c>
      <c r="O90" s="43"/>
      <c r="P90" s="214">
        <f>O90*H90</f>
        <v>0</v>
      </c>
      <c r="Q90" s="214">
        <v>0</v>
      </c>
      <c r="R90" s="214">
        <f>Q90*H90</f>
        <v>0</v>
      </c>
      <c r="S90" s="214">
        <v>0</v>
      </c>
      <c r="T90" s="215">
        <f>S90*H90</f>
        <v>0</v>
      </c>
      <c r="AR90" s="25" t="s">
        <v>1606</v>
      </c>
      <c r="AT90" s="25" t="s">
        <v>159</v>
      </c>
      <c r="AU90" s="25" t="s">
        <v>89</v>
      </c>
      <c r="AY90" s="25" t="s">
        <v>157</v>
      </c>
      <c r="BE90" s="216">
        <f>IF(N90="základní",J90,0)</f>
        <v>0</v>
      </c>
      <c r="BF90" s="216">
        <f>IF(N90="snížená",J90,0)</f>
        <v>0</v>
      </c>
      <c r="BG90" s="216">
        <f>IF(N90="zákl. přenesená",J90,0)</f>
        <v>0</v>
      </c>
      <c r="BH90" s="216">
        <f>IF(N90="sníž. přenesená",J90,0)</f>
        <v>0</v>
      </c>
      <c r="BI90" s="216">
        <f>IF(N90="nulová",J90,0)</f>
        <v>0</v>
      </c>
      <c r="BJ90" s="25" t="s">
        <v>24</v>
      </c>
      <c r="BK90" s="216">
        <f>ROUND(I90*H90,2)</f>
        <v>0</v>
      </c>
      <c r="BL90" s="25" t="s">
        <v>1606</v>
      </c>
      <c r="BM90" s="25" t="s">
        <v>1613</v>
      </c>
    </row>
    <row r="91" spans="2:65" s="1" customFormat="1" ht="22.5" customHeight="1">
      <c r="B91" s="42"/>
      <c r="C91" s="205" t="s">
        <v>164</v>
      </c>
      <c r="D91" s="205" t="s">
        <v>159</v>
      </c>
      <c r="E91" s="206" t="s">
        <v>1614</v>
      </c>
      <c r="F91" s="207" t="s">
        <v>1615</v>
      </c>
      <c r="G91" s="208" t="s">
        <v>593</v>
      </c>
      <c r="H91" s="209">
        <v>1</v>
      </c>
      <c r="I91" s="210"/>
      <c r="J91" s="211">
        <f>ROUND(I91*H91,2)</f>
        <v>0</v>
      </c>
      <c r="K91" s="207" t="s">
        <v>22</v>
      </c>
      <c r="L91" s="62"/>
      <c r="M91" s="212" t="s">
        <v>22</v>
      </c>
      <c r="N91" s="213" t="s">
        <v>51</v>
      </c>
      <c r="O91" s="43"/>
      <c r="P91" s="214">
        <f>O91*H91</f>
        <v>0</v>
      </c>
      <c r="Q91" s="214">
        <v>0</v>
      </c>
      <c r="R91" s="214">
        <f>Q91*H91</f>
        <v>0</v>
      </c>
      <c r="S91" s="214">
        <v>0</v>
      </c>
      <c r="T91" s="215">
        <f>S91*H91</f>
        <v>0</v>
      </c>
      <c r="AR91" s="25" t="s">
        <v>1606</v>
      </c>
      <c r="AT91" s="25" t="s">
        <v>159</v>
      </c>
      <c r="AU91" s="25" t="s">
        <v>89</v>
      </c>
      <c r="AY91" s="25" t="s">
        <v>157</v>
      </c>
      <c r="BE91" s="216">
        <f>IF(N91="základní",J91,0)</f>
        <v>0</v>
      </c>
      <c r="BF91" s="216">
        <f>IF(N91="snížená",J91,0)</f>
        <v>0</v>
      </c>
      <c r="BG91" s="216">
        <f>IF(N91="zákl. přenesená",J91,0)</f>
        <v>0</v>
      </c>
      <c r="BH91" s="216">
        <f>IF(N91="sníž. přenesená",J91,0)</f>
        <v>0</v>
      </c>
      <c r="BI91" s="216">
        <f>IF(N91="nulová",J91,0)</f>
        <v>0</v>
      </c>
      <c r="BJ91" s="25" t="s">
        <v>24</v>
      </c>
      <c r="BK91" s="216">
        <f>ROUND(I91*H91,2)</f>
        <v>0</v>
      </c>
      <c r="BL91" s="25" t="s">
        <v>1606</v>
      </c>
      <c r="BM91" s="25" t="s">
        <v>1616</v>
      </c>
    </row>
    <row r="92" spans="2:65" s="1" customFormat="1" ht="96">
      <c r="B92" s="42"/>
      <c r="C92" s="64"/>
      <c r="D92" s="244" t="s">
        <v>318</v>
      </c>
      <c r="E92" s="64"/>
      <c r="F92" s="254" t="s">
        <v>1617</v>
      </c>
      <c r="G92" s="64"/>
      <c r="H92" s="64"/>
      <c r="I92" s="173"/>
      <c r="J92" s="64"/>
      <c r="K92" s="64"/>
      <c r="L92" s="62"/>
      <c r="M92" s="219"/>
      <c r="N92" s="43"/>
      <c r="O92" s="43"/>
      <c r="P92" s="43"/>
      <c r="Q92" s="43"/>
      <c r="R92" s="43"/>
      <c r="S92" s="43"/>
      <c r="T92" s="79"/>
      <c r="AT92" s="25" t="s">
        <v>318</v>
      </c>
      <c r="AU92" s="25" t="s">
        <v>89</v>
      </c>
    </row>
    <row r="93" spans="2:65" s="1" customFormat="1" ht="31.5" customHeight="1">
      <c r="B93" s="42"/>
      <c r="C93" s="205" t="s">
        <v>186</v>
      </c>
      <c r="D93" s="205" t="s">
        <v>159</v>
      </c>
      <c r="E93" s="206" t="s">
        <v>1618</v>
      </c>
      <c r="F93" s="207" t="s">
        <v>1619</v>
      </c>
      <c r="G93" s="208" t="s">
        <v>593</v>
      </c>
      <c r="H93" s="209">
        <v>1</v>
      </c>
      <c r="I93" s="210"/>
      <c r="J93" s="211">
        <f>ROUND(I93*H93,2)</f>
        <v>0</v>
      </c>
      <c r="K93" s="207" t="s">
        <v>22</v>
      </c>
      <c r="L93" s="62"/>
      <c r="M93" s="212" t="s">
        <v>22</v>
      </c>
      <c r="N93" s="213" t="s">
        <v>51</v>
      </c>
      <c r="O93" s="43"/>
      <c r="P93" s="214">
        <f>O93*H93</f>
        <v>0</v>
      </c>
      <c r="Q93" s="214">
        <v>0</v>
      </c>
      <c r="R93" s="214">
        <f>Q93*H93</f>
        <v>0</v>
      </c>
      <c r="S93" s="214">
        <v>0</v>
      </c>
      <c r="T93" s="215">
        <f>S93*H93</f>
        <v>0</v>
      </c>
      <c r="AR93" s="25" t="s">
        <v>1606</v>
      </c>
      <c r="AT93" s="25" t="s">
        <v>159</v>
      </c>
      <c r="AU93" s="25" t="s">
        <v>89</v>
      </c>
      <c r="AY93" s="25" t="s">
        <v>157</v>
      </c>
      <c r="BE93" s="216">
        <f>IF(N93="základní",J93,0)</f>
        <v>0</v>
      </c>
      <c r="BF93" s="216">
        <f>IF(N93="snížená",J93,0)</f>
        <v>0</v>
      </c>
      <c r="BG93" s="216">
        <f>IF(N93="zákl. přenesená",J93,0)</f>
        <v>0</v>
      </c>
      <c r="BH93" s="216">
        <f>IF(N93="sníž. přenesená",J93,0)</f>
        <v>0</v>
      </c>
      <c r="BI93" s="216">
        <f>IF(N93="nulová",J93,0)</f>
        <v>0</v>
      </c>
      <c r="BJ93" s="25" t="s">
        <v>24</v>
      </c>
      <c r="BK93" s="216">
        <f>ROUND(I93*H93,2)</f>
        <v>0</v>
      </c>
      <c r="BL93" s="25" t="s">
        <v>1606</v>
      </c>
      <c r="BM93" s="25" t="s">
        <v>1620</v>
      </c>
    </row>
    <row r="94" spans="2:65" s="1" customFormat="1" ht="108">
      <c r="B94" s="42"/>
      <c r="C94" s="64"/>
      <c r="D94" s="244" t="s">
        <v>318</v>
      </c>
      <c r="E94" s="64"/>
      <c r="F94" s="254" t="s">
        <v>1621</v>
      </c>
      <c r="G94" s="64"/>
      <c r="H94" s="64"/>
      <c r="I94" s="173"/>
      <c r="J94" s="64"/>
      <c r="K94" s="64"/>
      <c r="L94" s="62"/>
      <c r="M94" s="219"/>
      <c r="N94" s="43"/>
      <c r="O94" s="43"/>
      <c r="P94" s="43"/>
      <c r="Q94" s="43"/>
      <c r="R94" s="43"/>
      <c r="S94" s="43"/>
      <c r="T94" s="79"/>
      <c r="AT94" s="25" t="s">
        <v>318</v>
      </c>
      <c r="AU94" s="25" t="s">
        <v>89</v>
      </c>
    </row>
    <row r="95" spans="2:65" s="1" customFormat="1" ht="22.5" customHeight="1">
      <c r="B95" s="42"/>
      <c r="C95" s="205" t="s">
        <v>195</v>
      </c>
      <c r="D95" s="205" t="s">
        <v>159</v>
      </c>
      <c r="E95" s="206" t="s">
        <v>1622</v>
      </c>
      <c r="F95" s="207" t="s">
        <v>1623</v>
      </c>
      <c r="G95" s="208" t="s">
        <v>593</v>
      </c>
      <c r="H95" s="209">
        <v>1</v>
      </c>
      <c r="I95" s="210"/>
      <c r="J95" s="211">
        <f>ROUND(I95*H95,2)</f>
        <v>0</v>
      </c>
      <c r="K95" s="207" t="s">
        <v>22</v>
      </c>
      <c r="L95" s="62"/>
      <c r="M95" s="212" t="s">
        <v>22</v>
      </c>
      <c r="N95" s="213" t="s">
        <v>51</v>
      </c>
      <c r="O95" s="43"/>
      <c r="P95" s="214">
        <f>O95*H95</f>
        <v>0</v>
      </c>
      <c r="Q95" s="214">
        <v>0</v>
      </c>
      <c r="R95" s="214">
        <f>Q95*H95</f>
        <v>0</v>
      </c>
      <c r="S95" s="214">
        <v>0</v>
      </c>
      <c r="T95" s="215">
        <f>S95*H95</f>
        <v>0</v>
      </c>
      <c r="AR95" s="25" t="s">
        <v>1606</v>
      </c>
      <c r="AT95" s="25" t="s">
        <v>159</v>
      </c>
      <c r="AU95" s="25" t="s">
        <v>89</v>
      </c>
      <c r="AY95" s="25" t="s">
        <v>157</v>
      </c>
      <c r="BE95" s="216">
        <f>IF(N95="základní",J95,0)</f>
        <v>0</v>
      </c>
      <c r="BF95" s="216">
        <f>IF(N95="snížená",J95,0)</f>
        <v>0</v>
      </c>
      <c r="BG95" s="216">
        <f>IF(N95="zákl. přenesená",J95,0)</f>
        <v>0</v>
      </c>
      <c r="BH95" s="216">
        <f>IF(N95="sníž. přenesená",J95,0)</f>
        <v>0</v>
      </c>
      <c r="BI95" s="216">
        <f>IF(N95="nulová",J95,0)</f>
        <v>0</v>
      </c>
      <c r="BJ95" s="25" t="s">
        <v>24</v>
      </c>
      <c r="BK95" s="216">
        <f>ROUND(I95*H95,2)</f>
        <v>0</v>
      </c>
      <c r="BL95" s="25" t="s">
        <v>1606</v>
      </c>
      <c r="BM95" s="25" t="s">
        <v>1624</v>
      </c>
    </row>
    <row r="96" spans="2:65" s="1" customFormat="1" ht="84">
      <c r="B96" s="42"/>
      <c r="C96" s="64"/>
      <c r="D96" s="244" t="s">
        <v>318</v>
      </c>
      <c r="E96" s="64"/>
      <c r="F96" s="254" t="s">
        <v>1625</v>
      </c>
      <c r="G96" s="64"/>
      <c r="H96" s="64"/>
      <c r="I96" s="173"/>
      <c r="J96" s="64"/>
      <c r="K96" s="64"/>
      <c r="L96" s="62"/>
      <c r="M96" s="219"/>
      <c r="N96" s="43"/>
      <c r="O96" s="43"/>
      <c r="P96" s="43"/>
      <c r="Q96" s="43"/>
      <c r="R96" s="43"/>
      <c r="S96" s="43"/>
      <c r="T96" s="79"/>
      <c r="AT96" s="25" t="s">
        <v>318</v>
      </c>
      <c r="AU96" s="25" t="s">
        <v>89</v>
      </c>
    </row>
    <row r="97" spans="2:65" s="1" customFormat="1" ht="22.5" customHeight="1">
      <c r="B97" s="42"/>
      <c r="C97" s="205" t="s">
        <v>200</v>
      </c>
      <c r="D97" s="205" t="s">
        <v>159</v>
      </c>
      <c r="E97" s="206" t="s">
        <v>1626</v>
      </c>
      <c r="F97" s="207" t="s">
        <v>1627</v>
      </c>
      <c r="G97" s="208" t="s">
        <v>593</v>
      </c>
      <c r="H97" s="209">
        <v>1</v>
      </c>
      <c r="I97" s="210"/>
      <c r="J97" s="211">
        <f>ROUND(I97*H97,2)</f>
        <v>0</v>
      </c>
      <c r="K97" s="207" t="s">
        <v>1605</v>
      </c>
      <c r="L97" s="62"/>
      <c r="M97" s="212" t="s">
        <v>22</v>
      </c>
      <c r="N97" s="213" t="s">
        <v>51</v>
      </c>
      <c r="O97" s="43"/>
      <c r="P97" s="214">
        <f>O97*H97</f>
        <v>0</v>
      </c>
      <c r="Q97" s="214">
        <v>0</v>
      </c>
      <c r="R97" s="214">
        <f>Q97*H97</f>
        <v>0</v>
      </c>
      <c r="S97" s="214">
        <v>0</v>
      </c>
      <c r="T97" s="215">
        <f>S97*H97</f>
        <v>0</v>
      </c>
      <c r="AR97" s="25" t="s">
        <v>1606</v>
      </c>
      <c r="AT97" s="25" t="s">
        <v>159</v>
      </c>
      <c r="AU97" s="25" t="s">
        <v>89</v>
      </c>
      <c r="AY97" s="25" t="s">
        <v>157</v>
      </c>
      <c r="BE97" s="216">
        <f>IF(N97="základní",J97,0)</f>
        <v>0</v>
      </c>
      <c r="BF97" s="216">
        <f>IF(N97="snížená",J97,0)</f>
        <v>0</v>
      </c>
      <c r="BG97" s="216">
        <f>IF(N97="zákl. přenesená",J97,0)</f>
        <v>0</v>
      </c>
      <c r="BH97" s="216">
        <f>IF(N97="sníž. přenesená",J97,0)</f>
        <v>0</v>
      </c>
      <c r="BI97" s="216">
        <f>IF(N97="nulová",J97,0)</f>
        <v>0</v>
      </c>
      <c r="BJ97" s="25" t="s">
        <v>24</v>
      </c>
      <c r="BK97" s="216">
        <f>ROUND(I97*H97,2)</f>
        <v>0</v>
      </c>
      <c r="BL97" s="25" t="s">
        <v>1606</v>
      </c>
      <c r="BM97" s="25" t="s">
        <v>1628</v>
      </c>
    </row>
    <row r="98" spans="2:65" s="1" customFormat="1" ht="120">
      <c r="B98" s="42"/>
      <c r="C98" s="64"/>
      <c r="D98" s="244" t="s">
        <v>318</v>
      </c>
      <c r="E98" s="64"/>
      <c r="F98" s="254" t="s">
        <v>1629</v>
      </c>
      <c r="G98" s="64"/>
      <c r="H98" s="64"/>
      <c r="I98" s="173"/>
      <c r="J98" s="64"/>
      <c r="K98" s="64"/>
      <c r="L98" s="62"/>
      <c r="M98" s="219"/>
      <c r="N98" s="43"/>
      <c r="O98" s="43"/>
      <c r="P98" s="43"/>
      <c r="Q98" s="43"/>
      <c r="R98" s="43"/>
      <c r="S98" s="43"/>
      <c r="T98" s="79"/>
      <c r="AT98" s="25" t="s">
        <v>318</v>
      </c>
      <c r="AU98" s="25" t="s">
        <v>89</v>
      </c>
    </row>
    <row r="99" spans="2:65" s="1" customFormat="1" ht="31.5" customHeight="1">
      <c r="B99" s="42"/>
      <c r="C99" s="205" t="s">
        <v>205</v>
      </c>
      <c r="D99" s="205" t="s">
        <v>159</v>
      </c>
      <c r="E99" s="206" t="s">
        <v>1630</v>
      </c>
      <c r="F99" s="207" t="s">
        <v>1631</v>
      </c>
      <c r="G99" s="208" t="s">
        <v>593</v>
      </c>
      <c r="H99" s="209">
        <v>1</v>
      </c>
      <c r="I99" s="210"/>
      <c r="J99" s="211">
        <f>ROUND(I99*H99,2)</f>
        <v>0</v>
      </c>
      <c r="K99" s="207" t="s">
        <v>1605</v>
      </c>
      <c r="L99" s="62"/>
      <c r="M99" s="212" t="s">
        <v>22</v>
      </c>
      <c r="N99" s="213" t="s">
        <v>51</v>
      </c>
      <c r="O99" s="43"/>
      <c r="P99" s="214">
        <f>O99*H99</f>
        <v>0</v>
      </c>
      <c r="Q99" s="214">
        <v>0</v>
      </c>
      <c r="R99" s="214">
        <f>Q99*H99</f>
        <v>0</v>
      </c>
      <c r="S99" s="214">
        <v>0</v>
      </c>
      <c r="T99" s="215">
        <f>S99*H99</f>
        <v>0</v>
      </c>
      <c r="AR99" s="25" t="s">
        <v>1606</v>
      </c>
      <c r="AT99" s="25" t="s">
        <v>159</v>
      </c>
      <c r="AU99" s="25" t="s">
        <v>89</v>
      </c>
      <c r="AY99" s="25" t="s">
        <v>157</v>
      </c>
      <c r="BE99" s="216">
        <f>IF(N99="základní",J99,0)</f>
        <v>0</v>
      </c>
      <c r="BF99" s="216">
        <f>IF(N99="snížená",J99,0)</f>
        <v>0</v>
      </c>
      <c r="BG99" s="216">
        <f>IF(N99="zákl. přenesená",J99,0)</f>
        <v>0</v>
      </c>
      <c r="BH99" s="216">
        <f>IF(N99="sníž. přenesená",J99,0)</f>
        <v>0</v>
      </c>
      <c r="BI99" s="216">
        <f>IF(N99="nulová",J99,0)</f>
        <v>0</v>
      </c>
      <c r="BJ99" s="25" t="s">
        <v>24</v>
      </c>
      <c r="BK99" s="216">
        <f>ROUND(I99*H99,2)</f>
        <v>0</v>
      </c>
      <c r="BL99" s="25" t="s">
        <v>1606</v>
      </c>
      <c r="BM99" s="25" t="s">
        <v>1632</v>
      </c>
    </row>
    <row r="100" spans="2:65" s="1" customFormat="1" ht="22.5" customHeight="1">
      <c r="B100" s="42"/>
      <c r="C100" s="205" t="s">
        <v>211</v>
      </c>
      <c r="D100" s="205" t="s">
        <v>159</v>
      </c>
      <c r="E100" s="206" t="s">
        <v>1633</v>
      </c>
      <c r="F100" s="207" t="s">
        <v>1634</v>
      </c>
      <c r="G100" s="208" t="s">
        <v>593</v>
      </c>
      <c r="H100" s="209">
        <v>1</v>
      </c>
      <c r="I100" s="210"/>
      <c r="J100" s="211">
        <f>ROUND(I100*H100,2)</f>
        <v>0</v>
      </c>
      <c r="K100" s="207" t="s">
        <v>22</v>
      </c>
      <c r="L100" s="62"/>
      <c r="M100" s="212" t="s">
        <v>22</v>
      </c>
      <c r="N100" s="213" t="s">
        <v>51</v>
      </c>
      <c r="O100" s="43"/>
      <c r="P100" s="214">
        <f>O100*H100</f>
        <v>0</v>
      </c>
      <c r="Q100" s="214">
        <v>0</v>
      </c>
      <c r="R100" s="214">
        <f>Q100*H100</f>
        <v>0</v>
      </c>
      <c r="S100" s="214">
        <v>0</v>
      </c>
      <c r="T100" s="215">
        <f>S100*H100</f>
        <v>0</v>
      </c>
      <c r="AR100" s="25" t="s">
        <v>1606</v>
      </c>
      <c r="AT100" s="25" t="s">
        <v>159</v>
      </c>
      <c r="AU100" s="25" t="s">
        <v>89</v>
      </c>
      <c r="AY100" s="25" t="s">
        <v>157</v>
      </c>
      <c r="BE100" s="216">
        <f>IF(N100="základní",J100,0)</f>
        <v>0</v>
      </c>
      <c r="BF100" s="216">
        <f>IF(N100="snížená",J100,0)</f>
        <v>0</v>
      </c>
      <c r="BG100" s="216">
        <f>IF(N100="zákl. přenesená",J100,0)</f>
        <v>0</v>
      </c>
      <c r="BH100" s="216">
        <f>IF(N100="sníž. přenesená",J100,0)</f>
        <v>0</v>
      </c>
      <c r="BI100" s="216">
        <f>IF(N100="nulová",J100,0)</f>
        <v>0</v>
      </c>
      <c r="BJ100" s="25" t="s">
        <v>24</v>
      </c>
      <c r="BK100" s="216">
        <f>ROUND(I100*H100,2)</f>
        <v>0</v>
      </c>
      <c r="BL100" s="25" t="s">
        <v>1606</v>
      </c>
      <c r="BM100" s="25" t="s">
        <v>1635</v>
      </c>
    </row>
    <row r="101" spans="2:65" s="1" customFormat="1" ht="22.5" customHeight="1">
      <c r="B101" s="42"/>
      <c r="C101" s="205" t="s">
        <v>29</v>
      </c>
      <c r="D101" s="205" t="s">
        <v>159</v>
      </c>
      <c r="E101" s="206" t="s">
        <v>1636</v>
      </c>
      <c r="F101" s="207" t="s">
        <v>1637</v>
      </c>
      <c r="G101" s="208" t="s">
        <v>593</v>
      </c>
      <c r="H101" s="209">
        <v>1</v>
      </c>
      <c r="I101" s="210"/>
      <c r="J101" s="211">
        <f>ROUND(I101*H101,2)</f>
        <v>0</v>
      </c>
      <c r="K101" s="207" t="s">
        <v>22</v>
      </c>
      <c r="L101" s="62"/>
      <c r="M101" s="212" t="s">
        <v>22</v>
      </c>
      <c r="N101" s="213" t="s">
        <v>51</v>
      </c>
      <c r="O101" s="43"/>
      <c r="P101" s="214">
        <f>O101*H101</f>
        <v>0</v>
      </c>
      <c r="Q101" s="214">
        <v>0</v>
      </c>
      <c r="R101" s="214">
        <f>Q101*H101</f>
        <v>0</v>
      </c>
      <c r="S101" s="214">
        <v>0</v>
      </c>
      <c r="T101" s="215">
        <f>S101*H101</f>
        <v>0</v>
      </c>
      <c r="AR101" s="25" t="s">
        <v>1606</v>
      </c>
      <c r="AT101" s="25" t="s">
        <v>159</v>
      </c>
      <c r="AU101" s="25" t="s">
        <v>89</v>
      </c>
      <c r="AY101" s="25" t="s">
        <v>157</v>
      </c>
      <c r="BE101" s="216">
        <f>IF(N101="základní",J101,0)</f>
        <v>0</v>
      </c>
      <c r="BF101" s="216">
        <f>IF(N101="snížená",J101,0)</f>
        <v>0</v>
      </c>
      <c r="BG101" s="216">
        <f>IF(N101="zákl. přenesená",J101,0)</f>
        <v>0</v>
      </c>
      <c r="BH101" s="216">
        <f>IF(N101="sníž. přenesená",J101,0)</f>
        <v>0</v>
      </c>
      <c r="BI101" s="216">
        <f>IF(N101="nulová",J101,0)</f>
        <v>0</v>
      </c>
      <c r="BJ101" s="25" t="s">
        <v>24</v>
      </c>
      <c r="BK101" s="216">
        <f>ROUND(I101*H101,2)</f>
        <v>0</v>
      </c>
      <c r="BL101" s="25" t="s">
        <v>1606</v>
      </c>
      <c r="BM101" s="25" t="s">
        <v>1638</v>
      </c>
    </row>
    <row r="102" spans="2:65" s="1" customFormat="1" ht="22.5" customHeight="1">
      <c r="B102" s="42"/>
      <c r="C102" s="205" t="s">
        <v>223</v>
      </c>
      <c r="D102" s="205" t="s">
        <v>159</v>
      </c>
      <c r="E102" s="206" t="s">
        <v>1639</v>
      </c>
      <c r="F102" s="207" t="s">
        <v>1640</v>
      </c>
      <c r="G102" s="208" t="s">
        <v>593</v>
      </c>
      <c r="H102" s="209">
        <v>1</v>
      </c>
      <c r="I102" s="210"/>
      <c r="J102" s="211">
        <f>ROUND(I102*H102,2)</f>
        <v>0</v>
      </c>
      <c r="K102" s="207" t="s">
        <v>22</v>
      </c>
      <c r="L102" s="62"/>
      <c r="M102" s="212" t="s">
        <v>22</v>
      </c>
      <c r="N102" s="213" t="s">
        <v>51</v>
      </c>
      <c r="O102" s="43"/>
      <c r="P102" s="214">
        <f>O102*H102</f>
        <v>0</v>
      </c>
      <c r="Q102" s="214">
        <v>0</v>
      </c>
      <c r="R102" s="214">
        <f>Q102*H102</f>
        <v>0</v>
      </c>
      <c r="S102" s="214">
        <v>0</v>
      </c>
      <c r="T102" s="215">
        <f>S102*H102</f>
        <v>0</v>
      </c>
      <c r="AR102" s="25" t="s">
        <v>1606</v>
      </c>
      <c r="AT102" s="25" t="s">
        <v>159</v>
      </c>
      <c r="AU102" s="25" t="s">
        <v>89</v>
      </c>
      <c r="AY102" s="25" t="s">
        <v>157</v>
      </c>
      <c r="BE102" s="216">
        <f>IF(N102="základní",J102,0)</f>
        <v>0</v>
      </c>
      <c r="BF102" s="216">
        <f>IF(N102="snížená",J102,0)</f>
        <v>0</v>
      </c>
      <c r="BG102" s="216">
        <f>IF(N102="zákl. přenesená",J102,0)</f>
        <v>0</v>
      </c>
      <c r="BH102" s="216">
        <f>IF(N102="sníž. přenesená",J102,0)</f>
        <v>0</v>
      </c>
      <c r="BI102" s="216">
        <f>IF(N102="nulová",J102,0)</f>
        <v>0</v>
      </c>
      <c r="BJ102" s="25" t="s">
        <v>24</v>
      </c>
      <c r="BK102" s="216">
        <f>ROUND(I102*H102,2)</f>
        <v>0</v>
      </c>
      <c r="BL102" s="25" t="s">
        <v>1606</v>
      </c>
      <c r="BM102" s="25" t="s">
        <v>1641</v>
      </c>
    </row>
    <row r="103" spans="2:65" s="1" customFormat="1" ht="22.5" customHeight="1">
      <c r="B103" s="42"/>
      <c r="C103" s="205" t="s">
        <v>231</v>
      </c>
      <c r="D103" s="205" t="s">
        <v>159</v>
      </c>
      <c r="E103" s="206" t="s">
        <v>1642</v>
      </c>
      <c r="F103" s="207" t="s">
        <v>1643</v>
      </c>
      <c r="G103" s="208" t="s">
        <v>593</v>
      </c>
      <c r="H103" s="209">
        <v>1</v>
      </c>
      <c r="I103" s="210"/>
      <c r="J103" s="211">
        <f>ROUND(I103*H103,2)</f>
        <v>0</v>
      </c>
      <c r="K103" s="207" t="s">
        <v>22</v>
      </c>
      <c r="L103" s="62"/>
      <c r="M103" s="212" t="s">
        <v>22</v>
      </c>
      <c r="N103" s="213" t="s">
        <v>51</v>
      </c>
      <c r="O103" s="43"/>
      <c r="P103" s="214">
        <f>O103*H103</f>
        <v>0</v>
      </c>
      <c r="Q103" s="214">
        <v>0</v>
      </c>
      <c r="R103" s="214">
        <f>Q103*H103</f>
        <v>0</v>
      </c>
      <c r="S103" s="214">
        <v>0</v>
      </c>
      <c r="T103" s="215">
        <f>S103*H103</f>
        <v>0</v>
      </c>
      <c r="AR103" s="25" t="s">
        <v>1606</v>
      </c>
      <c r="AT103" s="25" t="s">
        <v>159</v>
      </c>
      <c r="AU103" s="25" t="s">
        <v>89</v>
      </c>
      <c r="AY103" s="25" t="s">
        <v>157</v>
      </c>
      <c r="BE103" s="216">
        <f>IF(N103="základní",J103,0)</f>
        <v>0</v>
      </c>
      <c r="BF103" s="216">
        <f>IF(N103="snížená",J103,0)</f>
        <v>0</v>
      </c>
      <c r="BG103" s="216">
        <f>IF(N103="zákl. přenesená",J103,0)</f>
        <v>0</v>
      </c>
      <c r="BH103" s="216">
        <f>IF(N103="sníž. přenesená",J103,0)</f>
        <v>0</v>
      </c>
      <c r="BI103" s="216">
        <f>IF(N103="nulová",J103,0)</f>
        <v>0</v>
      </c>
      <c r="BJ103" s="25" t="s">
        <v>24</v>
      </c>
      <c r="BK103" s="216">
        <f>ROUND(I103*H103,2)</f>
        <v>0</v>
      </c>
      <c r="BL103" s="25" t="s">
        <v>1606</v>
      </c>
      <c r="BM103" s="25" t="s">
        <v>1644</v>
      </c>
    </row>
    <row r="104" spans="2:65" s="11" customFormat="1" ht="29.85" customHeight="1">
      <c r="B104" s="188"/>
      <c r="C104" s="189"/>
      <c r="D104" s="202" t="s">
        <v>79</v>
      </c>
      <c r="E104" s="203" t="s">
        <v>80</v>
      </c>
      <c r="F104" s="203" t="s">
        <v>1600</v>
      </c>
      <c r="G104" s="189"/>
      <c r="H104" s="189"/>
      <c r="I104" s="192"/>
      <c r="J104" s="204">
        <f>BK104</f>
        <v>0</v>
      </c>
      <c r="K104" s="189"/>
      <c r="L104" s="194"/>
      <c r="M104" s="195"/>
      <c r="N104" s="196"/>
      <c r="O104" s="196"/>
      <c r="P104" s="197">
        <f>SUM(P105:P110)</f>
        <v>0</v>
      </c>
      <c r="Q104" s="196"/>
      <c r="R104" s="197">
        <f>SUM(R105:R110)</f>
        <v>0</v>
      </c>
      <c r="S104" s="196"/>
      <c r="T104" s="198">
        <f>SUM(T105:T110)</f>
        <v>0</v>
      </c>
      <c r="AR104" s="199" t="s">
        <v>186</v>
      </c>
      <c r="AT104" s="200" t="s">
        <v>79</v>
      </c>
      <c r="AU104" s="200" t="s">
        <v>24</v>
      </c>
      <c r="AY104" s="199" t="s">
        <v>157</v>
      </c>
      <c r="BK104" s="201">
        <f>SUM(BK105:BK110)</f>
        <v>0</v>
      </c>
    </row>
    <row r="105" spans="2:65" s="1" customFormat="1" ht="22.5" customHeight="1">
      <c r="B105" s="42"/>
      <c r="C105" s="205" t="s">
        <v>237</v>
      </c>
      <c r="D105" s="205" t="s">
        <v>159</v>
      </c>
      <c r="E105" s="206" t="s">
        <v>1645</v>
      </c>
      <c r="F105" s="207" t="s">
        <v>1646</v>
      </c>
      <c r="G105" s="208" t="s">
        <v>593</v>
      </c>
      <c r="H105" s="209">
        <v>1</v>
      </c>
      <c r="I105" s="210"/>
      <c r="J105" s="211">
        <f>ROUND(I105*H105,2)</f>
        <v>0</v>
      </c>
      <c r="K105" s="207" t="s">
        <v>22</v>
      </c>
      <c r="L105" s="62"/>
      <c r="M105" s="212" t="s">
        <v>22</v>
      </c>
      <c r="N105" s="213" t="s">
        <v>51</v>
      </c>
      <c r="O105" s="43"/>
      <c r="P105" s="214">
        <f>O105*H105</f>
        <v>0</v>
      </c>
      <c r="Q105" s="214">
        <v>0</v>
      </c>
      <c r="R105" s="214">
        <f>Q105*H105</f>
        <v>0</v>
      </c>
      <c r="S105" s="214">
        <v>0</v>
      </c>
      <c r="T105" s="215">
        <f>S105*H105</f>
        <v>0</v>
      </c>
      <c r="AR105" s="25" t="s">
        <v>1606</v>
      </c>
      <c r="AT105" s="25" t="s">
        <v>159</v>
      </c>
      <c r="AU105" s="25" t="s">
        <v>89</v>
      </c>
      <c r="AY105" s="25" t="s">
        <v>157</v>
      </c>
      <c r="BE105" s="216">
        <f>IF(N105="základní",J105,0)</f>
        <v>0</v>
      </c>
      <c r="BF105" s="216">
        <f>IF(N105="snížená",J105,0)</f>
        <v>0</v>
      </c>
      <c r="BG105" s="216">
        <f>IF(N105="zákl. přenesená",J105,0)</f>
        <v>0</v>
      </c>
      <c r="BH105" s="216">
        <f>IF(N105="sníž. přenesená",J105,0)</f>
        <v>0</v>
      </c>
      <c r="BI105" s="216">
        <f>IF(N105="nulová",J105,0)</f>
        <v>0</v>
      </c>
      <c r="BJ105" s="25" t="s">
        <v>24</v>
      </c>
      <c r="BK105" s="216">
        <f>ROUND(I105*H105,2)</f>
        <v>0</v>
      </c>
      <c r="BL105" s="25" t="s">
        <v>1606</v>
      </c>
      <c r="BM105" s="25" t="s">
        <v>1647</v>
      </c>
    </row>
    <row r="106" spans="2:65" s="1" customFormat="1" ht="180">
      <c r="B106" s="42"/>
      <c r="C106" s="64"/>
      <c r="D106" s="244" t="s">
        <v>318</v>
      </c>
      <c r="E106" s="64"/>
      <c r="F106" s="254" t="s">
        <v>1648</v>
      </c>
      <c r="G106" s="64"/>
      <c r="H106" s="64"/>
      <c r="I106" s="173"/>
      <c r="J106" s="64"/>
      <c r="K106" s="64"/>
      <c r="L106" s="62"/>
      <c r="M106" s="219"/>
      <c r="N106" s="43"/>
      <c r="O106" s="43"/>
      <c r="P106" s="43"/>
      <c r="Q106" s="43"/>
      <c r="R106" s="43"/>
      <c r="S106" s="43"/>
      <c r="T106" s="79"/>
      <c r="AT106" s="25" t="s">
        <v>318</v>
      </c>
      <c r="AU106" s="25" t="s">
        <v>89</v>
      </c>
    </row>
    <row r="107" spans="2:65" s="1" customFormat="1" ht="22.5" customHeight="1">
      <c r="B107" s="42"/>
      <c r="C107" s="205" t="s">
        <v>243</v>
      </c>
      <c r="D107" s="205" t="s">
        <v>159</v>
      </c>
      <c r="E107" s="206" t="s">
        <v>1649</v>
      </c>
      <c r="F107" s="207" t="s">
        <v>1650</v>
      </c>
      <c r="G107" s="208" t="s">
        <v>593</v>
      </c>
      <c r="H107" s="209">
        <v>1</v>
      </c>
      <c r="I107" s="210"/>
      <c r="J107" s="211">
        <f>ROUND(I107*H107,2)</f>
        <v>0</v>
      </c>
      <c r="K107" s="207" t="s">
        <v>22</v>
      </c>
      <c r="L107" s="62"/>
      <c r="M107" s="212" t="s">
        <v>22</v>
      </c>
      <c r="N107" s="213" t="s">
        <v>51</v>
      </c>
      <c r="O107" s="43"/>
      <c r="P107" s="214">
        <f>O107*H107</f>
        <v>0</v>
      </c>
      <c r="Q107" s="214">
        <v>0</v>
      </c>
      <c r="R107" s="214">
        <f>Q107*H107</f>
        <v>0</v>
      </c>
      <c r="S107" s="214">
        <v>0</v>
      </c>
      <c r="T107" s="215">
        <f>S107*H107</f>
        <v>0</v>
      </c>
      <c r="AR107" s="25" t="s">
        <v>1606</v>
      </c>
      <c r="AT107" s="25" t="s">
        <v>159</v>
      </c>
      <c r="AU107" s="25" t="s">
        <v>89</v>
      </c>
      <c r="AY107" s="25" t="s">
        <v>157</v>
      </c>
      <c r="BE107" s="216">
        <f>IF(N107="základní",J107,0)</f>
        <v>0</v>
      </c>
      <c r="BF107" s="216">
        <f>IF(N107="snížená",J107,0)</f>
        <v>0</v>
      </c>
      <c r="BG107" s="216">
        <f>IF(N107="zákl. přenesená",J107,0)</f>
        <v>0</v>
      </c>
      <c r="BH107" s="216">
        <f>IF(N107="sníž. přenesená",J107,0)</f>
        <v>0</v>
      </c>
      <c r="BI107" s="216">
        <f>IF(N107="nulová",J107,0)</f>
        <v>0</v>
      </c>
      <c r="BJ107" s="25" t="s">
        <v>24</v>
      </c>
      <c r="BK107" s="216">
        <f>ROUND(I107*H107,2)</f>
        <v>0</v>
      </c>
      <c r="BL107" s="25" t="s">
        <v>1606</v>
      </c>
      <c r="BM107" s="25" t="s">
        <v>1651</v>
      </c>
    </row>
    <row r="108" spans="2:65" s="1" customFormat="1" ht="36">
      <c r="B108" s="42"/>
      <c r="C108" s="64"/>
      <c r="D108" s="244" t="s">
        <v>318</v>
      </c>
      <c r="E108" s="64"/>
      <c r="F108" s="254" t="s">
        <v>1652</v>
      </c>
      <c r="G108" s="64"/>
      <c r="H108" s="64"/>
      <c r="I108" s="173"/>
      <c r="J108" s="64"/>
      <c r="K108" s="64"/>
      <c r="L108" s="62"/>
      <c r="M108" s="219"/>
      <c r="N108" s="43"/>
      <c r="O108" s="43"/>
      <c r="P108" s="43"/>
      <c r="Q108" s="43"/>
      <c r="R108" s="43"/>
      <c r="S108" s="43"/>
      <c r="T108" s="79"/>
      <c r="AT108" s="25" t="s">
        <v>318</v>
      </c>
      <c r="AU108" s="25" t="s">
        <v>89</v>
      </c>
    </row>
    <row r="109" spans="2:65" s="1" customFormat="1" ht="22.5" customHeight="1">
      <c r="B109" s="42"/>
      <c r="C109" s="205" t="s">
        <v>10</v>
      </c>
      <c r="D109" s="205" t="s">
        <v>159</v>
      </c>
      <c r="E109" s="206" t="s">
        <v>1653</v>
      </c>
      <c r="F109" s="207" t="s">
        <v>1654</v>
      </c>
      <c r="G109" s="208" t="s">
        <v>593</v>
      </c>
      <c r="H109" s="209">
        <v>1</v>
      </c>
      <c r="I109" s="210"/>
      <c r="J109" s="211">
        <f>ROUND(I109*H109,2)</f>
        <v>0</v>
      </c>
      <c r="K109" s="207" t="s">
        <v>22</v>
      </c>
      <c r="L109" s="62"/>
      <c r="M109" s="212" t="s">
        <v>22</v>
      </c>
      <c r="N109" s="213" t="s">
        <v>51</v>
      </c>
      <c r="O109" s="43"/>
      <c r="P109" s="214">
        <f>O109*H109</f>
        <v>0</v>
      </c>
      <c r="Q109" s="214">
        <v>0</v>
      </c>
      <c r="R109" s="214">
        <f>Q109*H109</f>
        <v>0</v>
      </c>
      <c r="S109" s="214">
        <v>0</v>
      </c>
      <c r="T109" s="215">
        <f>S109*H109</f>
        <v>0</v>
      </c>
      <c r="AR109" s="25" t="s">
        <v>1606</v>
      </c>
      <c r="AT109" s="25" t="s">
        <v>159</v>
      </c>
      <c r="AU109" s="25" t="s">
        <v>89</v>
      </c>
      <c r="AY109" s="25" t="s">
        <v>157</v>
      </c>
      <c r="BE109" s="216">
        <f>IF(N109="základní",J109,0)</f>
        <v>0</v>
      </c>
      <c r="BF109" s="216">
        <f>IF(N109="snížená",J109,0)</f>
        <v>0</v>
      </c>
      <c r="BG109" s="216">
        <f>IF(N109="zákl. přenesená",J109,0)</f>
        <v>0</v>
      </c>
      <c r="BH109" s="216">
        <f>IF(N109="sníž. přenesená",J109,0)</f>
        <v>0</v>
      </c>
      <c r="BI109" s="216">
        <f>IF(N109="nulová",J109,0)</f>
        <v>0</v>
      </c>
      <c r="BJ109" s="25" t="s">
        <v>24</v>
      </c>
      <c r="BK109" s="216">
        <f>ROUND(I109*H109,2)</f>
        <v>0</v>
      </c>
      <c r="BL109" s="25" t="s">
        <v>1606</v>
      </c>
      <c r="BM109" s="25" t="s">
        <v>1655</v>
      </c>
    </row>
    <row r="110" spans="2:65" s="1" customFormat="1" ht="108">
      <c r="B110" s="42"/>
      <c r="C110" s="64"/>
      <c r="D110" s="217" t="s">
        <v>318</v>
      </c>
      <c r="E110" s="64"/>
      <c r="F110" s="218" t="s">
        <v>1656</v>
      </c>
      <c r="G110" s="64"/>
      <c r="H110" s="64"/>
      <c r="I110" s="173"/>
      <c r="J110" s="64"/>
      <c r="K110" s="64"/>
      <c r="L110" s="62"/>
      <c r="M110" s="285"/>
      <c r="N110" s="286"/>
      <c r="O110" s="286"/>
      <c r="P110" s="286"/>
      <c r="Q110" s="286"/>
      <c r="R110" s="286"/>
      <c r="S110" s="286"/>
      <c r="T110" s="287"/>
      <c r="AT110" s="25" t="s">
        <v>318</v>
      </c>
      <c r="AU110" s="25" t="s">
        <v>89</v>
      </c>
    </row>
    <row r="111" spans="2:65" s="1" customFormat="1" ht="6.9" customHeight="1">
      <c r="B111" s="57"/>
      <c r="C111" s="58"/>
      <c r="D111" s="58"/>
      <c r="E111" s="58"/>
      <c r="F111" s="58"/>
      <c r="G111" s="58"/>
      <c r="H111" s="58"/>
      <c r="I111" s="149"/>
      <c r="J111" s="58"/>
      <c r="K111" s="58"/>
      <c r="L111" s="62"/>
    </row>
  </sheetData>
  <sheetProtection password="CC35" sheet="1" objects="1" scenarios="1" formatCells="0" formatColumns="0" formatRows="0" sort="0" autoFilter="0"/>
  <autoFilter ref="C84:K110" xr:uid="{00000000-0009-0000-0000-000003000000}"/>
  <mergeCells count="12">
    <mergeCell ref="E75:H75"/>
    <mergeCell ref="E77:H77"/>
    <mergeCell ref="E7:H7"/>
    <mergeCell ref="E9:H9"/>
    <mergeCell ref="E11:H11"/>
    <mergeCell ref="E26:H26"/>
    <mergeCell ref="E47:H47"/>
    <mergeCell ref="G1:H1"/>
    <mergeCell ref="L2:V2"/>
    <mergeCell ref="E49:H49"/>
    <mergeCell ref="E51:H51"/>
    <mergeCell ref="E73:H73"/>
  </mergeCells>
  <hyperlinks>
    <hyperlink ref="F1:G1" location="C2" display="1) Krycí list soupisu" xr:uid="{00000000-0004-0000-0300-000000000000}"/>
    <hyperlink ref="G1:H1" location="C58" display="2) Rekapitulace" xr:uid="{00000000-0004-0000-0300-000001000000}"/>
    <hyperlink ref="J1" location="C84" display="3) Soupis prací" xr:uid="{00000000-0004-0000-0300-000002000000}"/>
    <hyperlink ref="L1:V1" location="'Rekapitulace stavby'!C2" display="Rekapitulace stavby" xr:uid="{00000000-0004-0000-0300-000003000000}"/>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216"/>
  <sheetViews>
    <sheetView showGridLines="0" zoomScaleNormal="100" workbookViewId="0"/>
  </sheetViews>
  <sheetFormatPr defaultRowHeight="12"/>
  <cols>
    <col min="1" max="1" width="8.28515625" style="291" customWidth="1"/>
    <col min="2" max="2" width="1.7109375" style="291" customWidth="1"/>
    <col min="3" max="4" width="5" style="291" customWidth="1"/>
    <col min="5" max="5" width="11.7109375" style="291" customWidth="1"/>
    <col min="6" max="6" width="9.140625" style="291" customWidth="1"/>
    <col min="7" max="7" width="5" style="291" customWidth="1"/>
    <col min="8" max="8" width="77.85546875" style="291" customWidth="1"/>
    <col min="9" max="10" width="20" style="291" customWidth="1"/>
    <col min="11" max="11" width="1.7109375" style="291" customWidth="1"/>
  </cols>
  <sheetData>
    <row r="1" spans="2:11" ht="37.5" customHeight="1"/>
    <row r="2" spans="2:11" ht="7.5" customHeight="1">
      <c r="B2" s="292"/>
      <c r="C2" s="293"/>
      <c r="D2" s="293"/>
      <c r="E2" s="293"/>
      <c r="F2" s="293"/>
      <c r="G2" s="293"/>
      <c r="H2" s="293"/>
      <c r="I2" s="293"/>
      <c r="J2" s="293"/>
      <c r="K2" s="294"/>
    </row>
    <row r="3" spans="2:11" s="16" customFormat="1" ht="45" customHeight="1">
      <c r="B3" s="295"/>
      <c r="C3" s="420" t="s">
        <v>1657</v>
      </c>
      <c r="D3" s="420"/>
      <c r="E3" s="420"/>
      <c r="F3" s="420"/>
      <c r="G3" s="420"/>
      <c r="H3" s="420"/>
      <c r="I3" s="420"/>
      <c r="J3" s="420"/>
      <c r="K3" s="296"/>
    </row>
    <row r="4" spans="2:11" ht="25.5" customHeight="1">
      <c r="B4" s="297"/>
      <c r="C4" s="421" t="s">
        <v>1658</v>
      </c>
      <c r="D4" s="421"/>
      <c r="E4" s="421"/>
      <c r="F4" s="421"/>
      <c r="G4" s="421"/>
      <c r="H4" s="421"/>
      <c r="I4" s="421"/>
      <c r="J4" s="421"/>
      <c r="K4" s="298"/>
    </row>
    <row r="5" spans="2:11" ht="5.25" customHeight="1">
      <c r="B5" s="297"/>
      <c r="C5" s="299"/>
      <c r="D5" s="299"/>
      <c r="E5" s="299"/>
      <c r="F5" s="299"/>
      <c r="G5" s="299"/>
      <c r="H5" s="299"/>
      <c r="I5" s="299"/>
      <c r="J5" s="299"/>
      <c r="K5" s="298"/>
    </row>
    <row r="6" spans="2:11" ht="15" customHeight="1">
      <c r="B6" s="297"/>
      <c r="C6" s="419" t="s">
        <v>1659</v>
      </c>
      <c r="D6" s="419"/>
      <c r="E6" s="419"/>
      <c r="F6" s="419"/>
      <c r="G6" s="419"/>
      <c r="H6" s="419"/>
      <c r="I6" s="419"/>
      <c r="J6" s="419"/>
      <c r="K6" s="298"/>
    </row>
    <row r="7" spans="2:11" ht="15" customHeight="1">
      <c r="B7" s="301"/>
      <c r="C7" s="419" t="s">
        <v>1660</v>
      </c>
      <c r="D7" s="419"/>
      <c r="E7" s="419"/>
      <c r="F7" s="419"/>
      <c r="G7" s="419"/>
      <c r="H7" s="419"/>
      <c r="I7" s="419"/>
      <c r="J7" s="419"/>
      <c r="K7" s="298"/>
    </row>
    <row r="8" spans="2:11" ht="12.75" customHeight="1">
      <c r="B8" s="301"/>
      <c r="C8" s="300"/>
      <c r="D8" s="300"/>
      <c r="E8" s="300"/>
      <c r="F8" s="300"/>
      <c r="G8" s="300"/>
      <c r="H8" s="300"/>
      <c r="I8" s="300"/>
      <c r="J8" s="300"/>
      <c r="K8" s="298"/>
    </row>
    <row r="9" spans="2:11" ht="15" customHeight="1">
      <c r="B9" s="301"/>
      <c r="C9" s="419" t="s">
        <v>1661</v>
      </c>
      <c r="D9" s="419"/>
      <c r="E9" s="419"/>
      <c r="F9" s="419"/>
      <c r="G9" s="419"/>
      <c r="H9" s="419"/>
      <c r="I9" s="419"/>
      <c r="J9" s="419"/>
      <c r="K9" s="298"/>
    </row>
    <row r="10" spans="2:11" ht="15" customHeight="1">
      <c r="B10" s="301"/>
      <c r="C10" s="300"/>
      <c r="D10" s="419" t="s">
        <v>1662</v>
      </c>
      <c r="E10" s="419"/>
      <c r="F10" s="419"/>
      <c r="G10" s="419"/>
      <c r="H10" s="419"/>
      <c r="I10" s="419"/>
      <c r="J10" s="419"/>
      <c r="K10" s="298"/>
    </row>
    <row r="11" spans="2:11" ht="15" customHeight="1">
      <c r="B11" s="301"/>
      <c r="C11" s="302"/>
      <c r="D11" s="419" t="s">
        <v>1663</v>
      </c>
      <c r="E11" s="419"/>
      <c r="F11" s="419"/>
      <c r="G11" s="419"/>
      <c r="H11" s="419"/>
      <c r="I11" s="419"/>
      <c r="J11" s="419"/>
      <c r="K11" s="298"/>
    </row>
    <row r="12" spans="2:11" ht="12.75" customHeight="1">
      <c r="B12" s="301"/>
      <c r="C12" s="302"/>
      <c r="D12" s="302"/>
      <c r="E12" s="302"/>
      <c r="F12" s="302"/>
      <c r="G12" s="302"/>
      <c r="H12" s="302"/>
      <c r="I12" s="302"/>
      <c r="J12" s="302"/>
      <c r="K12" s="298"/>
    </row>
    <row r="13" spans="2:11" ht="15" customHeight="1">
      <c r="B13" s="301"/>
      <c r="C13" s="302"/>
      <c r="D13" s="419" t="s">
        <v>1664</v>
      </c>
      <c r="E13" s="419"/>
      <c r="F13" s="419"/>
      <c r="G13" s="419"/>
      <c r="H13" s="419"/>
      <c r="I13" s="419"/>
      <c r="J13" s="419"/>
      <c r="K13" s="298"/>
    </row>
    <row r="14" spans="2:11" ht="15" customHeight="1">
      <c r="B14" s="301"/>
      <c r="C14" s="302"/>
      <c r="D14" s="419" t="s">
        <v>1665</v>
      </c>
      <c r="E14" s="419"/>
      <c r="F14" s="419"/>
      <c r="G14" s="419"/>
      <c r="H14" s="419"/>
      <c r="I14" s="419"/>
      <c r="J14" s="419"/>
      <c r="K14" s="298"/>
    </row>
    <row r="15" spans="2:11" ht="15" customHeight="1">
      <c r="B15" s="301"/>
      <c r="C15" s="302"/>
      <c r="D15" s="419" t="s">
        <v>1666</v>
      </c>
      <c r="E15" s="419"/>
      <c r="F15" s="419"/>
      <c r="G15" s="419"/>
      <c r="H15" s="419"/>
      <c r="I15" s="419"/>
      <c r="J15" s="419"/>
      <c r="K15" s="298"/>
    </row>
    <row r="16" spans="2:11" ht="15" customHeight="1">
      <c r="B16" s="301"/>
      <c r="C16" s="302"/>
      <c r="D16" s="302"/>
      <c r="E16" s="303" t="s">
        <v>86</v>
      </c>
      <c r="F16" s="419" t="s">
        <v>1667</v>
      </c>
      <c r="G16" s="419"/>
      <c r="H16" s="419"/>
      <c r="I16" s="419"/>
      <c r="J16" s="419"/>
      <c r="K16" s="298"/>
    </row>
    <row r="17" spans="2:11" ht="15" customHeight="1">
      <c r="B17" s="301"/>
      <c r="C17" s="302"/>
      <c r="D17" s="302"/>
      <c r="E17" s="303" t="s">
        <v>1668</v>
      </c>
      <c r="F17" s="419" t="s">
        <v>1669</v>
      </c>
      <c r="G17" s="419"/>
      <c r="H17" s="419"/>
      <c r="I17" s="419"/>
      <c r="J17" s="419"/>
      <c r="K17" s="298"/>
    </row>
    <row r="18" spans="2:11" ht="15" customHeight="1">
      <c r="B18" s="301"/>
      <c r="C18" s="302"/>
      <c r="D18" s="302"/>
      <c r="E18" s="303" t="s">
        <v>1670</v>
      </c>
      <c r="F18" s="419" t="s">
        <v>1671</v>
      </c>
      <c r="G18" s="419"/>
      <c r="H18" s="419"/>
      <c r="I18" s="419"/>
      <c r="J18" s="419"/>
      <c r="K18" s="298"/>
    </row>
    <row r="19" spans="2:11" ht="15" customHeight="1">
      <c r="B19" s="301"/>
      <c r="C19" s="302"/>
      <c r="D19" s="302"/>
      <c r="E19" s="303" t="s">
        <v>98</v>
      </c>
      <c r="F19" s="419" t="s">
        <v>99</v>
      </c>
      <c r="G19" s="419"/>
      <c r="H19" s="419"/>
      <c r="I19" s="419"/>
      <c r="J19" s="419"/>
      <c r="K19" s="298"/>
    </row>
    <row r="20" spans="2:11" ht="15" customHeight="1">
      <c r="B20" s="301"/>
      <c r="C20" s="302"/>
      <c r="D20" s="302"/>
      <c r="E20" s="303" t="s">
        <v>1672</v>
      </c>
      <c r="F20" s="419" t="s">
        <v>1673</v>
      </c>
      <c r="G20" s="419"/>
      <c r="H20" s="419"/>
      <c r="I20" s="419"/>
      <c r="J20" s="419"/>
      <c r="K20" s="298"/>
    </row>
    <row r="21" spans="2:11" ht="15" customHeight="1">
      <c r="B21" s="301"/>
      <c r="C21" s="302"/>
      <c r="D21" s="302"/>
      <c r="E21" s="303" t="s">
        <v>93</v>
      </c>
      <c r="F21" s="419" t="s">
        <v>1674</v>
      </c>
      <c r="G21" s="419"/>
      <c r="H21" s="419"/>
      <c r="I21" s="419"/>
      <c r="J21" s="419"/>
      <c r="K21" s="298"/>
    </row>
    <row r="22" spans="2:11" ht="12.75" customHeight="1">
      <c r="B22" s="301"/>
      <c r="C22" s="302"/>
      <c r="D22" s="302"/>
      <c r="E22" s="302"/>
      <c r="F22" s="302"/>
      <c r="G22" s="302"/>
      <c r="H22" s="302"/>
      <c r="I22" s="302"/>
      <c r="J22" s="302"/>
      <c r="K22" s="298"/>
    </row>
    <row r="23" spans="2:11" ht="15" customHeight="1">
      <c r="B23" s="301"/>
      <c r="C23" s="419" t="s">
        <v>1675</v>
      </c>
      <c r="D23" s="419"/>
      <c r="E23" s="419"/>
      <c r="F23" s="419"/>
      <c r="G23" s="419"/>
      <c r="H23" s="419"/>
      <c r="I23" s="419"/>
      <c r="J23" s="419"/>
      <c r="K23" s="298"/>
    </row>
    <row r="24" spans="2:11" ht="15" customHeight="1">
      <c r="B24" s="301"/>
      <c r="C24" s="419" t="s">
        <v>1676</v>
      </c>
      <c r="D24" s="419"/>
      <c r="E24" s="419"/>
      <c r="F24" s="419"/>
      <c r="G24" s="419"/>
      <c r="H24" s="419"/>
      <c r="I24" s="419"/>
      <c r="J24" s="419"/>
      <c r="K24" s="298"/>
    </row>
    <row r="25" spans="2:11" ht="15" customHeight="1">
      <c r="B25" s="301"/>
      <c r="C25" s="300"/>
      <c r="D25" s="419" t="s">
        <v>1677</v>
      </c>
      <c r="E25" s="419"/>
      <c r="F25" s="419"/>
      <c r="G25" s="419"/>
      <c r="H25" s="419"/>
      <c r="I25" s="419"/>
      <c r="J25" s="419"/>
      <c r="K25" s="298"/>
    </row>
    <row r="26" spans="2:11" ht="15" customHeight="1">
      <c r="B26" s="301"/>
      <c r="C26" s="302"/>
      <c r="D26" s="419" t="s">
        <v>1678</v>
      </c>
      <c r="E26" s="419"/>
      <c r="F26" s="419"/>
      <c r="G26" s="419"/>
      <c r="H26" s="419"/>
      <c r="I26" s="419"/>
      <c r="J26" s="419"/>
      <c r="K26" s="298"/>
    </row>
    <row r="27" spans="2:11" ht="12.75" customHeight="1">
      <c r="B27" s="301"/>
      <c r="C27" s="302"/>
      <c r="D27" s="302"/>
      <c r="E27" s="302"/>
      <c r="F27" s="302"/>
      <c r="G27" s="302"/>
      <c r="H27" s="302"/>
      <c r="I27" s="302"/>
      <c r="J27" s="302"/>
      <c r="K27" s="298"/>
    </row>
    <row r="28" spans="2:11" ht="15" customHeight="1">
      <c r="B28" s="301"/>
      <c r="C28" s="302"/>
      <c r="D28" s="419" t="s">
        <v>1679</v>
      </c>
      <c r="E28" s="419"/>
      <c r="F28" s="419"/>
      <c r="G28" s="419"/>
      <c r="H28" s="419"/>
      <c r="I28" s="419"/>
      <c r="J28" s="419"/>
      <c r="K28" s="298"/>
    </row>
    <row r="29" spans="2:11" ht="15" customHeight="1">
      <c r="B29" s="301"/>
      <c r="C29" s="302"/>
      <c r="D29" s="419" t="s">
        <v>1680</v>
      </c>
      <c r="E29" s="419"/>
      <c r="F29" s="419"/>
      <c r="G29" s="419"/>
      <c r="H29" s="419"/>
      <c r="I29" s="419"/>
      <c r="J29" s="419"/>
      <c r="K29" s="298"/>
    </row>
    <row r="30" spans="2:11" ht="12.75" customHeight="1">
      <c r="B30" s="301"/>
      <c r="C30" s="302"/>
      <c r="D30" s="302"/>
      <c r="E30" s="302"/>
      <c r="F30" s="302"/>
      <c r="G30" s="302"/>
      <c r="H30" s="302"/>
      <c r="I30" s="302"/>
      <c r="J30" s="302"/>
      <c r="K30" s="298"/>
    </row>
    <row r="31" spans="2:11" ht="15" customHeight="1">
      <c r="B31" s="301"/>
      <c r="C31" s="302"/>
      <c r="D31" s="419" t="s">
        <v>1681</v>
      </c>
      <c r="E31" s="419"/>
      <c r="F31" s="419"/>
      <c r="G31" s="419"/>
      <c r="H31" s="419"/>
      <c r="I31" s="419"/>
      <c r="J31" s="419"/>
      <c r="K31" s="298"/>
    </row>
    <row r="32" spans="2:11" ht="15" customHeight="1">
      <c r="B32" s="301"/>
      <c r="C32" s="302"/>
      <c r="D32" s="419" t="s">
        <v>1682</v>
      </c>
      <c r="E32" s="419"/>
      <c r="F32" s="419"/>
      <c r="G32" s="419"/>
      <c r="H32" s="419"/>
      <c r="I32" s="419"/>
      <c r="J32" s="419"/>
      <c r="K32" s="298"/>
    </row>
    <row r="33" spans="2:11" ht="15" customHeight="1">
      <c r="B33" s="301"/>
      <c r="C33" s="302"/>
      <c r="D33" s="419" t="s">
        <v>1683</v>
      </c>
      <c r="E33" s="419"/>
      <c r="F33" s="419"/>
      <c r="G33" s="419"/>
      <c r="H33" s="419"/>
      <c r="I33" s="419"/>
      <c r="J33" s="419"/>
      <c r="K33" s="298"/>
    </row>
    <row r="34" spans="2:11" ht="15" customHeight="1">
      <c r="B34" s="301"/>
      <c r="C34" s="302"/>
      <c r="D34" s="300"/>
      <c r="E34" s="304" t="s">
        <v>142</v>
      </c>
      <c r="F34" s="300"/>
      <c r="G34" s="419" t="s">
        <v>1684</v>
      </c>
      <c r="H34" s="419"/>
      <c r="I34" s="419"/>
      <c r="J34" s="419"/>
      <c r="K34" s="298"/>
    </row>
    <row r="35" spans="2:11" ht="30.75" customHeight="1">
      <c r="B35" s="301"/>
      <c r="C35" s="302"/>
      <c r="D35" s="300"/>
      <c r="E35" s="304" t="s">
        <v>1685</v>
      </c>
      <c r="F35" s="300"/>
      <c r="G35" s="419" t="s">
        <v>1686</v>
      </c>
      <c r="H35" s="419"/>
      <c r="I35" s="419"/>
      <c r="J35" s="419"/>
      <c r="K35" s="298"/>
    </row>
    <row r="36" spans="2:11" ht="15" customHeight="1">
      <c r="B36" s="301"/>
      <c r="C36" s="302"/>
      <c r="D36" s="300"/>
      <c r="E36" s="304" t="s">
        <v>61</v>
      </c>
      <c r="F36" s="300"/>
      <c r="G36" s="419" t="s">
        <v>1687</v>
      </c>
      <c r="H36" s="419"/>
      <c r="I36" s="419"/>
      <c r="J36" s="419"/>
      <c r="K36" s="298"/>
    </row>
    <row r="37" spans="2:11" ht="15" customHeight="1">
      <c r="B37" s="301"/>
      <c r="C37" s="302"/>
      <c r="D37" s="300"/>
      <c r="E37" s="304" t="s">
        <v>143</v>
      </c>
      <c r="F37" s="300"/>
      <c r="G37" s="419" t="s">
        <v>1688</v>
      </c>
      <c r="H37" s="419"/>
      <c r="I37" s="419"/>
      <c r="J37" s="419"/>
      <c r="K37" s="298"/>
    </row>
    <row r="38" spans="2:11" ht="15" customHeight="1">
      <c r="B38" s="301"/>
      <c r="C38" s="302"/>
      <c r="D38" s="300"/>
      <c r="E38" s="304" t="s">
        <v>144</v>
      </c>
      <c r="F38" s="300"/>
      <c r="G38" s="419" t="s">
        <v>1689</v>
      </c>
      <c r="H38" s="419"/>
      <c r="I38" s="419"/>
      <c r="J38" s="419"/>
      <c r="K38" s="298"/>
    </row>
    <row r="39" spans="2:11" ht="15" customHeight="1">
      <c r="B39" s="301"/>
      <c r="C39" s="302"/>
      <c r="D39" s="300"/>
      <c r="E39" s="304" t="s">
        <v>145</v>
      </c>
      <c r="F39" s="300"/>
      <c r="G39" s="419" t="s">
        <v>1690</v>
      </c>
      <c r="H39" s="419"/>
      <c r="I39" s="419"/>
      <c r="J39" s="419"/>
      <c r="K39" s="298"/>
    </row>
    <row r="40" spans="2:11" ht="15" customHeight="1">
      <c r="B40" s="301"/>
      <c r="C40" s="302"/>
      <c r="D40" s="300"/>
      <c r="E40" s="304" t="s">
        <v>1691</v>
      </c>
      <c r="F40" s="300"/>
      <c r="G40" s="419" t="s">
        <v>1692</v>
      </c>
      <c r="H40" s="419"/>
      <c r="I40" s="419"/>
      <c r="J40" s="419"/>
      <c r="K40" s="298"/>
    </row>
    <row r="41" spans="2:11" ht="15" customHeight="1">
      <c r="B41" s="301"/>
      <c r="C41" s="302"/>
      <c r="D41" s="300"/>
      <c r="E41" s="304"/>
      <c r="F41" s="300"/>
      <c r="G41" s="419" t="s">
        <v>1693</v>
      </c>
      <c r="H41" s="419"/>
      <c r="I41" s="419"/>
      <c r="J41" s="419"/>
      <c r="K41" s="298"/>
    </row>
    <row r="42" spans="2:11" ht="15" customHeight="1">
      <c r="B42" s="301"/>
      <c r="C42" s="302"/>
      <c r="D42" s="300"/>
      <c r="E42" s="304" t="s">
        <v>1694</v>
      </c>
      <c r="F42" s="300"/>
      <c r="G42" s="419" t="s">
        <v>1695</v>
      </c>
      <c r="H42" s="419"/>
      <c r="I42" s="419"/>
      <c r="J42" s="419"/>
      <c r="K42" s="298"/>
    </row>
    <row r="43" spans="2:11" ht="15" customHeight="1">
      <c r="B43" s="301"/>
      <c r="C43" s="302"/>
      <c r="D43" s="300"/>
      <c r="E43" s="304" t="s">
        <v>147</v>
      </c>
      <c r="F43" s="300"/>
      <c r="G43" s="419" t="s">
        <v>1696</v>
      </c>
      <c r="H43" s="419"/>
      <c r="I43" s="419"/>
      <c r="J43" s="419"/>
      <c r="K43" s="298"/>
    </row>
    <row r="44" spans="2:11" ht="12.75" customHeight="1">
      <c r="B44" s="301"/>
      <c r="C44" s="302"/>
      <c r="D44" s="300"/>
      <c r="E44" s="300"/>
      <c r="F44" s="300"/>
      <c r="G44" s="300"/>
      <c r="H44" s="300"/>
      <c r="I44" s="300"/>
      <c r="J44" s="300"/>
      <c r="K44" s="298"/>
    </row>
    <row r="45" spans="2:11" ht="15" customHeight="1">
      <c r="B45" s="301"/>
      <c r="C45" s="302"/>
      <c r="D45" s="419" t="s">
        <v>1697</v>
      </c>
      <c r="E45" s="419"/>
      <c r="F45" s="419"/>
      <c r="G45" s="419"/>
      <c r="H45" s="419"/>
      <c r="I45" s="419"/>
      <c r="J45" s="419"/>
      <c r="K45" s="298"/>
    </row>
    <row r="46" spans="2:11" ht="15" customHeight="1">
      <c r="B46" s="301"/>
      <c r="C46" s="302"/>
      <c r="D46" s="302"/>
      <c r="E46" s="419" t="s">
        <v>1698</v>
      </c>
      <c r="F46" s="419"/>
      <c r="G46" s="419"/>
      <c r="H46" s="419"/>
      <c r="I46" s="419"/>
      <c r="J46" s="419"/>
      <c r="K46" s="298"/>
    </row>
    <row r="47" spans="2:11" ht="15" customHeight="1">
      <c r="B47" s="301"/>
      <c r="C47" s="302"/>
      <c r="D47" s="302"/>
      <c r="E47" s="419" t="s">
        <v>1699</v>
      </c>
      <c r="F47" s="419"/>
      <c r="G47" s="419"/>
      <c r="H47" s="419"/>
      <c r="I47" s="419"/>
      <c r="J47" s="419"/>
      <c r="K47" s="298"/>
    </row>
    <row r="48" spans="2:11" ht="15" customHeight="1">
      <c r="B48" s="301"/>
      <c r="C48" s="302"/>
      <c r="D48" s="302"/>
      <c r="E48" s="419" t="s">
        <v>1700</v>
      </c>
      <c r="F48" s="419"/>
      <c r="G48" s="419"/>
      <c r="H48" s="419"/>
      <c r="I48" s="419"/>
      <c r="J48" s="419"/>
      <c r="K48" s="298"/>
    </row>
    <row r="49" spans="2:11" ht="15" customHeight="1">
      <c r="B49" s="301"/>
      <c r="C49" s="302"/>
      <c r="D49" s="419" t="s">
        <v>1701</v>
      </c>
      <c r="E49" s="419"/>
      <c r="F49" s="419"/>
      <c r="G49" s="419"/>
      <c r="H49" s="419"/>
      <c r="I49" s="419"/>
      <c r="J49" s="419"/>
      <c r="K49" s="298"/>
    </row>
    <row r="50" spans="2:11" ht="25.5" customHeight="1">
      <c r="B50" s="297"/>
      <c r="C50" s="421" t="s">
        <v>1702</v>
      </c>
      <c r="D50" s="421"/>
      <c r="E50" s="421"/>
      <c r="F50" s="421"/>
      <c r="G50" s="421"/>
      <c r="H50" s="421"/>
      <c r="I50" s="421"/>
      <c r="J50" s="421"/>
      <c r="K50" s="298"/>
    </row>
    <row r="51" spans="2:11" ht="5.25" customHeight="1">
      <c r="B51" s="297"/>
      <c r="C51" s="299"/>
      <c r="D51" s="299"/>
      <c r="E51" s="299"/>
      <c r="F51" s="299"/>
      <c r="G51" s="299"/>
      <c r="H51" s="299"/>
      <c r="I51" s="299"/>
      <c r="J51" s="299"/>
      <c r="K51" s="298"/>
    </row>
    <row r="52" spans="2:11" ht="15" customHeight="1">
      <c r="B52" s="297"/>
      <c r="C52" s="419" t="s">
        <v>1703</v>
      </c>
      <c r="D52" s="419"/>
      <c r="E52" s="419"/>
      <c r="F52" s="419"/>
      <c r="G52" s="419"/>
      <c r="H52" s="419"/>
      <c r="I52" s="419"/>
      <c r="J52" s="419"/>
      <c r="K52" s="298"/>
    </row>
    <row r="53" spans="2:11" ht="15" customHeight="1">
      <c r="B53" s="297"/>
      <c r="C53" s="419" t="s">
        <v>1704</v>
      </c>
      <c r="D53" s="419"/>
      <c r="E53" s="419"/>
      <c r="F53" s="419"/>
      <c r="G53" s="419"/>
      <c r="H53" s="419"/>
      <c r="I53" s="419"/>
      <c r="J53" s="419"/>
      <c r="K53" s="298"/>
    </row>
    <row r="54" spans="2:11" ht="12.75" customHeight="1">
      <c r="B54" s="297"/>
      <c r="C54" s="300"/>
      <c r="D54" s="300"/>
      <c r="E54" s="300"/>
      <c r="F54" s="300"/>
      <c r="G54" s="300"/>
      <c r="H54" s="300"/>
      <c r="I54" s="300"/>
      <c r="J54" s="300"/>
      <c r="K54" s="298"/>
    </row>
    <row r="55" spans="2:11" ht="15" customHeight="1">
      <c r="B55" s="297"/>
      <c r="C55" s="419" t="s">
        <v>1705</v>
      </c>
      <c r="D55" s="419"/>
      <c r="E55" s="419"/>
      <c r="F55" s="419"/>
      <c r="G55" s="419"/>
      <c r="H55" s="419"/>
      <c r="I55" s="419"/>
      <c r="J55" s="419"/>
      <c r="K55" s="298"/>
    </row>
    <row r="56" spans="2:11" ht="15" customHeight="1">
      <c r="B56" s="297"/>
      <c r="C56" s="302"/>
      <c r="D56" s="419" t="s">
        <v>1706</v>
      </c>
      <c r="E56" s="419"/>
      <c r="F56" s="419"/>
      <c r="G56" s="419"/>
      <c r="H56" s="419"/>
      <c r="I56" s="419"/>
      <c r="J56" s="419"/>
      <c r="K56" s="298"/>
    </row>
    <row r="57" spans="2:11" ht="15" customHeight="1">
      <c r="B57" s="297"/>
      <c r="C57" s="302"/>
      <c r="D57" s="419" t="s">
        <v>1707</v>
      </c>
      <c r="E57" s="419"/>
      <c r="F57" s="419"/>
      <c r="G57" s="419"/>
      <c r="H57" s="419"/>
      <c r="I57" s="419"/>
      <c r="J57" s="419"/>
      <c r="K57" s="298"/>
    </row>
    <row r="58" spans="2:11" ht="15" customHeight="1">
      <c r="B58" s="297"/>
      <c r="C58" s="302"/>
      <c r="D58" s="419" t="s">
        <v>1708</v>
      </c>
      <c r="E58" s="419"/>
      <c r="F58" s="419"/>
      <c r="G58" s="419"/>
      <c r="H58" s="419"/>
      <c r="I58" s="419"/>
      <c r="J58" s="419"/>
      <c r="K58" s="298"/>
    </row>
    <row r="59" spans="2:11" ht="15" customHeight="1">
      <c r="B59" s="297"/>
      <c r="C59" s="302"/>
      <c r="D59" s="419" t="s">
        <v>1709</v>
      </c>
      <c r="E59" s="419"/>
      <c r="F59" s="419"/>
      <c r="G59" s="419"/>
      <c r="H59" s="419"/>
      <c r="I59" s="419"/>
      <c r="J59" s="419"/>
      <c r="K59" s="298"/>
    </row>
    <row r="60" spans="2:11" ht="15" customHeight="1">
      <c r="B60" s="297"/>
      <c r="C60" s="302"/>
      <c r="D60" s="423" t="s">
        <v>1710</v>
      </c>
      <c r="E60" s="423"/>
      <c r="F60" s="423"/>
      <c r="G60" s="423"/>
      <c r="H60" s="423"/>
      <c r="I60" s="423"/>
      <c r="J60" s="423"/>
      <c r="K60" s="298"/>
    </row>
    <row r="61" spans="2:11" ht="15" customHeight="1">
      <c r="B61" s="297"/>
      <c r="C61" s="302"/>
      <c r="D61" s="419" t="s">
        <v>1711</v>
      </c>
      <c r="E61" s="419"/>
      <c r="F61" s="419"/>
      <c r="G61" s="419"/>
      <c r="H61" s="419"/>
      <c r="I61" s="419"/>
      <c r="J61" s="419"/>
      <c r="K61" s="298"/>
    </row>
    <row r="62" spans="2:11" ht="12.75" customHeight="1">
      <c r="B62" s="297"/>
      <c r="C62" s="302"/>
      <c r="D62" s="302"/>
      <c r="E62" s="305"/>
      <c r="F62" s="302"/>
      <c r="G62" s="302"/>
      <c r="H62" s="302"/>
      <c r="I62" s="302"/>
      <c r="J62" s="302"/>
      <c r="K62" s="298"/>
    </row>
    <row r="63" spans="2:11" ht="15" customHeight="1">
      <c r="B63" s="297"/>
      <c r="C63" s="302"/>
      <c r="D63" s="419" t="s">
        <v>1712</v>
      </c>
      <c r="E63" s="419"/>
      <c r="F63" s="419"/>
      <c r="G63" s="419"/>
      <c r="H63" s="419"/>
      <c r="I63" s="419"/>
      <c r="J63" s="419"/>
      <c r="K63" s="298"/>
    </row>
    <row r="64" spans="2:11" ht="15" customHeight="1">
      <c r="B64" s="297"/>
      <c r="C64" s="302"/>
      <c r="D64" s="423" t="s">
        <v>1713</v>
      </c>
      <c r="E64" s="423"/>
      <c r="F64" s="423"/>
      <c r="G64" s="423"/>
      <c r="H64" s="423"/>
      <c r="I64" s="423"/>
      <c r="J64" s="423"/>
      <c r="K64" s="298"/>
    </row>
    <row r="65" spans="2:11" ht="15" customHeight="1">
      <c r="B65" s="297"/>
      <c r="C65" s="302"/>
      <c r="D65" s="419" t="s">
        <v>1714</v>
      </c>
      <c r="E65" s="419"/>
      <c r="F65" s="419"/>
      <c r="G65" s="419"/>
      <c r="H65" s="419"/>
      <c r="I65" s="419"/>
      <c r="J65" s="419"/>
      <c r="K65" s="298"/>
    </row>
    <row r="66" spans="2:11" ht="15" customHeight="1">
      <c r="B66" s="297"/>
      <c r="C66" s="302"/>
      <c r="D66" s="419" t="s">
        <v>1715</v>
      </c>
      <c r="E66" s="419"/>
      <c r="F66" s="419"/>
      <c r="G66" s="419"/>
      <c r="H66" s="419"/>
      <c r="I66" s="419"/>
      <c r="J66" s="419"/>
      <c r="K66" s="298"/>
    </row>
    <row r="67" spans="2:11" ht="15" customHeight="1">
      <c r="B67" s="297"/>
      <c r="C67" s="302"/>
      <c r="D67" s="419" t="s">
        <v>1716</v>
      </c>
      <c r="E67" s="419"/>
      <c r="F67" s="419"/>
      <c r="G67" s="419"/>
      <c r="H67" s="419"/>
      <c r="I67" s="419"/>
      <c r="J67" s="419"/>
      <c r="K67" s="298"/>
    </row>
    <row r="68" spans="2:11" ht="15" customHeight="1">
      <c r="B68" s="297"/>
      <c r="C68" s="302"/>
      <c r="D68" s="419" t="s">
        <v>1717</v>
      </c>
      <c r="E68" s="419"/>
      <c r="F68" s="419"/>
      <c r="G68" s="419"/>
      <c r="H68" s="419"/>
      <c r="I68" s="419"/>
      <c r="J68" s="419"/>
      <c r="K68" s="298"/>
    </row>
    <row r="69" spans="2:11" ht="12.75" customHeight="1">
      <c r="B69" s="306"/>
      <c r="C69" s="307"/>
      <c r="D69" s="307"/>
      <c r="E69" s="307"/>
      <c r="F69" s="307"/>
      <c r="G69" s="307"/>
      <c r="H69" s="307"/>
      <c r="I69" s="307"/>
      <c r="J69" s="307"/>
      <c r="K69" s="308"/>
    </row>
    <row r="70" spans="2:11" ht="18.75" customHeight="1">
      <c r="B70" s="309"/>
      <c r="C70" s="309"/>
      <c r="D70" s="309"/>
      <c r="E70" s="309"/>
      <c r="F70" s="309"/>
      <c r="G70" s="309"/>
      <c r="H70" s="309"/>
      <c r="I70" s="309"/>
      <c r="J70" s="309"/>
      <c r="K70" s="310"/>
    </row>
    <row r="71" spans="2:11" ht="18.75" customHeight="1">
      <c r="B71" s="310"/>
      <c r="C71" s="310"/>
      <c r="D71" s="310"/>
      <c r="E71" s="310"/>
      <c r="F71" s="310"/>
      <c r="G71" s="310"/>
      <c r="H71" s="310"/>
      <c r="I71" s="310"/>
      <c r="J71" s="310"/>
      <c r="K71" s="310"/>
    </row>
    <row r="72" spans="2:11" ht="7.5" customHeight="1">
      <c r="B72" s="311"/>
      <c r="C72" s="312"/>
      <c r="D72" s="312"/>
      <c r="E72" s="312"/>
      <c r="F72" s="312"/>
      <c r="G72" s="312"/>
      <c r="H72" s="312"/>
      <c r="I72" s="312"/>
      <c r="J72" s="312"/>
      <c r="K72" s="313"/>
    </row>
    <row r="73" spans="2:11" ht="45" customHeight="1">
      <c r="B73" s="314"/>
      <c r="C73" s="424" t="s">
        <v>107</v>
      </c>
      <c r="D73" s="424"/>
      <c r="E73" s="424"/>
      <c r="F73" s="424"/>
      <c r="G73" s="424"/>
      <c r="H73" s="424"/>
      <c r="I73" s="424"/>
      <c r="J73" s="424"/>
      <c r="K73" s="315"/>
    </row>
    <row r="74" spans="2:11" ht="17.25" customHeight="1">
      <c r="B74" s="314"/>
      <c r="C74" s="316" t="s">
        <v>1718</v>
      </c>
      <c r="D74" s="316"/>
      <c r="E74" s="316"/>
      <c r="F74" s="316" t="s">
        <v>1719</v>
      </c>
      <c r="G74" s="317"/>
      <c r="H74" s="316" t="s">
        <v>143</v>
      </c>
      <c r="I74" s="316" t="s">
        <v>65</v>
      </c>
      <c r="J74" s="316" t="s">
        <v>1720</v>
      </c>
      <c r="K74" s="315"/>
    </row>
    <row r="75" spans="2:11" ht="17.25" customHeight="1">
      <c r="B75" s="314"/>
      <c r="C75" s="318" t="s">
        <v>1721</v>
      </c>
      <c r="D75" s="318"/>
      <c r="E75" s="318"/>
      <c r="F75" s="319" t="s">
        <v>1722</v>
      </c>
      <c r="G75" s="320"/>
      <c r="H75" s="318"/>
      <c r="I75" s="318"/>
      <c r="J75" s="318" t="s">
        <v>1723</v>
      </c>
      <c r="K75" s="315"/>
    </row>
    <row r="76" spans="2:11" ht="5.25" customHeight="1">
      <c r="B76" s="314"/>
      <c r="C76" s="321"/>
      <c r="D76" s="321"/>
      <c r="E76" s="321"/>
      <c r="F76" s="321"/>
      <c r="G76" s="322"/>
      <c r="H76" s="321"/>
      <c r="I76" s="321"/>
      <c r="J76" s="321"/>
      <c r="K76" s="315"/>
    </row>
    <row r="77" spans="2:11" ht="15" customHeight="1">
      <c r="B77" s="314"/>
      <c r="C77" s="304" t="s">
        <v>61</v>
      </c>
      <c r="D77" s="321"/>
      <c r="E77" s="321"/>
      <c r="F77" s="323" t="s">
        <v>1724</v>
      </c>
      <c r="G77" s="322"/>
      <c r="H77" s="304" t="s">
        <v>1725</v>
      </c>
      <c r="I77" s="304" t="s">
        <v>1726</v>
      </c>
      <c r="J77" s="304">
        <v>20</v>
      </c>
      <c r="K77" s="315"/>
    </row>
    <row r="78" spans="2:11" ht="15" customHeight="1">
      <c r="B78" s="314"/>
      <c r="C78" s="304" t="s">
        <v>1727</v>
      </c>
      <c r="D78" s="304"/>
      <c r="E78" s="304"/>
      <c r="F78" s="323" t="s">
        <v>1724</v>
      </c>
      <c r="G78" s="322"/>
      <c r="H78" s="304" t="s">
        <v>1728</v>
      </c>
      <c r="I78" s="304" t="s">
        <v>1726</v>
      </c>
      <c r="J78" s="304">
        <v>120</v>
      </c>
      <c r="K78" s="315"/>
    </row>
    <row r="79" spans="2:11" ht="15" customHeight="1">
      <c r="B79" s="324"/>
      <c r="C79" s="304" t="s">
        <v>1729</v>
      </c>
      <c r="D79" s="304"/>
      <c r="E79" s="304"/>
      <c r="F79" s="323" t="s">
        <v>1730</v>
      </c>
      <c r="G79" s="322"/>
      <c r="H79" s="304" t="s">
        <v>1731</v>
      </c>
      <c r="I79" s="304" t="s">
        <v>1726</v>
      </c>
      <c r="J79" s="304">
        <v>50</v>
      </c>
      <c r="K79" s="315"/>
    </row>
    <row r="80" spans="2:11" ht="15" customHeight="1">
      <c r="B80" s="324"/>
      <c r="C80" s="304" t="s">
        <v>1732</v>
      </c>
      <c r="D80" s="304"/>
      <c r="E80" s="304"/>
      <c r="F80" s="323" t="s">
        <v>1724</v>
      </c>
      <c r="G80" s="322"/>
      <c r="H80" s="304" t="s">
        <v>1733</v>
      </c>
      <c r="I80" s="304" t="s">
        <v>1734</v>
      </c>
      <c r="J80" s="304"/>
      <c r="K80" s="315"/>
    </row>
    <row r="81" spans="2:11" ht="15" customHeight="1">
      <c r="B81" s="324"/>
      <c r="C81" s="325" t="s">
        <v>1735</v>
      </c>
      <c r="D81" s="325"/>
      <c r="E81" s="325"/>
      <c r="F81" s="326" t="s">
        <v>1730</v>
      </c>
      <c r="G81" s="325"/>
      <c r="H81" s="325" t="s">
        <v>1736</v>
      </c>
      <c r="I81" s="325" t="s">
        <v>1726</v>
      </c>
      <c r="J81" s="325">
        <v>15</v>
      </c>
      <c r="K81" s="315"/>
    </row>
    <row r="82" spans="2:11" ht="15" customHeight="1">
      <c r="B82" s="324"/>
      <c r="C82" s="325" t="s">
        <v>1737</v>
      </c>
      <c r="D82" s="325"/>
      <c r="E82" s="325"/>
      <c r="F82" s="326" t="s">
        <v>1730</v>
      </c>
      <c r="G82" s="325"/>
      <c r="H82" s="325" t="s">
        <v>1738</v>
      </c>
      <c r="I82" s="325" t="s">
        <v>1726</v>
      </c>
      <c r="J82" s="325">
        <v>15</v>
      </c>
      <c r="K82" s="315"/>
    </row>
    <row r="83" spans="2:11" ht="15" customHeight="1">
      <c r="B83" s="324"/>
      <c r="C83" s="325" t="s">
        <v>1739</v>
      </c>
      <c r="D83" s="325"/>
      <c r="E83" s="325"/>
      <c r="F83" s="326" t="s">
        <v>1730</v>
      </c>
      <c r="G83" s="325"/>
      <c r="H83" s="325" t="s">
        <v>1740</v>
      </c>
      <c r="I83" s="325" t="s">
        <v>1726</v>
      </c>
      <c r="J83" s="325">
        <v>20</v>
      </c>
      <c r="K83" s="315"/>
    </row>
    <row r="84" spans="2:11" ht="15" customHeight="1">
      <c r="B84" s="324"/>
      <c r="C84" s="325" t="s">
        <v>1741</v>
      </c>
      <c r="D84" s="325"/>
      <c r="E84" s="325"/>
      <c r="F84" s="326" t="s">
        <v>1730</v>
      </c>
      <c r="G84" s="325"/>
      <c r="H84" s="325" t="s">
        <v>1742</v>
      </c>
      <c r="I84" s="325" t="s">
        <v>1726</v>
      </c>
      <c r="J84" s="325">
        <v>20</v>
      </c>
      <c r="K84" s="315"/>
    </row>
    <row r="85" spans="2:11" ht="15" customHeight="1">
      <c r="B85" s="324"/>
      <c r="C85" s="304" t="s">
        <v>1743</v>
      </c>
      <c r="D85" s="304"/>
      <c r="E85" s="304"/>
      <c r="F85" s="323" t="s">
        <v>1730</v>
      </c>
      <c r="G85" s="322"/>
      <c r="H85" s="304" t="s">
        <v>1744</v>
      </c>
      <c r="I85" s="304" t="s">
        <v>1726</v>
      </c>
      <c r="J85" s="304">
        <v>50</v>
      </c>
      <c r="K85" s="315"/>
    </row>
    <row r="86" spans="2:11" ht="15" customHeight="1">
      <c r="B86" s="324"/>
      <c r="C86" s="304" t="s">
        <v>1745</v>
      </c>
      <c r="D86" s="304"/>
      <c r="E86" s="304"/>
      <c r="F86" s="323" t="s">
        <v>1730</v>
      </c>
      <c r="G86" s="322"/>
      <c r="H86" s="304" t="s">
        <v>1746</v>
      </c>
      <c r="I86" s="304" t="s">
        <v>1726</v>
      </c>
      <c r="J86" s="304">
        <v>20</v>
      </c>
      <c r="K86" s="315"/>
    </row>
    <row r="87" spans="2:11" ht="15" customHeight="1">
      <c r="B87" s="324"/>
      <c r="C87" s="304" t="s">
        <v>1747</v>
      </c>
      <c r="D87" s="304"/>
      <c r="E87" s="304"/>
      <c r="F87" s="323" t="s">
        <v>1730</v>
      </c>
      <c r="G87" s="322"/>
      <c r="H87" s="304" t="s">
        <v>1748</v>
      </c>
      <c r="I87" s="304" t="s">
        <v>1726</v>
      </c>
      <c r="J87" s="304">
        <v>20</v>
      </c>
      <c r="K87" s="315"/>
    </row>
    <row r="88" spans="2:11" ht="15" customHeight="1">
      <c r="B88" s="324"/>
      <c r="C88" s="304" t="s">
        <v>1749</v>
      </c>
      <c r="D88" s="304"/>
      <c r="E88" s="304"/>
      <c r="F88" s="323" t="s">
        <v>1730</v>
      </c>
      <c r="G88" s="322"/>
      <c r="H88" s="304" t="s">
        <v>1750</v>
      </c>
      <c r="I88" s="304" t="s">
        <v>1726</v>
      </c>
      <c r="J88" s="304">
        <v>50</v>
      </c>
      <c r="K88" s="315"/>
    </row>
    <row r="89" spans="2:11" ht="15" customHeight="1">
      <c r="B89" s="324"/>
      <c r="C89" s="304" t="s">
        <v>1751</v>
      </c>
      <c r="D89" s="304"/>
      <c r="E89" s="304"/>
      <c r="F89" s="323" t="s">
        <v>1730</v>
      </c>
      <c r="G89" s="322"/>
      <c r="H89" s="304" t="s">
        <v>1751</v>
      </c>
      <c r="I89" s="304" t="s">
        <v>1726</v>
      </c>
      <c r="J89" s="304">
        <v>50</v>
      </c>
      <c r="K89" s="315"/>
    </row>
    <row r="90" spans="2:11" ht="15" customHeight="1">
      <c r="B90" s="324"/>
      <c r="C90" s="304" t="s">
        <v>148</v>
      </c>
      <c r="D90" s="304"/>
      <c r="E90" s="304"/>
      <c r="F90" s="323" t="s">
        <v>1730</v>
      </c>
      <c r="G90" s="322"/>
      <c r="H90" s="304" t="s">
        <v>1752</v>
      </c>
      <c r="I90" s="304" t="s">
        <v>1726</v>
      </c>
      <c r="J90" s="304">
        <v>255</v>
      </c>
      <c r="K90" s="315"/>
    </row>
    <row r="91" spans="2:11" ht="15" customHeight="1">
      <c r="B91" s="324"/>
      <c r="C91" s="304" t="s">
        <v>1753</v>
      </c>
      <c r="D91" s="304"/>
      <c r="E91" s="304"/>
      <c r="F91" s="323" t="s">
        <v>1724</v>
      </c>
      <c r="G91" s="322"/>
      <c r="H91" s="304" t="s">
        <v>1754</v>
      </c>
      <c r="I91" s="304" t="s">
        <v>1755</v>
      </c>
      <c r="J91" s="304"/>
      <c r="K91" s="315"/>
    </row>
    <row r="92" spans="2:11" ht="15" customHeight="1">
      <c r="B92" s="324"/>
      <c r="C92" s="304" t="s">
        <v>1756</v>
      </c>
      <c r="D92" s="304"/>
      <c r="E92" s="304"/>
      <c r="F92" s="323" t="s">
        <v>1724</v>
      </c>
      <c r="G92" s="322"/>
      <c r="H92" s="304" t="s">
        <v>1757</v>
      </c>
      <c r="I92" s="304" t="s">
        <v>1758</v>
      </c>
      <c r="J92" s="304"/>
      <c r="K92" s="315"/>
    </row>
    <row r="93" spans="2:11" ht="15" customHeight="1">
      <c r="B93" s="324"/>
      <c r="C93" s="304" t="s">
        <v>1759</v>
      </c>
      <c r="D93" s="304"/>
      <c r="E93" s="304"/>
      <c r="F93" s="323" t="s">
        <v>1724</v>
      </c>
      <c r="G93" s="322"/>
      <c r="H93" s="304" t="s">
        <v>1759</v>
      </c>
      <c r="I93" s="304" t="s">
        <v>1758</v>
      </c>
      <c r="J93" s="304"/>
      <c r="K93" s="315"/>
    </row>
    <row r="94" spans="2:11" ht="15" customHeight="1">
      <c r="B94" s="324"/>
      <c r="C94" s="304" t="s">
        <v>46</v>
      </c>
      <c r="D94" s="304"/>
      <c r="E94" s="304"/>
      <c r="F94" s="323" t="s">
        <v>1724</v>
      </c>
      <c r="G94" s="322"/>
      <c r="H94" s="304" t="s">
        <v>1760</v>
      </c>
      <c r="I94" s="304" t="s">
        <v>1758</v>
      </c>
      <c r="J94" s="304"/>
      <c r="K94" s="315"/>
    </row>
    <row r="95" spans="2:11" ht="15" customHeight="1">
      <c r="B95" s="324"/>
      <c r="C95" s="304" t="s">
        <v>56</v>
      </c>
      <c r="D95" s="304"/>
      <c r="E95" s="304"/>
      <c r="F95" s="323" t="s">
        <v>1724</v>
      </c>
      <c r="G95" s="322"/>
      <c r="H95" s="304" t="s">
        <v>1761</v>
      </c>
      <c r="I95" s="304" t="s">
        <v>1758</v>
      </c>
      <c r="J95" s="304"/>
      <c r="K95" s="315"/>
    </row>
    <row r="96" spans="2:11" ht="15" customHeight="1">
      <c r="B96" s="327"/>
      <c r="C96" s="328"/>
      <c r="D96" s="328"/>
      <c r="E96" s="328"/>
      <c r="F96" s="328"/>
      <c r="G96" s="328"/>
      <c r="H96" s="328"/>
      <c r="I96" s="328"/>
      <c r="J96" s="328"/>
      <c r="K96" s="329"/>
    </row>
    <row r="97" spans="2:11" ht="18.75" customHeight="1">
      <c r="B97" s="330"/>
      <c r="C97" s="331"/>
      <c r="D97" s="331"/>
      <c r="E97" s="331"/>
      <c r="F97" s="331"/>
      <c r="G97" s="331"/>
      <c r="H97" s="331"/>
      <c r="I97" s="331"/>
      <c r="J97" s="331"/>
      <c r="K97" s="330"/>
    </row>
    <row r="98" spans="2:11" ht="18.75" customHeight="1">
      <c r="B98" s="310"/>
      <c r="C98" s="310"/>
      <c r="D98" s="310"/>
      <c r="E98" s="310"/>
      <c r="F98" s="310"/>
      <c r="G98" s="310"/>
      <c r="H98" s="310"/>
      <c r="I98" s="310"/>
      <c r="J98" s="310"/>
      <c r="K98" s="310"/>
    </row>
    <row r="99" spans="2:11" ht="7.5" customHeight="1">
      <c r="B99" s="311"/>
      <c r="C99" s="312"/>
      <c r="D99" s="312"/>
      <c r="E99" s="312"/>
      <c r="F99" s="312"/>
      <c r="G99" s="312"/>
      <c r="H99" s="312"/>
      <c r="I99" s="312"/>
      <c r="J99" s="312"/>
      <c r="K99" s="313"/>
    </row>
    <row r="100" spans="2:11" ht="45" customHeight="1">
      <c r="B100" s="314"/>
      <c r="C100" s="424" t="s">
        <v>1762</v>
      </c>
      <c r="D100" s="424"/>
      <c r="E100" s="424"/>
      <c r="F100" s="424"/>
      <c r="G100" s="424"/>
      <c r="H100" s="424"/>
      <c r="I100" s="424"/>
      <c r="J100" s="424"/>
      <c r="K100" s="315"/>
    </row>
    <row r="101" spans="2:11" ht="17.25" customHeight="1">
      <c r="B101" s="314"/>
      <c r="C101" s="316" t="s">
        <v>1718</v>
      </c>
      <c r="D101" s="316"/>
      <c r="E101" s="316"/>
      <c r="F101" s="316" t="s">
        <v>1719</v>
      </c>
      <c r="G101" s="317"/>
      <c r="H101" s="316" t="s">
        <v>143</v>
      </c>
      <c r="I101" s="316" t="s">
        <v>65</v>
      </c>
      <c r="J101" s="316" t="s">
        <v>1720</v>
      </c>
      <c r="K101" s="315"/>
    </row>
    <row r="102" spans="2:11" ht="17.25" customHeight="1">
      <c r="B102" s="314"/>
      <c r="C102" s="318" t="s">
        <v>1721</v>
      </c>
      <c r="D102" s="318"/>
      <c r="E102" s="318"/>
      <c r="F102" s="319" t="s">
        <v>1722</v>
      </c>
      <c r="G102" s="320"/>
      <c r="H102" s="318"/>
      <c r="I102" s="318"/>
      <c r="J102" s="318" t="s">
        <v>1723</v>
      </c>
      <c r="K102" s="315"/>
    </row>
    <row r="103" spans="2:11" ht="5.25" customHeight="1">
      <c r="B103" s="314"/>
      <c r="C103" s="316"/>
      <c r="D103" s="316"/>
      <c r="E103" s="316"/>
      <c r="F103" s="316"/>
      <c r="G103" s="332"/>
      <c r="H103" s="316"/>
      <c r="I103" s="316"/>
      <c r="J103" s="316"/>
      <c r="K103" s="315"/>
    </row>
    <row r="104" spans="2:11" ht="15" customHeight="1">
      <c r="B104" s="314"/>
      <c r="C104" s="304" t="s">
        <v>61</v>
      </c>
      <c r="D104" s="321"/>
      <c r="E104" s="321"/>
      <c r="F104" s="323" t="s">
        <v>1724</v>
      </c>
      <c r="G104" s="332"/>
      <c r="H104" s="304" t="s">
        <v>1763</v>
      </c>
      <c r="I104" s="304" t="s">
        <v>1726</v>
      </c>
      <c r="J104" s="304">
        <v>20</v>
      </c>
      <c r="K104" s="315"/>
    </row>
    <row r="105" spans="2:11" ht="15" customHeight="1">
      <c r="B105" s="314"/>
      <c r="C105" s="304" t="s">
        <v>1727</v>
      </c>
      <c r="D105" s="304"/>
      <c r="E105" s="304"/>
      <c r="F105" s="323" t="s">
        <v>1724</v>
      </c>
      <c r="G105" s="304"/>
      <c r="H105" s="304" t="s">
        <v>1763</v>
      </c>
      <c r="I105" s="304" t="s">
        <v>1726</v>
      </c>
      <c r="J105" s="304">
        <v>120</v>
      </c>
      <c r="K105" s="315"/>
    </row>
    <row r="106" spans="2:11" ht="15" customHeight="1">
      <c r="B106" s="324"/>
      <c r="C106" s="304" t="s">
        <v>1729</v>
      </c>
      <c r="D106" s="304"/>
      <c r="E106" s="304"/>
      <c r="F106" s="323" t="s">
        <v>1730</v>
      </c>
      <c r="G106" s="304"/>
      <c r="H106" s="304" t="s">
        <v>1763</v>
      </c>
      <c r="I106" s="304" t="s">
        <v>1726</v>
      </c>
      <c r="J106" s="304">
        <v>50</v>
      </c>
      <c r="K106" s="315"/>
    </row>
    <row r="107" spans="2:11" ht="15" customHeight="1">
      <c r="B107" s="324"/>
      <c r="C107" s="304" t="s">
        <v>1732</v>
      </c>
      <c r="D107" s="304"/>
      <c r="E107" s="304"/>
      <c r="F107" s="323" t="s">
        <v>1724</v>
      </c>
      <c r="G107" s="304"/>
      <c r="H107" s="304" t="s">
        <v>1763</v>
      </c>
      <c r="I107" s="304" t="s">
        <v>1734</v>
      </c>
      <c r="J107" s="304"/>
      <c r="K107" s="315"/>
    </row>
    <row r="108" spans="2:11" ht="15" customHeight="1">
      <c r="B108" s="324"/>
      <c r="C108" s="304" t="s">
        <v>1743</v>
      </c>
      <c r="D108" s="304"/>
      <c r="E108" s="304"/>
      <c r="F108" s="323" t="s">
        <v>1730</v>
      </c>
      <c r="G108" s="304"/>
      <c r="H108" s="304" t="s">
        <v>1763</v>
      </c>
      <c r="I108" s="304" t="s">
        <v>1726</v>
      </c>
      <c r="J108" s="304">
        <v>50</v>
      </c>
      <c r="K108" s="315"/>
    </row>
    <row r="109" spans="2:11" ht="15" customHeight="1">
      <c r="B109" s="324"/>
      <c r="C109" s="304" t="s">
        <v>1751</v>
      </c>
      <c r="D109" s="304"/>
      <c r="E109" s="304"/>
      <c r="F109" s="323" t="s">
        <v>1730</v>
      </c>
      <c r="G109" s="304"/>
      <c r="H109" s="304" t="s">
        <v>1763</v>
      </c>
      <c r="I109" s="304" t="s">
        <v>1726</v>
      </c>
      <c r="J109" s="304">
        <v>50</v>
      </c>
      <c r="K109" s="315"/>
    </row>
    <row r="110" spans="2:11" ht="15" customHeight="1">
      <c r="B110" s="324"/>
      <c r="C110" s="304" t="s">
        <v>1749</v>
      </c>
      <c r="D110" s="304"/>
      <c r="E110" s="304"/>
      <c r="F110" s="323" t="s">
        <v>1730</v>
      </c>
      <c r="G110" s="304"/>
      <c r="H110" s="304" t="s">
        <v>1763</v>
      </c>
      <c r="I110" s="304" t="s">
        <v>1726</v>
      </c>
      <c r="J110" s="304">
        <v>50</v>
      </c>
      <c r="K110" s="315"/>
    </row>
    <row r="111" spans="2:11" ht="15" customHeight="1">
      <c r="B111" s="324"/>
      <c r="C111" s="304" t="s">
        <v>61</v>
      </c>
      <c r="D111" s="304"/>
      <c r="E111" s="304"/>
      <c r="F111" s="323" t="s">
        <v>1724</v>
      </c>
      <c r="G111" s="304"/>
      <c r="H111" s="304" t="s">
        <v>1764</v>
      </c>
      <c r="I111" s="304" t="s">
        <v>1726</v>
      </c>
      <c r="J111" s="304">
        <v>20</v>
      </c>
      <c r="K111" s="315"/>
    </row>
    <row r="112" spans="2:11" ht="15" customHeight="1">
      <c r="B112" s="324"/>
      <c r="C112" s="304" t="s">
        <v>1765</v>
      </c>
      <c r="D112" s="304"/>
      <c r="E112" s="304"/>
      <c r="F112" s="323" t="s">
        <v>1724</v>
      </c>
      <c r="G112" s="304"/>
      <c r="H112" s="304" t="s">
        <v>1766</v>
      </c>
      <c r="I112" s="304" t="s">
        <v>1726</v>
      </c>
      <c r="J112" s="304">
        <v>120</v>
      </c>
      <c r="K112" s="315"/>
    </row>
    <row r="113" spans="2:11" ht="15" customHeight="1">
      <c r="B113" s="324"/>
      <c r="C113" s="304" t="s">
        <v>46</v>
      </c>
      <c r="D113" s="304"/>
      <c r="E113" s="304"/>
      <c r="F113" s="323" t="s">
        <v>1724</v>
      </c>
      <c r="G113" s="304"/>
      <c r="H113" s="304" t="s">
        <v>1767</v>
      </c>
      <c r="I113" s="304" t="s">
        <v>1758</v>
      </c>
      <c r="J113" s="304"/>
      <c r="K113" s="315"/>
    </row>
    <row r="114" spans="2:11" ht="15" customHeight="1">
      <c r="B114" s="324"/>
      <c r="C114" s="304" t="s">
        <v>56</v>
      </c>
      <c r="D114" s="304"/>
      <c r="E114" s="304"/>
      <c r="F114" s="323" t="s">
        <v>1724</v>
      </c>
      <c r="G114" s="304"/>
      <c r="H114" s="304" t="s">
        <v>1768</v>
      </c>
      <c r="I114" s="304" t="s">
        <v>1758</v>
      </c>
      <c r="J114" s="304"/>
      <c r="K114" s="315"/>
    </row>
    <row r="115" spans="2:11" ht="15" customHeight="1">
      <c r="B115" s="324"/>
      <c r="C115" s="304" t="s">
        <v>65</v>
      </c>
      <c r="D115" s="304"/>
      <c r="E115" s="304"/>
      <c r="F115" s="323" t="s">
        <v>1724</v>
      </c>
      <c r="G115" s="304"/>
      <c r="H115" s="304" t="s">
        <v>1769</v>
      </c>
      <c r="I115" s="304" t="s">
        <v>1770</v>
      </c>
      <c r="J115" s="304"/>
      <c r="K115" s="315"/>
    </row>
    <row r="116" spans="2:11" ht="15" customHeight="1">
      <c r="B116" s="327"/>
      <c r="C116" s="333"/>
      <c r="D116" s="333"/>
      <c r="E116" s="333"/>
      <c r="F116" s="333"/>
      <c r="G116" s="333"/>
      <c r="H116" s="333"/>
      <c r="I116" s="333"/>
      <c r="J116" s="333"/>
      <c r="K116" s="329"/>
    </row>
    <row r="117" spans="2:11" ht="18.75" customHeight="1">
      <c r="B117" s="334"/>
      <c r="C117" s="300"/>
      <c r="D117" s="300"/>
      <c r="E117" s="300"/>
      <c r="F117" s="335"/>
      <c r="G117" s="300"/>
      <c r="H117" s="300"/>
      <c r="I117" s="300"/>
      <c r="J117" s="300"/>
      <c r="K117" s="334"/>
    </row>
    <row r="118" spans="2:11" ht="18.75" customHeight="1">
      <c r="B118" s="310"/>
      <c r="C118" s="310"/>
      <c r="D118" s="310"/>
      <c r="E118" s="310"/>
      <c r="F118" s="310"/>
      <c r="G118" s="310"/>
      <c r="H118" s="310"/>
      <c r="I118" s="310"/>
      <c r="J118" s="310"/>
      <c r="K118" s="310"/>
    </row>
    <row r="119" spans="2:11" ht="7.5" customHeight="1">
      <c r="B119" s="336"/>
      <c r="C119" s="337"/>
      <c r="D119" s="337"/>
      <c r="E119" s="337"/>
      <c r="F119" s="337"/>
      <c r="G119" s="337"/>
      <c r="H119" s="337"/>
      <c r="I119" s="337"/>
      <c r="J119" s="337"/>
      <c r="K119" s="338"/>
    </row>
    <row r="120" spans="2:11" ht="45" customHeight="1">
      <c r="B120" s="339"/>
      <c r="C120" s="420" t="s">
        <v>1771</v>
      </c>
      <c r="D120" s="420"/>
      <c r="E120" s="420"/>
      <c r="F120" s="420"/>
      <c r="G120" s="420"/>
      <c r="H120" s="420"/>
      <c r="I120" s="420"/>
      <c r="J120" s="420"/>
      <c r="K120" s="340"/>
    </row>
    <row r="121" spans="2:11" ht="17.25" customHeight="1">
      <c r="B121" s="341"/>
      <c r="C121" s="316" t="s">
        <v>1718</v>
      </c>
      <c r="D121" s="316"/>
      <c r="E121" s="316"/>
      <c r="F121" s="316" t="s">
        <v>1719</v>
      </c>
      <c r="G121" s="317"/>
      <c r="H121" s="316" t="s">
        <v>143</v>
      </c>
      <c r="I121" s="316" t="s">
        <v>65</v>
      </c>
      <c r="J121" s="316" t="s">
        <v>1720</v>
      </c>
      <c r="K121" s="342"/>
    </row>
    <row r="122" spans="2:11" ht="17.25" customHeight="1">
      <c r="B122" s="341"/>
      <c r="C122" s="318" t="s">
        <v>1721</v>
      </c>
      <c r="D122" s="318"/>
      <c r="E122" s="318"/>
      <c r="F122" s="319" t="s">
        <v>1722</v>
      </c>
      <c r="G122" s="320"/>
      <c r="H122" s="318"/>
      <c r="I122" s="318"/>
      <c r="J122" s="318" t="s">
        <v>1723</v>
      </c>
      <c r="K122" s="342"/>
    </row>
    <row r="123" spans="2:11" ht="5.25" customHeight="1">
      <c r="B123" s="343"/>
      <c r="C123" s="321"/>
      <c r="D123" s="321"/>
      <c r="E123" s="321"/>
      <c r="F123" s="321"/>
      <c r="G123" s="304"/>
      <c r="H123" s="321"/>
      <c r="I123" s="321"/>
      <c r="J123" s="321"/>
      <c r="K123" s="344"/>
    </row>
    <row r="124" spans="2:11" ht="15" customHeight="1">
      <c r="B124" s="343"/>
      <c r="C124" s="304" t="s">
        <v>1727</v>
      </c>
      <c r="D124" s="321"/>
      <c r="E124" s="321"/>
      <c r="F124" s="323" t="s">
        <v>1724</v>
      </c>
      <c r="G124" s="304"/>
      <c r="H124" s="304" t="s">
        <v>1763</v>
      </c>
      <c r="I124" s="304" t="s">
        <v>1726</v>
      </c>
      <c r="J124" s="304">
        <v>120</v>
      </c>
      <c r="K124" s="345"/>
    </row>
    <row r="125" spans="2:11" ht="15" customHeight="1">
      <c r="B125" s="343"/>
      <c r="C125" s="304" t="s">
        <v>1772</v>
      </c>
      <c r="D125" s="304"/>
      <c r="E125" s="304"/>
      <c r="F125" s="323" t="s">
        <v>1724</v>
      </c>
      <c r="G125" s="304"/>
      <c r="H125" s="304" t="s">
        <v>1773</v>
      </c>
      <c r="I125" s="304" t="s">
        <v>1726</v>
      </c>
      <c r="J125" s="304" t="s">
        <v>1774</v>
      </c>
      <c r="K125" s="345"/>
    </row>
    <row r="126" spans="2:11" ht="15" customHeight="1">
      <c r="B126" s="343"/>
      <c r="C126" s="304" t="s">
        <v>93</v>
      </c>
      <c r="D126" s="304"/>
      <c r="E126" s="304"/>
      <c r="F126" s="323" t="s">
        <v>1724</v>
      </c>
      <c r="G126" s="304"/>
      <c r="H126" s="304" t="s">
        <v>1775</v>
      </c>
      <c r="I126" s="304" t="s">
        <v>1726</v>
      </c>
      <c r="J126" s="304" t="s">
        <v>1774</v>
      </c>
      <c r="K126" s="345"/>
    </row>
    <row r="127" spans="2:11" ht="15" customHeight="1">
      <c r="B127" s="343"/>
      <c r="C127" s="304" t="s">
        <v>1735</v>
      </c>
      <c r="D127" s="304"/>
      <c r="E127" s="304"/>
      <c r="F127" s="323" t="s">
        <v>1730</v>
      </c>
      <c r="G127" s="304"/>
      <c r="H127" s="304" t="s">
        <v>1736</v>
      </c>
      <c r="I127" s="304" t="s">
        <v>1726</v>
      </c>
      <c r="J127" s="304">
        <v>15</v>
      </c>
      <c r="K127" s="345"/>
    </row>
    <row r="128" spans="2:11" ht="15" customHeight="1">
      <c r="B128" s="343"/>
      <c r="C128" s="325" t="s">
        <v>1737</v>
      </c>
      <c r="D128" s="325"/>
      <c r="E128" s="325"/>
      <c r="F128" s="326" t="s">
        <v>1730</v>
      </c>
      <c r="G128" s="325"/>
      <c r="H128" s="325" t="s">
        <v>1738</v>
      </c>
      <c r="I128" s="325" t="s">
        <v>1726</v>
      </c>
      <c r="J128" s="325">
        <v>15</v>
      </c>
      <c r="K128" s="345"/>
    </row>
    <row r="129" spans="2:11" ht="15" customHeight="1">
      <c r="B129" s="343"/>
      <c r="C129" s="325" t="s">
        <v>1739</v>
      </c>
      <c r="D129" s="325"/>
      <c r="E129" s="325"/>
      <c r="F129" s="326" t="s">
        <v>1730</v>
      </c>
      <c r="G129" s="325"/>
      <c r="H129" s="325" t="s">
        <v>1740</v>
      </c>
      <c r="I129" s="325" t="s">
        <v>1726</v>
      </c>
      <c r="J129" s="325">
        <v>20</v>
      </c>
      <c r="K129" s="345"/>
    </row>
    <row r="130" spans="2:11" ht="15" customHeight="1">
      <c r="B130" s="343"/>
      <c r="C130" s="325" t="s">
        <v>1741</v>
      </c>
      <c r="D130" s="325"/>
      <c r="E130" s="325"/>
      <c r="F130" s="326" t="s">
        <v>1730</v>
      </c>
      <c r="G130" s="325"/>
      <c r="H130" s="325" t="s">
        <v>1742</v>
      </c>
      <c r="I130" s="325" t="s">
        <v>1726</v>
      </c>
      <c r="J130" s="325">
        <v>20</v>
      </c>
      <c r="K130" s="345"/>
    </row>
    <row r="131" spans="2:11" ht="15" customHeight="1">
      <c r="B131" s="343"/>
      <c r="C131" s="304" t="s">
        <v>1729</v>
      </c>
      <c r="D131" s="304"/>
      <c r="E131" s="304"/>
      <c r="F131" s="323" t="s">
        <v>1730</v>
      </c>
      <c r="G131" s="304"/>
      <c r="H131" s="304" t="s">
        <v>1763</v>
      </c>
      <c r="I131" s="304" t="s">
        <v>1726</v>
      </c>
      <c r="J131" s="304">
        <v>50</v>
      </c>
      <c r="K131" s="345"/>
    </row>
    <row r="132" spans="2:11" ht="15" customHeight="1">
      <c r="B132" s="343"/>
      <c r="C132" s="304" t="s">
        <v>1743</v>
      </c>
      <c r="D132" s="304"/>
      <c r="E132" s="304"/>
      <c r="F132" s="323" t="s">
        <v>1730</v>
      </c>
      <c r="G132" s="304"/>
      <c r="H132" s="304" t="s">
        <v>1763</v>
      </c>
      <c r="I132" s="304" t="s">
        <v>1726</v>
      </c>
      <c r="J132" s="304">
        <v>50</v>
      </c>
      <c r="K132" s="345"/>
    </row>
    <row r="133" spans="2:11" ht="15" customHeight="1">
      <c r="B133" s="343"/>
      <c r="C133" s="304" t="s">
        <v>1749</v>
      </c>
      <c r="D133" s="304"/>
      <c r="E133" s="304"/>
      <c r="F133" s="323" t="s">
        <v>1730</v>
      </c>
      <c r="G133" s="304"/>
      <c r="H133" s="304" t="s">
        <v>1763</v>
      </c>
      <c r="I133" s="304" t="s">
        <v>1726</v>
      </c>
      <c r="J133" s="304">
        <v>50</v>
      </c>
      <c r="K133" s="345"/>
    </row>
    <row r="134" spans="2:11" ht="15" customHeight="1">
      <c r="B134" s="343"/>
      <c r="C134" s="304" t="s">
        <v>1751</v>
      </c>
      <c r="D134" s="304"/>
      <c r="E134" s="304"/>
      <c r="F134" s="323" t="s">
        <v>1730</v>
      </c>
      <c r="G134" s="304"/>
      <c r="H134" s="304" t="s">
        <v>1763</v>
      </c>
      <c r="I134" s="304" t="s">
        <v>1726</v>
      </c>
      <c r="J134" s="304">
        <v>50</v>
      </c>
      <c r="K134" s="345"/>
    </row>
    <row r="135" spans="2:11" ht="15" customHeight="1">
      <c r="B135" s="343"/>
      <c r="C135" s="304" t="s">
        <v>148</v>
      </c>
      <c r="D135" s="304"/>
      <c r="E135" s="304"/>
      <c r="F135" s="323" t="s">
        <v>1730</v>
      </c>
      <c r="G135" s="304"/>
      <c r="H135" s="304" t="s">
        <v>1776</v>
      </c>
      <c r="I135" s="304" t="s">
        <v>1726</v>
      </c>
      <c r="J135" s="304">
        <v>255</v>
      </c>
      <c r="K135" s="345"/>
    </row>
    <row r="136" spans="2:11" ht="15" customHeight="1">
      <c r="B136" s="343"/>
      <c r="C136" s="304" t="s">
        <v>1753</v>
      </c>
      <c r="D136" s="304"/>
      <c r="E136" s="304"/>
      <c r="F136" s="323" t="s">
        <v>1724</v>
      </c>
      <c r="G136" s="304"/>
      <c r="H136" s="304" t="s">
        <v>1777</v>
      </c>
      <c r="I136" s="304" t="s">
        <v>1755</v>
      </c>
      <c r="J136" s="304"/>
      <c r="K136" s="345"/>
    </row>
    <row r="137" spans="2:11" ht="15" customHeight="1">
      <c r="B137" s="343"/>
      <c r="C137" s="304" t="s">
        <v>1756</v>
      </c>
      <c r="D137" s="304"/>
      <c r="E137" s="304"/>
      <c r="F137" s="323" t="s">
        <v>1724</v>
      </c>
      <c r="G137" s="304"/>
      <c r="H137" s="304" t="s">
        <v>1778</v>
      </c>
      <c r="I137" s="304" t="s">
        <v>1758</v>
      </c>
      <c r="J137" s="304"/>
      <c r="K137" s="345"/>
    </row>
    <row r="138" spans="2:11" ht="15" customHeight="1">
      <c r="B138" s="343"/>
      <c r="C138" s="304" t="s">
        <v>1759</v>
      </c>
      <c r="D138" s="304"/>
      <c r="E138" s="304"/>
      <c r="F138" s="323" t="s">
        <v>1724</v>
      </c>
      <c r="G138" s="304"/>
      <c r="H138" s="304" t="s">
        <v>1759</v>
      </c>
      <c r="I138" s="304" t="s">
        <v>1758</v>
      </c>
      <c r="J138" s="304"/>
      <c r="K138" s="345"/>
    </row>
    <row r="139" spans="2:11" ht="15" customHeight="1">
      <c r="B139" s="343"/>
      <c r="C139" s="304" t="s">
        <v>46</v>
      </c>
      <c r="D139" s="304"/>
      <c r="E139" s="304"/>
      <c r="F139" s="323" t="s">
        <v>1724</v>
      </c>
      <c r="G139" s="304"/>
      <c r="H139" s="304" t="s">
        <v>1779</v>
      </c>
      <c r="I139" s="304" t="s">
        <v>1758</v>
      </c>
      <c r="J139" s="304"/>
      <c r="K139" s="345"/>
    </row>
    <row r="140" spans="2:11" ht="15" customHeight="1">
      <c r="B140" s="343"/>
      <c r="C140" s="304" t="s">
        <v>1780</v>
      </c>
      <c r="D140" s="304"/>
      <c r="E140" s="304"/>
      <c r="F140" s="323" t="s">
        <v>1724</v>
      </c>
      <c r="G140" s="304"/>
      <c r="H140" s="304" t="s">
        <v>1781</v>
      </c>
      <c r="I140" s="304" t="s">
        <v>1758</v>
      </c>
      <c r="J140" s="304"/>
      <c r="K140" s="345"/>
    </row>
    <row r="141" spans="2:11" ht="15" customHeight="1">
      <c r="B141" s="346"/>
      <c r="C141" s="347"/>
      <c r="D141" s="347"/>
      <c r="E141" s="347"/>
      <c r="F141" s="347"/>
      <c r="G141" s="347"/>
      <c r="H141" s="347"/>
      <c r="I141" s="347"/>
      <c r="J141" s="347"/>
      <c r="K141" s="348"/>
    </row>
    <row r="142" spans="2:11" ht="18.75" customHeight="1">
      <c r="B142" s="300"/>
      <c r="C142" s="300"/>
      <c r="D142" s="300"/>
      <c r="E142" s="300"/>
      <c r="F142" s="335"/>
      <c r="G142" s="300"/>
      <c r="H142" s="300"/>
      <c r="I142" s="300"/>
      <c r="J142" s="300"/>
      <c r="K142" s="300"/>
    </row>
    <row r="143" spans="2:11" ht="18.75" customHeight="1">
      <c r="B143" s="310"/>
      <c r="C143" s="310"/>
      <c r="D143" s="310"/>
      <c r="E143" s="310"/>
      <c r="F143" s="310"/>
      <c r="G143" s="310"/>
      <c r="H143" s="310"/>
      <c r="I143" s="310"/>
      <c r="J143" s="310"/>
      <c r="K143" s="310"/>
    </row>
    <row r="144" spans="2:11" ht="7.5" customHeight="1">
      <c r="B144" s="311"/>
      <c r="C144" s="312"/>
      <c r="D144" s="312"/>
      <c r="E144" s="312"/>
      <c r="F144" s="312"/>
      <c r="G144" s="312"/>
      <c r="H144" s="312"/>
      <c r="I144" s="312"/>
      <c r="J144" s="312"/>
      <c r="K144" s="313"/>
    </row>
    <row r="145" spans="2:11" ht="45" customHeight="1">
      <c r="B145" s="314"/>
      <c r="C145" s="424" t="s">
        <v>1782</v>
      </c>
      <c r="D145" s="424"/>
      <c r="E145" s="424"/>
      <c r="F145" s="424"/>
      <c r="G145" s="424"/>
      <c r="H145" s="424"/>
      <c r="I145" s="424"/>
      <c r="J145" s="424"/>
      <c r="K145" s="315"/>
    </row>
    <row r="146" spans="2:11" ht="17.25" customHeight="1">
      <c r="B146" s="314"/>
      <c r="C146" s="316" t="s">
        <v>1718</v>
      </c>
      <c r="D146" s="316"/>
      <c r="E146" s="316"/>
      <c r="F146" s="316" t="s">
        <v>1719</v>
      </c>
      <c r="G146" s="317"/>
      <c r="H146" s="316" t="s">
        <v>143</v>
      </c>
      <c r="I146" s="316" t="s">
        <v>65</v>
      </c>
      <c r="J146" s="316" t="s">
        <v>1720</v>
      </c>
      <c r="K146" s="315"/>
    </row>
    <row r="147" spans="2:11" ht="17.25" customHeight="1">
      <c r="B147" s="314"/>
      <c r="C147" s="318" t="s">
        <v>1721</v>
      </c>
      <c r="D147" s="318"/>
      <c r="E147" s="318"/>
      <c r="F147" s="319" t="s">
        <v>1722</v>
      </c>
      <c r="G147" s="320"/>
      <c r="H147" s="318"/>
      <c r="I147" s="318"/>
      <c r="J147" s="318" t="s">
        <v>1723</v>
      </c>
      <c r="K147" s="315"/>
    </row>
    <row r="148" spans="2:11" ht="5.25" customHeight="1">
      <c r="B148" s="324"/>
      <c r="C148" s="321"/>
      <c r="D148" s="321"/>
      <c r="E148" s="321"/>
      <c r="F148" s="321"/>
      <c r="G148" s="322"/>
      <c r="H148" s="321"/>
      <c r="I148" s="321"/>
      <c r="J148" s="321"/>
      <c r="K148" s="345"/>
    </row>
    <row r="149" spans="2:11" ht="15" customHeight="1">
      <c r="B149" s="324"/>
      <c r="C149" s="349" t="s">
        <v>1727</v>
      </c>
      <c r="D149" s="304"/>
      <c r="E149" s="304"/>
      <c r="F149" s="350" t="s">
        <v>1724</v>
      </c>
      <c r="G149" s="304"/>
      <c r="H149" s="349" t="s">
        <v>1763</v>
      </c>
      <c r="I149" s="349" t="s">
        <v>1726</v>
      </c>
      <c r="J149" s="349">
        <v>120</v>
      </c>
      <c r="K149" s="345"/>
    </row>
    <row r="150" spans="2:11" ht="15" customHeight="1">
      <c r="B150" s="324"/>
      <c r="C150" s="349" t="s">
        <v>1772</v>
      </c>
      <c r="D150" s="304"/>
      <c r="E150" s="304"/>
      <c r="F150" s="350" t="s">
        <v>1724</v>
      </c>
      <c r="G150" s="304"/>
      <c r="H150" s="349" t="s">
        <v>1783</v>
      </c>
      <c r="I150" s="349" t="s">
        <v>1726</v>
      </c>
      <c r="J150" s="349" t="s">
        <v>1774</v>
      </c>
      <c r="K150" s="345"/>
    </row>
    <row r="151" spans="2:11" ht="15" customHeight="1">
      <c r="B151" s="324"/>
      <c r="C151" s="349" t="s">
        <v>93</v>
      </c>
      <c r="D151" s="304"/>
      <c r="E151" s="304"/>
      <c r="F151" s="350" t="s">
        <v>1724</v>
      </c>
      <c r="G151" s="304"/>
      <c r="H151" s="349" t="s">
        <v>1784</v>
      </c>
      <c r="I151" s="349" t="s">
        <v>1726</v>
      </c>
      <c r="J151" s="349" t="s">
        <v>1774</v>
      </c>
      <c r="K151" s="345"/>
    </row>
    <row r="152" spans="2:11" ht="15" customHeight="1">
      <c r="B152" s="324"/>
      <c r="C152" s="349" t="s">
        <v>1729</v>
      </c>
      <c r="D152" s="304"/>
      <c r="E152" s="304"/>
      <c r="F152" s="350" t="s">
        <v>1730</v>
      </c>
      <c r="G152" s="304"/>
      <c r="H152" s="349" t="s">
        <v>1763</v>
      </c>
      <c r="I152" s="349" t="s">
        <v>1726</v>
      </c>
      <c r="J152" s="349">
        <v>50</v>
      </c>
      <c r="K152" s="345"/>
    </row>
    <row r="153" spans="2:11" ht="15" customHeight="1">
      <c r="B153" s="324"/>
      <c r="C153" s="349" t="s">
        <v>1732</v>
      </c>
      <c r="D153" s="304"/>
      <c r="E153" s="304"/>
      <c r="F153" s="350" t="s">
        <v>1724</v>
      </c>
      <c r="G153" s="304"/>
      <c r="H153" s="349" t="s">
        <v>1763</v>
      </c>
      <c r="I153" s="349" t="s">
        <v>1734</v>
      </c>
      <c r="J153" s="349"/>
      <c r="K153" s="345"/>
    </row>
    <row r="154" spans="2:11" ht="15" customHeight="1">
      <c r="B154" s="324"/>
      <c r="C154" s="349" t="s">
        <v>1743</v>
      </c>
      <c r="D154" s="304"/>
      <c r="E154" s="304"/>
      <c r="F154" s="350" t="s">
        <v>1730</v>
      </c>
      <c r="G154" s="304"/>
      <c r="H154" s="349" t="s">
        <v>1763</v>
      </c>
      <c r="I154" s="349" t="s">
        <v>1726</v>
      </c>
      <c r="J154" s="349">
        <v>50</v>
      </c>
      <c r="K154" s="345"/>
    </row>
    <row r="155" spans="2:11" ht="15" customHeight="1">
      <c r="B155" s="324"/>
      <c r="C155" s="349" t="s">
        <v>1751</v>
      </c>
      <c r="D155" s="304"/>
      <c r="E155" s="304"/>
      <c r="F155" s="350" t="s">
        <v>1730</v>
      </c>
      <c r="G155" s="304"/>
      <c r="H155" s="349" t="s">
        <v>1763</v>
      </c>
      <c r="I155" s="349" t="s">
        <v>1726</v>
      </c>
      <c r="J155" s="349">
        <v>50</v>
      </c>
      <c r="K155" s="345"/>
    </row>
    <row r="156" spans="2:11" ht="15" customHeight="1">
      <c r="B156" s="324"/>
      <c r="C156" s="349" t="s">
        <v>1749</v>
      </c>
      <c r="D156" s="304"/>
      <c r="E156" s="304"/>
      <c r="F156" s="350" t="s">
        <v>1730</v>
      </c>
      <c r="G156" s="304"/>
      <c r="H156" s="349" t="s">
        <v>1763</v>
      </c>
      <c r="I156" s="349" t="s">
        <v>1726</v>
      </c>
      <c r="J156" s="349">
        <v>50</v>
      </c>
      <c r="K156" s="345"/>
    </row>
    <row r="157" spans="2:11" ht="15" customHeight="1">
      <c r="B157" s="324"/>
      <c r="C157" s="349" t="s">
        <v>114</v>
      </c>
      <c r="D157" s="304"/>
      <c r="E157" s="304"/>
      <c r="F157" s="350" t="s">
        <v>1724</v>
      </c>
      <c r="G157" s="304"/>
      <c r="H157" s="349" t="s">
        <v>1785</v>
      </c>
      <c r="I157" s="349" t="s">
        <v>1726</v>
      </c>
      <c r="J157" s="349" t="s">
        <v>1786</v>
      </c>
      <c r="K157" s="345"/>
    </row>
    <row r="158" spans="2:11" ht="15" customHeight="1">
      <c r="B158" s="324"/>
      <c r="C158" s="349" t="s">
        <v>1787</v>
      </c>
      <c r="D158" s="304"/>
      <c r="E158" s="304"/>
      <c r="F158" s="350" t="s">
        <v>1724</v>
      </c>
      <c r="G158" s="304"/>
      <c r="H158" s="349" t="s">
        <v>1788</v>
      </c>
      <c r="I158" s="349" t="s">
        <v>1758</v>
      </c>
      <c r="J158" s="349"/>
      <c r="K158" s="345"/>
    </row>
    <row r="159" spans="2:11" ht="15" customHeight="1">
      <c r="B159" s="351"/>
      <c r="C159" s="333"/>
      <c r="D159" s="333"/>
      <c r="E159" s="333"/>
      <c r="F159" s="333"/>
      <c r="G159" s="333"/>
      <c r="H159" s="333"/>
      <c r="I159" s="333"/>
      <c r="J159" s="333"/>
      <c r="K159" s="352"/>
    </row>
    <row r="160" spans="2:11" ht="18.75" customHeight="1">
      <c r="B160" s="300"/>
      <c r="C160" s="304"/>
      <c r="D160" s="304"/>
      <c r="E160" s="304"/>
      <c r="F160" s="323"/>
      <c r="G160" s="304"/>
      <c r="H160" s="304"/>
      <c r="I160" s="304"/>
      <c r="J160" s="304"/>
      <c r="K160" s="300"/>
    </row>
    <row r="161" spans="2:11" ht="18.75" customHeight="1">
      <c r="B161" s="310"/>
      <c r="C161" s="310"/>
      <c r="D161" s="310"/>
      <c r="E161" s="310"/>
      <c r="F161" s="310"/>
      <c r="G161" s="310"/>
      <c r="H161" s="310"/>
      <c r="I161" s="310"/>
      <c r="J161" s="310"/>
      <c r="K161" s="310"/>
    </row>
    <row r="162" spans="2:11" ht="7.5" customHeight="1">
      <c r="B162" s="292"/>
      <c r="C162" s="293"/>
      <c r="D162" s="293"/>
      <c r="E162" s="293"/>
      <c r="F162" s="293"/>
      <c r="G162" s="293"/>
      <c r="H162" s="293"/>
      <c r="I162" s="293"/>
      <c r="J162" s="293"/>
      <c r="K162" s="294"/>
    </row>
    <row r="163" spans="2:11" ht="45" customHeight="1">
      <c r="B163" s="295"/>
      <c r="C163" s="420" t="s">
        <v>1789</v>
      </c>
      <c r="D163" s="420"/>
      <c r="E163" s="420"/>
      <c r="F163" s="420"/>
      <c r="G163" s="420"/>
      <c r="H163" s="420"/>
      <c r="I163" s="420"/>
      <c r="J163" s="420"/>
      <c r="K163" s="296"/>
    </row>
    <row r="164" spans="2:11" ht="17.25" customHeight="1">
      <c r="B164" s="295"/>
      <c r="C164" s="316" t="s">
        <v>1718</v>
      </c>
      <c r="D164" s="316"/>
      <c r="E164" s="316"/>
      <c r="F164" s="316" t="s">
        <v>1719</v>
      </c>
      <c r="G164" s="353"/>
      <c r="H164" s="354" t="s">
        <v>143</v>
      </c>
      <c r="I164" s="354" t="s">
        <v>65</v>
      </c>
      <c r="J164" s="316" t="s">
        <v>1720</v>
      </c>
      <c r="K164" s="296"/>
    </row>
    <row r="165" spans="2:11" ht="17.25" customHeight="1">
      <c r="B165" s="297"/>
      <c r="C165" s="318" t="s">
        <v>1721</v>
      </c>
      <c r="D165" s="318"/>
      <c r="E165" s="318"/>
      <c r="F165" s="319" t="s">
        <v>1722</v>
      </c>
      <c r="G165" s="355"/>
      <c r="H165" s="356"/>
      <c r="I165" s="356"/>
      <c r="J165" s="318" t="s">
        <v>1723</v>
      </c>
      <c r="K165" s="298"/>
    </row>
    <row r="166" spans="2:11" ht="5.25" customHeight="1">
      <c r="B166" s="324"/>
      <c r="C166" s="321"/>
      <c r="D166" s="321"/>
      <c r="E166" s="321"/>
      <c r="F166" s="321"/>
      <c r="G166" s="322"/>
      <c r="H166" s="321"/>
      <c r="I166" s="321"/>
      <c r="J166" s="321"/>
      <c r="K166" s="345"/>
    </row>
    <row r="167" spans="2:11" ht="15" customHeight="1">
      <c r="B167" s="324"/>
      <c r="C167" s="304" t="s">
        <v>1727</v>
      </c>
      <c r="D167" s="304"/>
      <c r="E167" s="304"/>
      <c r="F167" s="323" t="s">
        <v>1724</v>
      </c>
      <c r="G167" s="304"/>
      <c r="H167" s="304" t="s">
        <v>1763</v>
      </c>
      <c r="I167" s="304" t="s">
        <v>1726</v>
      </c>
      <c r="J167" s="304">
        <v>120</v>
      </c>
      <c r="K167" s="345"/>
    </row>
    <row r="168" spans="2:11" ht="15" customHeight="1">
      <c r="B168" s="324"/>
      <c r="C168" s="304" t="s">
        <v>1772</v>
      </c>
      <c r="D168" s="304"/>
      <c r="E168" s="304"/>
      <c r="F168" s="323" t="s">
        <v>1724</v>
      </c>
      <c r="G168" s="304"/>
      <c r="H168" s="304" t="s">
        <v>1773</v>
      </c>
      <c r="I168" s="304" t="s">
        <v>1726</v>
      </c>
      <c r="J168" s="304" t="s">
        <v>1774</v>
      </c>
      <c r="K168" s="345"/>
    </row>
    <row r="169" spans="2:11" ht="15" customHeight="1">
      <c r="B169" s="324"/>
      <c r="C169" s="304" t="s">
        <v>93</v>
      </c>
      <c r="D169" s="304"/>
      <c r="E169" s="304"/>
      <c r="F169" s="323" t="s">
        <v>1724</v>
      </c>
      <c r="G169" s="304"/>
      <c r="H169" s="304" t="s">
        <v>1790</v>
      </c>
      <c r="I169" s="304" t="s">
        <v>1726</v>
      </c>
      <c r="J169" s="304" t="s">
        <v>1774</v>
      </c>
      <c r="K169" s="345"/>
    </row>
    <row r="170" spans="2:11" ht="15" customHeight="1">
      <c r="B170" s="324"/>
      <c r="C170" s="304" t="s">
        <v>1729</v>
      </c>
      <c r="D170" s="304"/>
      <c r="E170" s="304"/>
      <c r="F170" s="323" t="s">
        <v>1730</v>
      </c>
      <c r="G170" s="304"/>
      <c r="H170" s="304" t="s">
        <v>1790</v>
      </c>
      <c r="I170" s="304" t="s">
        <v>1726</v>
      </c>
      <c r="J170" s="304">
        <v>50</v>
      </c>
      <c r="K170" s="345"/>
    </row>
    <row r="171" spans="2:11" ht="15" customHeight="1">
      <c r="B171" s="324"/>
      <c r="C171" s="304" t="s">
        <v>1732</v>
      </c>
      <c r="D171" s="304"/>
      <c r="E171" s="304"/>
      <c r="F171" s="323" t="s">
        <v>1724</v>
      </c>
      <c r="G171" s="304"/>
      <c r="H171" s="304" t="s">
        <v>1790</v>
      </c>
      <c r="I171" s="304" t="s">
        <v>1734</v>
      </c>
      <c r="J171" s="304"/>
      <c r="K171" s="345"/>
    </row>
    <row r="172" spans="2:11" ht="15" customHeight="1">
      <c r="B172" s="324"/>
      <c r="C172" s="304" t="s">
        <v>1743</v>
      </c>
      <c r="D172" s="304"/>
      <c r="E172" s="304"/>
      <c r="F172" s="323" t="s">
        <v>1730</v>
      </c>
      <c r="G172" s="304"/>
      <c r="H172" s="304" t="s">
        <v>1790</v>
      </c>
      <c r="I172" s="304" t="s">
        <v>1726</v>
      </c>
      <c r="J172" s="304">
        <v>50</v>
      </c>
      <c r="K172" s="345"/>
    </row>
    <row r="173" spans="2:11" ht="15" customHeight="1">
      <c r="B173" s="324"/>
      <c r="C173" s="304" t="s">
        <v>1751</v>
      </c>
      <c r="D173" s="304"/>
      <c r="E173" s="304"/>
      <c r="F173" s="323" t="s">
        <v>1730</v>
      </c>
      <c r="G173" s="304"/>
      <c r="H173" s="304" t="s">
        <v>1790</v>
      </c>
      <c r="I173" s="304" t="s">
        <v>1726</v>
      </c>
      <c r="J173" s="304">
        <v>50</v>
      </c>
      <c r="K173" s="345"/>
    </row>
    <row r="174" spans="2:11" ht="15" customHeight="1">
      <c r="B174" s="324"/>
      <c r="C174" s="304" t="s">
        <v>1749</v>
      </c>
      <c r="D174" s="304"/>
      <c r="E174" s="304"/>
      <c r="F174" s="323" t="s">
        <v>1730</v>
      </c>
      <c r="G174" s="304"/>
      <c r="H174" s="304" t="s">
        <v>1790</v>
      </c>
      <c r="I174" s="304" t="s">
        <v>1726</v>
      </c>
      <c r="J174" s="304">
        <v>50</v>
      </c>
      <c r="K174" s="345"/>
    </row>
    <row r="175" spans="2:11" ht="15" customHeight="1">
      <c r="B175" s="324"/>
      <c r="C175" s="304" t="s">
        <v>142</v>
      </c>
      <c r="D175" s="304"/>
      <c r="E175" s="304"/>
      <c r="F175" s="323" t="s">
        <v>1724</v>
      </c>
      <c r="G175" s="304"/>
      <c r="H175" s="304" t="s">
        <v>1791</v>
      </c>
      <c r="I175" s="304" t="s">
        <v>1792</v>
      </c>
      <c r="J175" s="304"/>
      <c r="K175" s="345"/>
    </row>
    <row r="176" spans="2:11" ht="15" customHeight="1">
      <c r="B176" s="324"/>
      <c r="C176" s="304" t="s">
        <v>65</v>
      </c>
      <c r="D176" s="304"/>
      <c r="E176" s="304"/>
      <c r="F176" s="323" t="s">
        <v>1724</v>
      </c>
      <c r="G176" s="304"/>
      <c r="H176" s="304" t="s">
        <v>1793</v>
      </c>
      <c r="I176" s="304" t="s">
        <v>1794</v>
      </c>
      <c r="J176" s="304">
        <v>1</v>
      </c>
      <c r="K176" s="345"/>
    </row>
    <row r="177" spans="2:11" ht="15" customHeight="1">
      <c r="B177" s="324"/>
      <c r="C177" s="304" t="s">
        <v>61</v>
      </c>
      <c r="D177" s="304"/>
      <c r="E177" s="304"/>
      <c r="F177" s="323" t="s">
        <v>1724</v>
      </c>
      <c r="G177" s="304"/>
      <c r="H177" s="304" t="s">
        <v>1795</v>
      </c>
      <c r="I177" s="304" t="s">
        <v>1726</v>
      </c>
      <c r="J177" s="304">
        <v>20</v>
      </c>
      <c r="K177" s="345"/>
    </row>
    <row r="178" spans="2:11" ht="15" customHeight="1">
      <c r="B178" s="324"/>
      <c r="C178" s="304" t="s">
        <v>143</v>
      </c>
      <c r="D178" s="304"/>
      <c r="E178" s="304"/>
      <c r="F178" s="323" t="s">
        <v>1724</v>
      </c>
      <c r="G178" s="304"/>
      <c r="H178" s="304" t="s">
        <v>1796</v>
      </c>
      <c r="I178" s="304" t="s">
        <v>1726</v>
      </c>
      <c r="J178" s="304">
        <v>255</v>
      </c>
      <c r="K178" s="345"/>
    </row>
    <row r="179" spans="2:11" ht="15" customHeight="1">
      <c r="B179" s="324"/>
      <c r="C179" s="304" t="s">
        <v>144</v>
      </c>
      <c r="D179" s="304"/>
      <c r="E179" s="304"/>
      <c r="F179" s="323" t="s">
        <v>1724</v>
      </c>
      <c r="G179" s="304"/>
      <c r="H179" s="304" t="s">
        <v>1689</v>
      </c>
      <c r="I179" s="304" t="s">
        <v>1726</v>
      </c>
      <c r="J179" s="304">
        <v>10</v>
      </c>
      <c r="K179" s="345"/>
    </row>
    <row r="180" spans="2:11" ht="15" customHeight="1">
      <c r="B180" s="324"/>
      <c r="C180" s="304" t="s">
        <v>145</v>
      </c>
      <c r="D180" s="304"/>
      <c r="E180" s="304"/>
      <c r="F180" s="323" t="s">
        <v>1724</v>
      </c>
      <c r="G180" s="304"/>
      <c r="H180" s="304" t="s">
        <v>1797</v>
      </c>
      <c r="I180" s="304" t="s">
        <v>1758</v>
      </c>
      <c r="J180" s="304"/>
      <c r="K180" s="345"/>
    </row>
    <row r="181" spans="2:11" ht="15" customHeight="1">
      <c r="B181" s="324"/>
      <c r="C181" s="304" t="s">
        <v>1798</v>
      </c>
      <c r="D181" s="304"/>
      <c r="E181" s="304"/>
      <c r="F181" s="323" t="s">
        <v>1724</v>
      </c>
      <c r="G181" s="304"/>
      <c r="H181" s="304" t="s">
        <v>1799</v>
      </c>
      <c r="I181" s="304" t="s">
        <v>1758</v>
      </c>
      <c r="J181" s="304"/>
      <c r="K181" s="345"/>
    </row>
    <row r="182" spans="2:11" ht="15" customHeight="1">
      <c r="B182" s="324"/>
      <c r="C182" s="304" t="s">
        <v>1787</v>
      </c>
      <c r="D182" s="304"/>
      <c r="E182" s="304"/>
      <c r="F182" s="323" t="s">
        <v>1724</v>
      </c>
      <c r="G182" s="304"/>
      <c r="H182" s="304" t="s">
        <v>1800</v>
      </c>
      <c r="I182" s="304" t="s">
        <v>1758</v>
      </c>
      <c r="J182" s="304"/>
      <c r="K182" s="345"/>
    </row>
    <row r="183" spans="2:11" ht="15" customHeight="1">
      <c r="B183" s="324"/>
      <c r="C183" s="304" t="s">
        <v>147</v>
      </c>
      <c r="D183" s="304"/>
      <c r="E183" s="304"/>
      <c r="F183" s="323" t="s">
        <v>1730</v>
      </c>
      <c r="G183" s="304"/>
      <c r="H183" s="304" t="s">
        <v>1801</v>
      </c>
      <c r="I183" s="304" t="s">
        <v>1726</v>
      </c>
      <c r="J183" s="304">
        <v>50</v>
      </c>
      <c r="K183" s="345"/>
    </row>
    <row r="184" spans="2:11" ht="15" customHeight="1">
      <c r="B184" s="324"/>
      <c r="C184" s="304" t="s">
        <v>1802</v>
      </c>
      <c r="D184" s="304"/>
      <c r="E184" s="304"/>
      <c r="F184" s="323" t="s">
        <v>1730</v>
      </c>
      <c r="G184" s="304"/>
      <c r="H184" s="304" t="s">
        <v>1803</v>
      </c>
      <c r="I184" s="304" t="s">
        <v>1804</v>
      </c>
      <c r="J184" s="304"/>
      <c r="K184" s="345"/>
    </row>
    <row r="185" spans="2:11" ht="15" customHeight="1">
      <c r="B185" s="324"/>
      <c r="C185" s="304" t="s">
        <v>1805</v>
      </c>
      <c r="D185" s="304"/>
      <c r="E185" s="304"/>
      <c r="F185" s="323" t="s">
        <v>1730</v>
      </c>
      <c r="G185" s="304"/>
      <c r="H185" s="304" t="s">
        <v>1806</v>
      </c>
      <c r="I185" s="304" t="s">
        <v>1804</v>
      </c>
      <c r="J185" s="304"/>
      <c r="K185" s="345"/>
    </row>
    <row r="186" spans="2:11" ht="15" customHeight="1">
      <c r="B186" s="324"/>
      <c r="C186" s="304" t="s">
        <v>1807</v>
      </c>
      <c r="D186" s="304"/>
      <c r="E186" s="304"/>
      <c r="F186" s="323" t="s">
        <v>1730</v>
      </c>
      <c r="G186" s="304"/>
      <c r="H186" s="304" t="s">
        <v>1808</v>
      </c>
      <c r="I186" s="304" t="s">
        <v>1804</v>
      </c>
      <c r="J186" s="304"/>
      <c r="K186" s="345"/>
    </row>
    <row r="187" spans="2:11" ht="15" customHeight="1">
      <c r="B187" s="324"/>
      <c r="C187" s="357" t="s">
        <v>1809</v>
      </c>
      <c r="D187" s="304"/>
      <c r="E187" s="304"/>
      <c r="F187" s="323" t="s">
        <v>1730</v>
      </c>
      <c r="G187" s="304"/>
      <c r="H187" s="304" t="s">
        <v>1810</v>
      </c>
      <c r="I187" s="304" t="s">
        <v>1811</v>
      </c>
      <c r="J187" s="358" t="s">
        <v>1812</v>
      </c>
      <c r="K187" s="345"/>
    </row>
    <row r="188" spans="2:11" ht="15" customHeight="1">
      <c r="B188" s="324"/>
      <c r="C188" s="309" t="s">
        <v>50</v>
      </c>
      <c r="D188" s="304"/>
      <c r="E188" s="304"/>
      <c r="F188" s="323" t="s">
        <v>1724</v>
      </c>
      <c r="G188" s="304"/>
      <c r="H188" s="300" t="s">
        <v>1813</v>
      </c>
      <c r="I188" s="304" t="s">
        <v>1814</v>
      </c>
      <c r="J188" s="304"/>
      <c r="K188" s="345"/>
    </row>
    <row r="189" spans="2:11" ht="15" customHeight="1">
      <c r="B189" s="324"/>
      <c r="C189" s="309" t="s">
        <v>1815</v>
      </c>
      <c r="D189" s="304"/>
      <c r="E189" s="304"/>
      <c r="F189" s="323" t="s">
        <v>1724</v>
      </c>
      <c r="G189" s="304"/>
      <c r="H189" s="304" t="s">
        <v>1816</v>
      </c>
      <c r="I189" s="304" t="s">
        <v>1758</v>
      </c>
      <c r="J189" s="304"/>
      <c r="K189" s="345"/>
    </row>
    <row r="190" spans="2:11" ht="15" customHeight="1">
      <c r="B190" s="324"/>
      <c r="C190" s="309" t="s">
        <v>1817</v>
      </c>
      <c r="D190" s="304"/>
      <c r="E190" s="304"/>
      <c r="F190" s="323" t="s">
        <v>1724</v>
      </c>
      <c r="G190" s="304"/>
      <c r="H190" s="304" t="s">
        <v>1818</v>
      </c>
      <c r="I190" s="304" t="s">
        <v>1758</v>
      </c>
      <c r="J190" s="304"/>
      <c r="K190" s="345"/>
    </row>
    <row r="191" spans="2:11" ht="15" customHeight="1">
      <c r="B191" s="324"/>
      <c r="C191" s="309" t="s">
        <v>1819</v>
      </c>
      <c r="D191" s="304"/>
      <c r="E191" s="304"/>
      <c r="F191" s="323" t="s">
        <v>1730</v>
      </c>
      <c r="G191" s="304"/>
      <c r="H191" s="304" t="s">
        <v>1820</v>
      </c>
      <c r="I191" s="304" t="s">
        <v>1758</v>
      </c>
      <c r="J191" s="304"/>
      <c r="K191" s="345"/>
    </row>
    <row r="192" spans="2:11" ht="15" customHeight="1">
      <c r="B192" s="351"/>
      <c r="C192" s="359"/>
      <c r="D192" s="333"/>
      <c r="E192" s="333"/>
      <c r="F192" s="333"/>
      <c r="G192" s="333"/>
      <c r="H192" s="333"/>
      <c r="I192" s="333"/>
      <c r="J192" s="333"/>
      <c r="K192" s="352"/>
    </row>
    <row r="193" spans="2:11" ht="18.75" customHeight="1">
      <c r="B193" s="300"/>
      <c r="C193" s="304"/>
      <c r="D193" s="304"/>
      <c r="E193" s="304"/>
      <c r="F193" s="323"/>
      <c r="G193" s="304"/>
      <c r="H193" s="304"/>
      <c r="I193" s="304"/>
      <c r="J193" s="304"/>
      <c r="K193" s="300"/>
    </row>
    <row r="194" spans="2:11" ht="18.75" customHeight="1">
      <c r="B194" s="300"/>
      <c r="C194" s="304"/>
      <c r="D194" s="304"/>
      <c r="E194" s="304"/>
      <c r="F194" s="323"/>
      <c r="G194" s="304"/>
      <c r="H194" s="304"/>
      <c r="I194" s="304"/>
      <c r="J194" s="304"/>
      <c r="K194" s="300"/>
    </row>
    <row r="195" spans="2:11" ht="18.75" customHeight="1">
      <c r="B195" s="310"/>
      <c r="C195" s="310"/>
      <c r="D195" s="310"/>
      <c r="E195" s="310"/>
      <c r="F195" s="310"/>
      <c r="G195" s="310"/>
      <c r="H195" s="310"/>
      <c r="I195" s="310"/>
      <c r="J195" s="310"/>
      <c r="K195" s="310"/>
    </row>
    <row r="196" spans="2:11">
      <c r="B196" s="292"/>
      <c r="C196" s="293"/>
      <c r="D196" s="293"/>
      <c r="E196" s="293"/>
      <c r="F196" s="293"/>
      <c r="G196" s="293"/>
      <c r="H196" s="293"/>
      <c r="I196" s="293"/>
      <c r="J196" s="293"/>
      <c r="K196" s="294"/>
    </row>
    <row r="197" spans="2:11" ht="22.2">
      <c r="B197" s="295"/>
      <c r="C197" s="420" t="s">
        <v>1821</v>
      </c>
      <c r="D197" s="420"/>
      <c r="E197" s="420"/>
      <c r="F197" s="420"/>
      <c r="G197" s="420"/>
      <c r="H197" s="420"/>
      <c r="I197" s="420"/>
      <c r="J197" s="420"/>
      <c r="K197" s="296"/>
    </row>
    <row r="198" spans="2:11" ht="25.5" customHeight="1">
      <c r="B198" s="295"/>
      <c r="C198" s="360" t="s">
        <v>1822</v>
      </c>
      <c r="D198" s="360"/>
      <c r="E198" s="360"/>
      <c r="F198" s="360" t="s">
        <v>1823</v>
      </c>
      <c r="G198" s="361"/>
      <c r="H198" s="425" t="s">
        <v>1824</v>
      </c>
      <c r="I198" s="425"/>
      <c r="J198" s="425"/>
      <c r="K198" s="296"/>
    </row>
    <row r="199" spans="2:11" ht="5.25" customHeight="1">
      <c r="B199" s="324"/>
      <c r="C199" s="321"/>
      <c r="D199" s="321"/>
      <c r="E199" s="321"/>
      <c r="F199" s="321"/>
      <c r="G199" s="304"/>
      <c r="H199" s="321"/>
      <c r="I199" s="321"/>
      <c r="J199" s="321"/>
      <c r="K199" s="345"/>
    </row>
    <row r="200" spans="2:11" ht="15" customHeight="1">
      <c r="B200" s="324"/>
      <c r="C200" s="304" t="s">
        <v>1814</v>
      </c>
      <c r="D200" s="304"/>
      <c r="E200" s="304"/>
      <c r="F200" s="323" t="s">
        <v>51</v>
      </c>
      <c r="G200" s="304"/>
      <c r="H200" s="422" t="s">
        <v>1825</v>
      </c>
      <c r="I200" s="422"/>
      <c r="J200" s="422"/>
      <c r="K200" s="345"/>
    </row>
    <row r="201" spans="2:11" ht="15" customHeight="1">
      <c r="B201" s="324"/>
      <c r="C201" s="330"/>
      <c r="D201" s="304"/>
      <c r="E201" s="304"/>
      <c r="F201" s="323" t="s">
        <v>52</v>
      </c>
      <c r="G201" s="304"/>
      <c r="H201" s="422" t="s">
        <v>1826</v>
      </c>
      <c r="I201" s="422"/>
      <c r="J201" s="422"/>
      <c r="K201" s="345"/>
    </row>
    <row r="202" spans="2:11" ht="15" customHeight="1">
      <c r="B202" s="324"/>
      <c r="C202" s="330"/>
      <c r="D202" s="304"/>
      <c r="E202" s="304"/>
      <c r="F202" s="323" t="s">
        <v>55</v>
      </c>
      <c r="G202" s="304"/>
      <c r="H202" s="422" t="s">
        <v>1827</v>
      </c>
      <c r="I202" s="422"/>
      <c r="J202" s="422"/>
      <c r="K202" s="345"/>
    </row>
    <row r="203" spans="2:11" ht="15" customHeight="1">
      <c r="B203" s="324"/>
      <c r="C203" s="304"/>
      <c r="D203" s="304"/>
      <c r="E203" s="304"/>
      <c r="F203" s="323" t="s">
        <v>53</v>
      </c>
      <c r="G203" s="304"/>
      <c r="H203" s="422" t="s">
        <v>1828</v>
      </c>
      <c r="I203" s="422"/>
      <c r="J203" s="422"/>
      <c r="K203" s="345"/>
    </row>
    <row r="204" spans="2:11" ht="15" customHeight="1">
      <c r="B204" s="324"/>
      <c r="C204" s="304"/>
      <c r="D204" s="304"/>
      <c r="E204" s="304"/>
      <c r="F204" s="323" t="s">
        <v>54</v>
      </c>
      <c r="G204" s="304"/>
      <c r="H204" s="422" t="s">
        <v>1829</v>
      </c>
      <c r="I204" s="422"/>
      <c r="J204" s="422"/>
      <c r="K204" s="345"/>
    </row>
    <row r="205" spans="2:11" ht="15" customHeight="1">
      <c r="B205" s="324"/>
      <c r="C205" s="304"/>
      <c r="D205" s="304"/>
      <c r="E205" s="304"/>
      <c r="F205" s="323"/>
      <c r="G205" s="304"/>
      <c r="H205" s="304"/>
      <c r="I205" s="304"/>
      <c r="J205" s="304"/>
      <c r="K205" s="345"/>
    </row>
    <row r="206" spans="2:11" ht="15" customHeight="1">
      <c r="B206" s="324"/>
      <c r="C206" s="304" t="s">
        <v>1770</v>
      </c>
      <c r="D206" s="304"/>
      <c r="E206" s="304"/>
      <c r="F206" s="323" t="s">
        <v>86</v>
      </c>
      <c r="G206" s="304"/>
      <c r="H206" s="422" t="s">
        <v>1830</v>
      </c>
      <c r="I206" s="422"/>
      <c r="J206" s="422"/>
      <c r="K206" s="345"/>
    </row>
    <row r="207" spans="2:11" ht="15" customHeight="1">
      <c r="B207" s="324"/>
      <c r="C207" s="330"/>
      <c r="D207" s="304"/>
      <c r="E207" s="304"/>
      <c r="F207" s="323" t="s">
        <v>1670</v>
      </c>
      <c r="G207" s="304"/>
      <c r="H207" s="422" t="s">
        <v>1671</v>
      </c>
      <c r="I207" s="422"/>
      <c r="J207" s="422"/>
      <c r="K207" s="345"/>
    </row>
    <row r="208" spans="2:11" ht="15" customHeight="1">
      <c r="B208" s="324"/>
      <c r="C208" s="304"/>
      <c r="D208" s="304"/>
      <c r="E208" s="304"/>
      <c r="F208" s="323" t="s">
        <v>1668</v>
      </c>
      <c r="G208" s="304"/>
      <c r="H208" s="422" t="s">
        <v>1831</v>
      </c>
      <c r="I208" s="422"/>
      <c r="J208" s="422"/>
      <c r="K208" s="345"/>
    </row>
    <row r="209" spans="2:11" ht="15" customHeight="1">
      <c r="B209" s="362"/>
      <c r="C209" s="330"/>
      <c r="D209" s="330"/>
      <c r="E209" s="330"/>
      <c r="F209" s="323" t="s">
        <v>98</v>
      </c>
      <c r="G209" s="309"/>
      <c r="H209" s="426" t="s">
        <v>99</v>
      </c>
      <c r="I209" s="426"/>
      <c r="J209" s="426"/>
      <c r="K209" s="363"/>
    </row>
    <row r="210" spans="2:11" ht="15" customHeight="1">
      <c r="B210" s="362"/>
      <c r="C210" s="330"/>
      <c r="D210" s="330"/>
      <c r="E210" s="330"/>
      <c r="F210" s="323" t="s">
        <v>1672</v>
      </c>
      <c r="G210" s="309"/>
      <c r="H210" s="426" t="s">
        <v>1602</v>
      </c>
      <c r="I210" s="426"/>
      <c r="J210" s="426"/>
      <c r="K210" s="363"/>
    </row>
    <row r="211" spans="2:11" ht="15" customHeight="1">
      <c r="B211" s="362"/>
      <c r="C211" s="330"/>
      <c r="D211" s="330"/>
      <c r="E211" s="330"/>
      <c r="F211" s="364"/>
      <c r="G211" s="309"/>
      <c r="H211" s="365"/>
      <c r="I211" s="365"/>
      <c r="J211" s="365"/>
      <c r="K211" s="363"/>
    </row>
    <row r="212" spans="2:11" ht="15" customHeight="1">
      <c r="B212" s="362"/>
      <c r="C212" s="304" t="s">
        <v>1794</v>
      </c>
      <c r="D212" s="330"/>
      <c r="E212" s="330"/>
      <c r="F212" s="323">
        <v>1</v>
      </c>
      <c r="G212" s="309"/>
      <c r="H212" s="426" t="s">
        <v>1832</v>
      </c>
      <c r="I212" s="426"/>
      <c r="J212" s="426"/>
      <c r="K212" s="363"/>
    </row>
    <row r="213" spans="2:11" ht="15" customHeight="1">
      <c r="B213" s="362"/>
      <c r="C213" s="330"/>
      <c r="D213" s="330"/>
      <c r="E213" s="330"/>
      <c r="F213" s="323">
        <v>2</v>
      </c>
      <c r="G213" s="309"/>
      <c r="H213" s="426" t="s">
        <v>1833</v>
      </c>
      <c r="I213" s="426"/>
      <c r="J213" s="426"/>
      <c r="K213" s="363"/>
    </row>
    <row r="214" spans="2:11" ht="15" customHeight="1">
      <c r="B214" s="362"/>
      <c r="C214" s="330"/>
      <c r="D214" s="330"/>
      <c r="E214" s="330"/>
      <c r="F214" s="323">
        <v>3</v>
      </c>
      <c r="G214" s="309"/>
      <c r="H214" s="426" t="s">
        <v>1834</v>
      </c>
      <c r="I214" s="426"/>
      <c r="J214" s="426"/>
      <c r="K214" s="363"/>
    </row>
    <row r="215" spans="2:11" ht="15" customHeight="1">
      <c r="B215" s="362"/>
      <c r="C215" s="330"/>
      <c r="D215" s="330"/>
      <c r="E215" s="330"/>
      <c r="F215" s="323">
        <v>4</v>
      </c>
      <c r="G215" s="309"/>
      <c r="H215" s="426" t="s">
        <v>1835</v>
      </c>
      <c r="I215" s="426"/>
      <c r="J215" s="426"/>
      <c r="K215" s="363"/>
    </row>
    <row r="216" spans="2:11" ht="12.75" customHeight="1">
      <c r="B216" s="366"/>
      <c r="C216" s="367"/>
      <c r="D216" s="367"/>
      <c r="E216" s="367"/>
      <c r="F216" s="367"/>
      <c r="G216" s="367"/>
      <c r="H216" s="367"/>
      <c r="I216" s="367"/>
      <c r="J216" s="367"/>
      <c r="K216" s="368"/>
    </row>
  </sheetData>
  <sheetProtection password="CC35" sheet="1" objects="1" scenarios="1" formatCells="0" formatColumns="0" formatRows="0" sort="0" autoFilter="0"/>
  <mergeCells count="77">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33:J33"/>
    <mergeCell ref="G34:J34"/>
    <mergeCell ref="G35:J35"/>
    <mergeCell ref="D49:J49"/>
    <mergeCell ref="E48:J48"/>
    <mergeCell ref="G36:J36"/>
    <mergeCell ref="G37:J37"/>
    <mergeCell ref="D31:J31"/>
    <mergeCell ref="C24:J24"/>
    <mergeCell ref="D32:J32"/>
    <mergeCell ref="F18:J18"/>
    <mergeCell ref="F21:J21"/>
    <mergeCell ref="C23:J23"/>
    <mergeCell ref="D25:J25"/>
    <mergeCell ref="D26:J26"/>
    <mergeCell ref="D28:J28"/>
    <mergeCell ref="D29:J29"/>
    <mergeCell ref="F19:J19"/>
    <mergeCell ref="F20:J20"/>
    <mergeCell ref="D14:J14"/>
    <mergeCell ref="D15:J15"/>
    <mergeCell ref="F16:J16"/>
    <mergeCell ref="F17:J17"/>
    <mergeCell ref="C9:J9"/>
    <mergeCell ref="D10:J10"/>
    <mergeCell ref="D13:J13"/>
    <mergeCell ref="C3:J3"/>
    <mergeCell ref="C4:J4"/>
    <mergeCell ref="C6:J6"/>
    <mergeCell ref="C7:J7"/>
    <mergeCell ref="D11:J11"/>
  </mergeCells>
  <pageMargins left="0.59027779999999996" right="0.59027779999999996" top="0.59027779999999996" bottom="0.59027779999999996" header="0" footer="0"/>
  <pageSetup paperSize="9" scale="77"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51C2CC947236E489842E0572084B030" ma:contentTypeVersion="6" ma:contentTypeDescription="Vytvoří nový dokument" ma:contentTypeScope="" ma:versionID="45f165b75f5dd5ff534626718f9f781b">
  <xsd:schema xmlns:xsd="http://www.w3.org/2001/XMLSchema" xmlns:xs="http://www.w3.org/2001/XMLSchema" xmlns:p="http://schemas.microsoft.com/office/2006/metadata/properties" xmlns:ns2="e082abc5-11ac-4495-bebc-0b3aa4037d75" targetNamespace="http://schemas.microsoft.com/office/2006/metadata/properties" ma:root="true" ma:fieldsID="6a7fd4fa27d603da52597c6b039860c1" ns2:_="">
    <xsd:import namespace="e082abc5-11ac-4495-bebc-0b3aa4037d7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82abc5-11ac-4495-bebc-0b3aa4037d7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4033F2-28F3-46A9-B253-12B9C6F3AD76}">
  <ds:schemaRefs>
    <ds:schemaRef ds:uri="http://schemas.microsoft.com/sharepoint/v3/contenttype/forms"/>
  </ds:schemaRefs>
</ds:datastoreItem>
</file>

<file path=customXml/itemProps2.xml><?xml version="1.0" encoding="utf-8"?>
<ds:datastoreItem xmlns:ds="http://schemas.openxmlformats.org/officeDocument/2006/customXml" ds:itemID="{6BFCE590-5459-4DA1-9226-45CFEA3F05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82abc5-11ac-4495-bebc-0b3aa4037d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4AB052-6B52-48C7-8EC0-28D60ADA4FFB}">
  <ds:schemaRefs>
    <ds:schemaRef ds:uri="http://schemas.microsoft.com/office/2006/documentManagement/types"/>
    <ds:schemaRef ds:uri="e082abc5-11ac-4495-bebc-0b3aa4037d75"/>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9</vt:i4>
      </vt:variant>
    </vt:vector>
  </HeadingPairs>
  <TitlesOfParts>
    <vt:vector size="14" baseType="lpstr">
      <vt:lpstr>Rekapitulace stavby</vt:lpstr>
      <vt:lpstr>D.1.1 - Architektonicko s...</vt:lpstr>
      <vt:lpstr>D.1.4.1 - Silnoproudá ele...</vt:lpstr>
      <vt:lpstr>VON.OV - Vedlejší a ostat...</vt:lpstr>
      <vt:lpstr>Pokyny pro vyplnění</vt:lpstr>
      <vt:lpstr>'D.1.1 - Architektonicko s...'!Názvy_tisku</vt:lpstr>
      <vt:lpstr>'D.1.4.1 - Silnoproudá ele...'!Názvy_tisku</vt:lpstr>
      <vt:lpstr>'Rekapitulace stavby'!Názvy_tisku</vt:lpstr>
      <vt:lpstr>'VON.OV - Vedlejší a ostat...'!Názvy_tisku</vt:lpstr>
      <vt:lpstr>'D.1.1 - Architektonicko s...'!Oblast_tisku</vt:lpstr>
      <vt:lpstr>'D.1.4.1 - Silnoproudá ele...'!Oblast_tisku</vt:lpstr>
      <vt:lpstr>'Pokyny pro vyplnění'!Oblast_tisku</vt:lpstr>
      <vt:lpstr>'Rekapitulace stavby'!Oblast_tisku</vt:lpstr>
      <vt:lpstr>'VON.OV - Vedlejší a ostat...'!Oblast_tisku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Miroslava Šmejdířová</dc:creator>
  <cp:lastModifiedBy>Veronika</cp:lastModifiedBy>
  <dcterms:created xsi:type="dcterms:W3CDTF">2017-06-06T06:14:54Z</dcterms:created>
  <dcterms:modified xsi:type="dcterms:W3CDTF">2019-02-08T10:13:31Z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0x010100751C2CC947236E489842E0572084B030</vt:lpwstr>
  </property>
  <property fmtid="{D5CDD505-2E9C-101B-9397-08002B2CF9AE}" pid="3" name="AuthorIds_UIVersion_512">
    <vt:lpwstr>71</vt:lpwstr>
  </property>
</Properties>
</file>